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comments10.xml" ContentType="application/vnd.openxmlformats-officedocument.spreadsheetml.comments+xml"/>
  <Override PartName="/xl/pivotTables/_rels/pivotTable1.xml.rels" ContentType="application/vnd.openxmlformats-package.relationships+xml"/>
  <Override PartName="/xl/pivotTables/pivotTable1.xml" ContentType="application/vnd.openxmlformats-officedocument.spreadsheetml.pivotTable+xml"/>
  <Override PartName="/xl/workbook.xml" ContentType="application/vnd.openxmlformats-officedocument.spreadsheetml.sheet.main+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_rels/externalLink8.xml.rels" ContentType="application/vnd.openxmlformats-package.relationships+xml"/>
  <Override PartName="/xl/externalLinks/_rels/externalLink7.xml.rels" ContentType="application/vnd.openxmlformats-package.relationships+xml"/>
  <Override PartName="/xl/externalLinks/_rels/externalLink6.xml.rels" ContentType="application/vnd.openxmlformats-package.relationships+xml"/>
  <Override PartName="/xl/externalLinks/_rels/externalLink5.xml.rels" ContentType="application/vnd.openxmlformats-package.relationships+xml"/>
  <Override PartName="/xl/externalLinks/_rels/externalLink4.xml.rels" ContentType="application/vnd.openxmlformats-package.relationships+xml"/>
  <Override PartName="/xl/externalLinks/_rels/externalLink3.xml.rels" ContentType="application/vnd.openxmlformats-package.relationships+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pivotCache/pivotCacheDefinition1.xml" ContentType="application/vnd.openxmlformats-officedocument.spreadsheetml.pivotCacheDefinition+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styles.xml" ContentType="application/vnd.openxmlformats-officedocument.spreadsheetml.styl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_rels/drawing4.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5.xml" ContentType="application/vnd.openxmlformats-officedocument.drawing+xml"/>
  <Override PartName="/xl/drawings/drawing6.xml" ContentType="application/vnd.openxmlformats-officedocument.drawing+xml"/>
  <Override PartName="/xl/drawings/drawing9.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7.xml" ContentType="application/vnd.openxmlformats-officedocument.drawing+xml"/>
  <Override PartName="/xl/drawings/drawing13.xml" ContentType="application/vnd.openxmlformats-officedocument.drawing+xml"/>
  <Override PartName="/xl/drawings/drawing8.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media/image1.png" ContentType="image/png"/>
  <Override PartName="/xl/media/image2.png" ContentType="image/png"/>
  <Override PartName="/xl/media/image3.png" ContentType="image/png"/>
  <Override PartName="/xl/comments11.xml" ContentType="application/vnd.openxmlformats-officedocument.spreadsheetml.comment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6.xml.rels" ContentType="application/vnd.openxmlformats-package.relationships+xml"/>
  <Override PartName="/xl/worksheets/_rels/sheet7.xml.rels" ContentType="application/vnd.openxmlformats-package.relationships+xml"/>
  <Override PartName="/xl/worksheets/_rels/sheet18.xml.rels" ContentType="application/vnd.openxmlformats-package.relationships+xml"/>
  <Override PartName="/xl/worksheets/_rels/sheet20.xml.rels" ContentType="application/vnd.openxmlformats-package.relationships+xml"/>
  <Override PartName="/xl/worksheets/_rels/sheet9.xml.rels" ContentType="application/vnd.openxmlformats-package.relationships+xml"/>
  <Override PartName="/xl/worksheets/_rels/sheet17.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15.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11.xml.rels" ContentType="application/vnd.openxmlformats-package.relationships+xml"/>
  <Override PartName="/xl/worksheets/_rels/sheet14.xml.rels" ContentType="application/vnd.openxmlformats-package.relationships+xml"/>
  <Override PartName="/xl/worksheets/_rels/sheet5.xml.rels" ContentType="application/vnd.openxmlformats-package.relationships+xml"/>
  <Override PartName="/xl/worksheets/_rels/sheet10.xml.rels" ContentType="application/vnd.openxmlformats-package.relationships+xml"/>
  <Override PartName="/xl/worksheets/_rels/sheet12.xml.rels" ContentType="application/vnd.openxmlformats-package.relationships+xml"/>
  <Override PartName="/xl/worksheets/_rels/sheet3.xml.rels" ContentType="application/vnd.openxmlformats-package.relationships+xml"/>
  <Override PartName="/xl/worksheets/sheet4.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11.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8.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17.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0"/>
  </bookViews>
  <sheets>
    <sheet name="Contents" sheetId="1" state="visible" r:id="rId2"/>
    <sheet name="Instructions" sheetId="2" state="hidden" r:id="rId3"/>
    <sheet name="Version Control" sheetId="3" state="visible" r:id="rId4"/>
    <sheet name="Object Info" sheetId="4" state="visible" r:id="rId5"/>
    <sheet name="Target" sheetId="5" state="visible" r:id="rId6"/>
    <sheet name="nCino ERD" sheetId="6" state="visible" r:id="rId7"/>
    <sheet name="nCino_DevProc" sheetId="7" state="visible" r:id="rId8"/>
    <sheet name="nCino_MDW_full" sheetId="8" state="hidden" r:id="rId9"/>
    <sheet name="nCino_DMW" sheetId="9" state="visible" r:id="rId10"/>
    <sheet name="Mappings" sheetId="10" state="visible" r:id="rId11"/>
    <sheet name="Mappings-v0.6" sheetId="11" state="hidden" r:id="rId12"/>
    <sheet name="Kafka | Field Mappings" sheetId="12" state="visible" r:id="rId13"/>
    <sheet name="Mappings - Consumption" sheetId="13" state="hidden" r:id="rId14"/>
    <sheet name="Mappings - COG" sheetId="14" state="hidden" r:id="rId15"/>
    <sheet name="MDW Picklists" sheetId="15" state="hidden" r:id="rId16"/>
    <sheet name="nCino Picklists" sheetId="16" state="visible" r:id="rId17"/>
    <sheet name="DataType Conversion" sheetId="17" state="visible" r:id="rId18"/>
    <sheet name="Checklist" sheetId="18" state="visible" r:id="rId19"/>
    <sheet name="Sheet19" sheetId="19" state="visible" r:id="rId20"/>
    <sheet name="Sheet1" sheetId="20" state="visible" r:id="rId21"/>
    <sheet name="Sheet21" sheetId="21" state="visible" r:id="rId22"/>
  </sheets>
  <externalReferences>
    <externalReference r:id="rId23"/>
    <externalReference r:id="rId24"/>
    <externalReference r:id="rId25"/>
    <externalReference r:id="rId26"/>
    <externalReference r:id="rId27"/>
    <externalReference r:id="rId28"/>
    <externalReference r:id="rId29"/>
    <externalReference r:id="rId30"/>
  </externalReferences>
  <definedNames>
    <definedName function="false" hidden="true" localSheetId="16" name="_xlnm._FilterDatabase" vbProcedure="false">'DataType Conversion'!$A$7:$I$37</definedName>
    <definedName function="false" hidden="true" localSheetId="9" name="_xlnm._FilterDatabase" vbProcedure="false">Mappings!$A$1:$AS$236</definedName>
    <definedName function="false" hidden="true" localSheetId="13" name="_xlnm._FilterDatabase" vbProcedure="false">'Mappings - COG'!$B$2:$U$19</definedName>
    <definedName function="false" hidden="true" localSheetId="12" name="_xlnm._FilterDatabase" vbProcedure="false">'Mappings - Consumption'!$B$2:$U$10</definedName>
    <definedName function="false" hidden="true" localSheetId="10" name="_xlnm._FilterDatabase" vbProcedure="false">'Mappings-v0.6'!$A$2:$AN$125</definedName>
    <definedName function="false" hidden="true" localSheetId="14" name="_xlnm._FilterDatabase" vbProcedure="false">'MDW Picklists'!$A$1:$H$303</definedName>
    <definedName function="false" hidden="true" localSheetId="15" name="_xlnm._FilterDatabase" vbProcedure="false">'nCino Picklists'!$A$1:$I$620</definedName>
    <definedName function="false" hidden="true" localSheetId="6" name="_xlnm._FilterDatabase" vbProcedure="false">nCino_DevProc!$A$1:$S$330</definedName>
    <definedName function="false" hidden="true" localSheetId="8" name="_xlnm._FilterDatabase" vbProcedure="false">nCino_DMW!$A$1:$AK$246</definedName>
    <definedName function="false" hidden="true" localSheetId="7" name="_xlnm._FilterDatabase" vbProcedure="false">nCino_MDW_full!$A$1:$AK$266</definedName>
    <definedName function="false" hidden="true" localSheetId="4" name="_xlnm._FilterDatabase" vbProcedure="false">Target!$B$2:$AK$156</definedName>
    <definedName function="false" hidden="false" name="abt" vbProcedure="false">#REF!</definedName>
    <definedName function="false" hidden="false" name="AccessMethod" vbProcedure="false">[1]technical!$A$72:$A$74</definedName>
    <definedName function="false" hidden="false" name="afa" vbProcedure="false">#REF!</definedName>
    <definedName function="false" hidden="false" name="Amount" vbProcedure="false">[1]technical!$A$41:$A$43</definedName>
    <definedName function="false" hidden="false" name="ApplicationType" vbProcedure="false">[1]technical!$A$89:$A$92</definedName>
    <definedName function="false" hidden="false" name="App_Criticality" vbProcedure="false">#REF!</definedName>
    <definedName function="false" hidden="false" name="App_Type" vbProcedure="false">#REF!</definedName>
    <definedName function="false" hidden="false" name="AP_All_users_Both" vbProcedure="false">"Guest, Janet (Bio Buisness Analyst)"</definedName>
    <definedName function="false" hidden="false" name="AP_All_users_Department" vbProcedure="false">"WBIO LENDING PRACTICE GRP"</definedName>
    <definedName function="false" hidden="false" name="AP_All_users_Full_Name" vbProcedure="false">"Janet Guest"</definedName>
    <definedName function="false" hidden="false" name="AP_All_users_Job_Title" vbProcedure="false">"Bio Buisness Analyst"</definedName>
    <definedName function="false" hidden="false" name="AP_All_users_LNFN" vbProcedure="false">"Guest, Janet"</definedName>
    <definedName function="false" hidden="false" name="AP_Both" vbProcedure="false">"Guest, Janet (Bio Buisness Analyst)"</definedName>
    <definedName function="false" hidden="false" name="AP_Department" vbProcedure="false">"WBIO LENDING PRACTICE GRP"</definedName>
    <definedName function="false" hidden="false" name="AP_Full_Name" vbProcedure="false">"Janet Guest"</definedName>
    <definedName function="false" hidden="false" name="AP_Groupname" vbProcedure="false">"Not Assigned"</definedName>
    <definedName function="false" hidden="false" name="AP_GroupNames_and_All_users_Both" vbProcedure="false">"Not Assigned; Guest, Janet (Bio Buisness Analyst)"</definedName>
    <definedName function="false" hidden="false" name="AP_GroupNames_and_All_users_Department" vbProcedure="false">"WBIO LENDING PRACTICE GRP"</definedName>
    <definedName function="false" hidden="false" name="AP_GroupNames_and_All_users_Full_Name" vbProcedure="false">"Not Assigned; Janet Guest"</definedName>
    <definedName function="false" hidden="false" name="AP_GroupNames_and_All_users_Job_Title" vbProcedure="false">"Bio Buisness Analyst"</definedName>
    <definedName function="false" hidden="false" name="AP_GroupNames_and_All_users_LNFN" vbProcedure="false">"Not Assigned; Guest, Janet"</definedName>
    <definedName function="false" hidden="false" name="AP_Job_Title" vbProcedure="false">"Bio Buisness Analyst"</definedName>
    <definedName function="false" hidden="false" name="AP_LNFN" vbProcedure="false">"Guest, Janet"</definedName>
    <definedName function="false" hidden="false" name="aqe" vbProcedure="false">#REF!</definedName>
    <definedName function="false" hidden="false" name="aqwerq" vbProcedure="false">#REF!</definedName>
    <definedName function="false" hidden="false" name="asdf" vbProcedure="false">#REF!</definedName>
    <definedName function="false" hidden="false" name="asdfas" vbProcedure="false">#REF!</definedName>
    <definedName function="false" hidden="false" name="asdfasdf" vbProcedure="false">#REF!</definedName>
    <definedName function="false" hidden="false" name="AV_All_users_Both" vbProcedure="false">"Not Assigned"</definedName>
    <definedName function="false" hidden="false" name="AV_All_users_Department" vbProcedure="false">"Not Assigned"</definedName>
    <definedName function="false" hidden="false" name="AV_All_users_Full_Name" vbProcedure="false">"Not Assigned"</definedName>
    <definedName function="false" hidden="false" name="AV_All_users_Job_Title" vbProcedure="false">"Not Assigned"</definedName>
    <definedName function="false" hidden="false" name="AV_All_users_LNFN" vbProcedure="false">"Not Assigned"</definedName>
    <definedName function="false" hidden="false" name="AV_Both" vbProcedure="false">"Not Assigned"</definedName>
    <definedName function="false" hidden="false" name="AV_Department" vbProcedure="false">"Not Assigned"</definedName>
    <definedName function="false" hidden="false" name="AV_Full_Name" vbProcedure="false">"Not Assigned"</definedName>
    <definedName function="false" hidden="false" name="AV_Groupname" vbProcedure="false">"Not Assigned"</definedName>
    <definedName function="false" hidden="false" name="AV_GroupNames_and_All_users_Both" vbProcedure="false">"Not Assigned; Not Assigned"</definedName>
    <definedName function="false" hidden="false" name="AV_GroupNames_and_All_users_Department" vbProcedure="false">"Not Assigned"</definedName>
    <definedName function="false" hidden="false" name="AV_GroupNames_and_All_users_Full_Name" vbProcedure="false">"Not Assigned; Not Assigned"</definedName>
    <definedName function="false" hidden="false" name="AV_GroupNames_and_All_users_Job_Title" vbProcedure="false">"Not Assigned"</definedName>
    <definedName function="false" hidden="false" name="AV_GroupNames_and_All_users_LNFN" vbProcedure="false">"Not Assigned; Not Assigned"</definedName>
    <definedName function="false" hidden="false" name="AV_Job_Title" vbProcedure="false">"Not Assigned"</definedName>
    <definedName function="false" hidden="false" name="AV_LNFN" vbProcedure="false">"Not Assigned"</definedName>
    <definedName function="false" hidden="false" name="BacklogValues" vbProcedure="false">#REF!</definedName>
    <definedName function="false" hidden="false" name="Bank" vbProcedure="false">[1]technical!$A$15:$A$17</definedName>
    <definedName function="false" hidden="false" name="Business_Title" vbProcedure="false">"SunTrust Banks, Inc."</definedName>
    <definedName function="false" hidden="false" name="CancellationDate" vbProcedure="false">[1]technical!$A$34:$A$38</definedName>
    <definedName function="false" hidden="false" name="Category_Titles" vbProcedure="false">"004 - Document Type"</definedName>
    <definedName function="false" hidden="false" name="CA_AccountAddress" vbProcedure="false">"N/A"</definedName>
    <definedName function="false" hidden="false" name="CA_AccountCity" vbProcedure="false">"N/A"</definedName>
    <definedName function="false" hidden="false" name="CA_AccountCountry" vbProcedure="false">"N/A"</definedName>
    <definedName function="false" hidden="false" name="CA_AccountName" vbProcedure="false">"N/A"</definedName>
    <definedName function="false" hidden="false" name="CA_AccountPostalCode" vbProcedure="false">"N/A"</definedName>
    <definedName function="false" hidden="false" name="CA_AccountState" vbProcedure="false">"N/A"</definedName>
    <definedName function="false" hidden="false" name="CA_All_users_Both" vbProcedure="false">"Not Assigned"</definedName>
    <definedName function="false" hidden="false" name="CA_All_users_Department" vbProcedure="false">"Not Assigned"</definedName>
    <definedName function="false" hidden="false" name="CA_All_users_Full_Name" vbProcedure="false">"Not Assigned"</definedName>
    <definedName function="false" hidden="false" name="CA_All_users_Job_Title" vbProcedure="false">"Not Assigned"</definedName>
    <definedName function="false" hidden="false" name="CA_All_users_LNFN" vbProcedure="false">"Not Assigned"</definedName>
    <definedName function="false" hidden="false" name="CA_Both" vbProcedure="false">"Not Assigned"</definedName>
    <definedName function="false" hidden="false" name="CA_Department" vbProcedure="false">"Not Assigned"</definedName>
    <definedName function="false" hidden="false" name="CA_Full_Name" vbProcedure="false">"Not Assigned"</definedName>
    <definedName function="false" hidden="false" name="CA_Groupname" vbProcedure="false">"Not Assigned"</definedName>
    <definedName function="false" hidden="false" name="CA_GroupNames_and_All_users_Both" vbProcedure="false">"Not Assigned; Not Assigned"</definedName>
    <definedName function="false" hidden="false" name="CA_GroupNames_and_All_users_Department" vbProcedure="false">"Not Assigned"</definedName>
    <definedName function="false" hidden="false" name="CA_GroupNames_and_All_users_Full_Name" vbProcedure="false">"Not Assigned; Not Assigned"</definedName>
    <definedName function="false" hidden="false" name="CA_GroupNames_and_All_users_Job_Title" vbProcedure="false">"Not Assigned"</definedName>
    <definedName function="false" hidden="false" name="CA_GroupNames_and_All_users_LNFN" vbProcedure="false">"Not Assigned; Not Assigned"</definedName>
    <definedName function="false" hidden="false" name="CA_Job_Title" vbProcedure="false">"Not Assigned"</definedName>
    <definedName function="false" hidden="false" name="CA_LNFN" vbProcedure="false">"Not Assigned"</definedName>
    <definedName function="false" hidden="false" name="Change" vbProcedure="false">'[2]Dropdown List'!$A$1:$A$65536</definedName>
    <definedName function="false" hidden="false" name="chart1backlog" vbProcedure="false">OFFSET('[3]Burn Down Charts'!$C$3,1,0,COUNT('[3]Burn Down Charts'!$C$1:$C$1048576),1)</definedName>
    <definedName function="false" hidden="false" name="chart1burnup" vbProcedure="false">OFFSET('[3]Burn Up Chart'!$U$30,0,0,COUNT('[3]Burn Up Chart'!$U$1:$U$1048576),1)</definedName>
    <definedName function="false" hidden="false" name="chart1xaxis" vbProcedure="false">OFFSET('[3]Burn Down Charts'!$B$3,1,0,COUNTA('[3]Burn Down Charts'!$B$1:$B$1048576),1)</definedName>
    <definedName function="false" hidden="false" name="chart2backlog" vbProcedure="false">OFFSET('[3]Burn Down Charts'!$U$30,0,0,COUNT('[3]Burn Down Charts'!$U$1:$U$1048576),1)</definedName>
    <definedName function="false" hidden="false" name="chart2xaxis" vbProcedure="false">OFFSET('[3]Burn Down Charts'!$T$30,0,0,COUNTA('[3]Burn Down Charts'!$T$1:$T$1048576),1)</definedName>
    <definedName function="false" hidden="false" name="Complexity" vbProcedure="false">[1]technical!$A$64:$A$66</definedName>
    <definedName function="false" hidden="false" name="complexity_drop_down" vbProcedure="false">[4]table_data!$B$68:$B$70</definedName>
    <definedName function="false" hidden="false" name="complexity_na" vbProcedure="false">[4]table_data!$B$80</definedName>
    <definedName function="false" hidden="false" name="Contract" vbProcedure="false">[1]technical!$A$20:$A$23</definedName>
    <definedName function="false" hidden="false" name="CreatedBy" vbProcedure="false">#REF!</definedName>
    <definedName function="false" hidden="false" name="CreatedBy2" vbProcedure="false">#REF!</definedName>
    <definedName function="false" hidden="false" name="Current_Major_Version_Changes" vbProcedure="false">"N/A"</definedName>
    <definedName function="false" hidden="false" name="CUR_COMPLETE" vbProcedure="false">SUM('[5]Status by Sprint'!$C$7:$N$7)</definedName>
    <definedName function="false" hidden="false" name="DataClassification" vbProcedure="false">[1]technical!$A$77:$A$80</definedName>
    <definedName function="false" hidden="false" name="DataModel" vbProcedure="false">[1]technical!$A$50:$A$54</definedName>
    <definedName function="false" hidden="false" name="Data_Sensativity" vbProcedure="false">#REF!</definedName>
    <definedName function="false" hidden="false" name="Data_Sensitivity" vbProcedure="false">#REF!</definedName>
    <definedName function="false" hidden="false" name="Date_Approved" vbProcedure="false">"03/27/2013"</definedName>
    <definedName function="false" hidden="false" name="Date_Archived" vbProcedure="false">"Not Archived Yet"</definedName>
    <definedName function="false" hidden="false" name="Date_Created" vbProcedure="false">"03/27/2013"</definedName>
    <definedName function="false" hidden="false" name="Date_Expires" vbProcedure="false">"03/27/2014"</definedName>
    <definedName function="false" hidden="false" name="Date_Last_Reviewed" vbProcedure="false">"N/A"</definedName>
    <definedName function="false" hidden="false" name="Date_Submitted" vbProcedure="false">"Set As Approved"</definedName>
    <definedName function="false" hidden="false" name="DC_Both" vbProcedure="false">"Brewer, John (Corp Risk Policy Group Analyst)"</definedName>
    <definedName function="false" hidden="false" name="DC_Department" vbProcedure="false">"POLICY MANAGEMENT"</definedName>
    <definedName function="false" hidden="false" name="DC_Full_Name" vbProcedure="false">"John Brewer"</definedName>
    <definedName function="false" hidden="false" name="DC_Job_Title" vbProcedure="false">"Corp Risk Policy Group Analyst"</definedName>
    <definedName function="false" hidden="false" name="DC_LNFN" vbProcedure="false">"Brewer, John"</definedName>
    <definedName function="false" hidden="false" name="DecomMgr" vbProcedure="false">[1]technical!$A$7:$A$12</definedName>
    <definedName function="false" hidden="false" name="Departments" vbProcedure="false">"POLICY MANAGEMENT"</definedName>
    <definedName function="false" hidden="false" name="Document_Title" vbProcedure="false">"COMPASS Fee Matrix"</definedName>
    <definedName function="false" hidden="false" name="dtjn" vbProcedure="false">#REF!</definedName>
    <definedName function="false" hidden="false" name="Effective_Date" vbProcedure="false">"03/27/2013"</definedName>
    <definedName function="false" hidden="false" name="eie" vbProcedure="false">#REF!</definedName>
    <definedName function="false" hidden="false" name="Environment" vbProcedure="false">[1]technical!$A$95:$A$104</definedName>
    <definedName function="false" hidden="false" name="erhja" vbProcedure="false">#REF!</definedName>
    <definedName function="false" hidden="false" name="FieldType" vbProcedure="false">[6]Reference!$A$1:$A$65536</definedName>
    <definedName function="false" hidden="false" name="fsdfsdgdf" vbProcedure="false">#REF!</definedName>
    <definedName function="false" hidden="false" name="Full_Year" vbProcedure="false">"2015"</definedName>
    <definedName function="false" hidden="false" name="Id_List" vbProcedure="false">#REF!</definedName>
    <definedName function="false" hidden="false" name="Implementation" vbProcedure="false">#REF!</definedName>
    <definedName function="false" hidden="false" name="Inbound_Outbound" vbProcedure="false">#REF!</definedName>
    <definedName function="false" hidden="false" name="iop" vbProcedure="false">#REF!</definedName>
    <definedName function="false" hidden="false" name="IP_Status" vbProcedure="false">#REF!</definedName>
    <definedName function="false" hidden="false" name="ityh" vbProcedure="false">#REF!</definedName>
    <definedName function="false" hidden="false" name="jryjrt" vbProcedure="false">#REF!</definedName>
    <definedName function="false" hidden="false" name="Keywords" vbProcedure="false">"N/A"</definedName>
    <definedName function="false" hidden="false" name="kgk" vbProcedure="false">#REF!</definedName>
    <definedName function="false" hidden="false" name="kyti" vbProcedure="false">#REF!</definedName>
    <definedName function="false" hidden="false" name="Last_Periodic_Review_Date" vbProcedure="false">"03/27/2013"</definedName>
    <definedName function="false" hidden="false" name="Level0_Picklist" vbProcedure="false">#REF!</definedName>
    <definedName function="false" hidden="false" name="Level1_Picklist" vbProcedure="false">#REF!</definedName>
    <definedName function="false" hidden="false" name="LevelFit" vbProcedure="false">#REF!</definedName>
    <definedName function="false" hidden="false" name="Lifecycle" vbProcedure="false">[1]technical!$A$83:$A$86</definedName>
    <definedName function="false" hidden="false" name="LOE" vbProcedure="false">#REF!</definedName>
    <definedName function="false" hidden="false" name="Long_Day" vbProcedure="false">"Wednesday"</definedName>
    <definedName function="false" hidden="false" name="Long_Month" vbProcedure="false">"January"</definedName>
    <definedName function="false" hidden="false" name="Next_Periodic_Review_Date" vbProcedure="false">"03/27/2014"</definedName>
    <definedName function="false" hidden="false" name="Next_Review_Date" vbProcedure="false">"03/27/2014"</definedName>
    <definedName function="false" hidden="false" name="nj" vbProcedure="false">#REF!</definedName>
    <definedName function="false" hidden="false" name="NoInsertedVariables" vbProcedure="false">"N/A"</definedName>
    <definedName function="false" hidden="false" name="nrtu" vbProcedure="false">#REF!</definedName>
    <definedName function="false" hidden="false" name="Option" vbProcedure="false">"N/A"</definedName>
    <definedName function="false" hidden="false" name="OPT_16460" vbProcedure="false">"Sub-Categories of 002 - Line of Business (LOB) Documents not selected."</definedName>
    <definedName function="false" hidden="false" name="OPT_16461" vbProcedure="false">"Sub-Categories of 003 - Corporate Function Documents not selected."</definedName>
    <definedName function="false" hidden="false" name="OPT_16520" vbProcedure="false">"F - Form, Fee Matrix"</definedName>
    <definedName function="false" hidden="false" name="OPT_Descr_16460" vbProcedure="false">"Sub-Categories of 002 - Line of Business (LOB) Documents not selected, or no descriptions were entered."</definedName>
    <definedName function="false" hidden="false" name="OPT_Descr_16461" vbProcedure="false">"Sub-Categories of 003 - Corporate Function Documents not selected, or no descriptions were entered."</definedName>
    <definedName function="false" hidden="false" name="OPT_Descr_16520" vbProcedure="false">"Sub-Categories of 004 - Document Type not selected, or no descriptions were entered."</definedName>
    <definedName function="false" hidden="false" name="OPT_HRt_16460" vbProcedure="false">"Sub-Categories of 002 - Line of Business (LOB) Documents not selected."</definedName>
    <definedName function="false" hidden="false" name="OPT_HRt_16461" vbProcedure="false">"Sub-Categories of 003 - Corporate Function Documents not selected."</definedName>
    <definedName function="false" hidden="false" name="OPT_HRt_16520" vbProcedure="false">"F - Form
Fee Matrix"</definedName>
    <definedName function="false" hidden="false" name="OPT_Title_16460" vbProcedure="false">"Sub-Categories of 002 - Line of Business (LOB) Documents not selected."</definedName>
    <definedName function="false" hidden="false" name="OPT_Title_16461" vbProcedure="false">"Sub-Categories of 003 - Corporate Function Documents not selected."</definedName>
    <definedName function="false" hidden="false" name="OPT_Title_16520" vbProcedure="false">"004 - Document Type"</definedName>
    <definedName function="false" hidden="false" name="OPT_ValueDescr_16460" vbProcedure="false">"Sub-Categories of 002 - Line of Business (LOB) Documents not selected."</definedName>
    <definedName function="false" hidden="false" name="OPT_ValueDescr_16461" vbProcedure="false">"Sub-Categories of 003 - Corporate Function Documents not selected."</definedName>
    <definedName function="false" hidden="false" name="OPT_ValueDescr_16520" vbProcedure="false">"F - Form: 
Fee Matrix:"</definedName>
    <definedName function="false" hidden="false" name="Original_Creation_Date" vbProcedure="false">"No Date Set"</definedName>
    <definedName function="false" hidden="false" name="Originating_Department" vbProcedure="false">"N/A"</definedName>
    <definedName function="false" hidden="false" name="OwnFitGap" vbProcedure="false">#REF!</definedName>
    <definedName function="false" hidden="false" name="OwnReq" vbProcedure="false">#REF!</definedName>
    <definedName function="false" hidden="false" name="OwnTech" vbProcedure="false">#REF!</definedName>
    <definedName function="false" hidden="false" name="ParticularRelease" vbProcedure="false">OFFSET(#REF!,1,0,MATCH("R1",#REF!,0),1)</definedName>
    <definedName function="false" hidden="false" name="PO_Both" vbProcedure="false">"Turbyville, Jacqueline (Business Systems Analyst)"</definedName>
    <definedName function="false" hidden="false" name="PO_Department" vbProcedure="false">"WBIO LENDING PRACTICE GRP"</definedName>
    <definedName function="false" hidden="false" name="PO_Full_Name" vbProcedure="false">"Jacqueline Turbyville"</definedName>
    <definedName function="false" hidden="false" name="PO_Job_Title" vbProcedure="false">"Business Systems Analyst"</definedName>
    <definedName function="false" hidden="false" name="PO_LNFN" vbProcedure="false">"Turbyville, Jacqueline"</definedName>
    <definedName function="false" hidden="false" name="PPMDB" vbProcedure="false">"N/A"</definedName>
    <definedName function="false" hidden="false" name="Priority" vbProcedure="false">#REF!</definedName>
    <definedName function="false" hidden="false" name="Priority_Picklist" vbProcedure="false">'[7]Business Priority Description'!$A$2:$A$4</definedName>
    <definedName function="false" hidden="false" name="qwe" vbProcedure="false">#REF!</definedName>
    <definedName function="false" hidden="false" name="RD_All_users_Both" vbProcedure="false">"Not Assigned"</definedName>
    <definedName function="false" hidden="false" name="RD_All_users_Department" vbProcedure="false">"Not Assigned"</definedName>
    <definedName function="false" hidden="false" name="RD_All_users_Full_Name" vbProcedure="false">"Not Assigned"</definedName>
    <definedName function="false" hidden="false" name="RD_All_users_Job_Title" vbProcedure="false">"Not Assigned"</definedName>
    <definedName function="false" hidden="false" name="RD_All_users_LNFN" vbProcedure="false">"Not Assigned"</definedName>
    <definedName function="false" hidden="false" name="RD_Both" vbProcedure="false">"Not Assigned"</definedName>
    <definedName function="false" hidden="false" name="RD_Department" vbProcedure="false">"Not Assigned"</definedName>
    <definedName function="false" hidden="false" name="RD_Full_Name" vbProcedure="false">"Not Assigned"</definedName>
    <definedName function="false" hidden="false" name="RD_Groupname" vbProcedure="false">"Not Assigned"</definedName>
    <definedName function="false" hidden="false" name="RD_GroupNames_and_All_users_Both" vbProcedure="false">"Not Assigned; Not Assigned"</definedName>
    <definedName function="false" hidden="false" name="RD_GroupNames_and_All_users_Department" vbProcedure="false">"Not Assigned"</definedName>
    <definedName function="false" hidden="false" name="RD_GroupNames_and_All_users_Full_Name" vbProcedure="false">"Not Assigned; Not Assigned"</definedName>
    <definedName function="false" hidden="false" name="RD_GroupNames_and_All_users_Job_Title" vbProcedure="false">"Not Assigned"</definedName>
    <definedName function="false" hidden="false" name="RD_GroupNames_and_All_users_LNFN" vbProcedure="false">"Not Assigned; Not Assigned"</definedName>
    <definedName function="false" hidden="false" name="RD_Job_Title" vbProcedure="false">"Not Assigned"</definedName>
    <definedName function="false" hidden="false" name="RD_LNFN" vbProcedure="false">"Not Assigned"</definedName>
    <definedName function="false" hidden="false" name="Reference_" vbProcedure="false">"11332"</definedName>
    <definedName function="false" hidden="false" name="Release_List" vbProcedure="false">'[3]Release Planning'!$B$5:$B$16</definedName>
    <definedName function="false" hidden="false" name="Required" vbProcedure="false">#REF!</definedName>
    <definedName function="false" hidden="false" name="Required_Readers" vbProcedure="false">"Not Assigned"</definedName>
    <definedName function="false" hidden="false" name="Requirement_Types" vbProcedure="false">'[7]Requirement Type Description'!$A$2:$A$9</definedName>
    <definedName function="false" hidden="false" name="Req_Picklist" vbProcedure="false">#REF!</definedName>
    <definedName function="false" hidden="false" name="Req_Status" vbProcedure="false">'[7]Lockdown Picklist'!$A$2:$A$4</definedName>
    <definedName function="false" hidden="false" name="RV_All_users_Both" vbProcedure="false">"Dotherow, Patti (Business Systems Analyst)"</definedName>
    <definedName function="false" hidden="false" name="RV_All_users_Department" vbProcedure="false">"WBIO LENDING PRACTICE GRP"</definedName>
    <definedName function="false" hidden="false" name="RV_All_users_Full_Name" vbProcedure="false">"Patti Dotherow"</definedName>
    <definedName function="false" hidden="false" name="RV_All_users_Job_Title" vbProcedure="false">"Business Systems Analyst"</definedName>
    <definedName function="false" hidden="false" name="RV_All_users_LNFN" vbProcedure="false">"Dotherow, Patti"</definedName>
    <definedName function="false" hidden="false" name="RV_Both" vbProcedure="false">"Dotherow, Patti (Business Systems Analyst)"</definedName>
    <definedName function="false" hidden="false" name="RV_Department" vbProcedure="false">"WBIO LENDING PRACTICE GRP"</definedName>
    <definedName function="false" hidden="false" name="RV_Full_Name" vbProcedure="false">"Patti Dotherow"</definedName>
    <definedName function="false" hidden="false" name="RV_Groupname" vbProcedure="false">"Not Assigned"</definedName>
    <definedName function="false" hidden="false" name="RV_GroupNames_and_All_users_Both" vbProcedure="false">"Not Assigned; Dotherow, Patti (Business Systems Analyst)"</definedName>
    <definedName function="false" hidden="false" name="RV_GroupNames_and_All_users_Department" vbProcedure="false">"WBIO LENDING PRACTICE GRP"</definedName>
    <definedName function="false" hidden="false" name="RV_GroupNames_and_All_users_Full_Name" vbProcedure="false">"Not Assigned; Patti Dotherow"</definedName>
    <definedName function="false" hidden="false" name="RV_GroupNames_and_All_users_Job_Title" vbProcedure="false">"Business Systems Analyst"</definedName>
    <definedName function="false" hidden="false" name="RV_GroupNames_and_All_users_LNFN" vbProcedure="false">"Not Assigned; Dotherow, Patti"</definedName>
    <definedName function="false" hidden="false" name="RV_Job_Title" vbProcedure="false">"Business Systems Analyst"</definedName>
    <definedName function="false" hidden="false" name="RV_LNFN" vbProcedure="false">"Dotherow, Patti"</definedName>
    <definedName function="false" hidden="false" name="s" vbProcedure="false">#REF!</definedName>
    <definedName function="false" hidden="false" name="SAP" vbProcedure="false">#REF!</definedName>
    <definedName function="false" hidden="false" name="Scope" vbProcedure="false">#REF!</definedName>
    <definedName function="false" hidden="false" name="Scope_Type" vbProcedure="false">'[7]Scope Description'!$A$2:$A$6</definedName>
    <definedName function="false" hidden="false" name="Short_Day" vbProcedure="false">"28"</definedName>
    <definedName function="false" hidden="false" name="Short_Month" vbProcedure="false">"01"</definedName>
    <definedName function="false" hidden="false" name="site_Name" vbProcedure="false">"SunTrust"</definedName>
    <definedName function="false" hidden="false" name="Source" vbProcedure="false">#REF!</definedName>
    <definedName function="false" hidden="false" name="Sprint_List" vbProcedure="false">'[3]Release Planning'!$C$5:$C$16</definedName>
    <definedName function="false" hidden="false" name="Supersedes" vbProcedure="false">"N/A"</definedName>
    <definedName function="false" hidden="false" name="TableLoadTypes" vbProcedure="false">'[8]Table List'!$W$1:$AA$1</definedName>
    <definedName function="false" hidden="false" name="targeting" vbProcedure="false">#REF!</definedName>
    <definedName function="false" hidden="false" name="TermOfNotice" vbProcedure="false">[1]technical!$A$26:$A$31</definedName>
    <definedName function="false" hidden="false" name="Test" vbProcedure="false">#REF!</definedName>
    <definedName function="false" hidden="false" name="test1" vbProcedure="false">#REF!</definedName>
    <definedName function="false" hidden="false" name="test2" vbProcedure="false">#REF!</definedName>
    <definedName function="false" hidden="false" name="Track_Picklist" vbProcedure="false">#REF!</definedName>
    <definedName function="false" hidden="false" name="Two_Digit_Year" vbProcedure="false">"15"</definedName>
    <definedName function="false" hidden="false" name="Type" vbProcedure="false">#REF!</definedName>
    <definedName function="false" hidden="false" name="uio" vbProcedure="false">#REF!</definedName>
    <definedName function="false" hidden="false" name="Undefined" vbProcedure="false">"N/A"</definedName>
    <definedName function="false" hidden="false" name="Version" vbProcedure="false">"1"</definedName>
    <definedName function="false" hidden="false" name="VLookup_Level2" vbProcedure="false">"VLOOKUP(A2,'Level 2'!$D$2:$F$4585,3,FALSE)"</definedName>
    <definedName function="false" hidden="false" name="von" vbProcedure="false">#REF!</definedName>
    <definedName function="false" hidden="false" name="WR_All_users_Both" vbProcedure="false">"Not Assigned"</definedName>
    <definedName function="false" hidden="false" name="WR_All_users_Department" vbProcedure="false">"Not Assigned"</definedName>
    <definedName function="false" hidden="false" name="WR_All_users_Full_Name" vbProcedure="false">"Not Assigned"</definedName>
    <definedName function="false" hidden="false" name="WR_All_users_Job_Title" vbProcedure="false">"Not Assigned"</definedName>
    <definedName function="false" hidden="false" name="WR_All_users_LNFN" vbProcedure="false">"Not Assigned"</definedName>
    <definedName function="false" hidden="false" name="WR_Both" vbProcedure="false">"Not Assigned"</definedName>
    <definedName function="false" hidden="false" name="WR_Department" vbProcedure="false">"Not Assigned"</definedName>
    <definedName function="false" hidden="false" name="WR_Full_Name" vbProcedure="false">"Not Assigned"</definedName>
    <definedName function="false" hidden="false" name="WR_Groupname" vbProcedure="false">"Not Assigned"</definedName>
    <definedName function="false" hidden="false" name="WR_GroupNames_and_All_users_Both" vbProcedure="false">"Not Assigned; Not Assigned"</definedName>
    <definedName function="false" hidden="false" name="WR_GroupNames_and_All_users_Department" vbProcedure="false">"Not Assigned"</definedName>
    <definedName function="false" hidden="false" name="WR_GroupNames_and_All_users_Full_Name" vbProcedure="false">"Not Assigned; Not Assigned"</definedName>
    <definedName function="false" hidden="false" name="WR_GroupNames_and_All_users_Job_Title" vbProcedure="false">"Not Assigned"</definedName>
    <definedName function="false" hidden="false" name="WR_GroupNames_and_All_users_LNFN" vbProcedure="false">"Not Assigned; Not Assigned"</definedName>
    <definedName function="false" hidden="false" name="WR_Job_Title" vbProcedure="false">"Not Assigned"</definedName>
    <definedName function="false" hidden="false" name="WR_LNFN" vbProcedure="false">"Not Assigned"</definedName>
    <definedName function="false" hidden="false" name="xaxis" vbProcedure="false">OFFSET(#REF!,1,0,COUNTA(#REF!),1)</definedName>
    <definedName function="false" hidden="false" name="YES" vbProcedure="false">[1]technical!$A$3</definedName>
    <definedName function="false" hidden="false" name="YesNo" vbProcedure="false">[1]technical!$A$3:$A$4</definedName>
    <definedName function="false" hidden="false" name="yui" vbProcedure="false">#REF!</definedName>
    <definedName function="false" hidden="false" localSheetId="11" name="abt" vbProcedure="false">#REF!</definedName>
    <definedName function="false" hidden="false" localSheetId="11" name="afa" vbProcedure="false">#REF!</definedName>
    <definedName function="false" hidden="false" localSheetId="11" name="App_Type" vbProcedure="false">#REF!</definedName>
    <definedName function="false" hidden="false" localSheetId="11" name="aqe" vbProcedure="false">#REF!</definedName>
    <definedName function="false" hidden="false" localSheetId="11" name="aqwerq" vbProcedure="false">#REF!</definedName>
    <definedName function="false" hidden="false" localSheetId="11" name="asdf" vbProcedure="false">#REF!</definedName>
    <definedName function="false" hidden="false" localSheetId="11" name="asdfas" vbProcedure="false">#REF!</definedName>
    <definedName function="false" hidden="false" localSheetId="11" name="asdfasdf" vbProcedure="false">#REF!</definedName>
    <definedName function="false" hidden="false" localSheetId="11" name="CreatedBy" vbProcedure="false">#REF!</definedName>
    <definedName function="false" hidden="false" localSheetId="11" name="CreatedBy2" vbProcedure="false">#REF!</definedName>
    <definedName function="false" hidden="false" localSheetId="11" name="Data_Sensitivity" vbProcedure="false">#REF!</definedName>
    <definedName function="false" hidden="false" localSheetId="11" name="erhja" vbProcedure="false">#REF!</definedName>
    <definedName function="false" hidden="false" localSheetId="11" name="fsdfsdgdf" vbProcedure="false">#REF!</definedName>
    <definedName function="false" hidden="false" localSheetId="11" name="Implementation" vbProcedure="false">#REF!</definedName>
    <definedName function="false" hidden="false" localSheetId="11" name="Inbound_Outbound" vbProcedure="false">#REF!</definedName>
    <definedName function="false" hidden="false" localSheetId="11" name="iop" vbProcedure="false">#REF!</definedName>
    <definedName function="false" hidden="false" localSheetId="11" name="IP_Status" vbProcedure="false">#REF!</definedName>
    <definedName function="false" hidden="false" localSheetId="11" name="ityh" vbProcedure="false">#REF!</definedName>
    <definedName function="false" hidden="false" localSheetId="11" name="jryjrt" vbProcedure="false">#REF!</definedName>
    <definedName function="false" hidden="false" localSheetId="11" name="kyti" vbProcedure="false">#REF!</definedName>
    <definedName function="false" hidden="false" localSheetId="11" name="Level1_Picklist" vbProcedure="false">#REF!</definedName>
    <definedName function="false" hidden="false" localSheetId="11" name="LevelFit" vbProcedure="false">#REF!</definedName>
    <definedName function="false" hidden="false" localSheetId="11" name="LOE" vbProcedure="false">#REF!</definedName>
    <definedName function="false" hidden="false" localSheetId="11" name="OwnReq" vbProcedure="false">#REF!</definedName>
    <definedName function="false" hidden="false" localSheetId="11" name="OwnTech" vbProcedure="false">#REF!</definedName>
    <definedName function="false" hidden="false" localSheetId="11" name="ParticularRelease" vbProcedure="false">OFFSET(#REF!,1,0,MATCH("R1",#REF!,0),1)</definedName>
    <definedName function="false" hidden="false" localSheetId="11" name="qwe" vbProcedure="false">#REF!</definedName>
    <definedName function="false" hidden="false" localSheetId="11" name="Required" vbProcedure="false">#REF!</definedName>
    <definedName function="false" hidden="false" localSheetId="11" name="Req_Picklist" vbProcedure="false">#REF!</definedName>
    <definedName function="false" hidden="false" localSheetId="11" name="SAP" vbProcedure="false">#REF!</definedName>
    <definedName function="false" hidden="false" localSheetId="11" name="Scope" vbProcedure="false">#REF!</definedName>
    <definedName function="false" hidden="false" localSheetId="11" name="targeting" vbProcedure="false">#REF!</definedName>
    <definedName function="false" hidden="false" localSheetId="11" name="Test" vbProcedure="false">#REF!</definedName>
    <definedName function="false" hidden="false" localSheetId="11" name="test1" vbProcedure="false">#REF!</definedName>
    <definedName function="false" hidden="false" localSheetId="11" name="test2" vbProcedure="false">#REF!</definedName>
    <definedName function="false" hidden="false" localSheetId="11" name="Track_Picklist" vbProcedure="false">#REF!</definedName>
    <definedName function="false" hidden="false" localSheetId="11" name="uio" vbProcedure="false">#REF!</definedName>
    <definedName function="false" hidden="false" localSheetId="11" name="yui" vbProcedure="false">#REF!</definedName>
  </definedNames>
  <calcPr iterateCount="100" refMode="A1" iterate="false" iterateDelta="0.0001"/>
  <pivotCaches>
    <pivotCache cacheId="1" r:id="rId32"/>
  </pivotCaches>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
  </authors>
  <commentList>
    <comment ref="F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From master workbook data model</t>
        </r>
      </text>
    </comment>
    <comment ref="G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From master workbook data model</t>
        </r>
      </text>
    </comment>
    <comment ref="H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from nCino dev proc1
</t>
        </r>
      </text>
    </comment>
    <comment ref="J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From nCino dev proc1 files</t>
        </r>
      </text>
    </comment>
    <comment ref="K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From master workbook data model</t>
        </r>
      </text>
    </comment>
    <comment ref="L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From nCino dev proc1</t>
        </r>
      </text>
    </comment>
    <comment ref="M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'Id' type fields are marked as primary ids, 'lookup' fields are marked as foreign ids and external ids are identified from the nCino dev proc 1 files</t>
        </r>
      </text>
    </comment>
    <comment ref="N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From master workbook data model</t>
        </r>
      </text>
    </comment>
    <comment ref="O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Contains formulas for derived fields, and object names for foreign ids</t>
        </r>
      </text>
    </comment>
    <comment ref="P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Data is ingested into the Raw layer within GCP. The content of the JSON file is stored as string in a BigQuery table. Only data for modified fields are included</t>
        </r>
      </text>
    </comment>
    <comment ref="P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Same as source API name</t>
        </r>
      </text>
    </comment>
    <comment ref="Q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Same as source field API name</t>
        </r>
      </text>
    </comment>
    <comment ref="R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All data types will be string</t>
        </r>
      </text>
    </comment>
    <comment ref="S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Header field, primary keys and lastModified fields are 'N', all other fields are 'Y'</t>
        </r>
      </text>
    </comment>
    <comment ref="T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Data is transformed from string into table format. Data type of each field is to be converted to BigQuery data types. Only data for fields that were modified are included</t>
        </r>
      </text>
    </comment>
    <comment ref="AB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Curation layer contains only one transaction per record. This will contain the latest values for all fields for that record</t>
        </r>
      </text>
    </comment>
    <comment ref="AL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Update to readable names</t>
        </r>
      </text>
    </comment>
    <comment ref="AM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Update to readable names</t>
        </r>
      </text>
    </comment>
  </commentList>
</comments>
</file>

<file path=xl/comments11.xml><?xml version="1.0" encoding="utf-8"?>
<comments xmlns="http://schemas.openxmlformats.org/spreadsheetml/2006/main" xmlns:xdr="http://schemas.openxmlformats.org/drawingml/2006/spreadsheetDrawing">
  <authors>
    <author> </author>
  </authors>
  <commentList>
    <comment ref="A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For downstream, our source is nCINO system, details for here can be found in the nCINO data model. The data is extracted by Kafka as an event message in JSON file format</t>
        </r>
      </text>
    </comment>
    <comment ref="L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Data is ingested into the Raw layer within GCP. The content of the JSON file is stored as string in a BigQuery table.</t>
        </r>
      </text>
    </comment>
    <comment ref="L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Same as source</t>
        </r>
      </text>
    </comment>
    <comment ref="M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Same as source</t>
        </r>
      </text>
    </comment>
    <comment ref="N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All data types will be string</t>
        </r>
      </text>
    </comment>
    <comment ref="O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All fields are nullable</t>
        </r>
      </text>
    </comment>
    <comment ref="P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Data is transformed from string into table format. Data type of each field is to be converted to BigQuery data types</t>
        </r>
      </text>
    </comment>
    <comment ref="V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Validations rules within Raw layer: ID are in correct format, reference data values are in list</t>
        </r>
      </text>
    </comment>
    <comment ref="W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Curation layer contains mapping tables for the legacy system and nCINO IDs.</t>
        </r>
      </text>
    </comment>
  </commentList>
</comments>
</file>

<file path=xl/sharedStrings.xml><?xml version="1.0" encoding="utf-8"?>
<sst xmlns="http://schemas.openxmlformats.org/spreadsheetml/2006/main" count="20138" uniqueCount="2162">
  <si>
    <t xml:space="preserve">Contents</t>
  </si>
  <si>
    <t xml:space="preserve">Description</t>
  </si>
  <si>
    <t xml:space="preserve">Version Control</t>
  </si>
  <si>
    <t xml:space="preserve">Version details and sign-off</t>
  </si>
  <si>
    <t xml:space="preserve">Object Info</t>
  </si>
  <si>
    <t xml:space="preserve">Summary information on objects (number of objects, fields, notes)</t>
  </si>
  <si>
    <t xml:space="preserve">Target</t>
  </si>
  <si>
    <t xml:space="preserve">Data model for target system</t>
  </si>
  <si>
    <t xml:space="preserve">nCino ERD</t>
  </si>
  <si>
    <t xml:space="preserve">Entity Relationship Diagram for objects being ingested for downstream</t>
  </si>
  <si>
    <t xml:space="preserve">nCino_DevProc</t>
  </si>
  <si>
    <t xml:space="preserve">nCino Covenant objects' attributes extracted from Json files downloaded from nCino dev proc 1</t>
  </si>
  <si>
    <t xml:space="preserve">nCino_DMW</t>
  </si>
  <si>
    <t xml:space="preserve">nCino Covenant data model from the Data Master Workbook provided by Accenture team</t>
  </si>
  <si>
    <t xml:space="preserve">Mappings</t>
  </si>
  <si>
    <t xml:space="preserve">Data Mappings from Source to Consumption</t>
  </si>
  <si>
    <t xml:space="preserve">Header Mappings</t>
  </si>
  <si>
    <t xml:space="preserve">Mapping of header fields from Raw to Consumption</t>
  </si>
  <si>
    <t xml:space="preserve">Mappings - Consumption</t>
  </si>
  <si>
    <t xml:space="preserve">Mapping from Curated to Consumption layer  - WIP</t>
  </si>
  <si>
    <t xml:space="preserve">nCino Picklists</t>
  </si>
  <si>
    <t xml:space="preserve">Reference data used for picklists in nCino - taken from DevPoc</t>
  </si>
  <si>
    <t xml:space="preserve">DataType Conversion</t>
  </si>
  <si>
    <t xml:space="preserve">nCino to Bigquery data type mappings</t>
  </si>
  <si>
    <t xml:space="preserve">Checklist</t>
  </si>
  <si>
    <t xml:space="preserve">Data mapping checklist with list of items to be done before mapping can be completed</t>
  </si>
  <si>
    <t xml:space="preserve">Downstream Covenant Mapping Document - nCino project</t>
  </si>
  <si>
    <t xml:space="preserve">Date</t>
  </si>
  <si>
    <t xml:space="preserve">Name</t>
  </si>
  <si>
    <t xml:space="preserve">Role</t>
  </si>
  <si>
    <t xml:space="preserve">Version</t>
  </si>
  <si>
    <t xml:space="preserve">Workbook</t>
  </si>
  <si>
    <t xml:space="preserve">Change</t>
  </si>
  <si>
    <t xml:space="preserve">Link</t>
  </si>
  <si>
    <t xml:space="preserve">Sarah Keane</t>
  </si>
  <si>
    <t xml:space="preserve">DA</t>
  </si>
  <si>
    <t xml:space="preserve">v0.01</t>
  </si>
  <si>
    <t xml:space="preserve">Fin_Spreads_Downstream_Mappingv0.01</t>
  </si>
  <si>
    <t xml:space="preserve">First draft using PI4 data model</t>
  </si>
  <si>
    <t xml:space="preserve">v0.02</t>
  </si>
  <si>
    <t xml:space="preserve">Fin_Spreads_Downstream_Mappingv0.02</t>
  </si>
  <si>
    <t xml:space="preserve">Draft using updated PI4 data model</t>
  </si>
  <si>
    <t xml:space="preserve">Notes: </t>
  </si>
  <si>
    <t xml:space="preserve">Max field length for the header fields from nCino CDC are yet to be defined</t>
  </si>
  <si>
    <t xml:space="preserve">Table and field names in the consumption layer may need to be adjusted to be more readable</t>
  </si>
  <si>
    <t xml:space="preserve">It needs to be confirmed with the downstream CMA team that they are happy with doing the reference data mappings given the nCino reference data</t>
  </si>
  <si>
    <t xml:space="preserve">Clearer field descriptions are needed for the external ids is needed (migration ids and lookup keys)</t>
  </si>
  <si>
    <t xml:space="preserve">Purpose of this mapping document:</t>
  </si>
  <si>
    <t xml:space="preserve">1) document data attribute details, including proposed source to target requirements for nCino data load (downstream)</t>
  </si>
  <si>
    <t xml:space="preserve">2) information document to aid the build of source to target</t>
  </si>
  <si>
    <t xml:space="preserve">Review</t>
  </si>
  <si>
    <t xml:space="preserve">This document must be signed off by the following stakeholders (this list can be amended depending on system):</t>
  </si>
  <si>
    <t xml:space="preserve">1) CCS</t>
  </si>
  <si>
    <t xml:space="preserve">2) Source System SME</t>
  </si>
  <si>
    <t xml:space="preserve">3) Solutions architect</t>
  </si>
  <si>
    <t xml:space="preserve">4) Other Stakeholders</t>
  </si>
  <si>
    <t xml:space="preserve">Please Note:</t>
  </si>
  <si>
    <t xml:space="preserve"> • This template has been reviewed and agreed between the DA Team and the Dev team, any changes to this template are subject to change control. If you have any suggested changes, please contact Nicole Roberts</t>
  </si>
  <si>
    <t xml:space="preserve"> • Guidance is provided in the Instructions worksheet in this workbook</t>
  </si>
  <si>
    <t xml:space="preserve"> • This template can be found @ https://confluence.devops.lloydsbanking.com/display/CCTR/Reference+Material</t>
  </si>
  <si>
    <t xml:space="preserve">nCino Object API Name</t>
  </si>
  <si>
    <t xml:space="preserve">nCino Object Names</t>
  </si>
  <si>
    <t xml:space="preserve">Raw Table Name</t>
  </si>
  <si>
    <t xml:space="preserve">Staging Table Name</t>
  </si>
  <si>
    <t xml:space="preserve">Curated Table Name</t>
  </si>
  <si>
    <t xml:space="preserve">Consumption Table Name</t>
  </si>
  <si>
    <t xml:space="preserve">Total no. of Fields - Actual</t>
  </si>
  <si>
    <t xml:space="preserve">Note</t>
  </si>
  <si>
    <t xml:space="preserve">LLC_BI__Classification__c</t>
  </si>
  <si>
    <t xml:space="preserve">Classification</t>
  </si>
  <si>
    <t xml:space="preserve">The Classification Object contains text categories that relate to Spread Statement Records and Spread Statement Record Totals.</t>
  </si>
  <si>
    <t xml:space="preserve">LLC_BI__Debt_Schedule__c</t>
  </si>
  <si>
    <t xml:space="preserve">Debt Schedule</t>
  </si>
  <si>
    <t xml:space="preserve">The Debt Schedule Object is used to  store the debt schedule information at different points in time.</t>
  </si>
  <si>
    <t xml:space="preserve">LLC_BI__Spread_Projections_Driver__c</t>
  </si>
  <si>
    <t xml:space="preserve">Spread Projections Driver</t>
  </si>
  <si>
    <t xml:space="preserve">The Spread Projections Driver Object is used to capture relevant spread projection information associated with the customer</t>
  </si>
  <si>
    <t xml:space="preserve">LLC_BI__Spread_Projections_Template__c</t>
  </si>
  <si>
    <t xml:space="preserve">Spread Projections Template</t>
  </si>
  <si>
    <t xml:space="preserve">The Spread Projections Template Object is used to store the templates used for projections</t>
  </si>
  <si>
    <t xml:space="preserve">Not of scope</t>
  </si>
  <si>
    <t xml:space="preserve">LLC_BI__Spread_Record_Classification__c</t>
  </si>
  <si>
    <t xml:space="preserve">Spread Record Classification</t>
  </si>
  <si>
    <t xml:space="preserve">The Spread Record Classification Object is the junction object between Spread Statement Records and Classifications.</t>
  </si>
  <si>
    <t xml:space="preserve">LLC_BI__Spread_Record_Total_Classification__c</t>
  </si>
  <si>
    <t xml:space="preserve">Spread Record Total Classification</t>
  </si>
  <si>
    <t xml:space="preserve">The Spread Record Total Classification is the junction object between Spread Statement Record Totals and Classifications.</t>
  </si>
  <si>
    <t xml:space="preserve">LLC_BI__Spread_Statement_Period__c</t>
  </si>
  <si>
    <t xml:space="preserve">Spread Statement Period</t>
  </si>
  <si>
    <t xml:space="preserve">The Spread Statement Period Object is used to capture the period for which spread infromation is captured</t>
  </si>
  <si>
    <t xml:space="preserve">LLC_BI__Spread_Statement_Record__c</t>
  </si>
  <si>
    <t xml:space="preserve">Spread Statement Record</t>
  </si>
  <si>
    <t xml:space="preserve">The Spread Statement Record Object is used to capture various records that sit on the spread statement template</t>
  </si>
  <si>
    <t xml:space="preserve">LLC_BI__Spread_Statement_Record_Value__c</t>
  </si>
  <si>
    <t xml:space="preserve">Spread Statement Record Value</t>
  </si>
  <si>
    <t xml:space="preserve">The Spread Statement Record Value Object is used to capture the relevant values associated with each record on the spread statement template</t>
  </si>
  <si>
    <t xml:space="preserve">LLC_BI__Spread_Statement_Type__c</t>
  </si>
  <si>
    <t xml:space="preserve">Spread Statement Template</t>
  </si>
  <si>
    <t xml:space="preserve">The Spread Statement Template Object is used to store the different templates that can be used to capture spreads information</t>
  </si>
  <si>
    <t xml:space="preserve">LLC_BI__Spread_Statement_Record_Total__c</t>
  </si>
  <si>
    <t xml:space="preserve">Spread Statement Total Group</t>
  </si>
  <si>
    <t xml:space="preserve">The Spread Statement Total Group Object is used to capture all available spread statements for a single customer</t>
  </si>
  <si>
    <t xml:space="preserve">LLC_BI__Underwriting_Bundle__c</t>
  </si>
  <si>
    <t xml:space="preserve">Underwriting Bundle</t>
  </si>
  <si>
    <t xml:space="preserve">The Underwriting Bundle Object is used to store the different bundles available to the customer</t>
  </si>
  <si>
    <t xml:space="preserve">Total</t>
  </si>
  <si>
    <t xml:space="preserve">Notes:</t>
  </si>
  <si>
    <t xml:space="preserve">- Object LLC_BI__Spread_Projections_Template__c is out of scope</t>
  </si>
  <si>
    <t xml:space="preserve">Assumptions made  for mapping:</t>
  </si>
  <si>
    <t xml:space="preserve">- For each object, the field API name 'id' is the primary identifier for the object's records </t>
  </si>
  <si>
    <t xml:space="preserve">- All lookups are foreign keys that reference the ids of another object</t>
  </si>
  <si>
    <t xml:space="preserve">Target tables and fields</t>
  </si>
  <si>
    <t xml:space="preserve">Key</t>
  </si>
  <si>
    <t xml:space="preserve">Table Name</t>
  </si>
  <si>
    <t xml:space="preserve">Column Name</t>
  </si>
  <si>
    <t xml:space="preserve">Data Type</t>
  </si>
  <si>
    <t xml:space="preserve">Column Size</t>
  </si>
  <si>
    <t xml:space="preserve">Is Nullable</t>
  </si>
  <si>
    <t xml:space="preserve">Primary Key</t>
  </si>
  <si>
    <t xml:space="preserve">Foreign Key </t>
  </si>
  <si>
    <t xml:space="preserve">Picklist Flag</t>
  </si>
  <si>
    <t xml:space="preserve">mapped</t>
  </si>
  <si>
    <t xml:space="preserve">Default</t>
  </si>
  <si>
    <t xml:space="preserve">Notes</t>
  </si>
  <si>
    <t xml:space="preserve">Lookupkey</t>
  </si>
  <si>
    <t xml:space="preserve">Length -derived</t>
  </si>
  <si>
    <t xml:space="preserve">Object Name</t>
  </si>
  <si>
    <t xml:space="preserve">Object Label</t>
  </si>
  <si>
    <t xml:space="preserve">Long Name</t>
  </si>
  <si>
    <t xml:space="preserve">Short Name</t>
  </si>
  <si>
    <t xml:space="preserve">Label</t>
  </si>
  <si>
    <t xml:space="preserve">Type</t>
  </si>
  <si>
    <t xml:space="preserve">Nillable</t>
  </si>
  <si>
    <t xml:space="preserve">String Length</t>
  </si>
  <si>
    <t xml:space="preserve">Numeric Precision</t>
  </si>
  <si>
    <t xml:space="preserve">Numeric Scale</t>
  </si>
  <si>
    <t xml:space="preserve">Custom</t>
  </si>
  <si>
    <t xml:space="preserve">Unique</t>
  </si>
  <si>
    <t xml:space="preserve">Updateable</t>
  </si>
  <si>
    <t xml:space="preserve">ExternalId</t>
  </si>
  <si>
    <t xml:space="preserve">Formula Exists</t>
  </si>
  <si>
    <t xml:space="preserve">Formula Value</t>
  </si>
  <si>
    <t xml:space="preserve">LLC_BI__Classification__c.Id</t>
  </si>
  <si>
    <t xml:space="preserve">Id</t>
  </si>
  <si>
    <t xml:space="preserve">Record ID</t>
  </si>
  <si>
    <t xml:space="preserve">id</t>
  </si>
  <si>
    <t xml:space="preserve">no</t>
  </si>
  <si>
    <t xml:space="preserve">LLC_BI__Classification__c.OwnerId</t>
  </si>
  <si>
    <t xml:space="preserve">OwnerId</t>
  </si>
  <si>
    <t xml:space="preserve">Owner ID</t>
  </si>
  <si>
    <t xml:space="preserve">reference(Group,User)</t>
  </si>
  <si>
    <t xml:space="preserve">yes</t>
  </si>
  <si>
    <t xml:space="preserve">LLC_BI__Classification__c.IsDeleted</t>
  </si>
  <si>
    <t xml:space="preserve">IsDeleted</t>
  </si>
  <si>
    <t xml:space="preserve">Deleted</t>
  </si>
  <si>
    <t xml:space="preserve">boolean</t>
  </si>
  <si>
    <t xml:space="preserve">LLC_BI__Classification__c.Name</t>
  </si>
  <si>
    <t xml:space="preserve">Classification Name</t>
  </si>
  <si>
    <t xml:space="preserve">string</t>
  </si>
  <si>
    <t xml:space="preserve">LLC_BI__Classification__c.CurrencyIsoCode</t>
  </si>
  <si>
    <t xml:space="preserve">CurrencyIsoCode</t>
  </si>
  <si>
    <t xml:space="preserve">Currency ISO Code</t>
  </si>
  <si>
    <t xml:space="preserve">picklist</t>
  </si>
  <si>
    <t xml:space="preserve">LLC_BI__Classification__c.CreatedDate</t>
  </si>
  <si>
    <t xml:space="preserve">CreatedDate</t>
  </si>
  <si>
    <t xml:space="preserve">Created Date</t>
  </si>
  <si>
    <t xml:space="preserve">datetime</t>
  </si>
  <si>
    <t xml:space="preserve">LLC_BI__Classification__c.CreatedById</t>
  </si>
  <si>
    <t xml:space="preserve">CreatedById</t>
  </si>
  <si>
    <t xml:space="preserve">Created By ID</t>
  </si>
  <si>
    <t xml:space="preserve">reference(User)</t>
  </si>
  <si>
    <t xml:space="preserve">LLC_BI__Classification__c.LastModifiedDate</t>
  </si>
  <si>
    <t xml:space="preserve">LastModifiedDate</t>
  </si>
  <si>
    <t xml:space="preserve">Last Modified Date</t>
  </si>
  <si>
    <t xml:space="preserve">LLC_BI__Classification__c.LastModifiedById</t>
  </si>
  <si>
    <t xml:space="preserve">LastModifiedById</t>
  </si>
  <si>
    <t xml:space="preserve">Last Modified By ID</t>
  </si>
  <si>
    <t xml:space="preserve">LLC_BI__Classification__c.SystemModstamp</t>
  </si>
  <si>
    <t xml:space="preserve">SystemModstamp</t>
  </si>
  <si>
    <t xml:space="preserve">System Modstamp</t>
  </si>
  <si>
    <t xml:space="preserve">LLC_BI__Classification__c.ConnectionReceivedId</t>
  </si>
  <si>
    <t xml:space="preserve">ConnectionReceivedId</t>
  </si>
  <si>
    <t xml:space="preserve">Received Connection ID</t>
  </si>
  <si>
    <t xml:space="preserve">reference(PartnerNetworkConnection)</t>
  </si>
  <si>
    <t xml:space="preserve">LLC_BI__Classification__c.ConnectionSentId</t>
  </si>
  <si>
    <t xml:space="preserve">ConnectionSentId</t>
  </si>
  <si>
    <t xml:space="preserve">Sent Connection ID</t>
  </si>
  <si>
    <t xml:space="preserve">LLC_BI__Classification__c.LLC_BI__Category__c</t>
  </si>
  <si>
    <t xml:space="preserve">LLC_BI__Category__c</t>
  </si>
  <si>
    <t xml:space="preserve">Category</t>
  </si>
  <si>
    <t xml:space="preserve">The category this Spread Statement Record or Spread Statement Total Group relates to.</t>
  </si>
  <si>
    <t xml:space="preserve">LLC_BI__Classification__c.LLC_BI__lookupKey__c</t>
  </si>
  <si>
    <t xml:space="preserve">LLC_BI__lookupKey__c</t>
  </si>
  <si>
    <t xml:space="preserve">lookupKey</t>
  </si>
  <si>
    <t xml:space="preserve">LLC_BI__Debt_Schedule__c.Id</t>
  </si>
  <si>
    <t xml:space="preserve">LLC_BI__Debt_Schedule__c.OwnerId</t>
  </si>
  <si>
    <t xml:space="preserve">LLC_BI__Debt_Schedule__c.IsDeleted</t>
  </si>
  <si>
    <t xml:space="preserve">LLC_BI__Debt_Schedule__c.Name</t>
  </si>
  <si>
    <t xml:space="preserve">Debt Schedule Name</t>
  </si>
  <si>
    <t xml:space="preserve">LLC_BI__Debt_Schedule__c.CurrencyIsoCode</t>
  </si>
  <si>
    <t xml:space="preserve">LLC_BI__Debt_Schedule__c.CreatedDate</t>
  </si>
  <si>
    <t xml:space="preserve">LLC_BI__Debt_Schedule__c.CreatedById</t>
  </si>
  <si>
    <t xml:space="preserve">LLC_BI__Debt_Schedule__c.LastModifiedDate</t>
  </si>
  <si>
    <t xml:space="preserve">LLC_BI__Debt_Schedule__c.LastModifiedById</t>
  </si>
  <si>
    <t xml:space="preserve">LLC_BI__Debt_Schedule__c.SystemModstamp</t>
  </si>
  <si>
    <t xml:space="preserve">LLC_BI__Debt_Schedule__c.ConnectionReceivedId</t>
  </si>
  <si>
    <t xml:space="preserve">LLC_BI__Debt_Schedule__c.ConnectionSentId</t>
  </si>
  <si>
    <t xml:space="preserve">LLC_BI__Debt_Schedule__c.LLC_BI__Credit_Pull_Date__c</t>
  </si>
  <si>
    <t xml:space="preserve">LLC_BI__Credit_Pull_Date__c</t>
  </si>
  <si>
    <t xml:space="preserve">Credit Pull Date</t>
  </si>
  <si>
    <t xml:space="preserve">date</t>
  </si>
  <si>
    <t xml:space="preserve">LLC_BI__Debt_Schedule__c.LLC_BI__Last_Updated__c</t>
  </si>
  <si>
    <t xml:space="preserve">LLC_BI__Last_Updated__c</t>
  </si>
  <si>
    <t xml:space="preserve">Last Updated</t>
  </si>
  <si>
    <t xml:space="preserve">LLC_BI__Debt_Schedule__c.LLC_BI__Monthly_Current_Debt_Total__c</t>
  </si>
  <si>
    <t xml:space="preserve">LLC_BI__Monthly_Current_Debt_Total__c</t>
  </si>
  <si>
    <t xml:space="preserve">Monthly Current Debt Total</t>
  </si>
  <si>
    <t xml:space="preserve">currency</t>
  </si>
  <si>
    <t xml:space="preserve">LLC_BI__Debt_Schedule__c.LLC_BI__Monthly_Proposed_Debt_Total__c</t>
  </si>
  <si>
    <t xml:space="preserve">LLC_BI__Monthly_Proposed_Debt_Total__c</t>
  </si>
  <si>
    <t xml:space="preserve">Monthly Proposed Debt Total</t>
  </si>
  <si>
    <t xml:space="preserve">LLC_BI__Debt_Schedule__c.LLC_BI__Relationship__c</t>
  </si>
  <si>
    <t xml:space="preserve">LLC_BI__Relationship__c</t>
  </si>
  <si>
    <t xml:space="preserve">Relationship</t>
  </si>
  <si>
    <t xml:space="preserve">reference(Account)</t>
  </si>
  <si>
    <t xml:space="preserve">LLC_BI__Debt_Schedule__c.LLC_BI__Total_Monthly_Payment__c</t>
  </si>
  <si>
    <t xml:space="preserve">LLC_BI__Total_Monthly_Payment__c</t>
  </si>
  <si>
    <t xml:space="preserve">Total Monthly Payment</t>
  </si>
  <si>
    <t xml:space="preserve">LLC_BI__Debt_Schedule__c.LLC_BI__lookupKey__c</t>
  </si>
  <si>
    <t xml:space="preserve">LLC_BI__Debt_Schedule__c.LLC_BI__Debt_Schedule_Date__c</t>
  </si>
  <si>
    <t xml:space="preserve">LLC_BI__Debt_Schedule_Date__c</t>
  </si>
  <si>
    <t xml:space="preserve">Debt Schedule Date</t>
  </si>
  <si>
    <t xml:space="preserve">LLC_BI__Debt_Schedule__c.LLC_BI__Debt_Schedule_Description__c</t>
  </si>
  <si>
    <t xml:space="preserve">LLC_BI__Debt_Schedule_Description__c</t>
  </si>
  <si>
    <t xml:space="preserve">Debt Schedule Description</t>
  </si>
  <si>
    <t xml:space="preserve">LLC_BI__Debt_Schedule__c.LLC_BI__Bundle__c</t>
  </si>
  <si>
    <t xml:space="preserve">LLC_BI__Bundle__c</t>
  </si>
  <si>
    <t xml:space="preserve">Bundle</t>
  </si>
  <si>
    <t xml:space="preserve">reference(LLC_BI__Underwriting_Bundle__c)</t>
  </si>
  <si>
    <t xml:space="preserve">LLC_BI__Debt_Schedule__c.LLC_BI__Debt_Filter_Syntax__c</t>
  </si>
  <si>
    <t xml:space="preserve">LLC_BI__Debt_Filter_Syntax__c</t>
  </si>
  <si>
    <t xml:space="preserve">Debt Filter Syntax</t>
  </si>
  <si>
    <t xml:space="preserve">textarea</t>
  </si>
  <si>
    <t xml:space="preserve">Populate this field with the syntax for the debts you want to include within the debt schedule.</t>
  </si>
  <si>
    <t xml:space="preserve">LLC_BI__Debt_Schedule__c.LLC_BI__Is_Template__c</t>
  </si>
  <si>
    <t xml:space="preserve">LLC_BI__Is_Template__c</t>
  </si>
  <si>
    <t xml:space="preserve">Is Template</t>
  </si>
  <si>
    <t xml:space="preserve">LLC_BI__Debt_Schedule__c.LLC_BI__Source_Debt_Schedule__c</t>
  </si>
  <si>
    <t xml:space="preserve">LLC_BI__Source_Debt_Schedule__c</t>
  </si>
  <si>
    <t xml:space="preserve">Source Debt Schedule</t>
  </si>
  <si>
    <t xml:space="preserve">reference(LLC_BI__Debt_Schedule__c)</t>
  </si>
  <si>
    <t xml:space="preserve">LLC_BI__Debt_Schedule__c.LLC_BI__Spread_Statement_Period__c</t>
  </si>
  <si>
    <t xml:space="preserve">Period</t>
  </si>
  <si>
    <t xml:space="preserve">reference(LLC_BI__Spread_Statement_Period__c)</t>
  </si>
  <si>
    <t xml:space="preserve">LLC_BI__Spread_Projections_Driver__c.Id</t>
  </si>
  <si>
    <t xml:space="preserve">LLC_BI__Spread_Projections_Driver__c.OwnerId</t>
  </si>
  <si>
    <t xml:space="preserve">LLC_BI__Spread_Projections_Driver__c.IsDeleted</t>
  </si>
  <si>
    <t xml:space="preserve">LLC_BI__Spread_Projections_Driver__c.Name</t>
  </si>
  <si>
    <t xml:space="preserve">LLC_BI__Spread_Projections_Driver__c.CurrencyIsoCode</t>
  </si>
  <si>
    <t xml:space="preserve">LLC_BI__Spread_Projections_Driver__c.CreatedDate</t>
  </si>
  <si>
    <t xml:space="preserve">LLC_BI__Spread_Projections_Driver__c.CreatedById</t>
  </si>
  <si>
    <t xml:space="preserve">LLC_BI__Spread_Projections_Driver__c.LastModifiedDate</t>
  </si>
  <si>
    <t xml:space="preserve">LLC_BI__Spread_Projections_Driver__c.LastModifiedById</t>
  </si>
  <si>
    <t xml:space="preserve">LLC_BI__Spread_Projections_Driver__c.SystemModstamp</t>
  </si>
  <si>
    <t xml:space="preserve">LLC_BI__Spread_Projections_Driver__c.ConnectionReceivedId</t>
  </si>
  <si>
    <t xml:space="preserve">LLC_BI__Spread_Projections_Driver__c.ConnectionSentId</t>
  </si>
  <si>
    <t xml:space="preserve">LLC_BI__Spread_Projections_Driver__c.LLC_BI__Classification__c</t>
  </si>
  <si>
    <t xml:space="preserve">reference(LLC_BI__Classification__c)</t>
  </si>
  <si>
    <t xml:space="preserve">LLC_BI__Spread_Projections_Driver__c.LLC_BI__Spread_Projections_Template__c</t>
  </si>
  <si>
    <t xml:space="preserve">reference(LLC_BI__Spread_Projections_Template__c)</t>
  </si>
  <si>
    <t xml:space="preserve">LLC_BI__Spread_Projections_Driver__c.LLC_BI__Spread_Statement_Record_Value__c</t>
  </si>
  <si>
    <t xml:space="preserve">reference(LLC_BI__Spread_Statement_Record_Value__c)</t>
  </si>
  <si>
    <t xml:space="preserve">LLC_BI__Spread_Projections_Driver__c.LLC_BI__Spread_Statement_Record__c</t>
  </si>
  <si>
    <t xml:space="preserve">reference(LLC_BI__Spread_Statement_Record__c)</t>
  </si>
  <si>
    <t xml:space="preserve">LLC_BI__Spread_Projections_Driver__c.LLC_BI__Type__c</t>
  </si>
  <si>
    <t xml:space="preserve">LLC_BI__Type__c</t>
  </si>
  <si>
    <t xml:space="preserve">LLC_BI__Spread_Projections_Driver__c.LLC_BI__Value__c</t>
  </si>
  <si>
    <t xml:space="preserve">LLC_BI__Value__c</t>
  </si>
  <si>
    <t xml:space="preserve">Value</t>
  </si>
  <si>
    <t xml:space="preserve">LLC_BI__Spread_Projections_Driver__c.LLC_BI__lookupKey__c</t>
  </si>
  <si>
    <t xml:space="preserve">LLC_BI__Spread_Projections_Template__c.Id</t>
  </si>
  <si>
    <t xml:space="preserve">LLC_BI__Spread_Projections_Template__c.OwnerId</t>
  </si>
  <si>
    <t xml:space="preserve">LLC_BI__Spread_Projections_Template__c.IsDeleted</t>
  </si>
  <si>
    <t xml:space="preserve">LLC_BI__Spread_Projections_Template__c.Name</t>
  </si>
  <si>
    <t xml:space="preserve">Template Name</t>
  </si>
  <si>
    <t xml:space="preserve">LLC_BI__Spread_Projections_Template__c.CurrencyIsoCode</t>
  </si>
  <si>
    <t xml:space="preserve">LLC_BI__Spread_Projections_Template__c.CreatedDate</t>
  </si>
  <si>
    <t xml:space="preserve">LLC_BI__Spread_Projections_Template__c.CreatedById</t>
  </si>
  <si>
    <t xml:space="preserve">LLC_BI__Spread_Projections_Template__c.LastModifiedDate</t>
  </si>
  <si>
    <t xml:space="preserve">LLC_BI__Spread_Projections_Template__c.LastModifiedById</t>
  </si>
  <si>
    <t xml:space="preserve">LLC_BI__Spread_Projections_Template__c.SystemModstamp</t>
  </si>
  <si>
    <t xml:space="preserve">LLC_BI__Spread_Projections_Template__c.ConnectionReceivedId</t>
  </si>
  <si>
    <t xml:space="preserve">LLC_BI__Spread_Projections_Template__c.ConnectionSentId</t>
  </si>
  <si>
    <t xml:space="preserve">LLC_BI__Spread_Projections_Template__c.LLC_BI__Description__c</t>
  </si>
  <si>
    <t xml:space="preserve">LLC_BI__Description__c</t>
  </si>
  <si>
    <t xml:space="preserve">LLC_BI__Spread_Projections_Template__c.LLC_BI__Is_Active__c</t>
  </si>
  <si>
    <t xml:space="preserve">LLC_BI__Is_Active__c</t>
  </si>
  <si>
    <t xml:space="preserve">Is Active</t>
  </si>
  <si>
    <t xml:space="preserve">LLC_BI__Spread_Projections_Template__c.LLC_BI__lookupKey__c</t>
  </si>
  <si>
    <t xml:space="preserve">LLC_BI__Spread_Projections_Template__c.LLC_BI__Purpose__c</t>
  </si>
  <si>
    <t xml:space="preserve">LLC_BI__Purpose__c</t>
  </si>
  <si>
    <t xml:space="preserve">Purpose</t>
  </si>
  <si>
    <t xml:space="preserve">The system automatically populates this optional picklist field based on the templateâ€™s created route that indicates the templateâ€™s use. By default, the field value is Projection.</t>
  </si>
  <si>
    <t xml:space="preserve">LLC_BI__Spread_Record_Classification__c.Id</t>
  </si>
  <si>
    <t xml:space="preserve">LLC_BI__Spread_Record_Classification__c.IsDeleted</t>
  </si>
  <si>
    <t xml:space="preserve">LLC_BI__Spread_Record_Classification__c.Name</t>
  </si>
  <si>
    <t xml:space="preserve">Spread Record Classification Name</t>
  </si>
  <si>
    <t xml:space="preserve">LLC_BI__Spread_Record_Classification__c.CurrencyIsoCode</t>
  </si>
  <si>
    <t xml:space="preserve">LLC_BI__Spread_Record_Classification__c.CreatedDate</t>
  </si>
  <si>
    <t xml:space="preserve">LLC_BI__Spread_Record_Classification__c.CreatedById</t>
  </si>
  <si>
    <t xml:space="preserve">LLC_BI__Spread_Record_Classification__c.LastModifiedDate</t>
  </si>
  <si>
    <t xml:space="preserve">LLC_BI__Spread_Record_Classification__c.LastModifiedById</t>
  </si>
  <si>
    <t xml:space="preserve">LLC_BI__Spread_Record_Classification__c.SystemModstamp</t>
  </si>
  <si>
    <t xml:space="preserve">LLC_BI__Spread_Record_Classification__c.ConnectionReceivedId</t>
  </si>
  <si>
    <t xml:space="preserve">LLC_BI__Spread_Record_Classification__c.ConnectionSentId</t>
  </si>
  <si>
    <t xml:space="preserve">LLC_BI__Spread_Record_Classification__c.LLC_BI__Classification__c</t>
  </si>
  <si>
    <t xml:space="preserve">Classification of the Spread Statement Record.</t>
  </si>
  <si>
    <t xml:space="preserve">LLC_BI__Spread_Record_Classification__c.LLC_BI__Spread_Statement_Record__c</t>
  </si>
  <si>
    <t xml:space="preserve">The Spread Statement Record that is being classified.</t>
  </si>
  <si>
    <t xml:space="preserve">LLC_BI__Spread_Record_Classification__c.LLC_BI__lookupKey__c</t>
  </si>
  <si>
    <t xml:space="preserve">LLC_BI__Spread_Record_Total_Classification__c.Id</t>
  </si>
  <si>
    <t xml:space="preserve">LLC_BI__Spread_Record_Total_Classification__c.IsDeleted</t>
  </si>
  <si>
    <t xml:space="preserve">LLC_BI__Spread_Record_Total_Classification__c.Name</t>
  </si>
  <si>
    <t xml:space="preserve">Spread Record Total Classification Name</t>
  </si>
  <si>
    <t xml:space="preserve">LLC_BI__Spread_Record_Total_Classification__c.CurrencyIsoCode</t>
  </si>
  <si>
    <t xml:space="preserve">LLC_BI__Spread_Record_Total_Classification__c.CreatedDate</t>
  </si>
  <si>
    <t xml:space="preserve">LLC_BI__Spread_Record_Total_Classification__c.CreatedById</t>
  </si>
  <si>
    <t xml:space="preserve">LLC_BI__Spread_Record_Total_Classification__c.LastModifiedDate</t>
  </si>
  <si>
    <t xml:space="preserve">LLC_BI__Spread_Record_Total_Classification__c.LastModifiedById</t>
  </si>
  <si>
    <t xml:space="preserve">LLC_BI__Spread_Record_Total_Classification__c.SystemModstamp</t>
  </si>
  <si>
    <t xml:space="preserve">LLC_BI__Spread_Record_Total_Classification__c.ConnectionReceivedId</t>
  </si>
  <si>
    <t xml:space="preserve">LLC_BI__Spread_Record_Total_Classification__c.ConnectionSentId</t>
  </si>
  <si>
    <t xml:space="preserve">LLC_BI__Spread_Record_Total_Classification__c.LLC_BI__Classification__c</t>
  </si>
  <si>
    <t xml:space="preserve">Classification of the Spread Statement Total Group.</t>
  </si>
  <si>
    <t xml:space="preserve">LLC_BI__Spread_Record_Total_Classification__c.LLC_BI__Spread_Statement_Total_Group__c</t>
  </si>
  <si>
    <t xml:space="preserve">LLC_BI__Spread_Statement_Total_Group__c</t>
  </si>
  <si>
    <t xml:space="preserve">reference(LLC_BI__Spread_Statement_Record_Total__c)</t>
  </si>
  <si>
    <t xml:space="preserve">The Spread Statement Total Group that is being classified.</t>
  </si>
  <si>
    <t xml:space="preserve">LLC_BI__Spread_Record_Total_Classification__c.LLC_BI__lookupKey__c</t>
  </si>
  <si>
    <t xml:space="preserve">LLC_BI__Spread_Statement_Period__c.Id</t>
  </si>
  <si>
    <t xml:space="preserve">LLC_BI__Spread_Statement_Period__c.IsDeleted</t>
  </si>
  <si>
    <t xml:space="preserve">LLC_BI__Spread_Statement_Period__c.Name</t>
  </si>
  <si>
    <t xml:space="preserve">Spread Statement Period Name</t>
  </si>
  <si>
    <t xml:space="preserve">LLC_BI__Spread_Statement_Period__c.CurrencyIsoCode</t>
  </si>
  <si>
    <t xml:space="preserve">LLC_BI__Spread_Statement_Period__c.CreatedDate</t>
  </si>
  <si>
    <t xml:space="preserve">LLC_BI__Spread_Statement_Period__c.CreatedById</t>
  </si>
  <si>
    <t xml:space="preserve">LLC_BI__Spread_Statement_Period__c.LastModifiedDate</t>
  </si>
  <si>
    <t xml:space="preserve">LLC_BI__Spread_Statement_Period__c.LastModifiedById</t>
  </si>
  <si>
    <t xml:space="preserve">LLC_BI__Spread_Statement_Period__c.SystemModstamp</t>
  </si>
  <si>
    <t xml:space="preserve">LLC_BI__Spread_Statement_Period__c.ConnectionReceivedId</t>
  </si>
  <si>
    <t xml:space="preserve">LLC_BI__Spread_Statement_Period__c.ConnectionSentId</t>
  </si>
  <si>
    <t xml:space="preserve">LLC_BI__Spread_Statement_Period__c.LLC_BI__Spread_Statement_Type__c</t>
  </si>
  <si>
    <t xml:space="preserve">Spread Statement Type</t>
  </si>
  <si>
    <t xml:space="preserve">reference(LLC_BI__Spread_Statement_Type__c)</t>
  </si>
  <si>
    <t xml:space="preserve">LLC_BI__Spread_Statement_Period__c.LLC_BI__Accumulate__c</t>
  </si>
  <si>
    <t xml:space="preserve">LLC_BI__Accumulate__c</t>
  </si>
  <si>
    <t xml:space="preserve">-D Accumulate</t>
  </si>
  <si>
    <t xml:space="preserve">LLC_BI__Spread_Statement_Period__c.LLC_BI__Column_Number__c</t>
  </si>
  <si>
    <t xml:space="preserve">LLC_BI__Column_Number__c</t>
  </si>
  <si>
    <t xml:space="preserve">-D Column Number</t>
  </si>
  <si>
    <t xml:space="preserve">double</t>
  </si>
  <si>
    <t xml:space="preserve">LLC_BI__Spread_Statement_Period__c.LLC_BI__Month__c</t>
  </si>
  <si>
    <t xml:space="preserve">LLC_BI__Month__c</t>
  </si>
  <si>
    <t xml:space="preserve">Month</t>
  </si>
  <si>
    <t xml:space="preserve">LLC_BI__Spread_Statement_Period__c.LLC_BI__Name_Override__c</t>
  </si>
  <si>
    <t xml:space="preserve">LLC_BI__Name_Override__c</t>
  </si>
  <si>
    <t xml:space="preserve">The name override of the column. If this value is set the application will display it instead of the month &amp; year.</t>
  </si>
  <si>
    <t xml:space="preserve">LLC_BI__Spread_Statement_Period__c.LLC_BI__Period_Out_Of_Range__c</t>
  </si>
  <si>
    <t xml:space="preserve">LLC_BI__Period_Out_Of_Range__c</t>
  </si>
  <si>
    <t xml:space="preserve">Period Out Of Range</t>
  </si>
  <si>
    <t xml:space="preserve">IF(\n  OR(\n    OR(\n      LLC_BI__Year__c &gt; Year(LLC_BI__Spread_Statement_Type__r.LLC_BI__End_Date__c),\n      AND(\n     LLC_BI__Year__c = Year(LLC_BI__Spread_Statement_Type__r.LLC_BI__End_Date__c),\n     LLC_BI__Month__c &gt; Month(LLC_BI__Spread_Statement_Type__r.LLC_BI__End_Date__c)\n      )\n    ),\n    OR(\n      LLC_BI__Year__c &lt; Year(LLC_BI__Spread_Statement_Type__r.LLC_BI__Start_Date__c),\n      AND(\n     LLC_BI__Year__c = Year(LLC_BI__Spread_Statement_Type__r.LLC_BI__Start_Date__c),\n     LLC_BI__Month__c &lt; Month(LLC_BI__Spread_Statement_Type__r.LLC_BI__Start_Date__c)\n      )\n    )\n  ), 1, 0)</t>
  </si>
  <si>
    <t xml:space="preserve">LLC_BI__Spread_Statement_Period__c.LLC_BI__Year_Out_Range__c</t>
  </si>
  <si>
    <t xml:space="preserve">LLC_BI__Year_Out_Range__c</t>
  </si>
  <si>
    <t xml:space="preserve">Year Out Range</t>
  </si>
  <si>
    <t xml:space="preserve">IF(OR(LLC_BI__Year__c &gt; Year(LLC_BI__Spread_Statement_Type__r.LLC_BI__End_Date__c), LLC_BI__Year__c &lt; Year(LLC_BI__Spread_Statement_Type__r.LLC_BI__Start_Date__c)), 1, 0)</t>
  </si>
  <si>
    <t xml:space="preserve">LLC_BI__Spread_Statement_Period__c.LLC_BI__Year__c</t>
  </si>
  <si>
    <t xml:space="preserve">LLC_BI__Year__c</t>
  </si>
  <si>
    <t xml:space="preserve">Year</t>
  </si>
  <si>
    <t xml:space="preserve">LLC_BI__Spread_Statement_Period__c.LLC_BI__lookupKey__c</t>
  </si>
  <si>
    <t xml:space="preserve">-D lookupKey</t>
  </si>
  <si>
    <t xml:space="preserve">LLC_BI__Spread_Statement_Period__c.LLC_BI__externalLookupKey__c</t>
  </si>
  <si>
    <t xml:space="preserve">LLC_BI__externalLookupKey__c</t>
  </si>
  <si>
    <t xml:space="preserve">externalLookupKey</t>
  </si>
  <si>
    <t xml:space="preserve">LLC_BI__Spread_Statement_Period__c.LLC_BI__Analyst__c</t>
  </si>
  <si>
    <t xml:space="preserve">LLC_BI__Analyst__c</t>
  </si>
  <si>
    <t xml:space="preserve">Analyst</t>
  </si>
  <si>
    <t xml:space="preserve">LLC_BI__Spread_Statement_Period__c.LLC_BI__Number_of_Periods__c</t>
  </si>
  <si>
    <t xml:space="preserve">LLC_BI__Number_of_Periods__c</t>
  </si>
  <si>
    <t xml:space="preserve">Number of Periods</t>
  </si>
  <si>
    <t xml:space="preserve">LLC_BI__Spread_Statement_Period__c.LLC_BI__Period_Key__c</t>
  </si>
  <si>
    <t xml:space="preserve">LLC_BI__Period_Key__c</t>
  </si>
  <si>
    <t xml:space="preserve">Period Key</t>
  </si>
  <si>
    <t xml:space="preserve">TEXT(LLC_BI__Year__c)  &amp; '_' &amp; LPAD(TEXT(LLC_BI__Month__c),2,'0') &amp; '_' &amp; LPAD(TEXT(LLC_BI__Number_of_Periods__c),2,'0') &amp; 'm_' &amp; SUBSTITUTE(SUBSTITUTE(UPPER(TEXT(LLC_BI__Source__c)), ' ', ''), '.', '')</t>
  </si>
  <si>
    <t xml:space="preserve">LLC_BI__Spread_Statement_Period__c.LLC_BI__Selected__c</t>
  </si>
  <si>
    <t xml:space="preserve">LLC_BI__Selected__c</t>
  </si>
  <si>
    <t xml:space="preserve">Selected</t>
  </si>
  <si>
    <t xml:space="preserve">LLC_BI__Spread_Statement_Period__c.LLC_BI__Source__c</t>
  </si>
  <si>
    <t xml:space="preserve">LLC_BI__Source__c</t>
  </si>
  <si>
    <t xml:space="preserve">Source</t>
  </si>
  <si>
    <t xml:space="preserve">LLC_BI__Spread_Statement_Period__c.LLC_BI__Statement_Date__c</t>
  </si>
  <si>
    <t xml:space="preserve">LLC_BI__Statement_Date__c</t>
  </si>
  <si>
    <t xml:space="preserve">Statement Date</t>
  </si>
  <si>
    <t xml:space="preserve">LLC_BI__Spread_Statement_Period__c.LLC_BI__Is_Fiscal_Year__c</t>
  </si>
  <si>
    <t xml:space="preserve">LLC_BI__Is_Fiscal_Year__c</t>
  </si>
  <si>
    <t xml:space="preserve">Is Fiscal Year</t>
  </si>
  <si>
    <t xml:space="preserve">LLC_BI__Spread_Statement_Period__c.LLC_BI__Is_Global_Analysis_Year__c</t>
  </si>
  <si>
    <t xml:space="preserve">LLC_BI__Is_Global_Analysis_Year__c</t>
  </si>
  <si>
    <t xml:space="preserve">Is Global Analysis Year</t>
  </si>
  <si>
    <t xml:space="preserve">This specifies which periods are available for selection in Global Analysis</t>
  </si>
  <si>
    <t xml:space="preserve">LLC_BI__Spread_Statement_Period__c.LLC_BI__Selected_In_Global__c</t>
  </si>
  <si>
    <t xml:space="preserve">LLC_BI__Selected_In_Global__c</t>
  </si>
  <si>
    <t xml:space="preserve">Selected In Global</t>
  </si>
  <si>
    <t xml:space="preserve">LLC_BI__Spread_Statement_Period__c.LLC_BI__Fiscal_Year_TTM_Period__c</t>
  </si>
  <si>
    <t xml:space="preserve">LLC_BI__Fiscal_Year_TTM_Period__c</t>
  </si>
  <si>
    <t xml:space="preserve">Fiscal Year TTM Period</t>
  </si>
  <si>
    <t xml:space="preserve">LLC_BI__Spread_Statement_Period__c.LLC_BI__Initial_Interim_TTM_Period__c</t>
  </si>
  <si>
    <t xml:space="preserve">LLC_BI__Initial_Interim_TTM_Period__c</t>
  </si>
  <si>
    <t xml:space="preserve">Initial Interim TTM Period</t>
  </si>
  <si>
    <t xml:space="preserve">LLC_BI__Spread_Statement_Period__c.LLC_BI__Trailing_Interim_TTM_Period__c</t>
  </si>
  <si>
    <t xml:space="preserve">LLC_BI__Trailing_Interim_TTM_Period__c</t>
  </si>
  <si>
    <t xml:space="preserve">Trailing Interim TTM Period</t>
  </si>
  <si>
    <t xml:space="preserve">LLC_BI__Spread_Statement_Period__c.LLC_BI__Type__c</t>
  </si>
  <si>
    <t xml:space="preserve">LLC_BI__Spread_Statement_Period__c.LLC_BI__Collateral_Column_Title__c</t>
  </si>
  <si>
    <t xml:space="preserve">LLC_BI__Collateral_Column_Title__c</t>
  </si>
  <si>
    <t xml:space="preserve">Collateral Column Title</t>
  </si>
  <si>
    <t xml:space="preserve">LLC_BI__Spread_Statement_Period__c.LLC_BI__Year_Hidden_In_Global__c</t>
  </si>
  <si>
    <t xml:space="preserve">LLC_BI__Year_Hidden_In_Global__c</t>
  </si>
  <si>
    <t xml:space="preserve">Year Hidden In Global</t>
  </si>
  <si>
    <t xml:space="preserve">LLC_BI__Spread_Statement_Period__c.LLC_BI__Project_from_Period__c</t>
  </si>
  <si>
    <t xml:space="preserve">LLC_BI__Project_from_Period__c</t>
  </si>
  <si>
    <t xml:space="preserve">Project from Period</t>
  </si>
  <si>
    <t xml:space="preserve">LLC_BI__Spread_Statement_Period__c.LLC_BI__Spread_Projections_Template__c</t>
  </si>
  <si>
    <t xml:space="preserve">LLC_BI__Spread_Statement_Period__c.LLC_BI__Unmapped_Values__c</t>
  </si>
  <si>
    <t xml:space="preserve">LLC_BI__Unmapped_Values__c</t>
  </si>
  <si>
    <t xml:space="preserve">Unmapped Values</t>
  </si>
  <si>
    <t xml:space="preserve">LLC_BI__Spread_Statement_Period__c.LLC_BI__Data_Source__c</t>
  </si>
  <si>
    <t xml:space="preserve">LLC_BI__Data_Source__c</t>
  </si>
  <si>
    <t xml:space="preserve">Data Source</t>
  </si>
  <si>
    <t xml:space="preserve">reference(LLC_BI__Data_Source__c)</t>
  </si>
  <si>
    <t xml:space="preserve">LLC_BI__Spread_Statement_Period__c.LLC_BI__Debt_Schedule__c</t>
  </si>
  <si>
    <t xml:space="preserve">LLC_BI__Spread_Statement_Period__c.LLC_BI__External_Data_Source_Id__c</t>
  </si>
  <si>
    <t xml:space="preserve">LLC_BI__External_Data_Source_Id__c</t>
  </si>
  <si>
    <t xml:space="preserve">External Data Source Id</t>
  </si>
  <si>
    <t xml:space="preserve">LLC_BI__Spread_Statement_Period__c.LLC_BI__External_Period_Key__c</t>
  </si>
  <si>
    <t xml:space="preserve">LLC_BI__External_Period_Key__c</t>
  </si>
  <si>
    <t xml:space="preserve">External Period Key</t>
  </si>
  <si>
    <t xml:space="preserve">LLC_BI__Spread_Statement_Period__c.LLC_BI__Is_Flex_Enabled_Debt_Schedule__c</t>
  </si>
  <si>
    <t xml:space="preserve">LLC_BI__Is_Flex_Enabled_Debt_Schedule__c</t>
  </si>
  <si>
    <t xml:space="preserve">Is Flex Enabled Debt Schedule</t>
  </si>
  <si>
    <t xml:space="preserve">LLC_BI__Spread_Statement_Period__c.LLC_BI__Average_Exchange_Rate__c</t>
  </si>
  <si>
    <t xml:space="preserve">LLC_BI__Average_Exchange_Rate__c</t>
  </si>
  <si>
    <t xml:space="preserve">Average Exchange Rate</t>
  </si>
  <si>
    <t xml:space="preserve">LLC_BI__Spread_Statement_Period__c.LLC_BI__Exchange_Rate__c</t>
  </si>
  <si>
    <t xml:space="preserve">LLC_BI__Exchange_Rate__c</t>
  </si>
  <si>
    <t xml:space="preserve">Exchange Rate</t>
  </si>
  <si>
    <t xml:space="preserve">LLC_BI__Spread_Statement_Period__c.LLC_BI__Is_Annual__c</t>
  </si>
  <si>
    <t xml:space="preserve">LLC_BI__Is_Annual__c</t>
  </si>
  <si>
    <t xml:space="preserve">Is Annual</t>
  </si>
  <si>
    <t xml:space="preserve">LLC_BI__Spread_Statement_Period__c.LLC_BI__Source_Currency__c</t>
  </si>
  <si>
    <t xml:space="preserve">LLC_BI__Source_Currency__c</t>
  </si>
  <si>
    <t xml:space="preserve">Source Currency</t>
  </si>
  <si>
    <t xml:space="preserve">LLC_BI__Spread_Statement_Period__c.LLC_BI__Supplemental_Number_of_Periods__c</t>
  </si>
  <si>
    <t xml:space="preserve">LLC_BI__Supplemental_Number_of_Periods__c</t>
  </si>
  <si>
    <t xml:space="preserve">Supplemental Number of Periods</t>
  </si>
  <si>
    <t xml:space="preserve">LLC_BI__Spread_Statement_Period__c.LLC_BI__Supplemental_Source__c</t>
  </si>
  <si>
    <t xml:space="preserve">LLC_BI__Supplemental_Source__c</t>
  </si>
  <si>
    <t xml:space="preserve">Supplemental Source</t>
  </si>
  <si>
    <t xml:space="preserve">LLC_BI__Spread_Statement_Period__c.LLC_BI__Supplemental_Statement_Date__c</t>
  </si>
  <si>
    <t xml:space="preserve">LLC_BI__Supplemental_Statement_Date__c</t>
  </si>
  <si>
    <t xml:space="preserve">Supplemental Statement Date</t>
  </si>
  <si>
    <t xml:space="preserve">LLC_BI__Spread_Statement_Period__c.CCS_DatePeriodsSource__c</t>
  </si>
  <si>
    <t xml:space="preserve">CCS_DatePeriodsSource__c</t>
  </si>
  <si>
    <t xml:space="preserve">DatePeriodsSource</t>
  </si>
  <si>
    <t xml:space="preserve">TEXT(Day(LLC_BI__Statement_Date__c))+\"/\" +TEXT(Month(LLC_BI__Statement_Date__c))+\"/\" +TEXT(YEAR(LLC_BI__Statement_Date__c)) + '  ' +'-' +' ' +Text(LLC_BI__Number_of_Periods__c)+ '  ' +'months' + '  '+ '-' + ' '+Text( LLC_BI__Source__c)</t>
  </si>
  <si>
    <t xml:space="preserve">LLC_BI__Spread_Statement_Record_Total__c.Id</t>
  </si>
  <si>
    <t xml:space="preserve">LLC_BI__Spread_Statement_Record_Total__c.IsDeleted</t>
  </si>
  <si>
    <t xml:space="preserve">LLC_BI__Spread_Statement_Record_Total__c.Name</t>
  </si>
  <si>
    <t xml:space="preserve">Spread Statement Record Total Name</t>
  </si>
  <si>
    <t xml:space="preserve">LLC_BI__Spread_Statement_Record_Total__c.CurrencyIsoCode</t>
  </si>
  <si>
    <t xml:space="preserve">LLC_BI__Spread_Statement_Record_Total__c.CreatedDate</t>
  </si>
  <si>
    <t xml:space="preserve">LLC_BI__Spread_Statement_Record_Total__c.CreatedById</t>
  </si>
  <si>
    <t xml:space="preserve">LLC_BI__Spread_Statement_Record_Total__c.LastModifiedDate</t>
  </si>
  <si>
    <t xml:space="preserve">LLC_BI__Spread_Statement_Record_Total__c.LastModifiedById</t>
  </si>
  <si>
    <t xml:space="preserve">LLC_BI__Spread_Statement_Record_Total__c.SystemModstamp</t>
  </si>
  <si>
    <t xml:space="preserve">LLC_BI__Spread_Statement_Record_Total__c.LastViewedDate</t>
  </si>
  <si>
    <t xml:space="preserve">LastViewedDate</t>
  </si>
  <si>
    <t xml:space="preserve">Last Viewed Date</t>
  </si>
  <si>
    <t xml:space="preserve">LLC_BI__Spread_Statement_Record_Total__c.LastReferencedDate</t>
  </si>
  <si>
    <t xml:space="preserve">LastReferencedDate</t>
  </si>
  <si>
    <t xml:space="preserve">Last Referenced Date</t>
  </si>
  <si>
    <t xml:space="preserve">LLC_BI__Spread_Statement_Record_Total__c.ConnectionReceivedId</t>
  </si>
  <si>
    <t xml:space="preserve">LLC_BI__Spread_Statement_Record_Total__c.ConnectionSentId</t>
  </si>
  <si>
    <t xml:space="preserve">LLC_BI__Spread_Statement_Record_Total__c.LLC_BI__Spread_Statement_Type__c</t>
  </si>
  <si>
    <t xml:space="preserve">LLC_BI__Spread_Statement_Record_Total__c.LLC_BI__Debit__c</t>
  </si>
  <si>
    <t xml:space="preserve">LLC_BI__Debit__c</t>
  </si>
  <si>
    <t xml:space="preserve">Debit</t>
  </si>
  <si>
    <t xml:space="preserve">LLC_BI__Spread_Statement_Record_Total__c.LLC_BI__Hide_All_Records__c</t>
  </si>
  <si>
    <t xml:space="preserve">LLC_BI__Hide_All_Records__c</t>
  </si>
  <si>
    <t xml:space="preserve">Hide All Records</t>
  </si>
  <si>
    <t xml:space="preserve">LLC_BI__Spread_Statement_Record_Total__c.LLC_BI__Hide_Currency_Symbol__c</t>
  </si>
  <si>
    <t xml:space="preserve">LLC_BI__Hide_Currency_Symbol__c</t>
  </si>
  <si>
    <t xml:space="preserve">-D Hide Currency Symbol</t>
  </si>
  <si>
    <t xml:space="preserve">LLC_BI__Spread_Statement_Record_Total__c.LLC_BI__Include_In_Total__c</t>
  </si>
  <si>
    <t xml:space="preserve">LLC_BI__Include_In_Total__c</t>
  </si>
  <si>
    <t xml:space="preserve">Include In Total</t>
  </si>
  <si>
    <t xml:space="preserve">LLC_BI__Spread_Statement_Record_Total__c.LLC_BI__Is_Grand_Total__c</t>
  </si>
  <si>
    <t xml:space="preserve">LLC_BI__Is_Grand_Total__c</t>
  </si>
  <si>
    <t xml:space="preserve">-D Is Grand Total</t>
  </si>
  <si>
    <t xml:space="preserve">IF(LLC_BI__Spread_Statement_Type__r.LLC_BI__Spread_Statement_Total_Group__c  =  Id , true, false)</t>
  </si>
  <si>
    <t xml:space="preserve">LLC_BI__Spread_Statement_Record_Total__c.LLC_BI__Row_Number__c</t>
  </si>
  <si>
    <t xml:space="preserve">LLC_BI__Row_Number__c</t>
  </si>
  <si>
    <t xml:space="preserve">Row Number</t>
  </si>
  <si>
    <t xml:space="preserve">LLC_BI__Spread_Statement_Record_Total__c.LLC_BI__Title__c</t>
  </si>
  <si>
    <t xml:space="preserve">LLC_BI__Title__c</t>
  </si>
  <si>
    <t xml:space="preserve">Title</t>
  </si>
  <si>
    <t xml:space="preserve">LLC_BI__Spread_Statement_Record_Total__c.LLC_BI__lookupKey__c</t>
  </si>
  <si>
    <t xml:space="preserve">LLC_BI__Spread_Statement_Record_Total__c.LLC_BI__Group_Type__c</t>
  </si>
  <si>
    <t xml:space="preserve">LLC_BI__Group_Type__c</t>
  </si>
  <si>
    <t xml:space="preserve">Group Type</t>
  </si>
  <si>
    <t xml:space="preserve">LLC_BI__Spread_Statement_Record_Total__c.LLC_BI__Is_Summary_Group__c</t>
  </si>
  <si>
    <t xml:space="preserve">LLC_BI__Is_Summary_Group__c</t>
  </si>
  <si>
    <t xml:space="preserve">Is_Summary_Group</t>
  </si>
  <si>
    <t xml:space="preserve">Typically, this type of group is used to display the columns totals for each group of records in the statement.</t>
  </si>
  <si>
    <t xml:space="preserve">LLC_BI__Spread_Statement_Record_Total__c.LLC_BI__Global_Analysis_Type__c</t>
  </si>
  <si>
    <t xml:space="preserve">LLC_BI__Global_Analysis_Type__c</t>
  </si>
  <si>
    <t xml:space="preserve">Global Analysis Type</t>
  </si>
  <si>
    <t xml:space="preserve">LLC_BI__Spread_Statement_Record_Total__c.LLC_BI__Hide_Column_Totals__c</t>
  </si>
  <si>
    <t xml:space="preserve">LLC_BI__Hide_Column_Totals__c</t>
  </si>
  <si>
    <t xml:space="preserve">Hide Column Totals</t>
  </si>
  <si>
    <t xml:space="preserve">Controls the visibility of column totals below a group.</t>
  </si>
  <si>
    <t xml:space="preserve">LLC_BI__Spread_Statement_Record_Total__c.LLC_BI__KPI_Type__c</t>
  </si>
  <si>
    <t xml:space="preserve">LLC_BI__KPI_Type__c</t>
  </si>
  <si>
    <t xml:space="preserve">Highlights Type</t>
  </si>
  <si>
    <t xml:space="preserve">LLC_BI__Spread_Statement_Record_Total__c.LLC_BI__Publish_On_Init_Event__c</t>
  </si>
  <si>
    <t xml:space="preserve">LLC_BI__Publish_On_Init_Event__c</t>
  </si>
  <si>
    <t xml:space="preserve">Publish On Init Event</t>
  </si>
  <si>
    <t xml:space="preserve">Set this value to allow other applications to execute when a total is initialized.</t>
  </si>
  <si>
    <t xml:space="preserve">LLC_BI__Spread_Statement_Record_Total__c.LLC_BI__Publish_On_Update_Event__c</t>
  </si>
  <si>
    <t xml:space="preserve">LLC_BI__Publish_On_Update_Event__c</t>
  </si>
  <si>
    <t xml:space="preserve">Publish On Update Event</t>
  </si>
  <si>
    <t xml:space="preserve">Set this value to allow other applications to execute when a total is updated.</t>
  </si>
  <si>
    <t xml:space="preserve">LLC_BI__Spread_Statement_Record_Total__c.LLC_BI__Total_Type__c</t>
  </si>
  <si>
    <t xml:space="preserve">LLC_BI__Total_Type__c</t>
  </si>
  <si>
    <t xml:space="preserve">Total Type</t>
  </si>
  <si>
    <t xml:space="preserve">LLC_BI__Spread_Statement_Record_Total__c.LLC_BI__Show_Math__c</t>
  </si>
  <si>
    <t xml:space="preserve">LLC_BI__Show_Math__c</t>
  </si>
  <si>
    <t xml:space="preserve">Show Math</t>
  </si>
  <si>
    <t xml:space="preserve">LLC_BI__Spread_Statement_Record_Total__c.LLC_BI__Source_Group__c</t>
  </si>
  <si>
    <t xml:space="preserve">LLC_BI__Source_Group__c</t>
  </si>
  <si>
    <t xml:space="preserve">Source Group</t>
  </si>
  <si>
    <t xml:space="preserve">LLC_BI__Spread_Statement_Record_Total__c.LLC_BI__Is_Balance_Check__c</t>
  </si>
  <si>
    <t xml:space="preserve">LLC_BI__Is_Balance_Check__c</t>
  </si>
  <si>
    <t xml:space="preserve">Is Balance Check</t>
  </si>
  <si>
    <t xml:space="preserve">LLC_BI__Spread_Statement_Record_Total__c.LLC_BI__Color__c</t>
  </si>
  <si>
    <t xml:space="preserve">LLC_BI__Color__c</t>
  </si>
  <si>
    <t xml:space="preserve">Group Color</t>
  </si>
  <si>
    <t xml:space="preserve">In Automated Spreading, every Spreads group has a color to assist the user in identifying which group each category belongs to.</t>
  </si>
  <si>
    <t xml:space="preserve">LLC_BI__Spread_Statement_Record_Value__c.Id</t>
  </si>
  <si>
    <t xml:space="preserve">LLC_BI__Spread_Statement_Record_Value__c.IsDeleted</t>
  </si>
  <si>
    <t xml:space="preserve">LLC_BI__Spread_Statement_Record_Value__c.Name</t>
  </si>
  <si>
    <t xml:space="preserve">Spread Statement Record Value Name</t>
  </si>
  <si>
    <t xml:space="preserve">LLC_BI__Spread_Statement_Record_Value__c.CurrencyIsoCode</t>
  </si>
  <si>
    <t xml:space="preserve">LLC_BI__Spread_Statement_Record_Value__c.CreatedDate</t>
  </si>
  <si>
    <t xml:space="preserve">LLC_BI__Spread_Statement_Record_Value__c.CreatedById</t>
  </si>
  <si>
    <t xml:space="preserve">LLC_BI__Spread_Statement_Record_Value__c.LastModifiedDate</t>
  </si>
  <si>
    <t xml:space="preserve">LLC_BI__Spread_Statement_Record_Value__c.LastModifiedById</t>
  </si>
  <si>
    <t xml:space="preserve">LLC_BI__Spread_Statement_Record_Value__c.SystemModstamp</t>
  </si>
  <si>
    <t xml:space="preserve">LLC_BI__Spread_Statement_Record_Value__c.ConnectionReceivedId</t>
  </si>
  <si>
    <t xml:space="preserve">LLC_BI__Spread_Statement_Record_Value__c.ConnectionSentId</t>
  </si>
  <si>
    <t xml:space="preserve">LLC_BI__Spread_Statement_Record_Value__c.LLC_BI__Spread_Statement_Record__c</t>
  </si>
  <si>
    <t xml:space="preserve">LLC_BI__Spread_Statement_Record_Value__c.LLC_BI__Spread_Statement_Period__c</t>
  </si>
  <si>
    <t xml:space="preserve">LLC_BI__Spread_Statement_Record_Value__c.LLC_BI__Is_Linked__c</t>
  </si>
  <si>
    <t xml:space="preserve">LLC_BI__Is_Linked__c</t>
  </si>
  <si>
    <t xml:space="preserve">Is Linked</t>
  </si>
  <si>
    <t xml:space="preserve">LLC_BI__Spread_Statement_Record__r.LLC_BI__Is_Linked__c</t>
  </si>
  <si>
    <t xml:space="preserve">LLC_BI__Spread_Statement_Record_Value__c.LLC_BI__Value__c</t>
  </si>
  <si>
    <t xml:space="preserve">LLC_BI__Spread_Statement_Record_Value__c.LLC_BI__lookupKey__c</t>
  </si>
  <si>
    <t xml:space="preserve">LLC_BI__Spread_Statement_Record_Value__c.LLC_BI__Formula__c</t>
  </si>
  <si>
    <t xml:space="preserve">LLC_BI__Formula__c</t>
  </si>
  <si>
    <t xml:space="preserve">Formula</t>
  </si>
  <si>
    <t xml:space="preserve">LLC_BI__Spread_Statement_Record__c.Id</t>
  </si>
  <si>
    <t xml:space="preserve">LLC_BI__Spread_Statement_Record__c.IsDeleted</t>
  </si>
  <si>
    <t xml:space="preserve">LLC_BI__Spread_Statement_Record__c.Name</t>
  </si>
  <si>
    <t xml:space="preserve">Spread Statement Record Name</t>
  </si>
  <si>
    <t xml:space="preserve">LLC_BI__Spread_Statement_Record__c.CurrencyIsoCode</t>
  </si>
  <si>
    <t xml:space="preserve">LLC_BI__Spread_Statement_Record__c.CreatedDate</t>
  </si>
  <si>
    <t xml:space="preserve">LLC_BI__Spread_Statement_Record__c.CreatedById</t>
  </si>
  <si>
    <t xml:space="preserve">LLC_BI__Spread_Statement_Record__c.LastModifiedDate</t>
  </si>
  <si>
    <t xml:space="preserve">LLC_BI__Spread_Statement_Record__c.LastModifiedById</t>
  </si>
  <si>
    <t xml:space="preserve">LLC_BI__Spread_Statement_Record__c.SystemModstamp</t>
  </si>
  <si>
    <t xml:space="preserve">LLC_BI__Spread_Statement_Record__c.ConnectionReceivedId</t>
  </si>
  <si>
    <t xml:space="preserve">LLC_BI__Spread_Statement_Record__c.ConnectionSentId</t>
  </si>
  <si>
    <t xml:space="preserve">LLC_BI__Spread_Statement_Record__c.LLC_BI__Spread_Statement_Type__c</t>
  </si>
  <si>
    <t xml:space="preserve">LLC_BI__Spread_Statement_Record__c.LLC_BI__Debit__c</t>
  </si>
  <si>
    <t xml:space="preserve">LLC_BI__Spread_Statement_Record__c.LLC_BI__Include_In_Total__c</t>
  </si>
  <si>
    <t xml:space="preserve">LLC_BI__Spread_Statement_Record__c.LLC_BI__Is_Linked__c</t>
  </si>
  <si>
    <t xml:space="preserve">NOT(AND( ISBLANK( LLC_BI__Linked_Spread_Statement_Record__c ) ,ISBLANK(  LLC_BI__Linked_Spread_Statement_Total_Group__c  )))</t>
  </si>
  <si>
    <t xml:space="preserve">LLC_BI__Spread_Statement_Record__c.LLC_BI__Linked_Spread_Statement_Record__c</t>
  </si>
  <si>
    <t xml:space="preserve">LLC_BI__Linked_Spread_Statement_Record__c</t>
  </si>
  <si>
    <t xml:space="preserve">Linked Spread Statement Record</t>
  </si>
  <si>
    <t xml:space="preserve">LLC_BI__Spread_Statement_Record__c.LLC_BI__Linked_Spread_Statement_Total_Group__c</t>
  </si>
  <si>
    <t xml:space="preserve">LLC_BI__Linked_Spread_Statement_Total_Group__c</t>
  </si>
  <si>
    <t xml:space="preserve">Linked Spread Statement Total Group</t>
  </si>
  <si>
    <t xml:space="preserve">LLC_BI__Spread_Statement_Record__c.LLC_BI__Operation_Add__c</t>
  </si>
  <si>
    <t xml:space="preserve">LLC_BI__Operation_Add__c</t>
  </si>
  <si>
    <t xml:space="preserve">Operation Add</t>
  </si>
  <si>
    <t xml:space="preserve">OR( ISBLANK( TEXT(LLC_BI__Operation__c) ) ,ISPICKVAL(LLC_BI__Operation__c, 'ADD'))</t>
  </si>
  <si>
    <t xml:space="preserve">LLC_BI__Spread_Statement_Record__c.LLC_BI__Operation_Divide__c</t>
  </si>
  <si>
    <t xml:space="preserve">LLC_BI__Operation_Divide__c</t>
  </si>
  <si>
    <t xml:space="preserve">Operation Divide</t>
  </si>
  <si>
    <t xml:space="preserve">ISPICKVAL(LLC_BI__Operation__c, 'DIVIDE')</t>
  </si>
  <si>
    <t xml:space="preserve">LLC_BI__Spread_Statement_Record__c.LLC_BI__Operation_Multiply__c</t>
  </si>
  <si>
    <t xml:space="preserve">LLC_BI__Operation_Multiply__c</t>
  </si>
  <si>
    <t xml:space="preserve">Operation Multiply</t>
  </si>
  <si>
    <t xml:space="preserve">ISPICKVAL(LLC_BI__Operation__c, 'MULTIPLY')</t>
  </si>
  <si>
    <t xml:space="preserve">LLC_BI__Spread_Statement_Record__c.LLC_BI__Operation_Subtract__c</t>
  </si>
  <si>
    <t xml:space="preserve">LLC_BI__Operation_Subtract__c</t>
  </si>
  <si>
    <t xml:space="preserve">Operation Subtract</t>
  </si>
  <si>
    <t xml:space="preserve">ISPICKVAL(LLC_BI__Operation__c, 'SUBTRACT')</t>
  </si>
  <si>
    <t xml:space="preserve">LLC_BI__Spread_Statement_Record__c.LLC_BI__Operation__c</t>
  </si>
  <si>
    <t xml:space="preserve">LLC_BI__Operation__c</t>
  </si>
  <si>
    <t xml:space="preserve">Operation</t>
  </si>
  <si>
    <t xml:space="preserve">LLC_BI__Spread_Statement_Record__c.LLC_BI__Period_Over_Period_Change__c</t>
  </si>
  <si>
    <t xml:space="preserve">LLC_BI__Period_Over_Period_Change__c</t>
  </si>
  <si>
    <t xml:space="preserve">Period Over Period Change</t>
  </si>
  <si>
    <t xml:space="preserve">Check this field to calculate period over period change</t>
  </si>
  <si>
    <t xml:space="preserve">LLC_BI__Spread_Statement_Record__c.LLC_BI__Row_Number__c</t>
  </si>
  <si>
    <t xml:space="preserve">LLC_BI__Spread_Statement_Record__c.LLC_BI__Spread_Statement_Record_Total__c</t>
  </si>
  <si>
    <t xml:space="preserve">Spread Statement Record Total</t>
  </si>
  <si>
    <t xml:space="preserve">LLC_BI__Spread_Statement_Record__c.LLC_BI__lookupKey__c</t>
  </si>
  <si>
    <t xml:space="preserve">LLC_BI__Spread_Statement_Record__c.LLC_BI__Record_Type__c</t>
  </si>
  <si>
    <t xml:space="preserve">LLC_BI__Record_Type__c</t>
  </si>
  <si>
    <t xml:space="preserve">Record Type</t>
  </si>
  <si>
    <t xml:space="preserve">LLC_BI__Spread_Statement_Record__c.LLC_BI__Prior_Fiscal_Year__c</t>
  </si>
  <si>
    <t xml:space="preserve">LLC_BI__Prior_Fiscal_Year__c</t>
  </si>
  <si>
    <t xml:space="preserve">Prior Fiscal Year</t>
  </si>
  <si>
    <t xml:space="preserve">LLC_BI__Spread_Statement_Record__c.LLC_BI__Display_Type__c</t>
  </si>
  <si>
    <t xml:space="preserve">LLC_BI__Display_Type__c</t>
  </si>
  <si>
    <t xml:space="preserve">Display Type</t>
  </si>
  <si>
    <t xml:space="preserve">LLC_BI__Spread_Statement_Record__c.LLC_BI__KPI_Type__c</t>
  </si>
  <si>
    <t xml:space="preserve">LLC_BI__Spread_Statement_Record__c.LLC_BI__Period_Over_Prior_Fiscal_Year__c</t>
  </si>
  <si>
    <t xml:space="preserve">LLC_BI__Period_Over_Prior_Fiscal_Year__c</t>
  </si>
  <si>
    <t xml:space="preserve">Period Over Prior Fiscal Year</t>
  </si>
  <si>
    <t xml:space="preserve">Check this field to calculate the period over prior fiscal year.</t>
  </si>
  <si>
    <t xml:space="preserve">LLC_BI__Spread_Statement_Record__c.LLC_BI__Formula__c</t>
  </si>
  <si>
    <t xml:space="preserve">Formula -D</t>
  </si>
  <si>
    <t xml:space="preserve">LLC_BI__Spread_Statement_Record__c.LLC_BI__Source_Row__c</t>
  </si>
  <si>
    <t xml:space="preserve">LLC_BI__Source_Row__c</t>
  </si>
  <si>
    <t xml:space="preserve">Source Row</t>
  </si>
  <si>
    <t xml:space="preserve">LLC_BI__Spread_Statement_Record__c.LLC_BI__Cloned_Source_Row__c</t>
  </si>
  <si>
    <t xml:space="preserve">LLC_BI__Cloned_Source_Row__c</t>
  </si>
  <si>
    <t xml:space="preserve">Cloned Source Row</t>
  </si>
  <si>
    <t xml:space="preserve">LLC_BI__Spread_Statement_Record__c.LLC_BI__Formula_Long_Text__c</t>
  </si>
  <si>
    <t xml:space="preserve">LLC_BI__Formula_Long_Text__c</t>
  </si>
  <si>
    <t xml:space="preserve">LLC_BI__Spread_Statement_Record__c.LLC_BI__Associated_Parent_Record__c</t>
  </si>
  <si>
    <t xml:space="preserve">LLC_BI__Associated_Parent_Record__c</t>
  </si>
  <si>
    <t xml:space="preserve">Associated Record</t>
  </si>
  <si>
    <t xml:space="preserve">LLC_BI__Spread_Statement_Type__c.Id</t>
  </si>
  <si>
    <t xml:space="preserve">LLC_BI__Spread_Statement_Type__c.OwnerId</t>
  </si>
  <si>
    <t xml:space="preserve">LLC_BI__Spread_Statement_Type__c.IsDeleted</t>
  </si>
  <si>
    <t xml:space="preserve">LLC_BI__Spread_Statement_Type__c.Name</t>
  </si>
  <si>
    <t xml:space="preserve">Spread Statement Type Name</t>
  </si>
  <si>
    <t xml:space="preserve">LLC_BI__Spread_Statement_Type__c.CurrencyIsoCode</t>
  </si>
  <si>
    <t xml:space="preserve">LLC_BI__Spread_Statement_Type__c.CreatedDate</t>
  </si>
  <si>
    <t xml:space="preserve">LLC_BI__Spread_Statement_Type__c.CreatedById</t>
  </si>
  <si>
    <t xml:space="preserve">LLC_BI__Spread_Statement_Type__c.LastModifiedDate</t>
  </si>
  <si>
    <t xml:space="preserve">LLC_BI__Spread_Statement_Type__c.LastModifiedById</t>
  </si>
  <si>
    <t xml:space="preserve">LLC_BI__Spread_Statement_Type__c.SystemModstamp</t>
  </si>
  <si>
    <t xml:space="preserve">LLC_BI__Spread_Statement_Type__c.LastViewedDate</t>
  </si>
  <si>
    <t xml:space="preserve">LLC_BI__Spread_Statement_Type__c.LastReferencedDate</t>
  </si>
  <si>
    <t xml:space="preserve">LLC_BI__Spread_Statement_Type__c.ConnectionReceivedId</t>
  </si>
  <si>
    <t xml:space="preserve">LLC_BI__Spread_Statement_Type__c.ConnectionSentId</t>
  </si>
  <si>
    <t xml:space="preserve">LLC_BI__Spread_Statement_Type__c.LLC_BI__Allow_Record_Filtering__c</t>
  </si>
  <si>
    <t xml:space="preserve">LLC_BI__Allow_Record_Filtering__c</t>
  </si>
  <si>
    <t xml:space="preserve">Allow Record Filtering</t>
  </si>
  <si>
    <t xml:space="preserve">If checked, a search box is showed for every grid allowing row contents to be filtered.</t>
  </si>
  <si>
    <t xml:space="preserve">LLC_BI__Spread_Statement_Type__c.LLC_BI__Balance_Total__c</t>
  </si>
  <si>
    <t xml:space="preserve">LLC_BI__Balance_Total__c</t>
  </si>
  <si>
    <t xml:space="preserve">Balance Total</t>
  </si>
  <si>
    <t xml:space="preserve">Determines whether or not to balance the  total columns. If columns are grouped then the grouped columns will be balanced otherwise the columns themselves will be balanced. If the total is equal to zero it is considered balanced.</t>
  </si>
  <si>
    <t xml:space="preserve">LLC_BI__Spread_Statement_Type__c.LLC_BI__Borrower_Type__c</t>
  </si>
  <si>
    <t xml:space="preserve">LLC_BI__Borrower_Type__c</t>
  </si>
  <si>
    <t xml:space="preserve">Borrower Type</t>
  </si>
  <si>
    <t xml:space="preserve">LLC_BI__Spread_Statement_Type__c.LLC_BI__Bundle__c</t>
  </si>
  <si>
    <t xml:space="preserve">The Underwriting Bundle to which this object is related.</t>
  </si>
  <si>
    <t xml:space="preserve">LLC_BI__Spread_Statement_Type__c.LLC_BI__Description__c</t>
  </si>
  <si>
    <t xml:space="preserve">LLC_BI__Spread_Statement_Type__c.LLC_BI__End_Date_Quarter__c</t>
  </si>
  <si>
    <t xml:space="preserve">LLC_BI__End_Date_Quarter__c</t>
  </si>
  <si>
    <t xml:space="preserve">End Date Quarter</t>
  </si>
  <si>
    <t xml:space="preserve">If(Month(LLC_BI__End_Date__c) &lt;= 3, 1, IF(Month(LLC_BI__End_Date__c) &lt;= 6, 2, IF(Month(LLC_BI__End_Date__c) &lt;= 9, 3,4)))</t>
  </si>
  <si>
    <t xml:space="preserve">LLC_BI__Spread_Statement_Type__c.LLC_BI__End_Date__c</t>
  </si>
  <si>
    <t xml:space="preserve">LLC_BI__End_Date__c</t>
  </si>
  <si>
    <t xml:space="preserve">End Date</t>
  </si>
  <si>
    <t xml:space="preserve">LLC_BI__Spread_Statement_Type__c.LLC_BI__Entity_Type__c</t>
  </si>
  <si>
    <t xml:space="preserve">LLC_BI__Entity_Type__c</t>
  </si>
  <si>
    <t xml:space="preserve">Entity Type</t>
  </si>
  <si>
    <t xml:space="preserve">LLC_BI__Spread_Statement_Type__c.LLC_BI__Group_Columns__c</t>
  </si>
  <si>
    <t xml:space="preserve">LLC_BI__Group_Columns__c</t>
  </si>
  <si>
    <t xml:space="preserve">Group Columns</t>
  </si>
  <si>
    <t xml:space="preserve">Determines whether or not the columns for the template should be grouped. I.e. Months into quarters and quarters into years.</t>
  </si>
  <si>
    <t xml:space="preserve">LLC_BI__Spread_Statement_Type__c.LLC_BI__Interaction__c</t>
  </si>
  <si>
    <t xml:space="preserve">LLC_BI__Interaction__c</t>
  </si>
  <si>
    <t xml:space="preserve">-D Interaction</t>
  </si>
  <si>
    <t xml:space="preserve">The method used for interacting with the spread statement.</t>
  </si>
  <si>
    <t xml:space="preserve">LLC_BI__Spread_Statement_Type__c.LLC_BI__Is_Balance_Sheet__c</t>
  </si>
  <si>
    <t xml:space="preserve">LLC_BI__Is_Balance_Sheet__c</t>
  </si>
  <si>
    <t xml:space="preserve">Is Balance Sheet</t>
  </si>
  <si>
    <t xml:space="preserve">IF(ISPICKVAL(LLC_BI__Type__c, 'Balance Sheet'),1,0)</t>
  </si>
  <si>
    <t xml:space="preserve">LLC_BI__Spread_Statement_Type__c.LLC_BI__Is_Budget__c</t>
  </si>
  <si>
    <t xml:space="preserve">LLC_BI__Is_Budget__c</t>
  </si>
  <si>
    <t xml:space="preserve">Is Budget</t>
  </si>
  <si>
    <t xml:space="preserve">IF(ISPICKVAL(LLC_BI__Type__c, 'Budget'),1,0)</t>
  </si>
  <si>
    <t xml:space="preserve">LLC_BI__Spread_Statement_Type__c.LLC_BI__Is_Cash_Flow_Statement__c</t>
  </si>
  <si>
    <t xml:space="preserve">LLC_BI__Is_Cash_Flow_Statement__c</t>
  </si>
  <si>
    <t xml:space="preserve">-D Is Cash Flow Statement</t>
  </si>
  <si>
    <t xml:space="preserve">Cash Flow Statement replaced with Traditional Cash Flow and UCA Cash Flow</t>
  </si>
  <si>
    <t xml:space="preserve">LLC_BI__Spread_Statement_Type__c.LLC_BI__Is_Income_Statement__c</t>
  </si>
  <si>
    <t xml:space="preserve">LLC_BI__Is_Income_Statement__c</t>
  </si>
  <si>
    <t xml:space="preserve">Is Income Statement</t>
  </si>
  <si>
    <t xml:space="preserve">IF(ISPICKVAL(LLC_BI__Type__c, 'Income Statement'),1,0)</t>
  </si>
  <si>
    <t xml:space="preserve">LLC_BI__Spread_Statement_Type__c.LLC_BI__Is_Personal_Financial_Statement__c</t>
  </si>
  <si>
    <t xml:space="preserve">LLC_BI__Is_Personal_Financial_Statement__c</t>
  </si>
  <si>
    <t xml:space="preserve">Is Personal Financial Statement</t>
  </si>
  <si>
    <t xml:space="preserve">IF(ISPICKVAL(LLC_BI__Type__c, 'Personal Financial Statement'),1,0)</t>
  </si>
  <si>
    <t xml:space="preserve">LLC_BI__Spread_Statement_Type__c.LLC_BI__Is_Ratios__c</t>
  </si>
  <si>
    <t xml:space="preserve">LLC_BI__Is_Ratios__c</t>
  </si>
  <si>
    <t xml:space="preserve">Is Ratios</t>
  </si>
  <si>
    <t xml:space="preserve">IF(ISPICKVAL(LLC_BI__Type__c, 'Ratios'),1,0)</t>
  </si>
  <si>
    <t xml:space="preserve">LLC_BI__Spread_Statement_Type__c.LLC_BI__Is_Template__c</t>
  </si>
  <si>
    <t xml:space="preserve">LLC_BI__Spread_Statement_Type__c.LLC_BI__Is_Traditional_Cash_Flow__c</t>
  </si>
  <si>
    <t xml:space="preserve">LLC_BI__Is_Traditional_Cash_Flow__c</t>
  </si>
  <si>
    <t xml:space="preserve">Is Traditional Cash Flow</t>
  </si>
  <si>
    <t xml:space="preserve">IF(ISPICKVAL(LLC_BI__Type__c, 'Traditional Cash Flow'),1,0)</t>
  </si>
  <si>
    <t xml:space="preserve">LLC_BI__Spread_Statement_Type__c.LLC_BI__Is_UCA_Cash_Flow__c</t>
  </si>
  <si>
    <t xml:space="preserve">LLC_BI__Is_UCA_Cash_Flow__c</t>
  </si>
  <si>
    <t xml:space="preserve">Is UCA Cash Flow</t>
  </si>
  <si>
    <t xml:space="preserve">IF(ISPICKVAL(LLC_BI__Type__c, 'UCA Cash Flow'),1,0)</t>
  </si>
  <si>
    <t xml:space="preserve">LLC_BI__Spread_Statement_Type__c.LLC_BI__Product_Line__c</t>
  </si>
  <si>
    <t xml:space="preserve">LLC_BI__Product_Line__c</t>
  </si>
  <si>
    <t xml:space="preserve">Product Line</t>
  </si>
  <si>
    <t xml:space="preserve">reference(LLC_BI__Product_Line__c)</t>
  </si>
  <si>
    <t xml:space="preserve">LLC_BI__Spread_Statement_Type__c.LLC_BI__Product_Type__c</t>
  </si>
  <si>
    <t xml:space="preserve">LLC_BI__Product_Type__c</t>
  </si>
  <si>
    <t xml:space="preserve">Product Type</t>
  </si>
  <si>
    <t xml:space="preserve">reference(LLC_BI__Product_Type__c)</t>
  </si>
  <si>
    <t xml:space="preserve">LLC_BI__Spread_Statement_Type__c.LLC_BI__Product__c</t>
  </si>
  <si>
    <t xml:space="preserve">LLC_BI__Product__c</t>
  </si>
  <si>
    <t xml:space="preserve">Product</t>
  </si>
  <si>
    <t xml:space="preserve">reference(LLC_BI__Product__c)</t>
  </si>
  <si>
    <t xml:space="preserve">LLC_BI__Spread_Statement_Type__c.LLC_BI__Spread_Statement_Total_Group__c</t>
  </si>
  <si>
    <t xml:space="preserve">LLC_BI__Spread_Statement_Type__c.LLC_BI__Start_Date_Quarter__c</t>
  </si>
  <si>
    <t xml:space="preserve">LLC_BI__Start_Date_Quarter__c</t>
  </si>
  <si>
    <t xml:space="preserve">Start Date Quarter</t>
  </si>
  <si>
    <t xml:space="preserve">If(Month(LLC_BI__Start_Date__c) &lt;= 3, 1, IF(Month(LLC_BI__Start_Date__c) &lt;= 6, 2, IF(Month(LLC_BI__Start_Date__c) &lt;= 9, 3,4)))</t>
  </si>
  <si>
    <t xml:space="preserve">LLC_BI__Spread_Statement_Type__c.LLC_BI__Start_Date__c</t>
  </si>
  <si>
    <t xml:space="preserve">LLC_BI__Start_Date__c</t>
  </si>
  <si>
    <t xml:space="preserve">Start Date</t>
  </si>
  <si>
    <t xml:space="preserve">LLC_BI__Spread_Statement_Type__c.LLC_BI__Static_Periods__c</t>
  </si>
  <si>
    <t xml:space="preserve">LLC_BI__Static_Periods__c</t>
  </si>
  <si>
    <t xml:space="preserve">Static Periods</t>
  </si>
  <si>
    <t xml:space="preserve">LLC_BI__Spread_Statement_Type__c.LLC_BI__Total_Hide_Currency_Symbol__c</t>
  </si>
  <si>
    <t xml:space="preserve">LLC_BI__Total_Hide_Currency_Symbol__c</t>
  </si>
  <si>
    <t xml:space="preserve">Total Hide Currency Symbol</t>
  </si>
  <si>
    <t xml:space="preserve">Controls display of the currency symbol on the Total Record Group that is automatically created for this Spread Statement Template</t>
  </si>
  <si>
    <t xml:space="preserve">LLC_BI__Spread_Statement_Type__c.LLC_BI__Total_Row_Name__c</t>
  </si>
  <si>
    <t xml:space="preserve">LLC_BI__Total_Row_Name__c</t>
  </si>
  <si>
    <t xml:space="preserve">Total Row Name</t>
  </si>
  <si>
    <t xml:space="preserve">LLC_BI__Spread_Statement_Type__c.LLC_BI__Type__c</t>
  </si>
  <si>
    <t xml:space="preserve">LLC_BI__Spread_Statement_Type__c.LLC_BI__lookupKey__c</t>
  </si>
  <si>
    <t xml:space="preserve">LLC_BI__Spread_Statement_Type__c.LLC_BI__Is_Global_Analysis__c</t>
  </si>
  <si>
    <t xml:space="preserve">LLC_BI__Is_Global_Analysis__c</t>
  </si>
  <si>
    <t xml:space="preserve">Is Global Analysis</t>
  </si>
  <si>
    <t xml:space="preserve">IF(ISPICKVAL(LLC_BI__Type__c, 'Global Analysis'), TRUE, FALSE)</t>
  </si>
  <si>
    <t xml:space="preserve">LLC_BI__Spread_Statement_Type__c.LLC_BI__Calc_Common_Sizing_Record__c</t>
  </si>
  <si>
    <t xml:space="preserve">LLC_BI__Calc_Common_Sizing_Record__c</t>
  </si>
  <si>
    <t xml:space="preserve">Calc Common Sizing Record</t>
  </si>
  <si>
    <t xml:space="preserve">LLC_BI__Spread_Statement_Type__c.LLC_BI__Calc_Common_Sizing_Total_Group__c</t>
  </si>
  <si>
    <t xml:space="preserve">LLC_BI__Calc_Common_Sizing_Total_Group__c</t>
  </si>
  <si>
    <t xml:space="preserve">Calc Common Sizing Total Group</t>
  </si>
  <si>
    <t xml:space="preserve">LLC_BI__Spread_Statement_Type__c.LLC_BI__Sort_Order__c</t>
  </si>
  <si>
    <t xml:space="preserve">LLC_BI__Sort_Order__c</t>
  </si>
  <si>
    <t xml:space="preserve">Sort Order</t>
  </si>
  <si>
    <t xml:space="preserve">LLC_BI__Spread_Statement_Type__c.LLC_BI__Display_Common_Sizing__c</t>
  </si>
  <si>
    <t xml:space="preserve">LLC_BI__Display_Common_Sizing__c</t>
  </si>
  <si>
    <t xml:space="preserve">Display Common Sizing</t>
  </si>
  <si>
    <t xml:space="preserve">LLC_BI__Spread_Statement_Type__c.LLC_BI__Supports_Common_Sizing__c</t>
  </si>
  <si>
    <t xml:space="preserve">LLC_BI__Supports_Common_Sizing__c</t>
  </si>
  <si>
    <t xml:space="preserve">Supports Common Sizing</t>
  </si>
  <si>
    <t xml:space="preserve">OR(ISPICKVAL(LLC_BI__Type__c, 'Income Statement'),ISPICKVAL(LLC_BI__Type__c, 'Balance Sheet'))</t>
  </si>
  <si>
    <t xml:space="preserve">LLC_BI__Spread_Statement_Type__c.LLC_BI__Display_Trend__c</t>
  </si>
  <si>
    <t xml:space="preserve">LLC_BI__Display_Trend__c</t>
  </si>
  <si>
    <t xml:space="preserve">Display Trend</t>
  </si>
  <si>
    <t xml:space="preserve">This field controls the visibility of the Trend column on the Balance Sheet and Income Statement.</t>
  </si>
  <si>
    <t xml:space="preserve">LLC_BI__Spread_Statement_Type__c.LLC_BI__Supports_Trend__c</t>
  </si>
  <si>
    <t xml:space="preserve">LLC_BI__Supports_Trend__c</t>
  </si>
  <si>
    <t xml:space="preserve">Supports_Trend</t>
  </si>
  <si>
    <t xml:space="preserve">Does this statement type support trend.</t>
  </si>
  <si>
    <t xml:space="preserve">LLC_BI__Spread_Statement_Type__c.LLC_BI__Display_Projection_Drivers__c</t>
  </si>
  <si>
    <t xml:space="preserve">LLC_BI__Display_Projection_Drivers__c</t>
  </si>
  <si>
    <t xml:space="preserve">Display Projection Drivers</t>
  </si>
  <si>
    <t xml:space="preserve">LLC_BI__Spread_Statement_Type__c.LLC_BI__Source_Statement__c</t>
  </si>
  <si>
    <t xml:space="preserve">LLC_BI__Source_Statement__c</t>
  </si>
  <si>
    <t xml:space="preserve">Source Statement</t>
  </si>
  <si>
    <t xml:space="preserve">LLC_BI__Spread_Statement_Type__c.LLC_BI__Is_Multi_Currency__c</t>
  </si>
  <si>
    <t xml:space="preserve">LLC_BI__Is_Multi_Currency__c</t>
  </si>
  <si>
    <t xml:space="preserve">Is Multi-Currency</t>
  </si>
  <si>
    <t xml:space="preserve">LLC_BI__Underwriting_Bundle__c.Id</t>
  </si>
  <si>
    <t xml:space="preserve">LLC_BI__Underwriting_Bundle__c.OwnerId</t>
  </si>
  <si>
    <t xml:space="preserve">LLC_BI__Underwriting_Bundle__c.IsDeleted</t>
  </si>
  <si>
    <t xml:space="preserve">LLC_BI__Underwriting_Bundle__c.Name</t>
  </si>
  <si>
    <t xml:space="preserve">Underwriting Bundle Name</t>
  </si>
  <si>
    <t xml:space="preserve">LLC_BI__Underwriting_Bundle__c.CurrencyIsoCode</t>
  </si>
  <si>
    <t xml:space="preserve">LLC_BI__Underwriting_Bundle__c.CreatedDate</t>
  </si>
  <si>
    <t xml:space="preserve">LLC_BI__Underwriting_Bundle__c.CreatedById</t>
  </si>
  <si>
    <t xml:space="preserve">LLC_BI__Underwriting_Bundle__c.LastModifiedDate</t>
  </si>
  <si>
    <t xml:space="preserve">LLC_BI__Underwriting_Bundle__c.LastModifiedById</t>
  </si>
  <si>
    <t xml:space="preserve">LLC_BI__Underwriting_Bundle__c.SystemModstamp</t>
  </si>
  <si>
    <t xml:space="preserve">LLC_BI__Underwriting_Bundle__c.LastActivityDate</t>
  </si>
  <si>
    <t xml:space="preserve">LastActivityDate</t>
  </si>
  <si>
    <t xml:space="preserve">Last Activity Date</t>
  </si>
  <si>
    <t xml:space="preserve">LLC_BI__Underwriting_Bundle__c.LastViewedDate</t>
  </si>
  <si>
    <t xml:space="preserve">LLC_BI__Underwriting_Bundle__c.LastReferencedDate</t>
  </si>
  <si>
    <t xml:space="preserve">LLC_BI__Underwriting_Bundle__c.ConnectionReceivedId</t>
  </si>
  <si>
    <t xml:space="preserve">LLC_BI__Underwriting_Bundle__c.ConnectionSentId</t>
  </si>
  <si>
    <t xml:space="preserve">LLC_BI__Underwriting_Bundle__c.LLC_BI__Description__c</t>
  </si>
  <si>
    <t xml:space="preserve">LLC_BI__Underwriting_Bundle__c.LLC_BI__End_Date__c</t>
  </si>
  <si>
    <t xml:space="preserve">LLC_BI__Underwriting_Bundle__c.LLC_BI__Is_Template__c</t>
  </si>
  <si>
    <t xml:space="preserve">Determines whether or not this bundle can be used as a template for Relationship specific bundles.</t>
  </si>
  <si>
    <t xml:space="preserve">LLC_BI__Underwriting_Bundle__c.LLC_BI__Relationship__c</t>
  </si>
  <si>
    <t xml:space="preserve">Relationship to which this bundle belongs.</t>
  </si>
  <si>
    <t xml:space="preserve">LLC_BI__Underwriting_Bundle__c.LLC_BI__Start_Date__c</t>
  </si>
  <si>
    <t xml:space="preserve">LLC_BI__Underwriting_Bundle__c.LLC_BI__lookupKey__c</t>
  </si>
  <si>
    <t xml:space="preserve">LLC_BI__Underwriting_Bundle__c.LLC_BI__Is_Disabled__c</t>
  </si>
  <si>
    <t xml:space="preserve">LLC_BI__Is_Disabled__c</t>
  </si>
  <si>
    <t xml:space="preserve">Is Disabled</t>
  </si>
  <si>
    <t xml:space="preserve">Disabled templates are not visible in the underwriting start application.</t>
  </si>
  <si>
    <t xml:space="preserve">LLC_BI__Underwriting_Bundle__c.LLC_BI__Show_Footnotes__c</t>
  </si>
  <si>
    <t xml:space="preserve">LLC_BI__Show_Footnotes__c</t>
  </si>
  <si>
    <t xml:space="preserve">Show Footnotes</t>
  </si>
  <si>
    <t xml:space="preserve">Indicates whether Footnotes will be displayed for its statements.</t>
  </si>
  <si>
    <t xml:space="preserve">LLC_BI__Underwriting_Bundle__c.LLC_BI__Selected_Scale__c</t>
  </si>
  <si>
    <t xml:space="preserve">LLC_BI__Selected_Scale__c</t>
  </si>
  <si>
    <t xml:space="preserve">Selected Scale</t>
  </si>
  <si>
    <t xml:space="preserve">LLC_BI__Underwriting_Bundle__c.LLC_BI__Collateral__c</t>
  </si>
  <si>
    <t xml:space="preserve">LLC_BI__Collateral__c</t>
  </si>
  <si>
    <t xml:space="preserve">Collateral</t>
  </si>
  <si>
    <t xml:space="preserve">reference(LLC_BI__Collateral__c)</t>
  </si>
  <si>
    <t xml:space="preserve">LLC_BI__Underwriting_Bundle__c.LLC_BI__Object_API_Name__c</t>
  </si>
  <si>
    <t xml:space="preserve">LLC_BI__Object_API_Name__c</t>
  </si>
  <si>
    <t xml:space="preserve">Object API Name</t>
  </si>
  <si>
    <t xml:space="preserve">The API name of the object this bundle is used on.</t>
  </si>
  <si>
    <t xml:space="preserve">LLC_BI__Underwriting_Bundle__c.LLC_BI__Import_Data_Source__c</t>
  </si>
  <si>
    <t xml:space="preserve">LLC_BI__Import_Data_Source__c</t>
  </si>
  <si>
    <t xml:space="preserve">Import Data Source</t>
  </si>
  <si>
    <t xml:space="preserve">LLC_BI__Underwriting_Bundle__c.LLC_BI__Source_Template__c</t>
  </si>
  <si>
    <t xml:space="preserve">LLC_BI__Source_Template__c</t>
  </si>
  <si>
    <t xml:space="preserve">Source Template</t>
  </si>
  <si>
    <t xml:space="preserve">LLC_BI__Underwriting_Bundle__c.LLC_BI__Financial_Consolidation__c</t>
  </si>
  <si>
    <t xml:space="preserve">LLC_BI__Financial_Consolidation__c</t>
  </si>
  <si>
    <t xml:space="preserve">Financial Consolidation</t>
  </si>
  <si>
    <t xml:space="preserve">reference(LLC_BI__Financial_Consolidation__c)</t>
  </si>
  <si>
    <t xml:space="preserve">LLC_BI__Underwriting_Bundle__c.LLC_BI__Is_Consolidation__c</t>
  </si>
  <si>
    <t xml:space="preserve">LLC_BI__Is_Consolidation__c</t>
  </si>
  <si>
    <t xml:space="preserve">Is Consolidation</t>
  </si>
  <si>
    <t xml:space="preserve">LLC_BI__Underwriting_Bundle__c.LLC_BI__Version__c</t>
  </si>
  <si>
    <t xml:space="preserve">LLC_BI__Version__c</t>
  </si>
  <si>
    <t xml:space="preserve">Populate this field to indicate the version of the template. For example, â€œ1.5â€.</t>
  </si>
  <si>
    <t xml:space="preserve">LLC_BI__Underwriting_Bundle__c.LLC_BI__Migration_Target__c</t>
  </si>
  <si>
    <t xml:space="preserve">LLC_BI__Migration_Target__c</t>
  </si>
  <si>
    <t xml:space="preserve">Migration Target</t>
  </si>
  <si>
    <t xml:space="preserve">lookup key</t>
  </si>
  <si>
    <t xml:space="preserve">Max Length</t>
  </si>
  <si>
    <t xml:space="preserve">Item No</t>
  </si>
  <si>
    <t xml:space="preserve">nCino Design
 PI Scope (ACC)</t>
  </si>
  <si>
    <t xml:space="preserve">Data Mapping 
PI Scope (LBG)</t>
  </si>
  <si>
    <t xml:space="preserve">nCino UI Field Label</t>
  </si>
  <si>
    <t xml:space="preserve">Field API Name</t>
  </si>
  <si>
    <t xml:space="preserve">ObjectAPIName.FieldAPINAme</t>
  </si>
  <si>
    <t xml:space="preserve">Field Type</t>
  </si>
  <si>
    <t xml:space="preserve">Field Length(Integer)</t>
  </si>
  <si>
    <t xml:space="preserve">Field Length(Decimal)</t>
  </si>
  <si>
    <t xml:space="preserve">One-off Migration</t>
  </si>
  <si>
    <t xml:space="preserve">Day-1+</t>
  </si>
  <si>
    <t xml:space="preserve">Ingestion</t>
  </si>
  <si>
    <t xml:space="preserve">Downstream(SOE/SOI)</t>
  </si>
  <si>
    <t xml:space="preserve">Field Tracked? (Y/N)</t>
  </si>
  <si>
    <t xml:space="preserve">Field Mandatory? (Y/N)</t>
  </si>
  <si>
    <t xml:space="preserve">Source System Label Length</t>
  </si>
  <si>
    <t xml:space="preserve">Transformation/Default</t>
  </si>
  <si>
    <t xml:space="preserve">Validation? (Y/N)</t>
  </si>
  <si>
    <t xml:space="preserve">Validation Rule Name</t>
  </si>
  <si>
    <t xml:space="preserve">Validation Rule </t>
  </si>
  <si>
    <t xml:space="preserve">Source Field (From Source System)</t>
  </si>
  <si>
    <t xml:space="preserve">NULL or Not (Source System)</t>
  </si>
  <si>
    <t xml:space="preserve">Mapping Needed (Y/N)</t>
  </si>
  <si>
    <t xml:space="preserve">Query</t>
  </si>
  <si>
    <t xml:space="preserve">Comment</t>
  </si>
  <si>
    <t xml:space="preserve">Deployed? 
(Y/N)</t>
  </si>
  <si>
    <t xml:space="preserve">Removed Flag</t>
  </si>
  <si>
    <t xml:space="preserve">PI3</t>
  </si>
  <si>
    <t xml:space="preserve">PI4</t>
  </si>
  <si>
    <t xml:space="preserve">Lookup field to Underwriting Bundle</t>
  </si>
  <si>
    <t xml:space="preserve">Lookup(Underwriting Bundle)</t>
  </si>
  <si>
    <t xml:space="preserve">Y</t>
  </si>
  <si>
    <t xml:space="preserve">N</t>
  </si>
  <si>
    <t xml:space="preserve">System Generated</t>
  </si>
  <si>
    <t xml:space="preserve">Created By</t>
  </si>
  <si>
    <t xml:space="preserve">Record created by user.</t>
  </si>
  <si>
    <t xml:space="preserve">Lookup(User)</t>
  </si>
  <si>
    <t xml:space="preserve">Record created date.</t>
  </si>
  <si>
    <t xml:space="preserve">Date Time</t>
  </si>
  <si>
    <t xml:space="preserve">Currency</t>
  </si>
  <si>
    <t xml:space="preserve">This is a picklist field that allows the user to select the applicable currency (e.g. GBP, EU, etc.)</t>
  </si>
  <si>
    <t xml:space="preserve">Picklist</t>
  </si>
  <si>
    <t xml:space="preserve">See picklist options for lengths</t>
  </si>
  <si>
    <t xml:space="preserve">Common</t>
  </si>
  <si>
    <t xml:space="preserve">Last Modified By</t>
  </si>
  <si>
    <t xml:space="preserve">Last modified by user.</t>
  </si>
  <si>
    <t xml:space="preserve">Last modified date.</t>
  </si>
  <si>
    <t xml:space="preserve">The system populates this field to indicate the date of the credit report which is providing the debt information within the Debt Schedule.</t>
  </si>
  <si>
    <t xml:space="preserve">Administrators manually populate this optional long text field to determine which debts appear within a specific debt schedule. By default, it is blank.</t>
  </si>
  <si>
    <t xml:space="preserve">Long Text Area(131072)</t>
  </si>
  <si>
    <t xml:space="preserve">Users populate this required date field with the Debt Schedule's date. By default, the system populates this field with the date the user initially creates the Debt Schedule.</t>
  </si>
  <si>
    <t xml:space="preserve">Date/Time</t>
  </si>
  <si>
    <t xml:space="preserve">Users populate this optional text field with a description of the Debt Schedule.</t>
  </si>
  <si>
    <t xml:space="preserve">Text</t>
  </si>
  <si>
    <t xml:space="preserve">Administrators select this boolean field to signify that it is a template. By default, it is unselected.</t>
  </si>
  <si>
    <t xml:space="preserve">Checkbox</t>
  </si>
  <si>
    <t xml:space="preserve">Boolean (True/False)</t>
  </si>
  <si>
    <t xml:space="preserve">This field is autopopulated with the date the Debt Schedule was last updated.</t>
  </si>
  <si>
    <t xml:space="preserve">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</si>
  <si>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 xml:space="preserve">Text (External ID) (Unique Case Insensitive)</t>
  </si>
  <si>
    <t xml:space="preserve">Contains the calculated total of the monthly debts within the Current Debt section of Debt Schedule.</t>
  </si>
  <si>
    <t xml:space="preserve">Contains the calculated total of the monthly debts within the Proposed Debt section of Debt Schedule.</t>
  </si>
  <si>
    <t xml:space="preserve">Owner</t>
  </si>
  <si>
    <t xml:space="preserve">Lookup field to User</t>
  </si>
  <si>
    <t xml:space="preserve">Lookup(User,Group)</t>
  </si>
  <si>
    <t xml:space="preserve">Lookup field to Spread Statement Period</t>
  </si>
  <si>
    <t xml:space="preserve">Lookup(Spread Statement Period)</t>
  </si>
  <si>
    <t xml:space="preserve">Lookup field to Relationship</t>
  </si>
  <si>
    <t xml:space="preserve">Lookup(Relationship)</t>
  </si>
  <si>
    <t xml:space="preserve">Lookup field to Debt Schedule</t>
  </si>
  <si>
    <t xml:space="preserve">Lookup(Debt Schedule)</t>
  </si>
  <si>
    <t xml:space="preserve">This field represents the total of all the obligations owed on a monthly basis.</t>
  </si>
  <si>
    <t xml:space="preserve">Calculated Field</t>
  </si>
  <si>
    <t xml:space="preserve">PI2</t>
  </si>
  <si>
    <t xml:space="preserve">This field is optional. It is populated automatically whenever Collateral is selected for CRE analysis in Spreads. This field specifies the Collateral associated with the Bundle.</t>
  </si>
  <si>
    <t xml:space="preserve">Lookup(Security)</t>
  </si>
  <si>
    <t xml:space="preserve">This field is optional. It is populated through the Salesforce layout. This text is used to describe the purpose of the underwriting bundle. Any text in this field will be displayed when selecting an underwriting bundle for a relationship.</t>
  </si>
  <si>
    <t xml:space="preserve">Text Area</t>
  </si>
  <si>
    <t xml:space="preserve">This field is currently not being used</t>
  </si>
  <si>
    <t xml:space="preserve">The system automatically populates this optional lookup field to specify the financial consolidation associated to the underwriting bundle. By default, it is blank.</t>
  </si>
  <si>
    <t xml:space="preserve">Lookup(Financial Consolidation)</t>
  </si>
  <si>
    <t xml:space="preserve">The data source used for importing spreads data directly into the bundle.</t>
  </si>
  <si>
    <t xml:space="preserve">Lookup(Data Source)</t>
  </si>
  <si>
    <t xml:space="preserve">Users populate this checkbox field to indicate if the purpose of an underwriting bundle is for consolidations. By default, it is not selected.</t>
  </si>
  <si>
    <t xml:space="preserve">This defaults to false. Disabled templates are not visible in the underwriting start application.</t>
  </si>
  <si>
    <t xml:space="preserve">This defaults to false. Determines whether or not this bundle can be used as a template for Relationship specific bundles.</t>
  </si>
  <si>
    <t xml:space="preserve">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</si>
  <si>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 xml:space="preserve">The system automatically populates this optional lookup field to signify bundles that need to migrate and the destination of the bundle. By default, it is blank.
Help Text</t>
  </si>
  <si>
    <t xml:space="preserve">This field is optional. It defaults to empty. This field should be used by administrator to designate which objects a template bundle should be available for. The administrator should add the API name of the object which will add the template option to the Bundle selection page when accessed from that object.</t>
  </si>
  <si>
    <t xml:space="preserve">Record owner.</t>
  </si>
  <si>
    <t xml:space="preserve">This field is required and automatically updated. Relationship to which this bundle belongs.</t>
  </si>
  <si>
    <t xml:space="preserve">This field is used to determine to what degree of accuracy should record values be printed or displayed.</t>
  </si>
  <si>
    <t xml:space="preserve">This defaults to false. User updated. Indicates whether Footnotes will be displayed for its statements.</t>
  </si>
  <si>
    <t xml:space="preserve">The system populates this lookup field with the Underwriting Bundle template.</t>
  </si>
  <si>
    <t xml:space="preserve">Users populate this optional text field to indicate the version of the template. By default, it is blank.</t>
  </si>
  <si>
    <t xml:space="preserve">This field is optional. It is populated through the Salesforce layout. When enabled, spread statement records (chart of accounts) can be filtered when a group header is clicked on. When disabled, the filter does not appear. By default, this is disabled.</t>
  </si>
  <si>
    <t xml:space="preserve">This field is optional. It is populated through the Salesforce layout. When enabled, the system will determine whether each period's specified spread statement record total (group total) is equal to 0. It will display "balanced" if it is, and "unbalanced!" if not. When disabled, nothing occurs. It is disabled by default.</t>
  </si>
  <si>
    <t xml:space="preserve">This field is required and automatically updated. The Underwriting Bundle to which this object is related.</t>
  </si>
  <si>
    <t xml:space="preserve">This field is optional and automatically updated. The Spread_Statement_Record__c used as the divisor when calculating common sizing.</t>
  </si>
  <si>
    <t xml:space="preserve">Lookup(Spread Statement Record)</t>
  </si>
  <si>
    <t xml:space="preserve">This field is optional and is user updated. The value to use as the denominator when calculating common sizing.</t>
  </si>
  <si>
    <t xml:space="preserve">Lookup(Spread Statement Total Group)</t>
  </si>
  <si>
    <t xml:space="preserve">This field is optional. It is populated through the Salesforce layout. This text is only displayed when looking at a spread statement template record.</t>
  </si>
  <si>
    <t xml:space="preserve">This field is optional. It is driven by user selection within the spreading application. When enabled, common sizing columns are displayed for the spread statement. When disabled, the common sizing columns are not displayed. By default, this is disabled.</t>
  </si>
  <si>
    <t xml:space="preserve">This defaults to false. This field controls the visibility of the Driver column for Projections on the Balance Sheet, Income Statement and NOI Statement.</t>
  </si>
  <si>
    <t xml:space="preserve">This defaults to false. User updated. This field controls the visibility of the Trend column on the Balance Sheet and Income Statement.</t>
  </si>
  <si>
    <t xml:space="preserve">Formula (Number)</t>
  </si>
  <si>
    <t xml:space="preserve">This field is optional and manually updated. If set, the entity type associated with the account is used as criteria for template selection.</t>
  </si>
  <si>
    <t xml:space="preserve">This field is optional. It is populated through the Salesforce layout. This field must be enabled for "LLC_BI__Balance_Total__c" to work. It is no longer used outside of this. It is disabled by default.</t>
  </si>
  <si>
    <t xml:space="preserve">No</t>
  </si>
  <si>
    <t xml:space="preserve">Formula (Checkbox)</t>
  </si>
  <si>
    <t xml:space="preserve">Users select this optional checkbox to indicate that the Spread Statement is multi-currency. By default, this field is deselected.</t>
  </si>
  <si>
    <t xml:space="preserve">This field is used to mark the Personal Financial Statement. When true, the changes to Periods on the Spread Statement will be made independently of other statements.</t>
  </si>
  <si>
    <t xml:space="preserve">This field is required. It must be manually populated. When enabled, the spread statement type is treated as a template and can be used to clone additional spread statement types. When disabled, it cannot be used to clone additional spread statement types. If its parent "LLC_BI__Underwriting_Bundle__c" is marked as a template, then the spread statement type is also a template. By default, this is disabled.</t>
  </si>
  <si>
    <t xml:space="preserve">Lookup(Product LLC)</t>
  </si>
  <si>
    <t xml:space="preserve">Lookup(Product Line)</t>
  </si>
  <si>
    <t xml:space="preserve">Lookup(Product Type)</t>
  </si>
  <si>
    <t xml:space="preserve">This field is required and automatically updated. The order for displaying the statements in the navigation bar when underwriting.</t>
  </si>
  <si>
    <t xml:space="preserve">Number</t>
  </si>
  <si>
    <t xml:space="preserve">The system auto-populates this optional lookup field with the id of the cloned Statement from the Spreads Statement Template template.</t>
  </si>
  <si>
    <t xml:space="preserve">Lookup(Spread Statement Template)</t>
  </si>
  <si>
    <t xml:space="preserve">Auto Number</t>
  </si>
  <si>
    <t xml:space="preserve">This field is optional and manually updated. If set then periods cannot be added after the initial creation of the statement.</t>
  </si>
  <si>
    <t xml:space="preserve">This field is optional. It is automatically populated via a formula. It determines which spread statement types allow the user to enable common sizing. When enabled, the spread statement supports common sizing. Income Statement and Balance Sheet are the only spread statements which have this enabled.</t>
  </si>
  <si>
    <t xml:space="preserve">This defaults to false. Does this statement type support trend.</t>
  </si>
  <si>
    <t xml:space="preserve">This defaults to false. Controls display of the currency symbol on the Total Record Group that is automatically created for this Spread Statement Template.</t>
  </si>
  <si>
    <t xml:space="preserve">This field is optional. It is populated through the Salesforce layout. This field allows you to specify the spread statement record total (group total) that "LLC_BI__Balance_Total__c" should be used with.</t>
  </si>
  <si>
    <t xml:space="preserve">This field is required. The selected value will be displayed as the name of the Spread Statement.</t>
  </si>
  <si>
    <t xml:space="preserve">Administrators populate this optional lookup field with the record they want to associate. By default, it is blank.</t>
  </si>
  <si>
    <t xml:space="preserve">When a row is cloned from a Spreads Statement Record, the system auto-populates this optional lookup field with the row id.</t>
  </si>
  <si>
    <t xml:space="preserve">This field is optional. It is driven by user selection within the spreading application. When enabled, the spread statement record (chart of account) is treated as a debit. When disabled, the spread statement record is treated as a credit. By default, it is disabled.</t>
  </si>
  <si>
    <t xml:space="preserve">This field is required and automatically updated. Determines display of Spread Statement Record.</t>
  </si>
  <si>
    <t xml:space="preserve">Users populate this optional text field with a formula that defines the values in the Spreads row. By default, it is blank.</t>
  </si>
  <si>
    <t xml:space="preserve">Long Text Area</t>
  </si>
  <si>
    <t xml:space="preserve">This field is optional. It is driven by user selections within the spreading application. When "Standard Highlight" is selected, the spread statement record (chart of account) is treated as a highlight that cannot be deselected by a user. When "User Highlight" is selected, the spread statement record can be deselected by a user. If neither are selected, the spread statement record is not treated as a highlight. By default, this picklist does not have either selected. None</t>
  </si>
  <si>
    <t xml:space="preserve">This field is optional. It is driven by user selection within the spreading application. When enabled, the spread statement record (chart of account) will not be displayed in the group and will not be used as part of the group's calculation. When disabled, it is display and used in the calculation. By default, it is disabled.</t>
  </si>
  <si>
    <t xml:space="preserve">This field is optional. It is populated automatically based on whether the "LLC_BI__Spread_Statement_Record_Total__c" and "LLC_BI__Spread_Statement_Record__c" fields have values. It tells the system whether the spread statement record (chart of account) is pulling its value from another chart of account or group total. If either of those fields have a value, this is enabled, otherwise it is disabled. If enabled, values cannot be manually entered for this record. By default, it is disabled.</t>
  </si>
  <si>
    <t xml:space="preserve">This field is optional and manually updated. If set then this spread statement record is read-only and linked to the referenced spread statement record.</t>
  </si>
  <si>
    <t xml:space="preserve">Cannot_link_to_Record_and_a_Total_Group</t>
  </si>
  <si>
    <t xml:space="preserve">AND (
NOT(ISBLANK( LLC_BI__Linked_Spread_Statement_Record__c )),
NOT(ISBLANK( LLC_BI__Linked_Spread_Statement_Total_Group__c ))
)</t>
  </si>
  <si>
    <t xml:space="preserve">This field is optional. It is driven by user selection within the spreading application. It indicates what type of mathematical operation should be performed on the spread statement record (chart of account) this spread statement record represents.</t>
  </si>
  <si>
    <t xml:space="preserve">This field is optional. It is driven by the "LLC_BI__Operation__c" field. When enabled, the value for this spread statement record (chart of account) is added to the currently calculated value in the group. When disabled, this field does nothing. This field is enabled whenever "LLC_BI__Operation__c" is blank or set to "ADD"</t>
  </si>
  <si>
    <t xml:space="preserve">This field is optional. It is driven by the "LLC_BI__Operation__c" field. When enabled, the currently calculated value in the group is divided by the value for this spread statement record (chart of account). When disabled, this field does nothing. This field is enabled whenever "LLC_BI__Operation__c" is set to "DIVIDE"</t>
  </si>
  <si>
    <t xml:space="preserve">This field is optional. It is driven by the "LLC_BI__Operation__c" field. When enabled, the value for this spread statement record (chart of account) is multiplied to the currently calculated value in the group. When disabled, this field does nothing. This field is enabled whenever "LLC_BI__Operation__c" is "MULTIPLY"</t>
  </si>
  <si>
    <t xml:space="preserve">This field is optional. It is driven by the "LLC_BI__Operation__c" field. When enabled, the currently calculated value in the group is subtracted by the value for this spread statement record (chart of account). When disabled, this field does nothing. This field is enabled whenever "LLC_BI__Operation__c" is set to "SUBTRACT"</t>
  </si>
  <si>
    <t xml:space="preserve">This defaults to false. User updated. This field indicates whether the record values should show as a period over period change.</t>
  </si>
  <si>
    <t xml:space="preserve">Cannot_calculate_period_over_period_val</t>
  </si>
  <si>
    <t xml:space="preserve">AND(NOT(LLC_BI__Is_Linked__c), LLC_BI__Period_Over_Period_Change__c)</t>
  </si>
  <si>
    <t xml:space="preserve">This defaults to false. User updated. This field indicates whether the record values should show the period over fiscal year change of the linked record.</t>
  </si>
  <si>
    <t xml:space="preserve">	This defaults to false. User updated. When checked, linked records will populate any period in a certain year with the value of the period marked as fiscal year in the previous year.</t>
  </si>
  <si>
    <t xml:space="preserve">This field is required. It is driven by user selected within the spreading application. It specifies the type of spread statement record (chart of account). "Standard" is the default selection, it is editable and relies on either user entry or links to function. "Days In Period" is non-editable and displays the days based on the statement date &amp; number of months. "Debt Service" is non-editable and displays the total debt service from the debt schedule. "Rent Roll Annual Income" is non-editable and displays the annual income from the rent roll within CRE. "Simulated" is non-editable and allows the spread statement record to be calculated via a formula, dictated by an attachment on the LLC_BI__Spread__c. By default, this is set to "Standard"</t>
  </si>
  <si>
    <t xml:space="preserve">This field is optional. It is automatically set whenever a spread statement record (chart of account) is created in the spreading applicaiton. This field determines the order the spread statement records will be displayed within the group. This cannot be edited within the spreading application, it must be edited through the Salesforce interface.</t>
  </si>
  <si>
    <t xml:space="preserve">The system auto-populates this optional lookup field with the id of the cloned row from the Spreads Statement Record template.</t>
  </si>
  <si>
    <t xml:space="preserve">Spread Statement Record Name	</t>
  </si>
  <si>
    <t xml:space="preserve">This field is optional. It is populated automatically whenever the spread statement record (chart of account) is linked to a spread statement record total (group total). This field specifies the spread Statement record total associated with the Spread Statement record. When linked, this spread statement record will always display the values of the spread statement record total it is linked to.</t>
  </si>
  <si>
    <t xml:space="preserve">This field is optional. It is populated automatically whenever the spread statement record (chart of account) is linked to a spread statement record. This field specifies the spread Statement record associated with the Spread Statement record. When linked, this spread statement record will always display the values of the spread statement record it is linked to.</t>
  </si>
  <si>
    <t xml:space="preserve">Master-Detail(Spread Statement Template)</t>
  </si>
  <si>
    <t xml:space="preserve">This field is optional. It is driven by user selection during creation of the spread statement record total (group total). When enabled, the spread statement record total (group total) is treated as a debit. When disabled, the spread statement record total is treated as a credit. By default, it is disabled. After initial creation, this cannot be edited within the spreading application, it must be edited through the Salesforce interface.</t>
  </si>
  <si>
    <t xml:space="preserve">This field is optional. It is driven by user selection during creation of the spread statement record total (group total). When "Cash Flow" or "Debt Service" is selected, the value(s) for this spread statement record total (group total) will be used in global analysis for a relationship using the underwriting bundle this spread statement record total is associated with. By default, this picklist is set to None. After initial creation, this cannot be edited within the spreading application, it must be edited through the Salesforce interface.</t>
  </si>
  <si>
    <t xml:space="preserve">Administrators select a color for each Spreads group for Automated Spreading. By default, it is transparent.</t>
  </si>
  <si>
    <t xml:space="preserve">This field is optional. It is driven by user selection during creation of the spread statement record total (group total). This field controls the display of the value(s) for the spread statement record total (group total). "Financial" dispalys the value with a currency sign. "Percentage" displays the value with the decimal moved two two places to the right and with a percentage sign. "Decimal" displays the value with no signs. By default, this field is set to Financial. After initial creation, this cannot be edited within the spreading application, it must be edited through the Salesforce interface.</t>
  </si>
  <si>
    <t xml:space="preserve">This defaults to false. Manually update to change. If this is set to true all the records belonging to this group will be hidden from view but will still be included in the calculation of the total.</t>
  </si>
  <si>
    <t xml:space="preserve">This defaults to false. Manually update to change. Controls the visibility of column totals below a group.</t>
  </si>
  <si>
    <t xml:space="preserve">This field is optional. It is driven by user selections within the spreading application. When "Standard Highlight" is selected, the spread statement record total (group total) is treated as a highlight that cannot be deselected by a user. When "User Highlight" is selected, the spread statement record total can be deselected by a user. If neither are selected, the spread statement record is not treated as a highlight. By default, this picklist is set to none.</t>
  </si>
  <si>
    <t xml:space="preserve">This field is optional. It is driven by user selection within the spreading application. When enabled, the spread statement record total (group) is not displayed in the spread statement. When disabled, it is displayed. By default, it is disabled.</t>
  </si>
  <si>
    <t xml:space="preserve">Users select this optional checkbox to monitor a Spreads total group for imbalance. By default, it is deselected.</t>
  </si>
  <si>
    <t xml:space="preserve">This defaults to false. Manually update to change. Linked Records in this type of group are displayed normally and are non-editable, except for users with Configuration permission.</t>
  </si>
  <si>
    <t xml:space="preserve">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</si>
  <si>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 xml:space="preserve">This field is optional If set, SpreadStatement will trigger an event of this type when its first rendered with its period total values.</t>
  </si>
  <si>
    <t xml:space="preserve">This field is optional If set, SpreadStatement will trigger an event of this type when it's first rendered with it's period total value.</t>
  </si>
  <si>
    <t xml:space="preserve">This field is optional. It is driven by user selection during creation of the spread statement record total (group total). This field determines the order the spread statement record totals in the spread statement template. After initial creation, this cannot be edited within the spreading application, it must be edited through the Salesforce interface.</t>
  </si>
  <si>
    <t xml:space="preserve">This field drives the ability to see the operators being used to calculate the group total.</t>
  </si>
  <si>
    <t xml:space="preserve">The system auto-populates this optional lookup field with the id of the cloned group from the Spreads Statement Total Group template.</t>
  </si>
  <si>
    <t xml:space="preserve">This field is required. It is populated automatically whenever a spread statement record total (group total) is created within the spreading applicaiton. This field specifies the spread Statement type associated with the Spread Statement record total.</t>
  </si>
  <si>
    <t xml:space="preserve">This field is required. It is driven by user selection within the spreading application. The value in this field is what displays in the group header for a group as opposed to the spread statement record total name, which displays as the sum line item name.</t>
  </si>
  <si>
    <t xml:space="preserve">This field is required. It is set automatically whenver a spread statement record total (group total) is created. It specifies the type of spread statement record: "Standard" is is the default and used for all user created groups. "Knockout" is used for "Operating Expenses" in the NOI Statement, as it is a custom group.</t>
  </si>
  <si>
    <t xml:space="preserve">This field is used to hold a mathematical formula that will be evaluated on blur of a record value cell.</t>
  </si>
  <si>
    <t xml:space="preserve">This field is populated automatically whenever the field "LLC_BI__Is_Linked__c" on its parent Spread Statement Record (chart of account) is enabled. When enabled, the spread statement record value cannot be altered manually. When disabled, a value can be manually entered.</t>
  </si>
  <si>
    <t xml:space="preserve">Formula (Checkbox) </t>
  </si>
  <si>
    <t xml:space="preserve">The field typically contains an external identifier that is used to associate the record with its matching record in an external system.</t>
  </si>
  <si>
    <t xml:space="preserve">This field is populated automatically whenever a value is calculated for a spread statement record (chart of account) within the spreading applicaton. This field specifies the Spread Statement Period associated with the Spread Statement record total.</t>
  </si>
  <si>
    <t xml:space="preserve">Master-Detail(Spread Statement Period)</t>
  </si>
  <si>
    <t xml:space="preserve">This field is populated automatically whenever a value is calculated for a spread statement record (chart of account) within the spreading applicaton. This field specifies the Spread Statement Record associated with the Spread Statement record total.</t>
  </si>
  <si>
    <t xml:space="preserve">Master-Detail(Spread Statement Record)</t>
  </si>
  <si>
    <t xml:space="preserve">This field is populated with the numeric value of the spread statement record (chart of account) for the specified period.</t>
  </si>
  <si>
    <t xml:space="preserve">Master-Detail(Classification)</t>
  </si>
  <si>
    <t xml:space="preserve">Text(External ID) (Unique Case Insensitive)</t>
  </si>
  <si>
    <t xml:space="preserve">Last modified user.</t>
  </si>
  <si>
    <t xml:space="preserve">Master-Detail(Spread Statement Total Group)</t>
  </si>
  <si>
    <t xml:space="preserve">This field is required and user updated. The user that is analyzing this period.</t>
  </si>
  <si>
    <t xml:space="preserve">Users populate this optional text field to display an average exchange rate over a given time between the source currency and the converted values. By default, it is blank.</t>
  </si>
  <si>
    <t xml:space="preserve">When a user creates a new NOI statement in the CRE Analysis application, they will see these picklist values in the “Collateral Column Title” field picklist. The value selected in this field is displayed in the collateral column header.</t>
  </si>
  <si>
    <t xml:space="preserve">Record ccreated by user.</t>
  </si>
  <si>
    <t xml:space="preserve">The system automatically populates this field to associate the period to the data source that was referenced when this period was imported. For example, if a data source was imported via Data Recognition for Financial Statements, this field will be populated with the Data Recognition for Financial Statements data source. By default, it is blank.</t>
  </si>
  <si>
    <t xml:space="preserve">Formula (Text)</t>
  </si>
  <si>
    <t xml:space="preserve">This field represents the link between the Debt Schedule object and the Spread Statement Period object.</t>
  </si>
  <si>
    <t xml:space="preserve">Users populate this optional text field to capture information related to the current Spreads Period, NOI Period, or Rent Roll. By default, the system includes the field in the Rent Roll Details, Add Rent Roll, and Edit Rent Roll modals.</t>
  </si>
  <si>
    <t xml:space="preserve">Users populate this optional text field to display an exchange rate between the source currency and the converted values. By default, it is blank.</t>
  </si>
  <si>
    <t xml:space="preserve">The system automatically populates this text field with the unique identifier that represents the data that was used to populate this period when a period is created programmatically from a source other than Spreads. This value is used when the system communicates back to the application that populated the period values. By default, it is blank.</t>
  </si>
  <si>
    <t xml:space="preserve">The system automatically populates this optional text field with the unique identifier of a period from an external source. By default, it is blank.</t>
  </si>
  <si>
    <t xml:space="preserve">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</si>
  <si>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 xml:space="preserve">The full fiscal year period to be used in a trailing twelve month calculation.</t>
  </si>
  <si>
    <t xml:space="preserve">The first interim period to be used in a trailing twelve month calculation.</t>
  </si>
  <si>
    <t xml:space="preserve">Users populates this optional checkbox field when spreading financial information to indicate that the period data is annual.</t>
  </si>
  <si>
    <t xml:space="preserve">This field is optional. It is populated automatically, but can be altered by user selection within the spreading application. This field indicates whether a spread statement period is a fiscal year. When true, the spread statement period is a fiscal year. When false, the spread statement period is not a fiscal year. By default, this is enabled when the number of months is 12 and the statement date month matches the month set in "Fiscal_Year_End" field onthe Account object.</t>
  </si>
  <si>
    <t xml:space="preserve">The system automatically populates this optional boolean field with true or false for the specified period. When true and if the formula meets the data loaded Spreads Debt Schedule formula, FLEX calculations will be done for the Debt Schedule Spread Statement Records. Never manually adjust this field unless manual intervention is needed. By default, it is false.</t>
  </si>
  <si>
    <t xml:space="preserve">This defaults to false. Manually update to change. This specifies which periods are available for selection in Global Analysis.</t>
  </si>
  <si>
    <t xml:space="preserve">This field is required. It is populated automatically. It is the month of the statement date selected.</t>
  </si>
  <si>
    <t xml:space="preserve">This field is required and user updated. Number of periods included in this period column.</t>
  </si>
  <si>
    <t xml:space="preserve">This field is optional and automatically updated. The Period_Key is used to identify matching periods between statements and when calculating period over period change for linked records.</t>
  </si>
  <si>
    <t xml:space="preserve">This field is currently not being used.</t>
  </si>
  <si>
    <t xml:space="preserve">Users populate this required picklist field with the period, and source to start projecting from. By default, the most recent 12 month fiscal year period displays.</t>
  </si>
  <si>
    <t xml:space="preserve">This field is required. It is driven by user selection within the spreading application. This field indicates whether the spread statement period is displayed in spreads. When true, the spread statement period is dispalyed in spreads, when false the spread statement period is hidden. By default, it is true.</t>
  </si>
  <si>
    <t xml:space="preserve">This field is required. It is driven by user selection within the global analysis app. This field indicates whether the spread statement period is displayed in global anaysis. When true, the spread statement period is displayed in global analysis. When false, the spread statement period is not displayed. By default, it is enabled if the period has "Is_Fiscal_Year__c" checked and no other other periods for the same year exist that also have "LLC_BI__Is_Fiscal_Year__c" checked. If another period does exist, the period with the highest priority source will be enabled. Otherwise, this field is disabled. Priority source is as follows: CPA Audit, CPA Compiled, CPA Reviewed, Tax Return, Comp. Prep, Projected, and Other</t>
  </si>
  <si>
    <t xml:space="preserve">This field is required. It is driven by user selection within the spreading application. It indicates the document that provides the financial information.</t>
  </si>
  <si>
    <t xml:space="preserve">Users populate this optional picklist to indicate the exchange rate between the source currency and the converted values. By default, it is blank.</t>
  </si>
  <si>
    <t xml:space="preserve">This required lookup field looks up to the Spread Projections Template object.</t>
  </si>
  <si>
    <t xml:space="preserve">Lookup(Spread Projections Template)</t>
  </si>
  <si>
    <t xml:space="preserve">This field is required. It is populated automatically whenever a spread statement period is created within the spreading application. This field specifies the Spread Statement Template associated with the Spread Statement Period.</t>
  </si>
  <si>
    <t xml:space="preserve">This field is required. It is driven by user selection within the spreading application. It indicates the effective date of the document.</t>
  </si>
  <si>
    <t xml:space="preserve">Users populate this optional number field as a reference with a supplemental number of periods that differs from the original Number of Periods field.</t>
  </si>
  <si>
    <t xml:space="preserve">Users populate this optional picklist field as a reference with a supplemental source that differs from the original Source field.</t>
  </si>
  <si>
    <t xml:space="preserve">Users populate this optional date field as a reference with a supplemental statement date that differs from the original Statement Date field.</t>
  </si>
  <si>
    <t xml:space="preserve">The latest interim period to be used in a trailing twelve month calculation.</t>
  </si>
  <si>
    <t xml:space="preserve">This field is used to determine whether or not this is a Trailing Twelve Month or Standard Period</t>
  </si>
  <si>
    <t xml:space="preserve">The system populates this long text field with incoming Spreads values passed to the Credit Analysis integration endpoint and serves as a temporary data storage mechanism. The system stores the Spreads values until users map all pending fields.</t>
  </si>
  <si>
    <t xml:space="preserve">This field is required. This field is populated automatically. It is the year of the statement date selected.</t>
  </si>
  <si>
    <t xml:space="preserve">This field is altered by the global analysis UI, used to determine whether or not to show period associated periods of the same year in global analysis view</t>
  </si>
  <si>
    <t xml:space="preserve">This optional lookup field looks up to the Classification object.</t>
  </si>
  <si>
    <t xml:space="preserve">Lookup(Classification)</t>
  </si>
  <si>
    <t xml:space="preserve">Created by user.</t>
  </si>
  <si>
    <t xml:space="preserve">The field is required.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</si>
  <si>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 xml:space="preserve">This optional lookup field looks up to the Spread Projections Template object.</t>
  </si>
  <si>
    <t xml:space="preserve">This optional lookup field looks up to the Spreads Statement Record object and allows administrators to override classifications with spreads statement records.</t>
  </si>
  <si>
    <t xml:space="preserve">This optional lookup field looks up to the Spreads Statement Record Value object.</t>
  </si>
  <si>
    <t xml:space="preserve">Lookup(Spread Statement Record Value)</t>
  </si>
  <si>
    <t xml:space="preserve">Administrators populate this required picklist field when creating projection templates to define the type of calculations the system performs to project statement values. Users have the ability to edit the Type field once a projection period is created.</t>
  </si>
  <si>
    <t xml:space="preserve">Administrators populate this optional text field in projection templates with values the system uses to perform projection calculations. By default, it is blank.</t>
  </si>
  <si>
    <t xml:space="preserve">	Picklist</t>
  </si>
  <si>
    <t xml:space="preserve">The system automatically populates this optional picklist field based on the template’s created route indicating the template’s use. If the picklist is undefined, the system recognizes the value as Projection. By default, the field value is Projection</t>
  </si>
  <si>
    <t xml:space="preserve">The system automatically populates this optional picklist field based on the template’s created route that indicates the template’s use. By default, the field value is Projection.</t>
  </si>
  <si>
    <t xml:space="preserve">Template name.</t>
  </si>
  <si>
    <t xml:space="preserve">Source  (nCINO)</t>
  </si>
  <si>
    <t xml:space="preserve">Raw (Event message saved as string in BQ table)</t>
  </si>
  <si>
    <t xml:space="preserve">Staging (Data in BQ tables)</t>
  </si>
  <si>
    <t xml:space="preserve">Curated (BQ tables)</t>
  </si>
  <si>
    <t xml:space="preserve">Consumption (SQL views in BQ)</t>
  </si>
  <si>
    <t xml:space="preserve">Object  Name</t>
  </si>
  <si>
    <t xml:space="preserve">Field Label Name</t>
  </si>
  <si>
    <t xml:space="preserve">Field Description</t>
  </si>
  <si>
    <t xml:space="preserve">Data Type - MW</t>
  </si>
  <si>
    <t xml:space="preserve">Length - MW</t>
  </si>
  <si>
    <t xml:space="preserve">Length</t>
  </si>
  <si>
    <t xml:space="preserve">Nullable Flag(Y/N) - MDW</t>
  </si>
  <si>
    <t xml:space="preserve">Is Nullable Flag(Y/N)</t>
  </si>
  <si>
    <t xml:space="preserve">Primary/External Foregin Key Flag (P/F)</t>
  </si>
  <si>
    <t xml:space="preserve">System generated Flag</t>
  </si>
  <si>
    <t xml:space="preserve">Object</t>
  </si>
  <si>
    <t xml:space="preserve">File Field Name</t>
  </si>
  <si>
    <t xml:space="preserve">Data Type (string)</t>
  </si>
  <si>
    <t xml:space="preserve">Is Nullable Flag (Y/N)</t>
  </si>
  <si>
    <t xml:space="preserve">Table  Name</t>
  </si>
  <si>
    <t xml:space="preserve">Field  Name</t>
  </si>
  <si>
    <t xml:space="preserve">Primary/Foregin/Combination Key Flag (P/F/C)</t>
  </si>
  <si>
    <t xml:space="preserve">Picklist Flag (Y/N)</t>
  </si>
  <si>
    <t xml:space="preserve">Validation Rules</t>
  </si>
  <si>
    <t xml:space="preserve">Primary/Foregin Key Flag (P/F)</t>
  </si>
  <si>
    <t xml:space="preserve">Conditional Rules</t>
  </si>
  <si>
    <t xml:space="preserve">Error handling for invalid data?</t>
  </si>
  <si>
    <t xml:space="preserve">Transformations</t>
  </si>
  <si>
    <t xml:space="preserve">OCIS ID</t>
  </si>
  <si>
    <t xml:space="preserve">Is Nullable Flag (Y)</t>
  </si>
  <si>
    <t xml:space="preserve">Covenant Type</t>
  </si>
  <si>
    <t xml:space="preserve">LLC_BI__Covenant_Type__c</t>
  </si>
  <si>
    <t xml:space="preserve">18 [assumed]</t>
  </si>
  <si>
    <t xml:space="preserve">P</t>
  </si>
  <si>
    <t xml:space="preserve">String</t>
  </si>
  <si>
    <t xml:space="preserve">DATETIME</t>
  </si>
  <si>
    <t xml:space="preserve">F</t>
  </si>
  <si>
    <t xml:space="preserve">3 [assumed]</t>
  </si>
  <si>
    <t xml:space="preserve">This field is required and is manually populated. It identifies the category of the associated covenant record (such as Financial Requirements or Insurance Requirements). Finanical Statement Requirement and Financial Indicator covenants can be automatically tested using Spreads.</t>
  </si>
  <si>
    <t xml:space="preserve">255 [assumed]</t>
  </si>
  <si>
    <t xml:space="preserve">CCS_Description__c</t>
  </si>
  <si>
    <t xml:space="preserve">[CCTUC-3522]</t>
  </si>
  <si>
    <t xml:space="preserve">Financial Indicator</t>
  </si>
  <si>
    <t xml:space="preserve">LLC_BI__Is_Financial_Indicator__c</t>
  </si>
  <si>
    <t xml:space="preserve">Users manually select this optional checkbox field. This field is used to define Covenant Types as Financial Indicators. When users select this field, it allows for Financial Indicators to have a custom category. By default, this field is not selected.</t>
  </si>
  <si>
    <t xml:space="preserve">Bool</t>
  </si>
  <si>
    <t xml:space="preserve">E</t>
  </si>
  <si>
    <t xml:space="preserve">Covenant_Type_ChangeType</t>
  </si>
  <si>
    <t xml:space="preserve">Covenant_CommitNumber</t>
  </si>
  <si>
    <t xml:space="preserve">Covenant Management</t>
  </si>
  <si>
    <t xml:space="preserve">LLC_BI__Covenant2__c</t>
  </si>
  <si>
    <t xml:space="preserve">Account</t>
  </si>
  <si>
    <t xml:space="preserve">LLC_BI__Account__c</t>
  </si>
  <si>
    <t xml:space="preserve">This field autopopulates to the first associated relationship on the covenant. Mainly used for reporting purposes.</t>
  </si>
  <si>
    <t xml:space="preserve">Lookup(Account)</t>
  </si>
  <si>
    <t xml:space="preserve">Action</t>
  </si>
  <si>
    <t xml:space="preserve">CCS_Action__c</t>
  </si>
  <si>
    <t xml:space="preserve">Active</t>
  </si>
  <si>
    <t xml:space="preserve">LLC_BI__Active__c</t>
  </si>
  <si>
    <t xml:space="preserve">This indicates whether a covenant is currently active or not.</t>
  </si>
  <si>
    <t xml:space="preserve">Comments</t>
  </si>
  <si>
    <t xml:space="preserve">LLC_BI__Comments__c</t>
  </si>
  <si>
    <t xml:space="preserve">Use this optional comments field to add any notes or instructions about the performance rules.</t>
  </si>
  <si>
    <t xml:space="preserve">Compliance Days Prior</t>
  </si>
  <si>
    <t xml:space="preserve">LLC_BI__Compliance_Days_Prior__c</t>
  </si>
  <si>
    <t xml:space="preserve">This field is required and manually populated. This field should be set to the number of days prior to the (Covenant's) next evaluation date that a compliance record will be created.</t>
  </si>
  <si>
    <t xml:space="preserve">CCS_Covenant_Type__c</t>
  </si>
  <si>
    <t xml:space="preserve">Days Past Next Evaluation</t>
  </si>
  <si>
    <t xml:space="preserve">LLC_BI__Days_Past_Next_Evaluation__c</t>
  </si>
  <si>
    <t xml:space="preserve">This field is automatically calculated. Number of days past the Next Evaluation Date. If Today is not past the evaluation date, then this returns 0.</t>
  </si>
  <si>
    <t xml:space="preserve">Formula (Number), double</t>
  </si>
  <si>
    <t xml:space="preserve">IF( ISNULL(LLC_BI__Next_Evaluation_Date__c) || (Today() - LLC_BI__Next_Evaluation_Date__c &lt;= 0), Null , (Today() - LLC_BI__Next_Evaluation_Date__c))</t>
  </si>
  <si>
    <t xml:space="preserve">Integer</t>
  </si>
  <si>
    <t xml:space="preserve">Days Until Next Evaluation</t>
  </si>
  <si>
    <t xml:space="preserve">LLC_BI__Days_Until_Next_Evaluation__c</t>
  </si>
  <si>
    <t xml:space="preserve">This field is automatically calculated. Number of days until the Next Evaluation Date. If Today is not before the next evaluation date, then this returns 0.</t>
  </si>
  <si>
    <t xml:space="preserve">IF( ISNULL(LLC_BI__Next_Evaluation_Date__c) || (LLC_BI__Next_Evaluation_Date__c - Today() &lt; 0) , Null, (LLC_BI__Next_Evaluation_Date__c - Today()))</t>
  </si>
  <si>
    <t xml:space="preserve">Detail</t>
  </si>
  <si>
    <t xml:space="preserve">LLC_BI__Detail__c</t>
  </si>
  <si>
    <t xml:space="preserve">This field is optional and manually populated. Use this field to add details to the covenant.</t>
  </si>
  <si>
    <t xml:space="preserve">Due Date</t>
  </si>
  <si>
    <t xml:space="preserve">LLC_BI__Due_Date__c</t>
  </si>
  <si>
    <t xml:space="preserve">The system automatically populates this optional field with the covenant's original, non modified due date. Editing is not recommended unless extension applies permanently. By default, it is blank.</t>
  </si>
  <si>
    <t xml:space="preserve">Effective Date</t>
  </si>
  <si>
    <t xml:space="preserve">LLC_BI__Effective_Date__c</t>
  </si>
  <si>
    <t xml:space="preserve">This field is optional and is manually poulated. It identifies the statement date of a covenant's financial statement.</t>
  </si>
  <si>
    <t xml:space="preserve">Financial Indicator Value</t>
  </si>
  <si>
    <t xml:space="preserve">LLC_BI__Financial_Indicator_Value__c</t>
  </si>
  <si>
    <t xml:space="preserve">This field is required and manually populated. The value that is being confirmed with the financial indicator covenant. IE: DSC of at least 1.25</t>
  </si>
  <si>
    <t xml:space="preserve">Double</t>
  </si>
  <si>
    <t xml:space="preserve">15, 3</t>
  </si>
  <si>
    <t xml:space="preserve">DECIMAL</t>
  </si>
  <si>
    <t xml:space="preserve">Decimal</t>
  </si>
  <si>
    <t xml:space="preserve">Frequency</t>
  </si>
  <si>
    <t xml:space="preserve">LLC_BI__Frequency__c</t>
  </si>
  <si>
    <t xml:space="preserve">This field is required and manually populated. This indicates how often the Covenant is required.</t>
  </si>
  <si>
    <t xml:space="preserve">Frequency Months</t>
  </si>
  <si>
    <t xml:space="preserve">LLC_BI__Frequency_Months__c</t>
  </si>
  <si>
    <t xml:space="preserve">This field is automatically populated via a formula. It automatically translates the Covenant Frequency into a numeric number (for example, Annually = 12).
Help Text</t>
  </si>
  <si>
    <t xml:space="preserve">IF( ISPICKVAL(LLC_BI__Frequency__c, 'Annually'), 12,\nIF(ISPICKVAL(LLC_BI__Frequency__c, 'Quarterly'), 3,\nIF(ISPICKVAL(LLC_BI__Frequency__c, 'Semi-Annually'), 6,\nIF(ISPICKVAL(LLC_BI__Frequency__c, 'Every 2 Months'),2,\nIF(ISPICKVAL(LLC_BI__Frequency__c, 'Monthly'),1,0)))))</t>
  </si>
  <si>
    <t xml:space="preserve">Grace Period Days</t>
  </si>
  <si>
    <t xml:space="preserve">CCS_Grace_Period_Days__c</t>
  </si>
  <si>
    <t xml:space="preserve"> Days between end Period date and due date</t>
  </si>
  <si>
    <t xml:space="preserve">18, 0</t>
  </si>
  <si>
    <t xml:space="preserve">Integration Source</t>
  </si>
  <si>
    <t xml:space="preserve">Integration_Source__c</t>
  </si>
  <si>
    <t xml:space="preserve">Custom field to designate source Credit Union of object used by nCino Data Services.</t>
  </si>
  <si>
    <t xml:space="preserve">Is_Template</t>
  </si>
  <si>
    <t xml:space="preserve">This field defaults to false and is manually populated. This determines if a covenant is going to be used as a template.</t>
  </si>
  <si>
    <t xml:space="preserve">Last Evaluation Date</t>
  </si>
  <si>
    <t xml:space="preserve">LLC_BI__Last_Evaluation_Date__c</t>
  </si>
  <si>
    <t xml:space="preserve">This field is optional. It is automatically populated whenever covenant compliance records are updated to approved. It identifies the last date that a covenant record was reviewed.</t>
  </si>
  <si>
    <t xml:space="preserve">Last Evaluation Status</t>
  </si>
  <si>
    <t xml:space="preserve">LLC_BI__Last_Evaluation_Status__c</t>
  </si>
  <si>
    <t xml:space="preserve">This field is optional. Last Evaluation Status populated from the Covenant Compliance record</t>
  </si>
  <si>
    <t xml:space="preserve">This field is required and manually populated. The Spread Statement Record (row) this Financial Indicator Covenant is referencing for compliance.</t>
  </si>
  <si>
    <t xml:space="preserve">Linked Spread Statement Record Total</t>
  </si>
  <si>
    <t xml:space="preserve">LLC_BI__Linked_Spread_Statement_Record_Total__c</t>
  </si>
  <si>
    <t xml:space="preserve">This field is required and manually populated. The Spread Statement Record Total (group) this Financial Indicator Covenant is referencing for compliance.</t>
  </si>
  <si>
    <t xml:space="preserve">The field is optional. If populated, the value must be unique across all the records of this type. The field typically contains an external identifier that is used to associate the record with its matching record in an external system. When importing data into nCino, the field can also be used to efficiently associate related records without the need to know the internal ID for the record.</t>
  </si>
  <si>
    <t xml:space="preserve">Text (External ID) (Unique Case Sensitive)</t>
  </si>
  <si>
    <t xml:space="preserve">Measure</t>
  </si>
  <si>
    <t xml:space="preserve">CCS_Measure__c</t>
  </si>
  <si>
    <t xml:space="preserve">Indicates measure conditions</t>
  </si>
  <si>
    <t xml:space="preserve">Migration ID</t>
  </si>
  <si>
    <t xml:space="preserve">Migration_ID__c</t>
  </si>
  <si>
    <t xml:space="preserve">Custom Migration ID for Covenant Mgmt object used by nCino Data Services.</t>
  </si>
  <si>
    <t xml:space="preserve">Text (External ID)</t>
  </si>
  <si>
    <t xml:space="preserve">Next Evaluation Date</t>
  </si>
  <si>
    <t xml:space="preserve">LLC_BI__Next_Evaluation_Date__c</t>
  </si>
  <si>
    <t xml:space="preserve">This field is optional. It is initially manually populated, but afterward, it is automatically populated whenever covenant compliance records are updated to approved. It identifies the next date that a covenant record should be reviewed.</t>
  </si>
  <si>
    <t xml:space="preserve">LLC_BI__Notes__c</t>
  </si>
  <si>
    <t xml:space="preserve">This field is optional. It is manually populated. It is a text field which allows users to enter additional notes or information related to the covenant record.</t>
  </si>
  <si>
    <t xml:space="preserve">Period End</t>
  </si>
  <si>
    <t xml:space="preserve">CCS_Period_End__c</t>
  </si>
  <si>
    <t xml:space="preserve">Related Covenant</t>
  </si>
  <si>
    <t xml:space="preserve">LLC_BI__Related_Covenant__c</t>
  </si>
  <si>
    <t xml:space="preserve">This field allows covenants to be related to each other. This field is used to relate Financial Indicator covenants to Financial Statement Requirements covenants. When a Financial Statement Requirement covenant goes into exception all of its related FI covenants are also set to Exception.</t>
  </si>
  <si>
    <t xml:space="preserve">Lookup(Covenant Mgmt)</t>
  </si>
  <si>
    <t xml:space="preserve">Relationship__c</t>
  </si>
  <si>
    <t xml:space="preserve">Lookup(Relationship)	</t>
  </si>
  <si>
    <t xml:space="preserve">Required</t>
  </si>
  <si>
    <t xml:space="preserve">LLC_BI__Required__c</t>
  </si>
  <si>
    <t xml:space="preserve">This field defaults to false and is manually populated. This field indicates whether or not a Covenant is required.</t>
  </si>
  <si>
    <t xml:space="preserve">Rolling 12M</t>
  </si>
  <si>
    <t xml:space="preserve">CCS_Rolling_12M__c</t>
  </si>
  <si>
    <t xml:space="preserve">Indicator Y or N</t>
  </si>
  <si>
    <t xml:space="preserve">Tested Against</t>
  </si>
  <si>
    <t xml:space="preserve">CCS_Tested_Against__c</t>
  </si>
  <si>
    <t xml:space="preserve">Testing against which type</t>
  </si>
  <si>
    <t xml:space="preserve">Restricted User</t>
  </si>
  <si>
    <t xml:space="preserve">CCS_Restricted_User__c</t>
  </si>
  <si>
    <t xml:space="preserve">Field to restrict user to update at different stages</t>
  </si>
  <si>
    <t xml:space="preserve">State</t>
  </si>
  <si>
    <t xml:space="preserve">CCS_State__c</t>
  </si>
  <si>
    <t xml:space="preserve">State of Covenant record</t>
  </si>
  <si>
    <t xml:space="preserve">Test Status</t>
  </si>
  <si>
    <t xml:space="preserve">CCS_Test_Status__c</t>
  </si>
  <si>
    <t xml:space="preserve">Test status based on Next evaluation date</t>
  </si>
  <si>
    <t xml:space="preserve">CCS_Value__c</t>
  </si>
  <si>
    <t xml:space="preserve">Enter value for covenant which can be Number, currency &amp; percentage</t>
  </si>
  <si>
    <t xml:space="preserve">Status</t>
  </si>
  <si>
    <t xml:space="preserve">CCS_Status__c</t>
  </si>
  <si>
    <t xml:space="preserve">Status of the Covenant</t>
  </si>
  <si>
    <t xml:space="preserve">Bank Entity</t>
  </si>
  <si>
    <t xml:space="preserve">CCS_Bank_Entity__c</t>
  </si>
  <si>
    <t xml:space="preserve">Values on Bank Entity</t>
  </si>
  <si>
    <t xml:space="preserve">Covenant Auto Number</t>
  </si>
  <si>
    <t xml:space="preserve">Auto Number, string</t>
  </si>
  <si>
    <t xml:space="preserve">Lookup to the Covenant Type</t>
  </si>
  <si>
    <t xml:space="preserve">Lookup(Covenant Type)</t>
  </si>
  <si>
    <t xml:space="preserve">Defination</t>
  </si>
  <si>
    <t xml:space="preserve">CCS_Defination__c</t>
  </si>
  <si>
    <t xml:space="preserve">Entity Tested</t>
  </si>
  <si>
    <t xml:space="preserve">CCS_Entity_Tested__c</t>
  </si>
  <si>
    <t xml:space="preserve">Values Used on Entity tested.</t>
  </si>
  <si>
    <t xml:space="preserve">
Information Required</t>
  </si>
  <si>
    <t xml:space="preserve">Covenant_Mgmt__c</t>
  </si>
  <si>
    <t xml:space="preserve">Lookup(Covenant Mgmt) </t>
  </si>
  <si>
    <t xml:space="preserve">IsFacilityBooked</t>
  </si>
  <si>
    <t xml:space="preserve">CCS_IsFacilityBooked__c</t>
  </si>
  <si>
    <t xml:space="preserve">Fields used to check if any related field is fixed</t>
  </si>
  <si>
    <t xml:space="preserve">isTest</t>
  </si>
  <si>
    <t xml:space="preserve">isTest__c</t>
  </si>
  <si>
    <t xml:space="preserve">Covenant Compliance</t>
  </si>
  <si>
    <t xml:space="preserve">LLC_BI__Covenant_Compliance2__c</t>
  </si>
  <si>
    <t xml:space="preserve">Covenant_ChangeType</t>
  </si>
  <si>
    <t xml:space="preserve">[CCTUC-439]</t>
  </si>
  <si>
    <t xml:space="preserve">Approval Date</t>
  </si>
  <si>
    <t xml:space="preserve">LLC_BI__Approval_Date__c</t>
  </si>
  <si>
    <t xml:space="preserve">This field is automatically calculated. User that approved the review of this Covenant.</t>
  </si>
  <si>
    <t xml:space="preserve">Approved By</t>
  </si>
  <si>
    <t xml:space="preserve">LLC_BI__Approved_By__c</t>
  </si>
  <si>
    <t xml:space="preserve">Covenant Compliance Approver User Lookup.</t>
  </si>
  <si>
    <t xml:space="preserve">Approver</t>
  </si>
  <si>
    <t xml:space="preserve">cm_Approver__c</t>
  </si>
  <si>
    <t xml:space="preserve">Associated Spread Statement Period</t>
  </si>
  <si>
    <t xml:space="preserve">LLC_BI__Associated_Spread_Statement_Period__c</t>
  </si>
  <si>
    <t xml:space="preserve">This field is manually populated. The Spread Statement Period the Covenant Compliance record is being associated with.</t>
  </si>
  <si>
    <t xml:space="preserve">Associated Statement Period Status</t>
  </si>
  <si>
    <t xml:space="preserve">LLC_BI__Associated_Statement_Period_Status__c</t>
  </si>
  <si>
    <t xml:space="preserve">This field is automatiaclly populated via a batch job. It identifies whether the covenant compliance record has been associated with a statement period in Spreads.</t>
  </si>
  <si>
    <t xml:space="preserve">Automated Testing Status</t>
  </si>
  <si>
    <t xml:space="preserve">LLC_BI__Automated_Testing_Status__c</t>
  </si>
  <si>
    <t xml:space="preserve">This field is automatically populated via a batch job. It identifies whether the value tested for this covenant compliance passes or fails the rule for this covenant.</t>
  </si>
  <si>
    <t xml:space="preserve">This field is automatically populated via a formula. It automatically populates the associated Underwriting Template Name for the covenant's relationship.</t>
  </si>
  <si>
    <t xml:space="preserve">Formula (Text) </t>
  </si>
  <si>
    <t xml:space="preserve">CASESAFEID(LLC_BI__Associated_Spread_Statement_Period__r.LLC_BI__Spread_Statement_Type__r.LLC_BI__Bundle__c)</t>
  </si>
  <si>
    <t xml:space="preserve">This field is optional. It is a text field which allows users to enter additional notes or information related to the Covenant Compliance record.</t>
  </si>
  <si>
    <t xml:space="preserve">Rich Text Area</t>
  </si>
  <si>
    <t xml:space="preserve">Covenant</t>
  </si>
  <si>
    <t xml:space="preserve">LLC_BI__Covenant__c</t>
  </si>
  <si>
    <t xml:space="preserve">This field is required and is automatically populated. It identifies the Covenant associated to the Covenant Compliance record and is automatically populated when creating a new Covenant Compliance.</t>
  </si>
  <si>
    <t xml:space="preserve">Master-Detail(Covenant Mgmt)</t>
  </si>
  <si>
    <t xml:space="preserve">Covenant Compliance Indicator Value</t>
  </si>
  <si>
    <t xml:space="preserve">cm_Covenant_Compliance_Indicator_Value__c</t>
  </si>
  <si>
    <t xml:space="preserve">Tracks the tested value of the Financial Indicator field</t>
  </si>
  <si>
    <t xml:space="preserve">Denominator</t>
  </si>
  <si>
    <t xml:space="preserve">CCS_Denominator__c</t>
  </si>
  <si>
    <t xml:space="preserve">[CCTUC -439]</t>
  </si>
  <si>
    <t xml:space="preserve">12, 2</t>
  </si>
  <si>
    <t xml:space="preserve">This field is automatically populated via trigger. It stores the date of the covenant's Effecitve Date at the time the covenant compliance is created. The Effective Date is the statement date of the financial statement this covenant is for.</t>
  </si>
  <si>
    <t xml:space="preserve">Evaluated By</t>
  </si>
  <si>
    <t xml:space="preserve">LLC_BI__Evaluated_By__c</t>
  </si>
  <si>
    <t xml:space="preserve">This field is automatic. The user who evaluated this Covenant.</t>
  </si>
  <si>
    <t xml:space="preserve">Evaluation Date</t>
  </si>
  <si>
    <t xml:space="preserve">LLC_BI__Evaluation_Date__c</t>
  </si>
  <si>
    <t xml:space="preserve">This field is manually populated. The date this covenant was evaluated.</t>
  </si>
  <si>
    <t xml:space="preserve">Exception Date</t>
  </si>
  <si>
    <t xml:space="preserve">LLC_BI__Exception_Date__c</t>
  </si>
  <si>
    <t xml:space="preserve">This field is automatically calculated. The date the Covenant Compliance record moves to exception.</t>
  </si>
  <si>
    <t xml:space="preserve">CCS_Frequency__c</t>
  </si>
  <si>
    <t xml:space="preserve">Historic Financial Indicator Value</t>
  </si>
  <si>
    <t xml:space="preserve">LLC_BI__Historic_Financial_Indicator__c</t>
  </si>
  <si>
    <t xml:space="preserve">This field is manually populated. The Financial Indicator Value of the associated Covenant when the Covenant Compliance record was set to compliant.</t>
  </si>
  <si>
    <t xml:space="preserve">Numerator</t>
  </si>
  <si>
    <t xml:space="preserve">CCS_Numerator__c</t>
  </si>
  <si>
    <t xml:space="preserve">[CCTUC- 439]</t>
  </si>
  <si>
    <t xml:space="preserve">15, 2</t>
  </si>
  <si>
    <t xml:space="preserve">Outcome</t>
  </si>
  <si>
    <t xml:space="preserve">CCS_Outcome__c</t>
  </si>
  <si>
    <t xml:space="preserve">This field is automatically populated via a formula. It stores the associated Spread Statement Period Key.</t>
  </si>
  <si>
    <t xml:space="preserve">LLC_BI__Associated_Spread_Statement_Period__r.LLC_BI__Period_Key__c</t>
  </si>
  <si>
    <t xml:space="preserve">Result</t>
  </si>
  <si>
    <t xml:space="preserve">CCS_Result__c</t>
  </si>
  <si>
    <t xml:space="preserve">LLC_BI__Status__c</t>
  </si>
  <si>
    <t xml:space="preserve">This field is required. It is typically manually populated, but finanical covenants can be automated. It identifies the Status of the Covenant Compliance record (for example, New, Waived, Compliant, etc.).</t>
  </si>
  <si>
    <t xml:space="preserve">Migration Id</t>
  </si>
  <si>
    <t xml:space="preserve">CCS_Migration_Id__c</t>
  </si>
  <si>
    <t xml:space="preserve">Relationship Covenant</t>
  </si>
  <si>
    <t xml:space="preserve">LLC_BI__Account_Covenant__c</t>
  </si>
  <si>
    <t xml:space="preserve">Covenant Number</t>
  </si>
  <si>
    <t xml:space="preserve">Covenant number</t>
  </si>
  <si>
    <t xml:space="preserve">Covenant2</t>
  </si>
  <si>
    <t xml:space="preserve">Lookup field to Covenant Management object</t>
  </si>
  <si>
    <t xml:space="preserve">This field is required. It is manually populated within the Covenant Management app. It identifies the relationship associated with the Account Covenant record and is automatically populated when creating a new record from an existing relationship.</t>
  </si>
  <si>
    <t xml:space="preserve">Master-Detail(Account)</t>
  </si>
  <si>
    <t xml:space="preserve">Loan Covenant</t>
  </si>
  <si>
    <t xml:space="preserve">LLC_BI__Loan_Covenant__c</t>
  </si>
  <si>
    <t xml:space="preserve">FacilityCovenant Number</t>
  </si>
  <si>
    <t xml:space="preserve">This field is manually populated. It identifies whether or not a Loan Covenant record is active. Checked = True, Unchecked = False.</t>
  </si>
  <si>
    <t xml:space="preserve">This field is required and is automatically populated. It identifies the Covenant Mgmt record associated with the Loan Covenant record.</t>
  </si>
  <si>
    <t xml:space="preserve">Loan</t>
  </si>
  <si>
    <t xml:space="preserve">LLC_BI__Loan__c</t>
  </si>
  <si>
    <t xml:space="preserve">This field is required. It is automatically populated when a Covenant is created from the loan. It identifies the loan record associated with the Loan Covenant record.</t>
  </si>
  <si>
    <t xml:space="preserve">Master-Detail(Facility)</t>
  </si>
  <si>
    <t xml:space="preserve">This field indicates the type of users that can see the covenant related to a facility</t>
  </si>
  <si>
    <t xml:space="preserve">UserProfile</t>
  </si>
  <si>
    <t xml:space="preserve">CCS_UserProfile__c</t>
  </si>
  <si>
    <t xml:space="preserve">1300 [assumed]</t>
  </si>
  <si>
    <t xml:space="preserve">?formula not known</t>
  </si>
  <si>
    <t xml:space="preserve">CCS_Migration_Id__C</t>
  </si>
  <si>
    <t xml:space="preserve">Migration Id will be used to ingest data.</t>
  </si>
  <si>
    <t xml:space="preserve">Kafka Message</t>
  </si>
  <si>
    <t xml:space="preserve">Raw Table</t>
  </si>
  <si>
    <t xml:space="preserve">Staging Table</t>
  </si>
  <si>
    <t xml:space="preserve">Curated Table</t>
  </si>
  <si>
    <t xml:space="preserve">Consumption View</t>
  </si>
  <si>
    <t xml:space="preserve">Field Name</t>
  </si>
  <si>
    <t xml:space="preserve">Nullable?</t>
  </si>
  <si>
    <t xml:space="preserve">ReplayId</t>
  </si>
  <si>
    <t xml:space="preserve">Found intermingled with nCINO object field data</t>
  </si>
  <si>
    <t xml:space="preserve">EventMessage_ReplayId</t>
  </si>
  <si>
    <t xml:space="preserve">INT64</t>
  </si>
  <si>
    <t xml:space="preserve">n/a</t>
  </si>
  <si>
    <t xml:space="preserve">Field not mapped beyond staging</t>
  </si>
  <si>
    <t xml:space="preserve">entityName</t>
  </si>
  <si>
    <t xml:space="preserve">Found inside the "ChangeEventHeader" section</t>
  </si>
  <si>
    <t xml:space="preserve">EventMessage_EntityName</t>
  </si>
  <si>
    <t xml:space="preserve">STRING</t>
  </si>
  <si>
    <t xml:space="preserve">recordsIds</t>
  </si>
  <si>
    <t xml:space="preserve">EventMessage_RecordIds</t>
  </si>
  <si>
    <t xml:space="preserve">ARRAY&lt;STRING&gt;</t>
  </si>
  <si>
    <t xml:space="preserve">changeType</t>
  </si>
  <si>
    <t xml:space="preserve">EventMessage_ChangeType</t>
  </si>
  <si>
    <t xml:space="preserve">If change type of earliest message for object is "CREATE" value stored in curated table should be "CREATE" even if subsequent update events exist</t>
  </si>
  <si>
    <t xml:space="preserve">changeFields</t>
  </si>
  <si>
    <t xml:space="preserve">EventMessage_ChangeFields</t>
  </si>
  <si>
    <t xml:space="preserve">changeOrigin</t>
  </si>
  <si>
    <t xml:space="preserve">EventMessage_ChangeOrigin</t>
  </si>
  <si>
    <t xml:space="preserve">transactionKey</t>
  </si>
  <si>
    <t xml:space="preserve">EventMessage_TransactionKey</t>
  </si>
  <si>
    <t xml:space="preserve">sequenceNumber</t>
  </si>
  <si>
    <t xml:space="preserve">EventMessage_Sequencenumber</t>
  </si>
  <si>
    <t xml:space="preserve">commitTimestamp</t>
  </si>
  <si>
    <t xml:space="preserve">commitUser</t>
  </si>
  <si>
    <t xml:space="preserve">EventMessage_Commituser</t>
  </si>
  <si>
    <t xml:space="preserve">commitNumber</t>
  </si>
  <si>
    <t xml:space="preserve">EventMessage_CommitNumber</t>
  </si>
  <si>
    <t xml:space="preserve">_ObjectType</t>
  </si>
  <si>
    <t xml:space="preserve">EventMessage_ObjectType</t>
  </si>
  <si>
    <t xml:space="preserve">_EventType</t>
  </si>
  <si>
    <t xml:space="preserve">EventMessage_EventType</t>
  </si>
  <si>
    <t xml:space="preserve">loadTimestamp</t>
  </si>
  <si>
    <t xml:space="preserve">Timestamp for when the record is loaded from RAW into STAGING. If there are multiple records for an ID in Staging, all updates are consolidated into one record based on the commitTimestamp</t>
  </si>
  <si>
    <t xml:space="preserve">Curated </t>
  </si>
  <si>
    <t xml:space="preserve">Note/questions</t>
  </si>
  <si>
    <t xml:space="preserve">Mapping Status</t>
  </si>
  <si>
    <t xml:space="preserve">nCino Object Name</t>
  </si>
  <si>
    <t xml:space="preserve">nCino Field  Name</t>
  </si>
  <si>
    <t xml:space="preserve">nCino Label</t>
  </si>
  <si>
    <t xml:space="preserve">Notes from mapping doc</t>
  </si>
  <si>
    <t xml:space="preserve">COG</t>
  </si>
  <si>
    <t xml:space="preserve">Questions</t>
  </si>
  <si>
    <t xml:space="preserve">tblEntityOrgGroupMembers</t>
  </si>
  <si>
    <t xml:space="preserve">EntityOrgGroupMemberID</t>
  </si>
  <si>
    <t xml:space="preserve">No equivalent field in nCino. COG can generate this when inserting new records. For existing records use the OCIS ID to map back to this</t>
  </si>
  <si>
    <t xml:space="preserve">EntityOrgGroupID</t>
  </si>
  <si>
    <t xml:space="preserve">No equivalent field in nCino. COG can generate this when inserting new records. For existing records use the OCIS ID of the lead member to map back to the group id</t>
  </si>
  <si>
    <t xml:space="preserve">EntityID</t>
  </si>
  <si>
    <t xml:space="preserve">No equivalent field in nCino. COG can generate this when inserting new records. For existing records use the OCIS ID to map back </t>
  </si>
  <si>
    <t xml:space="preserve">EntityOrgMemberTypeID</t>
  </si>
  <si>
    <t xml:space="preserve">1 is lead, 2 is child</t>
  </si>
  <si>
    <t xml:space="preserve">Mapped</t>
  </si>
  <si>
    <t xml:space="preserve">y</t>
  </si>
  <si>
    <t xml:space="preserve">LLC_BI__Connection__c</t>
  </si>
  <si>
    <t xml:space="preserve">CCS_Is_ORG_Lead__c</t>
  </si>
  <si>
    <t xml:space="preserve">IF TRUE THEN 1 ELSE 2</t>
  </si>
  <si>
    <t xml:space="preserve">COGGroupID</t>
  </si>
  <si>
    <t xml:space="preserve">Common identifier for all members of a COG group</t>
  </si>
  <si>
    <t xml:space="preserve">Can this field be generated in COG for new records?</t>
  </si>
  <si>
    <t xml:space="preserve">DateAddedToOrg</t>
  </si>
  <si>
    <t xml:space="preserve">Date Entity added to ORG</t>
  </si>
  <si>
    <t xml:space="preserve">DateTime</t>
  </si>
  <si>
    <t xml:space="preserve">LastUpdatedBySessionID</t>
  </si>
  <si>
    <t xml:space="preserve">System generated session ID</t>
  </si>
  <si>
    <t xml:space="preserve">Default to a session id for nCino</t>
  </si>
  <si>
    <t xml:space="preserve">OCIS_ID</t>
  </si>
  <si>
    <t xml:space="preserve">OCIS id - customer mapping key. In COG this is in table TPA_PARTY_OCI</t>
  </si>
  <si>
    <t xml:space="preserve">tblEntityOrgGroups</t>
  </si>
  <si>
    <t xml:space="preserve">Common identifier for all members of an ORG group</t>
  </si>
  <si>
    <t xml:space="preserve">Can this value be identifed in COG using OrgName? Or does it need to added to nCino?</t>
  </si>
  <si>
    <t xml:space="preserve">OrgName</t>
  </si>
  <si>
    <t xml:space="preserve">Name of ORG</t>
  </si>
  <si>
    <t xml:space="preserve">Varchar</t>
  </si>
  <si>
    <t xml:space="preserve">CCS_ORG_Lead_Name__c</t>
  </si>
  <si>
    <t xml:space="preserve">UpdateDateTime</t>
  </si>
  <si>
    <t xml:space="preserve">Date ORG updated</t>
  </si>
  <si>
    <t xml:space="preserve">InitiatedBy</t>
  </si>
  <si>
    <t xml:space="preserve">Name of initiator of change</t>
  </si>
  <si>
    <t xml:space="preserve">Default to 'nCino'</t>
  </si>
  <si>
    <t xml:space="preserve">Date Created</t>
  </si>
  <si>
    <t xml:space="preserve">Date record created</t>
  </si>
  <si>
    <t xml:space="preserve">ResolvedBy</t>
  </si>
  <si>
    <t xml:space="preserve">Name of resolver</t>
  </si>
  <si>
    <t xml:space="preserve">Default to 'nCino'. Currently it's the user of exception handler</t>
  </si>
  <si>
    <t xml:space="preserve">ResolvedByDate</t>
  </si>
  <si>
    <t xml:space="preserve">Date of resolution</t>
  </si>
  <si>
    <t xml:space="preserve">Object label</t>
  </si>
  <si>
    <t xml:space="preserve">Picklist Values</t>
  </si>
  <si>
    <t xml:space="preserve">Picklist API</t>
  </si>
  <si>
    <t xml:space="preserve">Dependent Picklist Fields (Y/N)</t>
  </si>
  <si>
    <t xml:space="preserve">Dependent Picklist Fields Notes</t>
  </si>
  <si>
    <t xml:space="preserve">Refer to IsoCode sheet</t>
  </si>
  <si>
    <t xml:space="preserve">N/A</t>
  </si>
  <si>
    <t xml:space="preserve">£</t>
  </si>
  <si>
    <t xml:space="preserve">Not dependent on any other picklist fields</t>
  </si>
  <si>
    <t xml:space="preserve">k</t>
  </si>
  <si>
    <t xml:space="preserve">m</t>
  </si>
  <si>
    <t xml:space="preserve">LLC_BI_Spread_Statement_Type__c</t>
  </si>
  <si>
    <t xml:space="preserve">Sole Proprietorship</t>
  </si>
  <si>
    <t xml:space="preserve">General Partnership</t>
  </si>
  <si>
    <t xml:space="preserve">Limited Liability Partnership (LLP)</t>
  </si>
  <si>
    <t xml:space="preserve">Limited Partnership</t>
  </si>
  <si>
    <t xml:space="preserve">Corporation</t>
  </si>
  <si>
    <t xml:space="preserve">Nonprofit Corporation</t>
  </si>
  <si>
    <t xml:space="preserve">Limited Liability Company (LLC)</t>
  </si>
  <si>
    <t xml:space="preserve">Trust</t>
  </si>
  <si>
    <t xml:space="preserve">Estate</t>
  </si>
  <si>
    <t xml:space="preserve">Guardianship</t>
  </si>
  <si>
    <t xml:space="preserve">Municipality / Other Public Entity</t>
  </si>
  <si>
    <t xml:space="preserve">Prospect</t>
  </si>
  <si>
    <t xml:space="preserve">Customer - Direct</t>
  </si>
  <si>
    <t xml:space="preserve">Customer - Channel</t>
  </si>
  <si>
    <t xml:space="preserve">Channel Partner / Reseller</t>
  </si>
  <si>
    <t xml:space="preserve">Installation Partner</t>
  </si>
  <si>
    <t xml:space="preserve">Technology Partner</t>
  </si>
  <si>
    <t xml:space="preserve">Other</t>
  </si>
  <si>
    <t xml:space="preserve">Competitor</t>
  </si>
  <si>
    <t xml:space="preserve">Customer</t>
  </si>
  <si>
    <t xml:space="preserve">Integrator</t>
  </si>
  <si>
    <t xml:space="preserve">Investor</t>
  </si>
  <si>
    <t xml:space="preserve">Partner</t>
  </si>
  <si>
    <t xml:space="preserve">Press</t>
  </si>
  <si>
    <t xml:space="preserve">Reseller</t>
  </si>
  <si>
    <t xml:space="preserve">Operating Company</t>
  </si>
  <si>
    <t xml:space="preserve">EPC</t>
  </si>
  <si>
    <t xml:space="preserve">Individual</t>
  </si>
  <si>
    <t xml:space="preserve">Assumptions</t>
  </si>
  <si>
    <t xml:space="preserve">Balance Sheet</t>
  </si>
  <si>
    <t xml:space="preserve">Budget</t>
  </si>
  <si>
    <t xml:space="preserve">Cashflow</t>
  </si>
  <si>
    <t xml:space="preserve">Detailed Serviceability</t>
  </si>
  <si>
    <t xml:space="preserve">HA Serviceability</t>
  </si>
  <si>
    <t xml:space="preserve">Income &amp; Expenditure</t>
  </si>
  <si>
    <t xml:space="preserve">Income Statement</t>
  </si>
  <si>
    <t xml:space="preserve">NOI Statement</t>
  </si>
  <si>
    <t xml:space="preserve">Personal Financial Statement</t>
  </si>
  <si>
    <t xml:space="preserve">Profit &amp; Loss</t>
  </si>
  <si>
    <t xml:space="preserve">Ratios</t>
  </si>
  <si>
    <t xml:space="preserve">Reconciliation</t>
  </si>
  <si>
    <t xml:space="preserve">Schedule C</t>
  </si>
  <si>
    <t xml:space="preserve">Schedule E</t>
  </si>
  <si>
    <t xml:space="preserve">Schedule F</t>
  </si>
  <si>
    <t xml:space="preserve">Simple Serviceability</t>
  </si>
  <si>
    <t xml:space="preserve">Summary</t>
  </si>
  <si>
    <t xml:space="preserve">System Cashflow</t>
  </si>
  <si>
    <t xml:space="preserve">Traditional Cash Flow</t>
  </si>
  <si>
    <t xml:space="preserve">UCA Cash Flow</t>
  </si>
  <si>
    <t xml:space="preserve">Use Group Type</t>
  </si>
  <si>
    <t xml:space="preserve">Percentage</t>
  </si>
  <si>
    <t xml:space="preserve">Financial</t>
  </si>
  <si>
    <t xml:space="preserve">Standard Highlight</t>
  </si>
  <si>
    <t xml:space="preserve">User Highlight</t>
  </si>
  <si>
    <t xml:space="preserve">ADD</t>
  </si>
  <si>
    <t xml:space="preserve">SUBTRACT</t>
  </si>
  <si>
    <t xml:space="preserve">MULTIPLY</t>
  </si>
  <si>
    <t xml:space="preserve">DIVIDE</t>
  </si>
  <si>
    <t xml:space="preserve">Standard</t>
  </si>
  <si>
    <t xml:space="preserve">Days In Period</t>
  </si>
  <si>
    <t xml:space="preserve">Debt Service</t>
  </si>
  <si>
    <t xml:space="preserve">Simulated</t>
  </si>
  <si>
    <t xml:space="preserve">Prepopulated</t>
  </si>
  <si>
    <t xml:space="preserve">Cash Flow</t>
  </si>
  <si>
    <t xml:space="preserve">Total Assets</t>
  </si>
  <si>
    <t xml:space="preserve">Total Liabilities</t>
  </si>
  <si>
    <t xml:space="preserve">Total Equity</t>
  </si>
  <si>
    <t xml:space="preserve">Adjusted Total Assets</t>
  </si>
  <si>
    <t xml:space="preserve">Adjusted Total Liabilities</t>
  </si>
  <si>
    <t xml:space="preserve">Adjusted Total Equity</t>
  </si>
  <si>
    <t xml:space="preserve">Knockout</t>
  </si>
  <si>
    <t xml:space="preserve">Current</t>
  </si>
  <si>
    <t xml:space="preserve">Appraisal</t>
  </si>
  <si>
    <t xml:space="preserve">Underwriting</t>
  </si>
  <si>
    <t xml:space="preserve">At Stabilization</t>
  </si>
  <si>
    <t xml:space="preserve">Audited</t>
  </si>
  <si>
    <t xml:space="preserve">Unaudited</t>
  </si>
  <si>
    <t xml:space="preserve">MI</t>
  </si>
  <si>
    <t xml:space="preserve">Projection</t>
  </si>
  <si>
    <t xml:space="preserve">Consolidated</t>
  </si>
  <si>
    <t xml:space="preserve">Aggregated</t>
  </si>
  <si>
    <t xml:space="preserve">Draft Accounts</t>
  </si>
  <si>
    <t xml:space="preserve">Sensitised</t>
  </si>
  <si>
    <t xml:space="preserve">AED</t>
  </si>
  <si>
    <t xml:space="preserve">AFN</t>
  </si>
  <si>
    <t xml:space="preserve">ALL</t>
  </si>
  <si>
    <t xml:space="preserve">AMD</t>
  </si>
  <si>
    <t xml:space="preserve">ANG</t>
  </si>
  <si>
    <t xml:space="preserve">AOA</t>
  </si>
  <si>
    <t xml:space="preserve">ARS</t>
  </si>
  <si>
    <t xml:space="preserve">AUD</t>
  </si>
  <si>
    <t xml:space="preserve">AWG</t>
  </si>
  <si>
    <t xml:space="preserve">AZN</t>
  </si>
  <si>
    <t xml:space="preserve">BAM</t>
  </si>
  <si>
    <t xml:space="preserve">BBD</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</si>
  <si>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</si>
  <si>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</si>
  <si>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</si>
  <si>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</si>
  <si>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</si>
  <si>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</si>
  <si>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</si>
  <si>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</si>
  <si>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</si>
  <si>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</si>
  <si>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</si>
  <si>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</si>
  <si>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</si>
  <si>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</si>
  <si>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</si>
  <si>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</si>
  <si>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</si>
  <si>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</si>
  <si>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</si>
  <si>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</si>
  <si>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</si>
  <si>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</si>
  <si>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</si>
  <si>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</si>
  <si>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</si>
  <si>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</si>
  <si>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</si>
  <si>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</si>
  <si>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</si>
  <si>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</si>
  <si>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</si>
  <si>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</si>
  <si>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</si>
  <si>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</si>
  <si>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</si>
  <si>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</si>
  <si>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</si>
  <si>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</si>
  <si>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</si>
  <si>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</si>
  <si>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</si>
  <si>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</si>
  <si>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</si>
  <si>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</si>
  <si>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</si>
  <si>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</si>
  <si>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</si>
  <si>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</si>
  <si>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</si>
  <si>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</si>
  <si>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</si>
  <si>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</si>
  <si>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</si>
  <si>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</si>
  <si>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</si>
  <si>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</si>
  <si>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</si>
  <si>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</si>
  <si>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</si>
  <si>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</si>
  <si>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</si>
  <si>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</si>
  <si>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</si>
  <si>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</si>
  <si>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</si>
  <si>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</si>
  <si>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</si>
  <si>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</si>
  <si>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</si>
  <si>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</si>
  <si>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</si>
  <si>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</si>
  <si>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</si>
  <si>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</si>
  <si>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</si>
  <si>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</si>
  <si>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</si>
  <si>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</si>
  <si>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</si>
  <si>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</si>
  <si>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</si>
  <si>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</si>
  <si>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</si>
  <si>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</si>
  <si>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</si>
  <si>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</si>
  <si>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</si>
  <si>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</si>
  <si>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</si>
  <si>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</si>
  <si>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</si>
  <si>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</si>
  <si>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</si>
  <si>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</si>
  <si>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</si>
  <si>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</si>
  <si>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</si>
  <si>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</si>
  <si>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</si>
  <si>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</si>
  <si>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</si>
  <si>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</si>
  <si>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</si>
  <si>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</si>
  <si>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</si>
  <si>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</si>
  <si>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</si>
  <si>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</si>
  <si>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</si>
  <si>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</si>
  <si>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</si>
  <si>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</si>
  <si>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</si>
  <si>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</si>
  <si>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</si>
  <si>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</si>
  <si>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</si>
  <si>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</si>
  <si>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</si>
  <si>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</si>
  <si>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</si>
  <si>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</si>
  <si>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SVC</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</si>
  <si>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</si>
  <si>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</si>
  <si>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</si>
  <si>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</si>
  <si>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</si>
  <si>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</si>
  <si>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</si>
  <si>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</si>
  <si>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</si>
  <si>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</si>
  <si>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</si>
  <si>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</si>
  <si>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</si>
  <si>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</si>
  <si>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</si>
  <si>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</si>
  <si>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</si>
  <si>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</si>
  <si>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</si>
  <si>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</si>
  <si>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</si>
  <si>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</si>
  <si>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</si>
  <si>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</si>
  <si>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</si>
  <si>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</si>
  <si>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</si>
  <si>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</si>
  <si>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</si>
  <si>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</si>
  <si>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</si>
  <si>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XOF</t>
  </si>
  <si>
    <t xml:space="preserve">XPD</t>
  </si>
  <si>
    <t xml:space="preserve">XPF</t>
  </si>
  <si>
    <t xml:space="preserve">XPT</t>
  </si>
  <si>
    <t xml:space="preserve">XSU</t>
  </si>
  <si>
    <t xml:space="preserve">XTS</t>
  </si>
  <si>
    <t xml:space="preserve">XUA</t>
  </si>
  <si>
    <t xml:space="preserve">XXX</t>
  </si>
  <si>
    <t xml:space="preserve">YER</t>
  </si>
  <si>
    <t xml:space="preserve">ZAR</t>
  </si>
  <si>
    <t xml:space="preserve">ZMW</t>
  </si>
  <si>
    <t xml:space="preserve">ZWL</t>
  </si>
  <si>
    <t xml:space="preserve">Tax Return</t>
  </si>
  <si>
    <t xml:space="preserve">CPA Audit</t>
  </si>
  <si>
    <t xml:space="preserve">CPA Review</t>
  </si>
  <si>
    <t xml:space="preserve">CPA Compiled</t>
  </si>
  <si>
    <t xml:space="preserve">Comp. Prep</t>
  </si>
  <si>
    <t xml:space="preserve">Projected</t>
  </si>
  <si>
    <t xml:space="preserve">PFS</t>
  </si>
  <si>
    <t xml:space="preserve">Trailing Twelve Month</t>
  </si>
  <si>
    <t xml:space="preserve">Dollar Amount Change</t>
  </si>
  <si>
    <t xml:space="preserve">Percent Amount Change</t>
  </si>
  <si>
    <t xml:space="preserve">Percent of Revenue</t>
  </si>
  <si>
    <t xml:space="preserve">No Change</t>
  </si>
  <si>
    <t xml:space="preserve">#purpose</t>
  </si>
  <si>
    <t xml:space="preserve">Average</t>
  </si>
  <si>
    <t xml:space="preserve">Default Value</t>
  </si>
  <si>
    <t xml:space="preserve">Valid For</t>
  </si>
  <si>
    <t xml:space="preserve">Australian Dollar</t>
  </si>
  <si>
    <t xml:space="preserve">British Pound</t>
  </si>
  <si>
    <t xml:space="preserve">Canadian Dollar</t>
  </si>
  <si>
    <t xml:space="preserve">Czech Koruna</t>
  </si>
  <si>
    <t xml:space="preserve">Danish Krone</t>
  </si>
  <si>
    <t xml:space="preserve">Euro</t>
  </si>
  <si>
    <t xml:space="preserve">Hong Kong Dollar</t>
  </si>
  <si>
    <t xml:space="preserve">Hungarian Forint</t>
  </si>
  <si>
    <t xml:space="preserve">Israeli Shekel</t>
  </si>
  <si>
    <t xml:space="preserve">Japanese Yen</t>
  </si>
  <si>
    <t xml:space="preserve">Mexican Peso</t>
  </si>
  <si>
    <t xml:space="preserve">Moroccan Dirham</t>
  </si>
  <si>
    <t xml:space="preserve">New Zealand Dollar</t>
  </si>
  <si>
    <t xml:space="preserve">Norwegian Krone</t>
  </si>
  <si>
    <t xml:space="preserve">Polish Zloty</t>
  </si>
  <si>
    <t xml:space="preserve">Qatar Rial</t>
  </si>
  <si>
    <t xml:space="preserve">Saudi Arabian Riyal</t>
  </si>
  <si>
    <t xml:space="preserve">Singapore Dollar</t>
  </si>
  <si>
    <t xml:space="preserve">South African Rand</t>
  </si>
  <si>
    <t xml:space="preserve">Swedish Krona</t>
  </si>
  <si>
    <t xml:space="preserve">Swiss Franc</t>
  </si>
  <si>
    <t xml:space="preserve">Thai Baht</t>
  </si>
  <si>
    <t xml:space="preserve">Turkish Lira (New)</t>
  </si>
  <si>
    <t xml:space="preserve">U.S. Dollar</t>
  </si>
  <si>
    <t xml:space="preserve">UAE Dirham</t>
  </si>
  <si>
    <t xml:space="preserve">HA - Serviceability</t>
  </si>
  <si>
    <t xml:space="preserve">HA - Income &amp; Expenditure</t>
  </si>
  <si>
    <t xml:space="preserve">HA - Balance Sheet</t>
  </si>
  <si>
    <t xml:space="preserve">zz_RMA Benchmarking</t>
  </si>
  <si>
    <t xml:space="preserve">RMA Benchmarking</t>
  </si>
  <si>
    <t xml:space="preserve">zz_Asset</t>
  </si>
  <si>
    <t xml:space="preserve">Asset</t>
  </si>
  <si>
    <t xml:space="preserve">zz_Liability</t>
  </si>
  <si>
    <t xml:space="preserve">Liability</t>
  </si>
  <si>
    <t xml:space="preserve">zz_Equity</t>
  </si>
  <si>
    <t xml:space="preserve">Equity</t>
  </si>
  <si>
    <t xml:space="preserve">zz_Income Statement</t>
  </si>
  <si>
    <t xml:space="preserve">zz_Non Accounting</t>
  </si>
  <si>
    <t xml:space="preserve">Non Accounting</t>
  </si>
  <si>
    <t xml:space="preserve">SME - Simple Serviceability</t>
  </si>
  <si>
    <t xml:space="preserve">SME - Profit &amp; Loss</t>
  </si>
  <si>
    <t xml:space="preserve">SME - Balance Sheet</t>
  </si>
  <si>
    <t xml:space="preserve">SME - Cashflow</t>
  </si>
  <si>
    <t xml:space="preserve">SME - Ratios</t>
  </si>
  <si>
    <t xml:space="preserve">SME -Detailed Serviceability</t>
  </si>
  <si>
    <t xml:space="preserve">SME - System Cashflow</t>
  </si>
  <si>
    <t xml:space="preserve">SME -Summary</t>
  </si>
  <si>
    <t xml:space="preserve">SME -Projections</t>
  </si>
  <si>
    <t xml:space="preserve">SME - Covenants</t>
  </si>
  <si>
    <t xml:space="preserve">SME - Model Inputs</t>
  </si>
  <si>
    <t xml:space="preserve">Group</t>
  </si>
  <si>
    <t xml:space="preserve">Borrower</t>
  </si>
  <si>
    <t xml:space="preserve">Guarantor</t>
  </si>
  <si>
    <t xml:space="preserve">Limited Guarantor</t>
  </si>
  <si>
    <t xml:space="preserve">Co-Borrower</t>
  </si>
  <si>
    <t xml:space="preserve">click</t>
  </si>
  <si>
    <t xml:space="preserve">dblclick</t>
  </si>
  <si>
    <t xml:space="preserve">keyboard</t>
  </si>
  <si>
    <t xml:space="preserve">Projections</t>
  </si>
  <si>
    <t xml:space="preserve">Covenants</t>
  </si>
  <si>
    <t xml:space="preserve">Model Inputs</t>
  </si>
  <si>
    <t xml:space="preserve">Â£</t>
  </si>
  <si>
    <t xml:space="preserve">$</t>
  </si>
  <si>
    <t xml:space="preserve">mm</t>
  </si>
  <si>
    <t xml:space="preserve">nCINO Data Types</t>
  </si>
  <si>
    <t xml:space="preserve">https://developer.salesforce.com/docs/atlas.en-us.apexcode.meta/apexcode/langCon_apex_primitives.htm</t>
  </si>
  <si>
    <t xml:space="preserve">GCP Data Types</t>
  </si>
  <si>
    <t xml:space="preserve">Data types  |  BigQuery  |  Google Cloud</t>
  </si>
  <si>
    <t xml:space="preserve">nCino Data Types</t>
  </si>
  <si>
    <t xml:space="preserve">BigQuery data type mapping</t>
  </si>
  <si>
    <t xml:space="preserve">nCino Data Type</t>
  </si>
  <si>
    <t xml:space="preserve">Size</t>
  </si>
  <si>
    <t xml:space="preserve">Range</t>
  </si>
  <si>
    <t xml:space="preserve">Format</t>
  </si>
  <si>
    <t xml:space="preserve">Precision</t>
  </si>
  <si>
    <t xml:space="preserve">Scale</t>
  </si>
  <si>
    <t xml:space="preserve">Blob</t>
  </si>
  <si>
    <t xml:space="preserve">A collection of binary data stored as a single object. You can convert this data type to String or from String using the toString and valueOf methods, respectively. Blobs can be accepted as Web service arguments, stored in a document (the body of a document is a Blob), or sent as attachments. For more information, see Crypto Class.</t>
  </si>
  <si>
    <t xml:space="preserve">BYTES</t>
  </si>
  <si>
    <t xml:space="preserve">Variable-length binary data</t>
  </si>
  <si>
    <t xml:space="preserve">Boolean</t>
  </si>
  <si>
    <t xml:space="preserve">A value that can only be assigned true, false, or null.</t>
  </si>
  <si>
    <t xml:space="preserve">BOOL</t>
  </si>
  <si>
    <t xml:space="preserve">Boolean values are represented by the keywords TRUE and FALSE (case-insensitive)</t>
  </si>
  <si>
    <t xml:space="preserve">1 logical byte</t>
  </si>
  <si>
    <t xml:space="preserve">A value that indicates a particular day. Unlike Datetime values, Date values contain no information about time. Always create date values with a system static method.</t>
  </si>
  <si>
    <t xml:space="preserve">DATE</t>
  </si>
  <si>
    <t xml:space="preserve">The DATE type represents a logical calendar date, independent of time zone. A DATE value does not represent a specific 24-hour time period. Rather, a given DATE value represents a different 24-hour period when interpreted in different time zones, and may represent a shorter or longer day during Daylight Savings Time transitions. To represent an absolute point in time, use a timestamp</t>
  </si>
  <si>
    <t xml:space="preserve">8 logical bytes</t>
  </si>
  <si>
    <t xml:space="preserve">0001-01-01 to 9999-12-31</t>
  </si>
  <si>
    <t xml:space="preserve">YYYY-[M]M-[D]D</t>
  </si>
  <si>
    <t xml:space="preserve">Datetime</t>
  </si>
  <si>
    <t xml:space="preserve">A value that indicates a particular day and time, such as a timestamp. Always create datetime values with a system static method.</t>
  </si>
  <si>
    <t xml:space="preserve">A DATETIME value represents a date and time, as they might be displayed on a watch, independent of time zone. It includes the year, month, day, hour, minute, second, and subsecond. To represent an absolute point in time, use a timestamp</t>
  </si>
  <si>
    <t xml:space="preserve">0001-01-01 00:00:00 to 9999-12-31 23:59:59.999999</t>
  </si>
  <si>
    <t xml:space="preserve">YYYY-[M]M-[D]D[( |T)[H]H:[M]M:[S]S[.F]]</t>
  </si>
  <si>
    <t xml:space="preserve">A number that includes a decimal point. Decimal is an arbitrary precision number. Currency fields are automatically assigned the type Decimal.</t>
  </si>
  <si>
    <t xml:space="preserve">Decimal type values are numeric values with fixed decimal precision and scale. Precision is the number of digits that the number contains. Scale is how many of these digits appear after the decimal point.</t>
  </si>
  <si>
    <t xml:space="preserve">16 logical bytes</t>
  </si>
  <si>
    <t xml:space="preserve">-9.9999999999999999999999999999999999999E+28 to 9.9999999999999999999999999999999999999E+28</t>
  </si>
  <si>
    <t xml:space="preserve">A 64-bit number that includes a decimal point. Doubles have a minimum value of -263 and a maximum value of 263-1. </t>
  </si>
  <si>
    <t xml:space="preserve">ID</t>
  </si>
  <si>
    <t xml:space="preserve">Any valid 18-character Lightning Platform record identifier.</t>
  </si>
  <si>
    <t xml:space="preserve">Variable-length character (Unicode) data</t>
  </si>
  <si>
    <t xml:space="preserve">2 logical bytes + the UTF-8 encoded string size</t>
  </si>
  <si>
    <t xml:space="preserve">A 32-bit number that doesn’t include a decimal point. Integers have a minimum value of -2,147,483,648 and a maximum value of 2,147,483,647.</t>
  </si>
  <si>
    <t xml:space="preserve">INTEGER</t>
  </si>
  <si>
    <t xml:space="preserve">Integers are numeric values that do not have fractional components.
INT, SMALLINT, INTEGER, BIGINT, TINYINT, and BYTEINT are aliases for INT64.</t>
  </si>
  <si>
    <t xml:space="preserve">-9,223,372,036,854,775,808 to 9,223,372,036,854,775,807</t>
  </si>
  <si>
    <t xml:space="preserve">Long</t>
  </si>
  <si>
    <t xml:space="preserve">A 64-bit number that doesn’t include a decimal point. Longs have a minimum value of -263 and a maximum value of 263-1. Use this data type when you need a range of values wider than the range provided by Integer.</t>
  </si>
  <si>
    <t xml:space="preserve">Any data type that is supported in Apex. Apex supports primitive data types (such as Integer), user-defined custom classes, the sObject generic type, or an sObject specific type (such as Account). All Apex data types inherit from Object.</t>
  </si>
  <si>
    <t xml:space="preserve">Any set of characters surrounded by single quotes.  Strings have no limit on the number of characters they can include. Instead, the heap size limit is used to ensure that your Apex programs don't grow too large.</t>
  </si>
  <si>
    <t xml:space="preserve">Time</t>
  </si>
  <si>
    <t xml:space="preserve">A value that indicates a particular time. For example, "2:40 PM", "14:40", "14:40:00", and "14:40:50.600" are all valid times for this field.</t>
  </si>
  <si>
    <t xml:space="preserve">TIME</t>
  </si>
  <si>
    <t xml:space="preserve">A TIME value represents a time of day, as might be displayed on a clock, independent of a specific date and time zone</t>
  </si>
  <si>
    <t xml:space="preserve">00:00:00 to 23:59:59.999999</t>
  </si>
  <si>
    <t xml:space="preserve">[H]H:[M]M:[S]S[.DDDDDD|.F]</t>
  </si>
  <si>
    <t xml:space="preserve">A system-generated sequence number that uses a display format you define. The number is automatically incremented for each new record.</t>
  </si>
  <si>
    <t xml:space="preserve">A read-only field that derives its value from a formula expression you define. The formula field is updated when any of the source fields change.</t>
  </si>
  <si>
    <t xml:space="preserve">Roll-Up Summary </t>
  </si>
  <si>
    <t xml:space="preserve">A read-only field that displays the sum, minimum, or maximum value of a field in a related list or the record count of all records listed in a related list.</t>
  </si>
  <si>
    <t xml:space="preserve">BIGDECIMAL</t>
  </si>
  <si>
    <t xml:space="preserve">32 logical bytes</t>
  </si>
  <si>
    <t xml:space="preserve">Min: -5.7896044618658097711785492504343953926634992332820282019728792003956564819968E+38
Max: 5.7896044618658097711785492504343953926634992332820282019728792003956564819967E+38</t>
  </si>
  <si>
    <t xml:space="preserve">Allows users to select a True (checked) or False (unchecked) value.</t>
  </si>
  <si>
    <t xml:space="preserve">Allows users to enter a dollar or other currency amount and automatically formats the field as a currency amount.</t>
  </si>
  <si>
    <t xml:space="preserve">Email</t>
  </si>
  <si>
    <t xml:space="preserve">Allows users to enter an email address, which is validated to ensure proper format. If this field is specified for a contact or lead, users can choose the address when clicking Send an Email. Note that custom email addresses cannot be used for mass emails.</t>
  </si>
  <si>
    <t xml:space="preserve">Geolocation</t>
  </si>
  <si>
    <t xml:space="preserve">Allows users to define locations. Includes latitude and longitude components, and can be used to calculate distance.</t>
  </si>
  <si>
    <t xml:space="preserve">GEOGRAPHY</t>
  </si>
  <si>
    <t xml:space="preserve">A collection of points, linestrings, and polygons, which is represented as a point set, or a subset of the surface of the Earth</t>
  </si>
  <si>
    <t xml:space="preserve">16 logical bytes + 24 logical bytes * the number of vertices in the geography type. To verify the number of vertices, use the ST_NumPoints function.</t>
  </si>
  <si>
    <t xml:space="preserve">Allows users to enter any number. Leading zeros are removed.</t>
  </si>
  <si>
    <t xml:space="preserve">Percent</t>
  </si>
  <si>
    <t xml:space="preserve">Allows users to enter a percentage number, for example, '10' and automatically adds the percent sign to the number.</t>
  </si>
  <si>
    <t xml:space="preserve">Phone</t>
  </si>
  <si>
    <t xml:space="preserve">Allows users to enter any phone number. Automatically formats it as a phone number.</t>
  </si>
  <si>
    <t xml:space="preserve">Allows users to select a value from a list you define.</t>
  </si>
  <si>
    <t xml:space="preserve">Picklist (Multi-Select)</t>
  </si>
  <si>
    <t xml:space="preserve">Allows users to select multiple values from a list you define.</t>
  </si>
  <si>
    <t xml:space="preserve">ARRAY</t>
  </si>
  <si>
    <t xml:space="preserve">Ordered list of zero or more elements of any non-ARRAY type</t>
  </si>
  <si>
    <t xml:space="preserve">The sum of the size of its elements. For example, an array defined as (ARRAY&lt;INT64&gt;) that contains 4 entries is calculated as 32 logical bytes (4 entries x 8 logical bytes).</t>
  </si>
  <si>
    <t xml:space="preserve">Allows users to enter any combination of letters and numbers.</t>
  </si>
  <si>
    <t xml:space="preserve">TextArea</t>
  </si>
  <si>
    <t xml:space="preserve">Allows users to enter up to 255 characters on separate lines.</t>
  </si>
  <si>
    <t xml:space="preserve">Text Area (Long)</t>
  </si>
  <si>
    <t xml:space="preserve">Allows users to enter up to 131,072 characters on separate lines.</t>
  </si>
  <si>
    <t xml:space="preserve">Text Area (Rich)</t>
  </si>
  <si>
    <t xml:space="preserve">Allows users to enter formatted text, add images and links. Up to 131,072 characters on separate lines.</t>
  </si>
  <si>
    <t xml:space="preserve">Text (Encrypted) </t>
  </si>
  <si>
    <t xml:space="preserve">Allows users to enter any combination of letters and numbers and store them in encrypted form.</t>
  </si>
  <si>
    <t xml:space="preserve">URL</t>
  </si>
  <si>
    <t xml:space="preserve">Allows users to enter any valid website address. When users click on the field, the URL will open in a separate browser window.</t>
  </si>
  <si>
    <t xml:space="preserve">Source Schema &amp; Version: [TITLE Vx]</t>
  </si>
  <si>
    <t xml:space="preserve">Received from:</t>
  </si>
  <si>
    <t xml:space="preserve">Accenture - Irshad Alam</t>
  </si>
  <si>
    <t xml:space="preserve">Frozen Data Master Workbook - LBG V1_PI2_PI3_PI4_3rd_April.xlsx</t>
  </si>
  <si>
    <t xml:space="preserve">Attachments - nCino Data Master Workbook - Upstream/Downstream - Commercial Credit Transformation - Lloyds Banking Group Confluence</t>
  </si>
  <si>
    <t xml:space="preserve">Date received:</t>
  </si>
  <si>
    <t xml:space="preserve">Load order for source agreed/confirmed</t>
  </si>
  <si>
    <t xml:space="preserve">NA</t>
  </si>
  <si>
    <t xml:space="preserve">All field descriptions received</t>
  </si>
  <si>
    <t xml:space="preserve">About 95% complete</t>
  </si>
  <si>
    <t xml:space="preserve">Dependency between key fields and objects received</t>
  </si>
  <si>
    <t xml:space="preserve">Yes</t>
  </si>
  <si>
    <t xml:space="preserve">Target Schema &amp; Version: [TITLE Vx]</t>
  </si>
  <si>
    <t xml:space="preserve">TBD</t>
  </si>
  <si>
    <t xml:space="preserve">Raw Layer - Proposed Checklist</t>
  </si>
  <si>
    <t xml:space="preserve">Source CSV specification received</t>
  </si>
  <si>
    <t xml:space="preserve">Yes - the nCino DMW</t>
  </si>
  <si>
    <t xml:space="preserve">Table and field format/naming convention is the same as CSV</t>
  </si>
  <si>
    <t xml:space="preserve">Check each table has a separate csv file</t>
  </si>
  <si>
    <t xml:space="preserve">All fields are strings</t>
  </si>
  <si>
    <t xml:space="preserve">All fields are nullable</t>
  </si>
  <si>
    <t xml:space="preserve">Yes - except for header fields</t>
  </si>
  <si>
    <t xml:space="preserve">Delta or Full load</t>
  </si>
  <si>
    <t xml:space="preserve">Delta</t>
  </si>
  <si>
    <t xml:space="preserve">Staging Layer - Proposed Checklist</t>
  </si>
  <si>
    <t xml:space="preserve">Table and field naming convention same as Raw Layer (Upstream &amp; Migration only)</t>
  </si>
  <si>
    <t xml:space="preserve">Body of nCino message and Staging table are the same (Downstream only)</t>
  </si>
  <si>
    <t xml:space="preserve">Source table loading order understood and documented in mapping document (Upstream &amp; Migration only)</t>
  </si>
  <si>
    <t xml:space="preserve">Cast each data field to GCP (Big Query) data type (i.e string =&gt; number) and record in mapping document</t>
  </si>
  <si>
    <t xml:space="preserve">Required validation rules designed</t>
  </si>
  <si>
    <t xml:space="preserve">Required business rules designed</t>
  </si>
  <si>
    <t xml:space="preserve">Required mandatory fields designed</t>
  </si>
  <si>
    <t xml:space="preserve">Primary and foreign keys identified</t>
  </si>
  <si>
    <t xml:space="preserve">Required target field size documented</t>
  </si>
  <si>
    <t xml:space="preserve">Required source system reference tables documented</t>
  </si>
  <si>
    <t xml:space="preserve">Curated Layer - Proposed Checklist (Upstream &amp; Migration only)</t>
  </si>
  <si>
    <t xml:space="preserve">Table and field naming convention matches nCino (Upstream &amp; Migration only) Downstream still to be defined</t>
  </si>
  <si>
    <t xml:space="preserve">Target table loading order understood and documented in mapping document (Upstream &amp; Migration only)</t>
  </si>
  <si>
    <t xml:space="preserve">Field mapping from Staging schema to Curated schema completed (Upstream &amp; Migration only)</t>
  </si>
  <si>
    <t xml:space="preserve">Required target system reference tables documented (Upstream &amp; Migration only)</t>
  </si>
  <si>
    <t xml:space="preserve">Required transform rules documented (Upstream &amp; Migration only)</t>
  </si>
  <si>
    <t xml:space="preserve">All fields have descriptions</t>
  </si>
  <si>
    <t xml:space="preserve">All nCino mandatory fields identified and documented (Upstream &amp; Migration only)</t>
  </si>
  <si>
    <t xml:space="preserve">Required nCino field sizes documented</t>
  </si>
  <si>
    <t xml:space="preserve">Source ID(s) and target ID(s) linked and documented</t>
  </si>
  <si>
    <t xml:space="preserve">Related data understood and management of this documented</t>
  </si>
  <si>
    <t xml:space="preserve">Each curated field is mutually exclusive when populated from multiple Staging fields</t>
  </si>
  <si>
    <t xml:space="preserve">Consumption View - Proposed Checklist (Upstream &amp; Migration only)</t>
  </si>
  <si>
    <t xml:space="preserve">Table and field format/naming convention matches target object API name / API field label</t>
  </si>
  <si>
    <t xml:space="preserve">Cast each data field to nCino data type (i.e string =&gt; number) and record in mapping document</t>
  </si>
  <si>
    <t xml:space="preserve">Curated schema to Consumption view schema should be 1:1 mapping of fields</t>
  </si>
  <si>
    <t xml:space="preserve">Each Consumption view has a single purpose only</t>
  </si>
  <si>
    <t xml:space="preserve">(i.e. Upstream Collateral to nCino, Downstream Collateral to SRV, Downstream Collateral to BOLT)</t>
  </si>
  <si>
    <t xml:space="preserve">table_name</t>
  </si>
  <si>
    <t xml:space="preserve">cnt</t>
  </si>
  <si>
    <t xml:space="preserve">rskcsp_ds_classification</t>
  </si>
  <si>
    <t xml:space="preserve">rskcsp_ds_classification_curated</t>
  </si>
  <si>
    <t xml:space="preserve">rskcsp_ds_classification_staging</t>
  </si>
  <si>
    <t xml:space="preserve">rskcsp_ds_debt_schedule</t>
  </si>
  <si>
    <t xml:space="preserve">rskcsp_ds_spread_projections_driver</t>
  </si>
  <si>
    <t xml:space="preserve">rskcsp_ds_debt_schedule_curated</t>
  </si>
  <si>
    <t xml:space="preserve">rskcsp_ds_spread_record_classification</t>
  </si>
  <si>
    <t xml:space="preserve">rskcsp_ds_debt_schedule_staging</t>
  </si>
  <si>
    <t xml:space="preserve">rskcsp_ds_spread_record_total_classification</t>
  </si>
  <si>
    <t xml:space="preserve">rskcsp_ds_spread_statement_period</t>
  </si>
  <si>
    <t xml:space="preserve">rskcsp_ds_spread_projections_driver_curated</t>
  </si>
  <si>
    <t xml:space="preserve">rskcsp_ds_spread_statement_record</t>
  </si>
  <si>
    <t xml:space="preserve">rskcsp_ds_spread_statement_record_total</t>
  </si>
  <si>
    <t xml:space="preserve">rskcsp_ds_spread_record_classification_curated</t>
  </si>
  <si>
    <t xml:space="preserve">rskcsp_ds_spread_statement_record_value</t>
  </si>
  <si>
    <t xml:space="preserve">rskcsp_ds_spread_record_classification_staging</t>
  </si>
  <si>
    <t xml:space="preserve">rskcsp_ds_spread_statement_type</t>
  </si>
  <si>
    <t xml:space="preserve">rskcsp_ds_underwriting_bundle</t>
  </si>
  <si>
    <t xml:space="preserve">rskcsp_ds_spread_record_total_classification_curated</t>
  </si>
  <si>
    <t xml:space="preserve">rskcsp_ds_spread_record_total_classification_staging</t>
  </si>
  <si>
    <t xml:space="preserve">rskcsp_ds_spread_statement_period_curated</t>
  </si>
  <si>
    <t xml:space="preserve">rskcsp_ds_spread_statement_period_staging</t>
  </si>
  <si>
    <t xml:space="preserve">rskcsp_ds_spread_statement_record_curated</t>
  </si>
  <si>
    <t xml:space="preserve">rskcsp_ds_spread_statement_record_staging</t>
  </si>
  <si>
    <t xml:space="preserve">rskcsp_ds_spread_statement_record_total_curated</t>
  </si>
  <si>
    <t xml:space="preserve">rskcsp_ds_spread_statement_record_total_staging</t>
  </si>
  <si>
    <t xml:space="preserve">rskcsp_ds_spread_statement_record_value_curated</t>
  </si>
  <si>
    <t xml:space="preserve">rskcsp_ds_spread_statement_record_value_staging</t>
  </si>
  <si>
    <t xml:space="preserve">rskcsp_ds_spread_statement_type_curated</t>
  </si>
  <si>
    <t xml:space="preserve">rskcsp_ds_spread_statement_type_staging</t>
  </si>
  <si>
    <t xml:space="preserve">rskcsp_ds_underwriting_bundle_curated</t>
  </si>
  <si>
    <t xml:space="preserve">rskcsp_ds_underwriting_bundle_staging</t>
  </si>
  <si>
    <t xml:space="preserve">Tablename</t>
  </si>
  <si>
    <t xml:space="preserve">Columnname</t>
  </si>
  <si>
    <t xml:space="preserve">Count of Columnname</t>
  </si>
  <si>
    <t xml:space="preserve">Total Result</t>
  </si>
  <si>
    <t xml:space="preserve">A</t>
  </si>
  <si>
    <t xml:space="preserve">B</t>
  </si>
  <si>
    <t xml:space="preserve">debt_schedule</t>
  </si>
  <si>
    <t xml:space="preserve">,Bundle</t>
  </si>
  <si>
    <t xml:space="preserve">,CreatedById</t>
  </si>
  <si>
    <t xml:space="preserve">,CreatedDate</t>
  </si>
  <si>
    <t xml:space="preserve">,CurrencyIsoCode</t>
  </si>
  <si>
    <t xml:space="preserve">,Id</t>
  </si>
  <si>
    <t xml:space="preserve">,LastModifiedById</t>
  </si>
  <si>
    <t xml:space="preserve">,LastModifiedDate</t>
  </si>
  <si>
    <t xml:space="preserve">,Credit_Pull_Date</t>
  </si>
  <si>
    <t xml:space="preserve">,Debt_Filter_Syntax</t>
  </si>
  <si>
    <t xml:space="preserve">,Debt_Schedule_Date</t>
  </si>
  <si>
    <t xml:space="preserve">,Debt_Schedule_Description</t>
  </si>
  <si>
    <t xml:space="preserve">,Name</t>
  </si>
  <si>
    <t xml:space="preserve">,Is_Template</t>
  </si>
  <si>
    <t xml:space="preserve">,Last_Updated</t>
  </si>
  <si>
    <t xml:space="preserve">,lookupKey</t>
  </si>
  <si>
    <t xml:space="preserve">,Monthly_Current_Debt_Total</t>
  </si>
  <si>
    <t xml:space="preserve">,Monthly_Proposed_Debt_Total</t>
  </si>
  <si>
    <t xml:space="preserve">,OwnerId</t>
  </si>
  <si>
    <t xml:space="preserve">,Spread_Statement_Period</t>
  </si>
  <si>
    <t xml:space="preserve">,Relationship</t>
  </si>
  <si>
    <t xml:space="preserve">,Source_Debt_Schedule</t>
  </si>
  <si>
    <t xml:space="preserve">,Total_Monthly_Payment</t>
  </si>
  <si>
    <t xml:space="preserve">underwriting_bundle</t>
  </si>
  <si>
    <t xml:space="preserve">,Collateral</t>
  </si>
  <si>
    <t xml:space="preserve">,Description</t>
  </si>
  <si>
    <t xml:space="preserve">,Financial_Consolidation</t>
  </si>
  <si>
    <t xml:space="preserve">,Import_Data_Source</t>
  </si>
  <si>
    <t xml:space="preserve">,Is_Consolidation</t>
  </si>
  <si>
    <t xml:space="preserve">,Is_Disabled</t>
  </si>
  <si>
    <t xml:space="preserve">,Migration_Target</t>
  </si>
  <si>
    <t xml:space="preserve">,Object_API_Name</t>
  </si>
  <si>
    <t xml:space="preserve">,Selected_Scale</t>
  </si>
  <si>
    <t xml:space="preserve">,Show_Footnotes</t>
  </si>
  <si>
    <t xml:space="preserve">,Source_Template</t>
  </si>
  <si>
    <t xml:space="preserve">,Version</t>
  </si>
  <si>
    <t xml:space="preserve">classification</t>
  </si>
  <si>
    <t xml:space="preserve">,Category</t>
  </si>
  <si>
    <t xml:space="preserve">spread_statement_type</t>
  </si>
  <si>
    <t xml:space="preserve">,Allow_Record_Filtering</t>
  </si>
  <si>
    <t xml:space="preserve">,Balance_Total</t>
  </si>
  <si>
    <t xml:space="preserve">,Calc_Common_Sizing_Record</t>
  </si>
  <si>
    <t xml:space="preserve">,Calc_Common_Sizing_Total_Group</t>
  </si>
  <si>
    <t xml:space="preserve">,Display_Common_Sizing</t>
  </si>
  <si>
    <t xml:space="preserve">,Display_Projection_Drivers</t>
  </si>
  <si>
    <t xml:space="preserve">,Display_Trend</t>
  </si>
  <si>
    <t xml:space="preserve">,Entity_Type</t>
  </si>
  <si>
    <t xml:space="preserve">,Group_Columns</t>
  </si>
  <si>
    <t xml:space="preserve">,Is_Multi_Currency</t>
  </si>
  <si>
    <t xml:space="preserve">,Is_Personal_Financial_Statement</t>
  </si>
  <si>
    <t xml:space="preserve">,Sort_Order</t>
  </si>
  <si>
    <t xml:space="preserve">,Source_Statement</t>
  </si>
  <si>
    <t xml:space="preserve">,Static_Periods</t>
  </si>
  <si>
    <t xml:space="preserve">,Supports_Common_Sizing</t>
  </si>
  <si>
    <t xml:space="preserve">,Supports_Trend</t>
  </si>
  <si>
    <t xml:space="preserve">,Total_Hide_Currency_Symbol</t>
  </si>
  <si>
    <t xml:space="preserve">,Total_Row_Name</t>
  </si>
  <si>
    <t xml:space="preserve">,Type</t>
  </si>
  <si>
    <t xml:space="preserve">spread_statement_record</t>
  </si>
  <si>
    <t xml:space="preserve">,Associated_Parent_Record</t>
  </si>
  <si>
    <t xml:space="preserve">,Cloned_Source_Row</t>
  </si>
  <si>
    <t xml:space="preserve">,Debit</t>
  </si>
  <si>
    <t xml:space="preserve">,Display_Type</t>
  </si>
  <si>
    <t xml:space="preserve">,Formula_Long_Text</t>
  </si>
  <si>
    <t xml:space="preserve">,KPI_Type</t>
  </si>
  <si>
    <t xml:space="preserve">,Include_In_Total</t>
  </si>
  <si>
    <t xml:space="preserve">,Is_Linked</t>
  </si>
  <si>
    <t xml:space="preserve">,Linked_Spread_Statement_Record</t>
  </si>
  <si>
    <t xml:space="preserve">,Linked_Spread_Statement_Total_Group</t>
  </si>
  <si>
    <t xml:space="preserve">,Operation</t>
  </si>
  <si>
    <t xml:space="preserve">,Operation_Add</t>
  </si>
  <si>
    <t xml:space="preserve">,Operation_Divide</t>
  </si>
  <si>
    <t xml:space="preserve">,Operation_Multiply</t>
  </si>
  <si>
    <t xml:space="preserve">,Operation_Subtract</t>
  </si>
  <si>
    <t xml:space="preserve">,Period_Over_Period_Change</t>
  </si>
  <si>
    <t xml:space="preserve">,Period_Over_Prior_Fiscal_Year</t>
  </si>
  <si>
    <t xml:space="preserve">,Prior_Fiscal_Year</t>
  </si>
  <si>
    <t xml:space="preserve">,Record_Type</t>
  </si>
  <si>
    <t xml:space="preserve">,Row_Number</t>
  </si>
  <si>
    <t xml:space="preserve">,Source_Row</t>
  </si>
  <si>
    <t xml:space="preserve">,Spread_Statement_Record_Total</t>
  </si>
  <si>
    <t xml:space="preserve">,Spread_Statement_Type</t>
  </si>
  <si>
    <t xml:space="preserve">spread_statement_record_total</t>
  </si>
  <si>
    <t xml:space="preserve">,Global_Analysis_Type</t>
  </si>
  <si>
    <t xml:space="preserve">,Color</t>
  </si>
  <si>
    <t xml:space="preserve">,Group_Type</t>
  </si>
  <si>
    <t xml:space="preserve">,Hide_All_Records</t>
  </si>
  <si>
    <t xml:space="preserve">,Hide_Column_Totals</t>
  </si>
  <si>
    <t xml:space="preserve">,Is_Balance_Check</t>
  </si>
  <si>
    <t xml:space="preserve">,Is_Summary_Group</t>
  </si>
  <si>
    <t xml:space="preserve">,Publish_On_Init_Event</t>
  </si>
  <si>
    <t xml:space="preserve">,Publish_On_Update_Event</t>
  </si>
  <si>
    <t xml:space="preserve">,Show_Math</t>
  </si>
  <si>
    <t xml:space="preserve">,Source_Group</t>
  </si>
  <si>
    <t xml:space="preserve">,Title</t>
  </si>
  <si>
    <t xml:space="preserve">,Total_Type</t>
  </si>
  <si>
    <t xml:space="preserve">spread_statement_record_value</t>
  </si>
  <si>
    <t xml:space="preserve">,Formula</t>
  </si>
  <si>
    <t xml:space="preserve">,Spread_Statement_Record</t>
  </si>
  <si>
    <t xml:space="preserve">,Value</t>
  </si>
  <si>
    <t xml:space="preserve">spread_record_classification</t>
  </si>
  <si>
    <t xml:space="preserve">,Classification</t>
  </si>
  <si>
    <t xml:space="preserve">spread_record_total_classification</t>
  </si>
  <si>
    <t xml:space="preserve">,Spread_Statement_Total_Group</t>
  </si>
  <si>
    <t xml:space="preserve">spread_statement_period</t>
  </si>
  <si>
    <t xml:space="preserve">,Analyst</t>
  </si>
  <si>
    <t xml:space="preserve">,Average_Exchange_Rate</t>
  </si>
  <si>
    <t xml:space="preserve">,Collateral_Column_Title</t>
  </si>
  <si>
    <t xml:space="preserve">,Data_Source</t>
  </si>
  <si>
    <t xml:space="preserve">,DatePeriodsSource</t>
  </si>
  <si>
    <t xml:space="preserve">,Debt_Schedule</t>
  </si>
  <si>
    <t xml:space="preserve">,Name_Override</t>
  </si>
  <si>
    <t xml:space="preserve">,Exchange_Rate</t>
  </si>
  <si>
    <t xml:space="preserve">,External_Data_Source_Id</t>
  </si>
  <si>
    <t xml:space="preserve">,External_Period_Key</t>
  </si>
  <si>
    <t xml:space="preserve">,externalLookupKey</t>
  </si>
  <si>
    <t xml:space="preserve">,Fiscal_Year_TTM_Period</t>
  </si>
  <si>
    <t xml:space="preserve">,Initial_Interim_TTM_Period</t>
  </si>
  <si>
    <t xml:space="preserve">,Is_Annual</t>
  </si>
  <si>
    <t xml:space="preserve">,Is_Fiscal_Year</t>
  </si>
  <si>
    <t xml:space="preserve">,Is_Flex_Enabled_Debt_Schedule</t>
  </si>
  <si>
    <t xml:space="preserve">,Is_Global_Analysis_Year</t>
  </si>
  <si>
    <t xml:space="preserve">,Month</t>
  </si>
  <si>
    <t xml:space="preserve">,Number_of_Periods</t>
  </si>
  <si>
    <t xml:space="preserve">,Period_Key</t>
  </si>
  <si>
    <t xml:space="preserve">,Project_from_Period</t>
  </si>
  <si>
    <t xml:space="preserve">,Selected</t>
  </si>
  <si>
    <t xml:space="preserve">,Selected_In_Global</t>
  </si>
  <si>
    <t xml:space="preserve">,Source</t>
  </si>
  <si>
    <t xml:space="preserve">,Source_Currency</t>
  </si>
  <si>
    <t xml:space="preserve">,Spread_Projections_Template</t>
  </si>
  <si>
    <t xml:space="preserve">,Statement_Date</t>
  </si>
  <si>
    <t xml:space="preserve">,Supplemental_Number_of_Periods</t>
  </si>
  <si>
    <t xml:space="preserve">,Supplemental_Source</t>
  </si>
  <si>
    <t xml:space="preserve">,Supplemental_Statement_Date</t>
  </si>
  <si>
    <t xml:space="preserve">,Trailing_Interim_TTM_Period</t>
  </si>
  <si>
    <t xml:space="preserve">,Unmapped_Values</t>
  </si>
  <si>
    <t xml:space="preserve">,Year</t>
  </si>
  <si>
    <t xml:space="preserve">,Year_Hidden_In_Global</t>
  </si>
  <si>
    <t xml:space="preserve">spread_projections_driver</t>
  </si>
  <si>
    <t xml:space="preserve">,Spread_Statement_Record_Value</t>
  </si>
</sst>
</file>

<file path=xl/styles.xml><?xml version="1.0" encoding="utf-8"?>
<styleSheet xmlns="http://schemas.openxmlformats.org/spreadsheetml/2006/main">
  <numFmts count="6">
    <numFmt numFmtId="164" formatCode="General"/>
    <numFmt numFmtId="165" formatCode="yyyy\-mmm\-dd"/>
    <numFmt numFmtId="166" formatCode="@"/>
    <numFmt numFmtId="167" formatCode="dd/mm/yyyy"/>
    <numFmt numFmtId="168" formatCode="General"/>
    <numFmt numFmtId="169" formatCode="dd\-mmm\-yy"/>
  </numFmts>
  <fonts count="49">
    <font>
      <sz val="11"/>
      <color rgb="FF000000"/>
      <name val="Calibri"/>
      <family val="2"/>
      <charset val="1"/>
    </font>
    <font>
      <sz val="10"/>
      <name val="Arial"/>
      <family val="0"/>
    </font>
    <font>
      <sz val="10"/>
      <name val="Arial"/>
      <family val="0"/>
    </font>
    <font>
      <sz val="10"/>
      <name val="Arial"/>
      <family val="0"/>
    </font>
    <font>
      <sz val="11"/>
      <color rgb="FF006100"/>
      <name val="Calibri"/>
      <family val="2"/>
      <charset val="1"/>
    </font>
    <font>
      <sz val="10"/>
      <name val="Arial"/>
      <family val="2"/>
      <charset val="1"/>
    </font>
    <font>
      <b val="true"/>
      <sz val="11"/>
      <color rgb="FF000000"/>
      <name val="Calibri"/>
      <family val="2"/>
      <charset val="1"/>
    </font>
    <font>
      <b val="true"/>
      <sz val="16"/>
      <color rgb="FF000000"/>
      <name val="Calibri"/>
      <family val="2"/>
      <charset val="1"/>
    </font>
    <font>
      <u val="single"/>
      <sz val="11"/>
      <color rgb="FF0563C1"/>
      <name val="Calibri"/>
      <family val="2"/>
      <charset val="1"/>
    </font>
    <font>
      <b val="true"/>
      <u val="single"/>
      <sz val="16"/>
      <color rgb="FF000000"/>
      <name val="Calibri"/>
      <family val="0"/>
    </font>
    <font>
      <sz val="16"/>
      <color rgb="FF000000"/>
      <name val="Times New Roman"/>
      <family val="0"/>
    </font>
    <font>
      <sz val="11"/>
      <color rgb="FF000000"/>
      <name val="Calibri"/>
      <family val="0"/>
    </font>
    <font>
      <sz val="11"/>
      <color rgb="FF000000"/>
      <name val="Times New Roman"/>
      <family val="0"/>
    </font>
    <font>
      <sz val="12"/>
      <color rgb="FF000000"/>
      <name val="Calibri"/>
      <family val="0"/>
    </font>
    <font>
      <u val="single"/>
      <sz val="11"/>
      <color rgb="FF2F5597"/>
      <name val="Calibri"/>
      <family val="0"/>
    </font>
    <font>
      <b val="true"/>
      <sz val="12"/>
      <color rgb="FF000000"/>
      <name val="Arial"/>
      <family val="2"/>
      <charset val="1"/>
    </font>
    <font>
      <sz val="10"/>
      <color rgb="FF000000"/>
      <name val="Calibri"/>
      <family val="2"/>
      <charset val="1"/>
    </font>
    <font>
      <sz val="12"/>
      <color rgb="FF000000"/>
      <name val="Times New Roman"/>
      <family val="1"/>
      <charset val="1"/>
    </font>
    <font>
      <b val="true"/>
      <sz val="8"/>
      <name val="Arial"/>
      <family val="2"/>
      <charset val="1"/>
    </font>
    <font>
      <sz val="8"/>
      <name val="Arial"/>
      <family val="2"/>
      <charset val="1"/>
    </font>
    <font>
      <b val="true"/>
      <sz val="8"/>
      <color rgb="FF000000"/>
      <name val="Arial"/>
      <family val="2"/>
      <charset val="1"/>
    </font>
    <font>
      <sz val="8"/>
      <color rgb="FF000000"/>
      <name val="Arial"/>
      <family val="2"/>
      <charset val="1"/>
    </font>
    <font>
      <i val="true"/>
      <sz val="8"/>
      <color rgb="FF000000"/>
      <name val="Arial"/>
      <family val="2"/>
      <charset val="1"/>
    </font>
    <font>
      <b val="true"/>
      <u val="single"/>
      <sz val="8"/>
      <color rgb="FF000000"/>
      <name val="Arial"/>
      <family val="2"/>
      <charset val="1"/>
    </font>
    <font>
      <b val="true"/>
      <u val="single"/>
      <sz val="10"/>
      <color rgb="FFFF0000"/>
      <name val="Calibri"/>
      <family val="2"/>
      <charset val="1"/>
    </font>
    <font>
      <sz val="10"/>
      <color rgb="FFFF0000"/>
      <name val="Calibri"/>
      <family val="2"/>
      <charset val="1"/>
    </font>
    <font>
      <sz val="10"/>
      <name val="Calibri"/>
      <family val="2"/>
      <charset val="1"/>
    </font>
    <font>
      <b val="true"/>
      <sz val="11"/>
      <name val="Calibri"/>
      <family val="2"/>
      <charset val="1"/>
    </font>
    <font>
      <b val="true"/>
      <sz val="11"/>
      <color rgb="FFFFFFFF"/>
      <name val="Calibri"/>
      <family val="2"/>
      <charset val="1"/>
    </font>
    <font>
      <sz val="11"/>
      <name val="Calibri"/>
      <family val="2"/>
      <charset val="1"/>
    </font>
    <font>
      <sz val="11"/>
      <color rgb="FF181818"/>
      <name val="Calibri"/>
      <family val="2"/>
      <charset val="1"/>
    </font>
    <font>
      <strike val="true"/>
      <sz val="11"/>
      <color rgb="FF000000"/>
      <name val="Calibri"/>
      <family val="2"/>
      <charset val="1"/>
    </font>
    <font>
      <b val="true"/>
      <strike val="true"/>
      <sz val="11"/>
      <color rgb="FF000000"/>
      <name val="Calibri"/>
      <family val="2"/>
      <charset val="1"/>
    </font>
    <font>
      <strike val="true"/>
      <sz val="11"/>
      <name val="Calibri"/>
      <family val="2"/>
      <charset val="1"/>
    </font>
    <font>
      <strike val="true"/>
      <sz val="11"/>
      <color rgb="FF181818"/>
      <name val="Calibri"/>
      <family val="2"/>
      <charset val="1"/>
    </font>
    <font>
      <b val="true"/>
      <strike val="true"/>
      <sz val="11"/>
      <name val="Calibri"/>
      <family val="2"/>
      <charset val="1"/>
    </font>
    <font>
      <strike val="true"/>
      <sz val="10"/>
      <name val="Calibri"/>
      <family val="2"/>
      <charset val="1"/>
    </font>
    <font>
      <sz val="9"/>
      <color rgb="FF000000"/>
      <name val="Arial"/>
      <family val="2"/>
      <charset val="1"/>
    </font>
    <font>
      <sz val="10"/>
      <color rgb="FF181818"/>
      <name val="Calibri"/>
      <family val="2"/>
      <charset val="1"/>
    </font>
    <font>
      <sz val="11"/>
      <color rgb="FF444444"/>
      <name val="Calibri"/>
      <family val="2"/>
      <charset val="1"/>
    </font>
    <font>
      <sz val="8"/>
      <color rgb="FF000000"/>
      <name val="Calibri"/>
      <family val="2"/>
      <charset val="1"/>
    </font>
    <font>
      <b val="true"/>
      <sz val="20"/>
      <color rgb="FF000000"/>
      <name val="Calibri"/>
      <family val="2"/>
      <charset val="1"/>
    </font>
    <font>
      <b val="true"/>
      <sz val="20"/>
      <name val="Calibri"/>
      <family val="2"/>
      <charset val="1"/>
    </font>
    <font>
      <sz val="11"/>
      <color rgb="FF000000"/>
      <name val="Arial"/>
      <family val="2"/>
      <charset val="1"/>
    </font>
    <font>
      <sz val="11"/>
      <color rgb="FF222222"/>
      <name val="Calibri"/>
      <family val="2"/>
      <charset val="1"/>
    </font>
    <font>
      <sz val="11"/>
      <color rgb="FF222222"/>
      <name val="Arial"/>
      <family val="2"/>
      <charset val="1"/>
    </font>
    <font>
      <sz val="18"/>
      <name val="Calibri"/>
      <family val="2"/>
      <charset val="1"/>
    </font>
    <font>
      <b val="true"/>
      <sz val="20"/>
      <color rgb="FF000000"/>
      <name val="Calibri"/>
      <family val="0"/>
    </font>
    <font>
      <sz val="20"/>
      <color rgb="FF000000"/>
      <name val="Calibri"/>
      <family val="0"/>
    </font>
  </fonts>
  <fills count="25">
    <fill>
      <patternFill patternType="none"/>
    </fill>
    <fill>
      <patternFill patternType="gray125"/>
    </fill>
    <fill>
      <patternFill patternType="solid">
        <fgColor rgb="FFC6EFCE"/>
        <bgColor rgb="FFC6E0B4"/>
      </patternFill>
    </fill>
    <fill>
      <patternFill patternType="solid">
        <fgColor rgb="FFDAE3F3"/>
        <bgColor rgb="FFDEEBF7"/>
      </patternFill>
    </fill>
    <fill>
      <patternFill patternType="solid">
        <fgColor rgb="FFC6E0B4"/>
        <bgColor rgb="FFC6EFCE"/>
      </patternFill>
    </fill>
    <fill>
      <patternFill patternType="solid">
        <fgColor rgb="FFBFBFBF"/>
        <bgColor rgb="FFA9D18E"/>
      </patternFill>
    </fill>
    <fill>
      <patternFill patternType="solid">
        <fgColor rgb="FFFFF2CC"/>
        <bgColor rgb="FFFBE5D6"/>
      </patternFill>
    </fill>
    <fill>
      <patternFill patternType="solid">
        <fgColor rgb="FFFFFF00"/>
        <bgColor rgb="FFFFF2CC"/>
      </patternFill>
    </fill>
    <fill>
      <patternFill patternType="solid">
        <fgColor rgb="FFFF0000"/>
        <bgColor rgb="FF9C0006"/>
      </patternFill>
    </fill>
    <fill>
      <patternFill patternType="solid">
        <fgColor rgb="FFE7E6E6"/>
        <bgColor rgb="FFDEEBF7"/>
      </patternFill>
    </fill>
    <fill>
      <patternFill patternType="solid">
        <fgColor rgb="FF5B9BD5"/>
        <bgColor rgb="FF339966"/>
      </patternFill>
    </fill>
    <fill>
      <patternFill patternType="solid">
        <fgColor rgb="FF1F4E79"/>
        <bgColor rgb="FF2F5597"/>
      </patternFill>
    </fill>
    <fill>
      <patternFill patternType="solid">
        <fgColor rgb="FF767171"/>
        <bgColor rgb="FF595959"/>
      </patternFill>
    </fill>
    <fill>
      <patternFill patternType="solid">
        <fgColor rgb="FFF8CBAD"/>
        <bgColor rgb="FFFFC7CE"/>
      </patternFill>
    </fill>
    <fill>
      <patternFill patternType="solid">
        <fgColor rgb="FFC65911"/>
        <bgColor rgb="FF993300"/>
      </patternFill>
    </fill>
    <fill>
      <patternFill patternType="solid">
        <fgColor rgb="FFFFFFFF"/>
        <bgColor rgb="FFF2F2F2"/>
      </patternFill>
    </fill>
    <fill>
      <patternFill patternType="solid">
        <fgColor rgb="FFDEEBF7"/>
        <bgColor rgb="FFDAE3F3"/>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4B183"/>
        <bgColor rgb="FFF8CBAD"/>
      </patternFill>
    </fill>
    <fill>
      <patternFill patternType="solid">
        <fgColor rgb="FFD9D9D9"/>
        <bgColor rgb="FFDAE3F3"/>
      </patternFill>
    </fill>
    <fill>
      <patternFill patternType="solid">
        <fgColor rgb="FF002060"/>
        <bgColor rgb="FF000080"/>
      </patternFill>
    </fill>
    <fill>
      <patternFill patternType="solid">
        <fgColor rgb="FFA9D18E"/>
        <bgColor rgb="FFC6E0B4"/>
      </patternFill>
    </fill>
    <fill>
      <patternFill patternType="solid">
        <fgColor rgb="FFDFC9EF"/>
        <bgColor rgb="FFD9D9D9"/>
      </patternFill>
    </fill>
  </fills>
  <borders count="32">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top style="thin"/>
      <bottom/>
      <diagonal/>
    </border>
    <border diagonalUp="false" diagonalDown="false">
      <left/>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top style="thin"/>
      <bottom style="thin"/>
      <diagonal/>
    </border>
    <border diagonalUp="false" diagonalDown="false">
      <left/>
      <right/>
      <top style="thin"/>
      <bottom/>
      <diagonal/>
    </border>
    <border diagonalUp="false" diagonalDown="false">
      <left style="thin"/>
      <right style="thin"/>
      <top/>
      <bottom/>
      <diagonal/>
    </border>
    <border diagonalUp="false" diagonalDown="false">
      <left/>
      <right style="thin"/>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3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6" fillId="0" borderId="0" applyFont="true" applyBorder="false" applyAlignment="true" applyProtection="false">
      <alignment horizontal="left"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394">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5" fillId="0" borderId="0" xfId="22" applyFont="true" applyBorder="false" applyAlignment="false" applyProtection="false">
      <alignment horizontal="general" vertical="bottom" textRotation="0" wrapText="false" indent="0" shrinkToFit="false"/>
      <protection locked="true" hidden="false"/>
    </xf>
    <xf numFmtId="164" fontId="5" fillId="0" borderId="2" xfId="22" applyFont="true" applyBorder="true" applyAlignment="false" applyProtection="false">
      <alignment horizontal="general" vertical="bottom" textRotation="0" wrapText="false" indent="0" shrinkToFit="false"/>
      <protection locked="true" hidden="false"/>
    </xf>
    <xf numFmtId="164" fontId="5" fillId="0" borderId="3" xfId="22" applyFont="true" applyBorder="true" applyAlignment="false" applyProtection="false">
      <alignment horizontal="general" vertical="bottom" textRotation="0" wrapText="false" indent="0" shrinkToFit="false"/>
      <protection locked="true" hidden="false"/>
    </xf>
    <xf numFmtId="164" fontId="5" fillId="0" borderId="4" xfId="22" applyFont="true" applyBorder="true" applyAlignment="false" applyProtection="false">
      <alignment horizontal="general" vertical="bottom" textRotation="0" wrapText="false" indent="0" shrinkToFit="false"/>
      <protection locked="true" hidden="false"/>
    </xf>
    <xf numFmtId="164" fontId="5" fillId="0" borderId="5" xfId="22" applyFont="true" applyBorder="true" applyAlignment="false" applyProtection="false">
      <alignment horizontal="general" vertical="bottom" textRotation="0" wrapText="false" indent="0" shrinkToFit="false"/>
      <protection locked="true" hidden="false"/>
    </xf>
    <xf numFmtId="164" fontId="5" fillId="0" borderId="6" xfId="22" applyFont="true" applyBorder="true" applyAlignment="false" applyProtection="false">
      <alignment horizontal="general" vertical="bottom" textRotation="0" wrapText="false" indent="0" shrinkToFit="false"/>
      <protection locked="true" hidden="false"/>
    </xf>
    <xf numFmtId="164" fontId="15" fillId="0" borderId="0" xfId="22" applyFont="true" applyBorder="true" applyAlignment="true" applyProtection="false">
      <alignment horizontal="center" vertical="bottom" textRotation="0" wrapText="false" indent="0" shrinkToFit="false"/>
      <protection locked="true" hidden="false"/>
    </xf>
    <xf numFmtId="164" fontId="15" fillId="0" borderId="0" xfId="22" applyFont="true" applyBorder="false" applyAlignment="true" applyProtection="false">
      <alignment horizontal="center" vertical="bottom" textRotation="0" wrapText="false" indent="0" shrinkToFit="false"/>
      <protection locked="true" hidden="false"/>
    </xf>
    <xf numFmtId="164" fontId="16" fillId="0" borderId="0" xfId="22" applyFont="true" applyBorder="false" applyAlignment="true" applyProtection="false">
      <alignment horizontal="general" vertical="bottom" textRotation="0" wrapText="true" indent="0" shrinkToFit="false"/>
      <protection locked="true" hidden="false"/>
    </xf>
    <xf numFmtId="164" fontId="17" fillId="0" borderId="0" xfId="22" applyFont="true" applyBorder="false" applyAlignment="true" applyProtection="false">
      <alignment horizontal="general" vertical="top" textRotation="0" wrapText="true" indent="0" shrinkToFit="false"/>
      <protection locked="true" hidden="false"/>
    </xf>
    <xf numFmtId="164" fontId="16" fillId="0" borderId="0" xfId="22" applyFont="true" applyBorder="false" applyAlignment="true" applyProtection="false">
      <alignment horizontal="left" vertical="center" textRotation="0" wrapText="true" indent="0" shrinkToFit="false"/>
      <protection locked="true" hidden="false"/>
    </xf>
    <xf numFmtId="164" fontId="18" fillId="3" borderId="1" xfId="22" applyFont="true" applyBorder="true" applyAlignment="true" applyProtection="false">
      <alignment horizontal="general" vertical="top" textRotation="0" wrapText="true" indent="0" shrinkToFit="false"/>
      <protection locked="true" hidden="false"/>
    </xf>
    <xf numFmtId="164" fontId="5" fillId="0" borderId="5" xfId="22" applyFont="true" applyBorder="true" applyAlignment="true" applyProtection="false">
      <alignment horizontal="general" vertical="bottom" textRotation="0" wrapText="true" indent="0" shrinkToFit="false"/>
      <protection locked="true" hidden="false"/>
    </xf>
    <xf numFmtId="165" fontId="19" fillId="0" borderId="1" xfId="22" applyFont="true" applyBorder="true" applyAlignment="true" applyProtection="false">
      <alignment horizontal="general" vertical="center" textRotation="0" wrapText="true" indent="0" shrinkToFit="false"/>
      <protection locked="true" hidden="false"/>
    </xf>
    <xf numFmtId="164" fontId="19" fillId="0" borderId="1" xfId="22" applyFont="true" applyBorder="true" applyAlignment="true" applyProtection="false">
      <alignment horizontal="general" vertical="center" textRotation="0" wrapText="true" indent="0" shrinkToFit="false"/>
      <protection locked="true" hidden="false"/>
    </xf>
    <xf numFmtId="166" fontId="19" fillId="0" borderId="1" xfId="22" applyFont="true" applyBorder="true" applyAlignment="true" applyProtection="false">
      <alignment horizontal="center" vertical="center" textRotation="0" wrapText="true" indent="0" shrinkToFit="false"/>
      <protection locked="true" hidden="false"/>
    </xf>
    <xf numFmtId="164" fontId="19" fillId="0" borderId="1" xfId="22" applyFont="true" applyBorder="true" applyAlignment="true" applyProtection="false">
      <alignment horizontal="center" vertical="center" textRotation="0" wrapText="true" indent="0" shrinkToFit="false"/>
      <protection locked="true" hidden="false"/>
    </xf>
    <xf numFmtId="164" fontId="5" fillId="0" borderId="6" xfId="22" applyFont="true" applyBorder="true" applyAlignment="true" applyProtection="false">
      <alignment horizontal="general" vertical="bottom" textRotation="0" wrapText="true" indent="0" shrinkToFit="false"/>
      <protection locked="true" hidden="false"/>
    </xf>
    <xf numFmtId="164" fontId="8" fillId="0" borderId="1" xfId="20" applyFont="true" applyBorder="true" applyAlignment="true" applyProtection="true">
      <alignment horizontal="center" vertical="center" textRotation="0" wrapText="true" indent="0" shrinkToFit="false"/>
      <protection locked="true" hidden="false"/>
    </xf>
    <xf numFmtId="167" fontId="19" fillId="0" borderId="0" xfId="22" applyFont="true" applyBorder="false" applyAlignment="true" applyProtection="false">
      <alignment horizontal="general" vertical="center" textRotation="0" wrapText="true" indent="0" shrinkToFit="false"/>
      <protection locked="true" hidden="false"/>
    </xf>
    <xf numFmtId="164" fontId="19" fillId="0" borderId="0" xfId="22" applyFont="true" applyBorder="false" applyAlignment="true" applyProtection="false">
      <alignment horizontal="general" vertical="center" textRotation="0" wrapText="true" indent="0" shrinkToFit="false"/>
      <protection locked="true" hidden="false"/>
    </xf>
    <xf numFmtId="166" fontId="19" fillId="0" borderId="0" xfId="22" applyFont="true" applyBorder="false" applyAlignment="true" applyProtection="false">
      <alignment horizontal="center" vertical="center" textRotation="0" wrapText="true" indent="0" shrinkToFit="false"/>
      <protection locked="true" hidden="false"/>
    </xf>
    <xf numFmtId="164" fontId="19" fillId="0" borderId="0" xfId="22" applyFont="true" applyBorder="false" applyAlignment="true" applyProtection="false">
      <alignment horizontal="center" vertical="center" textRotation="0" wrapText="true" indent="0" shrinkToFit="false"/>
      <protection locked="true" hidden="false"/>
    </xf>
    <xf numFmtId="167" fontId="18" fillId="0" borderId="0" xfId="22" applyFont="true" applyBorder="false" applyAlignment="true" applyProtection="false">
      <alignment horizontal="general" vertical="center" textRotation="0" wrapText="true" indent="0" shrinkToFit="false"/>
      <protection locked="true" hidden="false"/>
    </xf>
    <xf numFmtId="167" fontId="19" fillId="0" borderId="0" xfId="22" applyFont="true" applyBorder="false" applyAlignment="true" applyProtection="false">
      <alignment horizontal="general" vertical="center" textRotation="0" wrapText="false" indent="0" shrinkToFit="false"/>
      <protection locked="true" hidden="false"/>
    </xf>
    <xf numFmtId="164" fontId="20" fillId="0" borderId="0" xfId="22" applyFont="true" applyBorder="true" applyAlignment="true" applyProtection="false">
      <alignment horizontal="left" vertical="bottom" textRotation="0" wrapText="false" indent="0" shrinkToFit="false"/>
      <protection locked="true" hidden="false"/>
    </xf>
    <xf numFmtId="164" fontId="20" fillId="0" borderId="0" xfId="22" applyFont="true" applyBorder="false" applyAlignment="true" applyProtection="false">
      <alignment horizontal="left" vertical="bottom" textRotation="0" wrapText="false" indent="0" shrinkToFit="false"/>
      <protection locked="true" hidden="false"/>
    </xf>
    <xf numFmtId="164" fontId="21" fillId="0" borderId="0" xfId="22" applyFont="true" applyBorder="false" applyAlignment="false" applyProtection="false">
      <alignment horizontal="general" vertical="bottom" textRotation="0" wrapText="false" indent="0" shrinkToFit="false"/>
      <protection locked="true" hidden="false"/>
    </xf>
    <xf numFmtId="164" fontId="21" fillId="0" borderId="0" xfId="22" applyFont="true" applyBorder="true" applyAlignment="true" applyProtection="false">
      <alignment horizontal="left" vertical="bottom" textRotation="0" wrapText="false" indent="0" shrinkToFit="false"/>
      <protection locked="true" hidden="false"/>
    </xf>
    <xf numFmtId="164" fontId="21" fillId="0" borderId="0" xfId="22" applyFont="true" applyBorder="false" applyAlignment="true" applyProtection="false">
      <alignment horizontal="left" vertical="bottom" textRotation="0" wrapText="false" indent="0" shrinkToFit="false"/>
      <protection locked="true" hidden="false"/>
    </xf>
    <xf numFmtId="164" fontId="20" fillId="0" borderId="0" xfId="22" applyFont="true" applyBorder="false" applyAlignment="false" applyProtection="false">
      <alignment horizontal="general" vertical="bottom" textRotation="0" wrapText="false" indent="0" shrinkToFit="false"/>
      <protection locked="true" hidden="false"/>
    </xf>
    <xf numFmtId="164" fontId="21" fillId="0" borderId="0" xfId="22" applyFont="true" applyBorder="true" applyAlignment="true" applyProtection="false">
      <alignment horizontal="left" vertical="bottom" textRotation="0" wrapText="true" indent="0" shrinkToFit="false"/>
      <protection locked="true" hidden="false"/>
    </xf>
    <xf numFmtId="164" fontId="21" fillId="0" borderId="0" xfId="22" applyFont="true" applyBorder="false" applyAlignment="true" applyProtection="false">
      <alignment horizontal="left" vertical="bottom" textRotation="0" wrapText="true" indent="0" shrinkToFit="false"/>
      <protection locked="true" hidden="false"/>
    </xf>
    <xf numFmtId="164" fontId="22" fillId="0" borderId="0" xfId="22" applyFont="true" applyBorder="false" applyAlignment="false" applyProtection="false">
      <alignment horizontal="general" vertical="bottom" textRotation="0" wrapText="false" indent="0" shrinkToFit="false"/>
      <protection locked="true" hidden="false"/>
    </xf>
    <xf numFmtId="164" fontId="22" fillId="0" borderId="0" xfId="22" applyFont="true" applyBorder="false" applyAlignment="true" applyProtection="false">
      <alignment horizontal="left" vertical="bottom" textRotation="0" wrapText="true" indent="0" shrinkToFit="false"/>
      <protection locked="true" hidden="false"/>
    </xf>
    <xf numFmtId="164" fontId="22" fillId="0" borderId="0" xfId="22" applyFont="true" applyBorder="true" applyAlignment="true" applyProtection="false">
      <alignment horizontal="left" vertical="bottom" textRotation="0" wrapText="true" indent="0" shrinkToFit="false"/>
      <protection locked="true" hidden="false"/>
    </xf>
    <xf numFmtId="164" fontId="21" fillId="0" borderId="0" xfId="22" applyFont="true" applyBorder="false" applyAlignment="true" applyProtection="false">
      <alignment horizontal="general" vertical="bottom" textRotation="0" wrapText="true" indent="0" shrinkToFit="false"/>
      <protection locked="true" hidden="false"/>
    </xf>
    <xf numFmtId="164" fontId="5" fillId="0" borderId="0" xfId="22" applyFont="true" applyBorder="false" applyAlignment="true" applyProtection="false">
      <alignment horizontal="general" vertical="bottom" textRotation="0" wrapText="true" indent="0" shrinkToFit="false"/>
      <protection locked="true" hidden="false"/>
    </xf>
    <xf numFmtId="164" fontId="23" fillId="0" borderId="0" xfId="22" applyFont="true" applyBorder="false" applyAlignment="false" applyProtection="false">
      <alignment horizontal="general" vertical="bottom" textRotation="0" wrapText="false" indent="0" shrinkToFit="false"/>
      <protection locked="true" hidden="false"/>
    </xf>
    <xf numFmtId="164" fontId="5" fillId="0" borderId="7" xfId="22" applyFont="true" applyBorder="true" applyAlignment="false" applyProtection="false">
      <alignment horizontal="general" vertical="bottom" textRotation="0" wrapText="false" indent="0" shrinkToFit="false"/>
      <protection locked="true" hidden="false"/>
    </xf>
    <xf numFmtId="164" fontId="5" fillId="0" borderId="8" xfId="22" applyFont="true" applyBorder="true" applyAlignment="false" applyProtection="false">
      <alignment horizontal="general" vertical="bottom" textRotation="0" wrapText="false" indent="0" shrinkToFit="false"/>
      <protection locked="true" hidden="false"/>
    </xf>
    <xf numFmtId="164" fontId="5" fillId="0" borderId="9" xfId="22" applyFont="true" applyBorder="true" applyAlignment="false" applyProtection="false">
      <alignment horizontal="general" vertical="bottom" textRotation="0" wrapText="false" indent="0" shrinkToFit="false"/>
      <protection locked="true" hidden="false"/>
    </xf>
    <xf numFmtId="164" fontId="24" fillId="0" borderId="0" xfId="22" applyFont="true" applyBorder="false" applyAlignment="false" applyProtection="false">
      <alignment horizontal="general" vertical="bottom" textRotation="0" wrapText="false" indent="0" shrinkToFit="false"/>
      <protection locked="true" hidden="false"/>
    </xf>
    <xf numFmtId="164" fontId="25" fillId="0" borderId="0" xfId="22" applyFont="true" applyBorder="false" applyAlignment="false" applyProtection="false">
      <alignment horizontal="general" vertical="bottom" textRotation="0" wrapText="false" indent="0" shrinkToFit="false"/>
      <protection locked="true" hidden="false"/>
    </xf>
    <xf numFmtId="164" fontId="25" fillId="0" borderId="0" xfId="22" applyFont="true" applyBorder="false" applyAlignment="true" applyProtection="false">
      <alignment horizontal="general" vertical="bottom" textRotation="0" wrapText="true" indent="0" shrinkToFit="false"/>
      <protection locked="true" hidden="false"/>
    </xf>
    <xf numFmtId="164" fontId="8" fillId="0" borderId="0" xfId="20" applyFont="true" applyBorder="true" applyAlignment="false" applyProtection="true">
      <alignment horizontal="general" vertical="bottom" textRotation="0" wrapText="false" indent="0" shrinkToFit="false"/>
      <protection locked="true" hidden="false"/>
    </xf>
    <xf numFmtId="164" fontId="25" fillId="0" borderId="0" xfId="22" applyFont="true" applyBorder="true" applyAlignment="true" applyProtection="false">
      <alignment horizontal="left" vertical="bottom" textRotation="0" wrapText="false" indent="0" shrinkToFit="false"/>
      <protection locked="true" hidden="false"/>
    </xf>
    <xf numFmtId="164" fontId="26" fillId="0" borderId="0" xfId="22" applyFont="true" applyBorder="false" applyAlignment="false" applyProtection="false">
      <alignment horizontal="general" vertical="bottom" textRotation="0" wrapText="false" indent="0" shrinkToFit="false"/>
      <protection locked="true" hidden="false"/>
    </xf>
    <xf numFmtId="164" fontId="26" fillId="0" borderId="0" xfId="22" applyFont="true" applyBorder="false" applyAlignment="true" applyProtection="false">
      <alignment horizontal="general" vertical="bottom" textRotation="0" wrapText="tru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8" fontId="6" fillId="0"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8" fontId="6" fillId="5"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27" fillId="0" borderId="1"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1" xfId="0" applyFont="false" applyBorder="true" applyAlignment="false" applyProtection="true">
      <alignment horizontal="general" vertical="bottom" textRotation="0" wrapText="false" indent="0" shrinkToFit="false"/>
      <protection locked="false" hidden="false"/>
    </xf>
    <xf numFmtId="164" fontId="0" fillId="0" borderId="1" xfId="0" applyFont="false" applyBorder="true" applyAlignment="true" applyProtection="true">
      <alignment horizontal="right" vertical="bottom"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false" hidden="false"/>
    </xf>
    <xf numFmtId="164" fontId="6" fillId="6" borderId="1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6" fillId="6" borderId="1" xfId="0" applyFont="true" applyBorder="true" applyAlignment="true" applyProtection="true">
      <alignment horizontal="center" vertical="center" textRotation="0" wrapText="false" indent="0" shrinkToFit="false"/>
      <protection locked="fals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9"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27" fillId="9" borderId="0" xfId="0" applyFont="true" applyBorder="false" applyAlignment="true" applyProtection="false">
      <alignment horizontal="center" vertical="center" textRotation="0" wrapText="true" indent="0" shrinkToFit="false"/>
      <protection locked="true" hidden="false"/>
    </xf>
    <xf numFmtId="164" fontId="27" fillId="9" borderId="12" xfId="0" applyFont="true" applyBorder="true" applyAlignment="true" applyProtection="false">
      <alignment horizontal="general" vertical="center" textRotation="0" wrapText="false" indent="0" shrinkToFit="false"/>
      <protection locked="true" hidden="false"/>
    </xf>
    <xf numFmtId="164" fontId="28" fillId="10" borderId="1" xfId="0" applyFont="true" applyBorder="true" applyAlignment="true" applyProtection="false">
      <alignment horizontal="general" vertical="center" textRotation="0" wrapText="false" indent="0" shrinkToFit="false"/>
      <protection locked="true" hidden="false"/>
    </xf>
    <xf numFmtId="164" fontId="28" fillId="10" borderId="1" xfId="0" applyFont="true" applyBorder="true" applyAlignment="true" applyProtection="false">
      <alignment horizontal="center" vertical="center" textRotation="0" wrapText="true" indent="0" shrinkToFit="false"/>
      <protection locked="true" hidden="false"/>
    </xf>
    <xf numFmtId="164" fontId="28" fillId="10" borderId="13" xfId="0" applyFont="true" applyBorder="true" applyAlignment="true" applyProtection="false">
      <alignment horizontal="general" vertical="center" textRotation="0" wrapText="false" indent="0" shrinkToFit="false"/>
      <protection locked="true" hidden="false"/>
    </xf>
    <xf numFmtId="164" fontId="28" fillId="10" borderId="12" xfId="0" applyFont="true" applyBorder="true" applyAlignment="true" applyProtection="false">
      <alignment horizontal="general" vertical="center" textRotation="0" wrapText="false" indent="0" shrinkToFit="false"/>
      <protection locked="true" hidden="false"/>
    </xf>
    <xf numFmtId="164" fontId="28" fillId="11" borderId="12" xfId="0" applyFont="true" applyBorder="true" applyAlignment="true" applyProtection="false">
      <alignment horizontal="general" vertical="center" textRotation="0" wrapText="false" indent="0" shrinkToFit="false"/>
      <protection locked="true" hidden="false"/>
    </xf>
    <xf numFmtId="164" fontId="28" fillId="10" borderId="14" xfId="0" applyFont="true" applyBorder="true" applyAlignment="true" applyProtection="false">
      <alignment horizontal="general" vertical="center" textRotation="0" wrapText="false" indent="0" shrinkToFit="false"/>
      <protection locked="true" hidden="false"/>
    </xf>
    <xf numFmtId="164" fontId="28" fillId="10" borderId="12" xfId="0" applyFont="true" applyBorder="true" applyAlignment="true" applyProtection="false">
      <alignment horizontal="general" vertical="center" textRotation="0" wrapText="true" indent="0" shrinkToFit="false"/>
      <protection locked="true" hidden="false"/>
    </xf>
    <xf numFmtId="164" fontId="28" fillId="10" borderId="13" xfId="0" applyFont="true" applyBorder="true" applyAlignment="true" applyProtection="false">
      <alignment horizontal="general" vertical="center" textRotation="0" wrapText="true" indent="0" shrinkToFit="false"/>
      <protection locked="true" hidden="false"/>
    </xf>
    <xf numFmtId="164" fontId="28" fillId="10" borderId="12" xfId="0" applyFont="true" applyBorder="true" applyAlignment="true" applyProtection="false">
      <alignment horizontal="left" vertical="center" textRotation="0" wrapText="true" indent="0" shrinkToFit="false"/>
      <protection locked="true" hidden="false"/>
    </xf>
    <xf numFmtId="164" fontId="28" fillId="12" borderId="12" xfId="0" applyFont="true" applyBorder="true" applyAlignment="true" applyProtection="false">
      <alignment horizontal="general" vertical="center" textRotation="0" wrapText="true" indent="0" shrinkToFit="false"/>
      <protection locked="true" hidden="false"/>
    </xf>
    <xf numFmtId="164" fontId="27" fillId="9" borderId="0" xfId="0" applyFont="true" applyBorder="false" applyAlignment="true" applyProtection="false">
      <alignment horizontal="general" vertical="center" textRotation="0" wrapText="true" indent="0" shrinkToFit="false"/>
      <protection locked="true" hidden="false"/>
    </xf>
    <xf numFmtId="164" fontId="6" fillId="6" borderId="15" xfId="0" applyFont="true" applyBorder="true" applyAlignment="true" applyProtection="false">
      <alignment horizontal="center" vertical="top" textRotation="0" wrapText="false" indent="0" shrinkToFit="false"/>
      <protection locked="true" hidden="false"/>
    </xf>
    <xf numFmtId="168" fontId="16" fillId="0" borderId="15"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4" fontId="6" fillId="13" borderId="1" xfId="0" applyFont="true" applyBorder="true" applyAlignment="true" applyProtection="false">
      <alignment horizontal="center" vertical="bottom" textRotation="0" wrapText="false" indent="0" shrinkToFit="false"/>
      <protection locked="true" hidden="false"/>
    </xf>
    <xf numFmtId="164" fontId="6" fillId="14" borderId="1" xfId="0" applyFont="true" applyBorder="true" applyAlignment="true" applyProtection="false">
      <alignment horizontal="center" vertical="center" textRotation="0" wrapText="false" indent="0" shrinkToFit="false"/>
      <protection locked="true" hidden="false"/>
    </xf>
    <xf numFmtId="164" fontId="29" fillId="0" borderId="16" xfId="0" applyFont="true" applyBorder="true" applyAlignment="true" applyProtection="false">
      <alignment horizontal="general" vertical="center" textRotation="0" wrapText="true" indent="0" shrinkToFit="false"/>
      <protection locked="true" hidden="false"/>
    </xf>
    <xf numFmtId="164" fontId="6" fillId="0" borderId="17" xfId="0" applyFont="true" applyBorder="true" applyAlignment="true" applyProtection="false">
      <alignment horizontal="general" vertical="top" textRotation="0" wrapText="false" indent="0" shrinkToFit="false"/>
      <protection locked="true" hidden="false"/>
    </xf>
    <xf numFmtId="164" fontId="30" fillId="0" borderId="0" xfId="0" applyFont="true" applyBorder="false" applyAlignment="true" applyProtection="false">
      <alignment horizontal="general" vertical="bottom" textRotation="0" wrapText="true" indent="0" shrinkToFit="false"/>
      <protection locked="true" hidden="false"/>
    </xf>
    <xf numFmtId="164" fontId="30" fillId="0" borderId="0" xfId="0" applyFont="true" applyBorder="fals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righ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16" fillId="0" borderId="16" xfId="0" applyFont="true" applyBorder="true" applyAlignment="true" applyProtection="false">
      <alignment horizontal="right" vertical="top" textRotation="0" wrapText="false" indent="0" shrinkToFit="false"/>
      <protection locked="true" hidden="false"/>
    </xf>
    <xf numFmtId="164" fontId="16" fillId="0" borderId="16" xfId="0" applyFont="true" applyBorder="true" applyAlignment="true" applyProtection="false">
      <alignment horizontal="general" vertical="top" textRotation="0" wrapText="fals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30" fillId="0" borderId="10"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0" fillId="0" borderId="16" xfId="0" applyFont="true" applyBorder="true" applyAlignment="true" applyProtection="false">
      <alignment horizontal="right"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6" fillId="0" borderId="17"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right" vertical="top" textRotation="0" wrapText="false" indent="0" shrinkToFit="false"/>
      <protection locked="true" hidden="false"/>
    </xf>
    <xf numFmtId="164" fontId="16" fillId="0" borderId="1" xfId="0" applyFont="true" applyBorder="true" applyAlignment="true" applyProtection="false">
      <alignment horizontal="general" vertical="top" textRotation="0" wrapText="false" indent="0" shrinkToFit="false"/>
      <protection locked="true" hidden="false"/>
    </xf>
    <xf numFmtId="164" fontId="30" fillId="0" borderId="15" xfId="0" applyFont="true" applyBorder="true" applyAlignment="true" applyProtection="false">
      <alignment horizontal="general" vertical="bottom" textRotation="0" wrapText="true" indent="0" shrinkToFit="false"/>
      <protection locked="true" hidden="false"/>
    </xf>
    <xf numFmtId="164" fontId="29" fillId="0" borderId="18" xfId="0" applyFont="true" applyBorder="true" applyAlignment="true" applyProtection="false">
      <alignment horizontal="general" vertical="center" textRotation="0" wrapText="true" indent="0" shrinkToFit="false"/>
      <protection locked="true" hidden="false"/>
    </xf>
    <xf numFmtId="164" fontId="30" fillId="0" borderId="1" xfId="0" applyFont="tru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right" vertical="bottom" textRotation="0" wrapText="false" indent="0" shrinkToFit="false"/>
      <protection locked="true" hidden="false"/>
    </xf>
    <xf numFmtId="164" fontId="0" fillId="0" borderId="12" xfId="0" applyFont="tru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30" fillId="0" borderId="15" xfId="0" applyFont="true" applyBorder="true" applyAlignment="true" applyProtection="false">
      <alignment horizontal="general" vertical="top" textRotation="0" wrapText="true" indent="0" shrinkToFit="false"/>
      <protection locked="true" hidden="false"/>
    </xf>
    <xf numFmtId="164" fontId="30" fillId="0" borderId="1" xfId="0" applyFont="true" applyBorder="true" applyAlignment="true" applyProtection="false">
      <alignment horizontal="general" vertical="top" textRotation="0" wrapText="true" indent="0" shrinkToFit="false"/>
      <protection locked="true" hidden="false"/>
    </xf>
    <xf numFmtId="164" fontId="6" fillId="6" borderId="15" xfId="0" applyFont="true" applyBorder="true" applyAlignment="true" applyProtection="false">
      <alignment horizontal="center" vertical="bottom" textRotation="0" wrapText="false" indent="0" shrinkToFit="false"/>
      <protection locked="true" hidden="false"/>
    </xf>
    <xf numFmtId="164" fontId="29" fillId="0" borderId="1" xfId="0" applyFont="true" applyBorder="true" applyAlignment="true" applyProtection="false">
      <alignment horizontal="general" vertical="top" textRotation="0" wrapText="true" indent="0" shrinkToFit="false"/>
      <protection locked="true" hidden="false"/>
    </xf>
    <xf numFmtId="164" fontId="6" fillId="6" borderId="16" xfId="0" applyFont="true" applyBorder="true" applyAlignment="true" applyProtection="false">
      <alignment horizontal="center" vertical="bottom" textRotation="0" wrapText="false" indent="0" shrinkToFit="false"/>
      <protection locked="true" hidden="false"/>
    </xf>
    <xf numFmtId="164" fontId="6" fillId="13" borderId="17" xfId="0" applyFont="true" applyBorder="true" applyAlignment="true" applyProtection="false">
      <alignment horizontal="center" vertical="bottom" textRotation="0" wrapText="false" indent="0" shrinkToFit="false"/>
      <protection locked="true" hidden="false"/>
    </xf>
    <xf numFmtId="164" fontId="0" fillId="0" borderId="19" xfId="0" applyFont="true" applyBorder="true" applyAlignment="true" applyProtection="false">
      <alignment horizontal="general" vertical="top" textRotation="0" wrapText="false" indent="0" shrinkToFit="false"/>
      <protection locked="true" hidden="false"/>
    </xf>
    <xf numFmtId="164" fontId="31" fillId="8" borderId="1" xfId="0" applyFont="true" applyBorder="true" applyAlignment="true" applyProtection="false">
      <alignment horizontal="center" vertical="bottom" textRotation="0" wrapText="false" indent="0" shrinkToFit="false"/>
      <protection locked="true" hidden="false"/>
    </xf>
    <xf numFmtId="164" fontId="31" fillId="8" borderId="12" xfId="0" applyFont="true" applyBorder="true" applyAlignment="false" applyProtection="false">
      <alignment horizontal="general" vertical="bottom" textRotation="0" wrapText="false" indent="0" shrinkToFit="false"/>
      <protection locked="true" hidden="false"/>
    </xf>
    <xf numFmtId="164" fontId="32" fillId="8" borderId="16" xfId="0" applyFont="true" applyBorder="true" applyAlignment="true" applyProtection="false">
      <alignment horizontal="center" vertical="bottom" textRotation="0" wrapText="false" indent="0" shrinkToFit="false"/>
      <protection locked="true" hidden="false"/>
    </xf>
    <xf numFmtId="164" fontId="32" fillId="8" borderId="17" xfId="0" applyFont="true" applyBorder="true" applyAlignment="true" applyProtection="false">
      <alignment horizontal="center" vertical="bottom" textRotation="0" wrapText="false" indent="0" shrinkToFit="false"/>
      <protection locked="true" hidden="false"/>
    </xf>
    <xf numFmtId="164" fontId="31" fillId="8" borderId="15" xfId="0" applyFont="true" applyBorder="true" applyAlignment="true" applyProtection="false">
      <alignment horizontal="general" vertical="top" textRotation="0" wrapText="false" indent="0" shrinkToFit="false"/>
      <protection locked="true" hidden="false"/>
    </xf>
    <xf numFmtId="164" fontId="33" fillId="8" borderId="1" xfId="0" applyFont="true" applyBorder="true" applyAlignment="true" applyProtection="false">
      <alignment horizontal="general" vertical="top" textRotation="0" wrapText="true" indent="0" shrinkToFit="false"/>
      <protection locked="true" hidden="false"/>
    </xf>
    <xf numFmtId="164" fontId="32" fillId="8" borderId="1" xfId="0" applyFont="true" applyBorder="true" applyAlignment="true" applyProtection="false">
      <alignment horizontal="general" vertical="top" textRotation="0" wrapText="false" indent="0" shrinkToFit="false"/>
      <protection locked="true" hidden="false"/>
    </xf>
    <xf numFmtId="164" fontId="34" fillId="8" borderId="10" xfId="0" applyFont="true" applyBorder="true" applyAlignment="true" applyProtection="false">
      <alignment horizontal="general" vertical="top" textRotation="0" wrapText="true" indent="0" shrinkToFit="false"/>
      <protection locked="true" hidden="false"/>
    </xf>
    <xf numFmtId="164" fontId="31" fillId="8" borderId="1" xfId="0" applyFont="true" applyBorder="true" applyAlignment="true" applyProtection="false">
      <alignment horizontal="general" vertical="top" textRotation="0" wrapText="false" indent="0" shrinkToFit="false"/>
      <protection locked="true" hidden="false"/>
    </xf>
    <xf numFmtId="164" fontId="31" fillId="8" borderId="19" xfId="0" applyFont="true" applyBorder="true" applyAlignment="true" applyProtection="false">
      <alignment horizontal="general" vertical="top" textRotation="0" wrapText="false" indent="0" shrinkToFit="false"/>
      <protection locked="true" hidden="false"/>
    </xf>
    <xf numFmtId="164" fontId="34" fillId="8" borderId="1" xfId="0" applyFont="true" applyBorder="true" applyAlignment="true" applyProtection="false">
      <alignment horizontal="general" vertical="top" textRotation="0" wrapText="true" indent="0" shrinkToFit="false"/>
      <protection locked="true" hidden="false"/>
    </xf>
    <xf numFmtId="164" fontId="31" fillId="8" borderId="16" xfId="0" applyFont="true" applyBorder="true" applyAlignment="false" applyProtection="false">
      <alignment horizontal="general" vertical="bottom" textRotation="0" wrapText="false" indent="0" shrinkToFit="false"/>
      <protection locked="true" hidden="false"/>
    </xf>
    <xf numFmtId="164" fontId="31" fillId="8" borderId="1" xfId="0" applyFont="true" applyBorder="true" applyAlignment="true" applyProtection="false">
      <alignment horizontal="center" vertical="top" textRotation="0" wrapText="false" indent="0" shrinkToFit="false"/>
      <protection locked="true" hidden="false"/>
    </xf>
    <xf numFmtId="164" fontId="31" fillId="8" borderId="10" xfId="0" applyFont="true" applyBorder="true" applyAlignment="true" applyProtection="false">
      <alignment horizontal="general" vertical="top" textRotation="0" wrapText="false" indent="0" shrinkToFit="false"/>
      <protection locked="true" hidden="false"/>
    </xf>
    <xf numFmtId="164" fontId="30" fillId="0" borderId="1" xfId="0" applyFont="true" applyBorder="true" applyAlignment="true" applyProtection="false">
      <alignment horizontal="general" vertical="top" textRotation="0" wrapText="false" indent="0" shrinkToFit="false"/>
      <protection locked="true" hidden="false"/>
    </xf>
    <xf numFmtId="164" fontId="16" fillId="0" borderId="10" xfId="0" applyFont="true" applyBorder="true" applyAlignment="true" applyProtection="false">
      <alignment horizontal="general" vertical="top" textRotation="0" wrapText="false" indent="0" shrinkToFit="false"/>
      <protection locked="true" hidden="false"/>
    </xf>
    <xf numFmtId="164" fontId="31" fillId="8" borderId="1" xfId="0" applyFont="true" applyBorder="true" applyAlignment="false" applyProtection="false">
      <alignment horizontal="general" vertical="bottom" textRotation="0" wrapText="false" indent="0" shrinkToFit="false"/>
      <protection locked="true" hidden="false"/>
    </xf>
    <xf numFmtId="164" fontId="32" fillId="8" borderId="1" xfId="0" applyFont="true" applyBorder="true" applyAlignment="true" applyProtection="false">
      <alignment horizontal="center" vertical="bottom" textRotation="0" wrapText="false" indent="0" shrinkToFit="false"/>
      <protection locked="true" hidden="false"/>
    </xf>
    <xf numFmtId="164" fontId="30" fillId="0" borderId="16" xfId="0" applyFont="true" applyBorder="true" applyAlignment="true" applyProtection="false">
      <alignment horizontal="general" vertical="top" textRotation="0" wrapText="true" indent="0" shrinkToFit="false"/>
      <protection locked="true" hidden="false"/>
    </xf>
    <xf numFmtId="164" fontId="0" fillId="0" borderId="17" xfId="0" applyFont="false" applyBorder="true" applyAlignment="true" applyProtection="false">
      <alignment horizontal="general" vertical="top" textRotation="0" wrapText="true" indent="0" shrinkToFit="false"/>
      <protection locked="true" hidden="false"/>
    </xf>
    <xf numFmtId="164" fontId="30" fillId="0" borderId="11" xfId="0" applyFont="true" applyBorder="true" applyAlignment="true" applyProtection="false">
      <alignment horizontal="general" vertical="top" textRotation="0" wrapText="true" indent="0" shrinkToFit="false"/>
      <protection locked="true" hidden="false"/>
    </xf>
    <xf numFmtId="164" fontId="29" fillId="15" borderId="1" xfId="0" applyFont="true" applyBorder="true" applyAlignment="true" applyProtection="false">
      <alignment horizontal="center" vertical="bottom" textRotation="0" wrapText="false" indent="0" shrinkToFit="false"/>
      <protection locked="true" hidden="false"/>
    </xf>
    <xf numFmtId="164" fontId="29" fillId="15" borderId="1" xfId="0" applyFont="true" applyBorder="true" applyAlignment="false" applyProtection="false">
      <alignment horizontal="general" vertical="bottom" textRotation="0" wrapText="false" indent="0" shrinkToFit="false"/>
      <protection locked="true" hidden="false"/>
    </xf>
    <xf numFmtId="164" fontId="29" fillId="0" borderId="1" xfId="0" applyFont="true" applyBorder="true" applyAlignment="true" applyProtection="false">
      <alignment horizontal="general" vertical="center" textRotation="0" wrapText="false" indent="0" shrinkToFit="false"/>
      <protection locked="true" hidden="false"/>
    </xf>
    <xf numFmtId="164" fontId="29" fillId="0" borderId="1" xfId="0" applyFont="true" applyBorder="true" applyAlignment="true" applyProtection="false">
      <alignment horizontal="general" vertical="center" textRotation="0" wrapText="true" indent="0" shrinkToFit="false"/>
      <protection locked="true" hidden="false"/>
    </xf>
    <xf numFmtId="164" fontId="27" fillId="0" borderId="1" xfId="0" applyFont="true" applyBorder="true" applyAlignment="true" applyProtection="false">
      <alignment horizontal="general" vertical="top" textRotation="0" wrapText="false" indent="0" shrinkToFit="false"/>
      <protection locked="true" hidden="false"/>
    </xf>
    <xf numFmtId="164" fontId="26" fillId="0" borderId="1" xfId="0" applyFont="true" applyBorder="true" applyAlignment="true" applyProtection="false">
      <alignment horizontal="general" vertical="top" textRotation="0" wrapText="true" indent="0" shrinkToFit="false"/>
      <protection locked="true" hidden="false"/>
    </xf>
    <xf numFmtId="164" fontId="29" fillId="0" borderId="1" xfId="0" applyFont="true" applyBorder="true" applyAlignment="false" applyProtection="false">
      <alignment horizontal="general" vertical="bottom" textRotation="0" wrapText="false" indent="0" shrinkToFit="false"/>
      <protection locked="true" hidden="false"/>
    </xf>
    <xf numFmtId="164" fontId="30" fillId="0" borderId="1" xfId="0" applyFont="true" applyBorder="true" applyAlignment="true" applyProtection="false">
      <alignment horizontal="right" vertical="center" textRotation="0" wrapText="true" indent="0" shrinkToFit="false"/>
      <protection locked="true" hidden="false"/>
    </xf>
    <xf numFmtId="164" fontId="29" fillId="0" borderId="1" xfId="0" applyFont="true" applyBorder="true" applyAlignment="true" applyProtection="false">
      <alignment horizontal="center" vertical="bottom" textRotation="0" wrapText="false" indent="0" shrinkToFit="false"/>
      <protection locked="true" hidden="false"/>
    </xf>
    <xf numFmtId="164" fontId="29" fillId="0" borderId="10" xfId="0" applyFont="true" applyBorder="true" applyAlignment="false" applyProtection="false">
      <alignment horizontal="general" vertical="bottom" textRotation="0" wrapText="false" indent="0" shrinkToFit="false"/>
      <protection locked="true" hidden="false"/>
    </xf>
    <xf numFmtId="164" fontId="29" fillId="15" borderId="1" xfId="0" applyFont="true" applyBorder="true" applyAlignment="true" applyProtection="false">
      <alignment horizontal="center" vertical="top" textRotation="0" wrapText="false" indent="0" shrinkToFit="false"/>
      <protection locked="true" hidden="false"/>
    </xf>
    <xf numFmtId="164" fontId="33" fillId="8" borderId="1" xfId="0" applyFont="true" applyBorder="true" applyAlignment="true" applyProtection="false">
      <alignment horizontal="center" vertical="bottom" textRotation="0" wrapText="false" indent="0" shrinkToFit="false"/>
      <protection locked="true" hidden="false"/>
    </xf>
    <xf numFmtId="164" fontId="33" fillId="8" borderId="1" xfId="0" applyFont="true" applyBorder="true" applyAlignment="false" applyProtection="false">
      <alignment horizontal="general" vertical="bottom" textRotation="0" wrapText="false" indent="0" shrinkToFit="false"/>
      <protection locked="true" hidden="false"/>
    </xf>
    <xf numFmtId="164" fontId="33" fillId="8" borderId="1" xfId="0" applyFont="true" applyBorder="true" applyAlignment="true" applyProtection="false">
      <alignment horizontal="general" vertical="center" textRotation="0" wrapText="false" indent="0" shrinkToFit="false"/>
      <protection locked="true" hidden="false"/>
    </xf>
    <xf numFmtId="164" fontId="33" fillId="8" borderId="1" xfId="0" applyFont="true" applyBorder="true" applyAlignment="true" applyProtection="false">
      <alignment horizontal="general" vertical="center" textRotation="0" wrapText="true" indent="0" shrinkToFit="false"/>
      <protection locked="true" hidden="false"/>
    </xf>
    <xf numFmtId="164" fontId="35" fillId="8" borderId="1" xfId="0" applyFont="true" applyBorder="true" applyAlignment="true" applyProtection="false">
      <alignment horizontal="general" vertical="top" textRotation="0" wrapText="false" indent="0" shrinkToFit="false"/>
      <protection locked="true" hidden="false"/>
    </xf>
    <xf numFmtId="164" fontId="36" fillId="8" borderId="1" xfId="0" applyFont="true" applyBorder="true" applyAlignment="true" applyProtection="false">
      <alignment horizontal="general" vertical="top" textRotation="0" wrapText="true" indent="0" shrinkToFit="false"/>
      <protection locked="true" hidden="false"/>
    </xf>
    <xf numFmtId="164" fontId="33" fillId="8" borderId="1" xfId="0" applyFont="true" applyBorder="true" applyAlignment="true" applyProtection="false">
      <alignment horizontal="right" vertical="center" textRotation="0" wrapText="fals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29" fillId="8" borderId="1" xfId="0" applyFont="true" applyBorder="true" applyAlignment="true" applyProtection="false">
      <alignment horizontal="center" vertical="bottom" textRotation="0" wrapText="false" indent="0" shrinkToFit="false"/>
      <protection locked="true" hidden="false"/>
    </xf>
    <xf numFmtId="164" fontId="33" fillId="8" borderId="10" xfId="0" applyFont="true" applyBorder="true" applyAlignment="false" applyProtection="false">
      <alignment horizontal="general" vertical="bottom" textRotation="0" wrapText="false" indent="0" shrinkToFit="false"/>
      <protection locked="true" hidden="false"/>
    </xf>
    <xf numFmtId="164" fontId="29" fillId="0" borderId="1" xfId="0" applyFont="true" applyBorder="true" applyAlignment="true" applyProtection="false">
      <alignment horizontal="right" vertical="center" textRotation="0" wrapText="false" indent="0" shrinkToFit="false"/>
      <protection locked="true" hidden="false"/>
    </xf>
    <xf numFmtId="164" fontId="27" fillId="0" borderId="1" xfId="0" applyFont="true" applyBorder="true" applyAlignment="false" applyProtection="false">
      <alignment horizontal="general" vertical="bottom" textRotation="0" wrapText="false" indent="0" shrinkToFit="false"/>
      <protection locked="true" hidden="false"/>
    </xf>
    <xf numFmtId="164" fontId="26" fillId="0" borderId="1" xfId="0" applyFont="true" applyBorder="true" applyAlignment="true" applyProtection="false">
      <alignment horizontal="right" vertical="center" textRotation="0" wrapText="false" indent="0" shrinkToFit="false"/>
      <protection locked="true" hidden="false"/>
    </xf>
    <xf numFmtId="164" fontId="26" fillId="0" borderId="1" xfId="0" applyFont="true" applyBorder="true" applyAlignment="true" applyProtection="false">
      <alignment horizontal="general" vertical="center" textRotation="0" wrapText="false" indent="0" shrinkToFit="false"/>
      <protection locked="true" hidden="false"/>
    </xf>
    <xf numFmtId="164" fontId="26" fillId="0" borderId="1" xfId="0" applyFont="true" applyBorder="true" applyAlignment="true" applyProtection="false">
      <alignment horizontal="general" vertical="top" textRotation="0" wrapText="false" indent="0" shrinkToFit="false"/>
      <protection locked="true" hidden="false"/>
    </xf>
    <xf numFmtId="164" fontId="29" fillId="0" borderId="1" xfId="0" applyFont="true" applyBorder="true" applyAlignment="true" applyProtection="false">
      <alignment horizontal="general" vertical="top" textRotation="0" wrapText="false" indent="0" shrinkToFit="false"/>
      <protection locked="true" hidden="false"/>
    </xf>
    <xf numFmtId="164" fontId="29" fillId="0" borderId="10"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right" vertical="center" textRotation="0" wrapText="false" indent="0" shrinkToFit="false"/>
      <protection locked="true" hidden="false"/>
    </xf>
    <xf numFmtId="164" fontId="33" fillId="8" borderId="1" xfId="0" applyFont="true" applyBorder="true" applyAlignment="true" applyProtection="false">
      <alignment horizontal="center" vertical="top" textRotation="0" wrapText="false" indent="0" shrinkToFit="false"/>
      <protection locked="true" hidden="false"/>
    </xf>
    <xf numFmtId="164" fontId="29" fillId="15" borderId="12" xfId="0" applyFont="true" applyBorder="true" applyAlignment="true" applyProtection="false">
      <alignment horizontal="center" vertical="top" textRotation="0" wrapText="false" indent="0" shrinkToFit="false"/>
      <protection locked="true" hidden="false"/>
    </xf>
    <xf numFmtId="164" fontId="29" fillId="0" borderId="12" xfId="0" applyFont="true" applyBorder="true" applyAlignment="true" applyProtection="false">
      <alignment horizontal="general" vertical="center" textRotation="0" wrapText="false" indent="0" shrinkToFit="false"/>
      <protection locked="true" hidden="false"/>
    </xf>
    <xf numFmtId="164" fontId="33" fillId="8" borderId="19" xfId="0" applyFont="true" applyBorder="true" applyAlignment="false" applyProtection="false">
      <alignment horizontal="general" vertical="bottom" textRotation="0" wrapText="false" indent="0" shrinkToFit="false"/>
      <protection locked="true" hidden="false"/>
    </xf>
    <xf numFmtId="164" fontId="33" fillId="8" borderId="15" xfId="0" applyFont="true" applyBorder="true" applyAlignment="true" applyProtection="false">
      <alignment horizontal="general" vertical="center" textRotation="0" wrapText="true" indent="0" shrinkToFit="false"/>
      <protection locked="true" hidden="false"/>
    </xf>
    <xf numFmtId="164" fontId="29" fillId="15" borderId="17" xfId="0" applyFont="true" applyBorder="true" applyAlignment="true" applyProtection="false">
      <alignment horizontal="center" vertical="bottom" textRotation="0" wrapText="false" indent="0" shrinkToFit="false"/>
      <protection locked="true" hidden="false"/>
    </xf>
    <xf numFmtId="164" fontId="29" fillId="0" borderId="17" xfId="0" applyFont="true" applyBorder="true" applyAlignment="true" applyProtection="false">
      <alignment horizontal="general" vertical="center" textRotation="0" wrapText="false" indent="0" shrinkToFit="false"/>
      <protection locked="true" hidden="false"/>
    </xf>
    <xf numFmtId="164" fontId="32" fillId="8" borderId="15" xfId="0" applyFont="true" applyBorder="true" applyAlignment="true" applyProtection="false">
      <alignment horizontal="center" vertical="bottom" textRotation="0" wrapText="false" indent="0" shrinkToFit="false"/>
      <protection locked="true" hidden="false"/>
    </xf>
    <xf numFmtId="164" fontId="29" fillId="0" borderId="16" xfId="0" applyFont="true" applyBorder="true" applyAlignment="true" applyProtection="false">
      <alignment horizontal="general" vertical="top" textRotation="0" wrapText="tru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0" fillId="15" borderId="1" xfId="0" applyFont="true" applyBorder="true" applyAlignment="true" applyProtection="false">
      <alignment horizontal="general" vertical="bottom" textRotation="0" wrapText="tru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16" fillId="15" borderId="1" xfId="0" applyFont="true" applyBorder="true" applyAlignment="true" applyProtection="false">
      <alignment horizontal="general" vertical="bottom" textRotation="0" wrapText="true" indent="0" shrinkToFit="false"/>
      <protection locked="true" hidden="false"/>
    </xf>
    <xf numFmtId="164" fontId="16" fillId="0" borderId="15" xfId="0" applyFont="true" applyBorder="true" applyAlignment="true" applyProtection="false">
      <alignment horizontal="right" vertical="center" textRotation="0" wrapText="false" indent="0" shrinkToFit="false"/>
      <protection locked="true" hidden="false"/>
    </xf>
    <xf numFmtId="164" fontId="16" fillId="0" borderId="10" xfId="0" applyFont="true" applyBorder="true" applyAlignment="true" applyProtection="false">
      <alignment horizontal="general" vertical="center"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0" borderId="15" xfId="0" applyFont="false" applyBorder="true" applyAlignment="true" applyProtection="false">
      <alignment horizontal="general" vertical="center" textRotation="0" wrapText="false" indent="0" shrinkToFit="false"/>
      <protection locked="true" hidden="false"/>
    </xf>
    <xf numFmtId="164" fontId="16" fillId="0" borderId="16" xfId="0" applyFont="true" applyBorder="true" applyAlignment="true" applyProtection="false">
      <alignment horizontal="right" vertical="center" textRotation="0" wrapText="false" indent="0" shrinkToFit="false"/>
      <protection locked="true" hidden="false"/>
    </xf>
    <xf numFmtId="164" fontId="16" fillId="0" borderId="16" xfId="0" applyFont="true" applyBorder="true" applyAlignment="true" applyProtection="false">
      <alignment horizontal="general" vertical="center"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4" fontId="6" fillId="0" borderId="14" xfId="0" applyFont="true" applyBorder="true" applyAlignment="false" applyProtection="false">
      <alignment horizontal="general" vertical="bottom" textRotation="0" wrapText="false" indent="0" shrinkToFit="false"/>
      <protection locked="true" hidden="false"/>
    </xf>
    <xf numFmtId="164" fontId="30" fillId="0" borderId="1" xfId="0" applyFont="true" applyBorder="true" applyAlignment="true" applyProtection="false">
      <alignment horizontal="general" vertical="center" textRotation="0" wrapText="true" indent="0" shrinkToFit="false"/>
      <protection locked="true" hidden="false"/>
    </xf>
    <xf numFmtId="164" fontId="0" fillId="0" borderId="19" xfId="0" applyFont="false" applyBorder="true" applyAlignment="true" applyProtection="false">
      <alignment horizontal="general" vertical="center" textRotation="0" wrapText="false" indent="0" shrinkToFit="false"/>
      <protection locked="true" hidden="false"/>
    </xf>
    <xf numFmtId="164" fontId="30" fillId="0" borderId="15" xfId="0" applyFont="true" applyBorder="true" applyAlignment="true" applyProtection="false">
      <alignment horizontal="general" vertical="center" textRotation="0" wrapText="true" indent="0" shrinkToFit="false"/>
      <protection locked="true" hidden="false"/>
    </xf>
    <xf numFmtId="164" fontId="0" fillId="0" borderId="16" xfId="0" applyFont="true" applyBorder="true" applyAlignment="true" applyProtection="false">
      <alignment horizontal="right" vertical="center" textRotation="0" wrapText="false" indent="0" shrinkToFit="false"/>
      <protection locked="true" hidden="false"/>
    </xf>
    <xf numFmtId="164" fontId="16" fillId="15" borderId="15" xfId="0" applyFont="true" applyBorder="true" applyAlignment="true" applyProtection="false">
      <alignment horizontal="general" vertical="bottom" textRotation="0" wrapText="true" indent="0" shrinkToFit="false"/>
      <protection locked="true" hidden="false"/>
    </xf>
    <xf numFmtId="164" fontId="16" fillId="15" borderId="13" xfId="0" applyFont="true" applyBorder="true" applyAlignment="true" applyProtection="false">
      <alignment horizontal="general" vertical="bottom" textRotation="0" wrapText="true" indent="0" shrinkToFit="false"/>
      <protection locked="true" hidden="false"/>
    </xf>
    <xf numFmtId="164" fontId="0" fillId="0" borderId="15" xfId="0" applyFont="true" applyBorder="true" applyAlignment="true" applyProtection="false">
      <alignment horizontal="right" vertical="center" textRotation="0" wrapText="false" indent="0" shrinkToFit="false"/>
      <protection locked="true" hidden="false"/>
    </xf>
    <xf numFmtId="164" fontId="16" fillId="0" borderId="1" xfId="0" applyFont="true" applyBorder="true" applyAlignment="true" applyProtection="false">
      <alignment horizontal="general" vertical="center" textRotation="0" wrapText="false" indent="0" shrinkToFit="false"/>
      <protection locked="true" hidden="false"/>
    </xf>
    <xf numFmtId="164" fontId="29" fillId="0" borderId="18" xfId="0" applyFont="true" applyBorder="true" applyAlignment="true" applyProtection="false">
      <alignment horizontal="general" vertical="top" textRotation="0" wrapText="true" indent="0" shrinkToFit="false"/>
      <protection locked="true" hidden="false"/>
    </xf>
    <xf numFmtId="164" fontId="16" fillId="0" borderId="1" xfId="0" applyFont="true" applyBorder="true" applyAlignment="true" applyProtection="false">
      <alignment horizontal="right" vertical="center" textRotation="0" wrapText="false" indent="0" shrinkToFit="false"/>
      <protection locked="true" hidden="false"/>
    </xf>
    <xf numFmtId="164" fontId="0" fillId="15" borderId="1" xfId="0" applyFont="true" applyBorder="true" applyAlignment="true" applyProtection="false">
      <alignment horizontal="general" vertical="top" textRotation="0" wrapText="true" indent="0" shrinkToFit="false"/>
      <protection locked="true" hidden="false"/>
    </xf>
    <xf numFmtId="164" fontId="37" fillId="15" borderId="15" xfId="0" applyFont="true" applyBorder="true" applyAlignment="true" applyProtection="false">
      <alignment horizontal="general" vertical="center" textRotation="0" wrapText="true" indent="0" shrinkToFit="false"/>
      <protection locked="true" hidden="false"/>
    </xf>
    <xf numFmtId="164" fontId="30" fillId="0" borderId="13" xfId="0" applyFont="true" applyBorder="true" applyAlignment="true" applyProtection="false">
      <alignment horizontal="right" vertical="center" textRotation="0" wrapText="true" indent="0" shrinkToFit="false"/>
      <protection locked="true" hidden="false"/>
    </xf>
    <xf numFmtId="164" fontId="16" fillId="0" borderId="12" xfId="0" applyFont="true" applyBorder="true" applyAlignment="true" applyProtection="false">
      <alignment horizontal="general" vertical="center" textRotation="0" wrapText="false" indent="0" shrinkToFit="false"/>
      <protection locked="true" hidden="false"/>
    </xf>
    <xf numFmtId="164" fontId="0" fillId="15" borderId="17" xfId="0" applyFont="true" applyBorder="true" applyAlignment="true" applyProtection="false">
      <alignment horizontal="general" vertical="bottom"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16" fillId="15" borderId="1" xfId="0" applyFont="true" applyBorder="true" applyAlignment="true" applyProtection="false">
      <alignment horizontal="general" vertical="top" textRotation="0" wrapText="true" indent="0" shrinkToFit="false"/>
      <protection locked="true" hidden="false"/>
    </xf>
    <xf numFmtId="164" fontId="16" fillId="15" borderId="17" xfId="0" applyFont="true" applyBorder="true" applyAlignment="true" applyProtection="false">
      <alignment horizontal="general" vertical="bottom" textRotation="0" wrapText="true" indent="0" shrinkToFit="false"/>
      <protection locked="true" hidden="false"/>
    </xf>
    <xf numFmtId="164" fontId="16" fillId="15" borderId="12" xfId="0" applyFont="true" applyBorder="true" applyAlignment="true" applyProtection="false">
      <alignment horizontal="general" vertical="bottom"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15" borderId="12" xfId="0" applyFont="false" applyBorder="true" applyAlignment="true" applyProtection="false">
      <alignment horizontal="center" vertical="center"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15" borderId="12" xfId="0" applyFont="true" applyBorder="true" applyAlignment="true" applyProtection="false">
      <alignment horizontal="general" vertical="bottom" textRotation="0" wrapText="tru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16" fillId="0" borderId="12" xfId="0" applyFont="true" applyBorder="true" applyAlignment="true" applyProtection="false">
      <alignment horizontal="right" vertical="center" textRotation="0" wrapText="false" indent="0" shrinkToFit="false"/>
      <protection locked="true" hidden="false"/>
    </xf>
    <xf numFmtId="164" fontId="0" fillId="15" borderId="10" xfId="0" applyFont="true" applyBorder="true" applyAlignment="true" applyProtection="false">
      <alignment horizontal="general" vertical="bottom" textRotation="0" wrapText="true" indent="0" shrinkToFit="false"/>
      <protection locked="true" hidden="false"/>
    </xf>
    <xf numFmtId="164" fontId="0" fillId="0" borderId="17" xfId="0" applyFont="true" applyBorder="true" applyAlignment="true" applyProtection="false">
      <alignment horizontal="general" vertical="top" textRotation="0" wrapText="false" indent="0" shrinkToFit="false"/>
      <protection locked="true" hidden="false"/>
    </xf>
    <xf numFmtId="164" fontId="16" fillId="0" borderId="17" xfId="0" applyFont="true" applyBorder="true" applyAlignment="true" applyProtection="false">
      <alignment horizontal="right" vertical="top" textRotation="0" wrapText="false" indent="0" shrinkToFit="false"/>
      <protection locked="true" hidden="false"/>
    </xf>
    <xf numFmtId="164" fontId="16" fillId="0" borderId="13" xfId="0" applyFont="true" applyBorder="true" applyAlignment="true" applyProtection="false">
      <alignment horizontal="general" vertical="top" textRotation="0" wrapText="false" indent="0" shrinkToFit="false"/>
      <protection locked="true" hidden="false"/>
    </xf>
    <xf numFmtId="164" fontId="0" fillId="0" borderId="13" xfId="0" applyFont="false" applyBorder="true" applyAlignment="true" applyProtection="false">
      <alignment horizontal="general" vertical="top" textRotation="0" wrapText="false" indent="0" shrinkToFit="false"/>
      <protection locked="true" hidden="false"/>
    </xf>
    <xf numFmtId="164" fontId="0" fillId="0" borderId="20" xfId="0" applyFont="false" applyBorder="true" applyAlignment="true" applyProtection="false">
      <alignment horizontal="general" vertical="top" textRotation="0" wrapText="false" indent="0" shrinkToFit="false"/>
      <protection locked="true" hidden="false"/>
    </xf>
    <xf numFmtId="164" fontId="0" fillId="0" borderId="12" xfId="0" applyFont="false" applyBorder="true" applyAlignment="true" applyProtection="false">
      <alignment horizontal="general" vertical="top" textRotation="0" wrapText="false" indent="0" shrinkToFit="false"/>
      <protection locked="true" hidden="false"/>
    </xf>
    <xf numFmtId="164" fontId="30" fillId="0" borderId="10" xfId="0" applyFont="true" applyBorder="true" applyAlignment="true" applyProtection="false">
      <alignment horizontal="general" vertical="bottom" textRotation="0" wrapText="true" indent="0" shrinkToFit="false"/>
      <protection locked="true" hidden="false"/>
    </xf>
    <xf numFmtId="164" fontId="30" fillId="0" borderId="16" xfId="0" applyFont="true" applyBorder="true" applyAlignment="true" applyProtection="false">
      <alignment horizontal="right" vertical="center" textRotation="0" wrapText="true" indent="0" shrinkToFit="false"/>
      <protection locked="true" hidden="false"/>
    </xf>
    <xf numFmtId="164" fontId="30" fillId="0" borderId="16" xfId="0" applyFont="true" applyBorder="true" applyAlignment="true" applyProtection="false">
      <alignment horizontal="general" vertical="bottom" textRotation="0" wrapText="true" indent="0" shrinkToFit="false"/>
      <protection locked="true" hidden="false"/>
    </xf>
    <xf numFmtId="164" fontId="30" fillId="0" borderId="17" xfId="0" applyFont="true" applyBorder="true" applyAlignment="true" applyProtection="false">
      <alignment horizontal="general" vertical="top" textRotation="0" wrapText="true" indent="0" shrinkToFit="false"/>
      <protection locked="true" hidden="false"/>
    </xf>
    <xf numFmtId="164" fontId="0" fillId="0" borderId="16" xfId="0" applyFont="true" applyBorder="true" applyAlignment="true" applyProtection="false">
      <alignment horizontal="general" vertical="center" textRotation="0" wrapText="true" indent="0" shrinkToFit="false"/>
      <protection locked="true" hidden="false"/>
    </xf>
    <xf numFmtId="164" fontId="16" fillId="0" borderId="17" xfId="0" applyFont="true" applyBorder="true" applyAlignment="true" applyProtection="false">
      <alignment horizontal="general" vertical="top" textRotation="0" wrapText="false" indent="0" shrinkToFit="false"/>
      <protection locked="true" hidden="false"/>
    </xf>
    <xf numFmtId="164" fontId="30" fillId="0" borderId="21" xfId="0" applyFont="true" applyBorder="true" applyAlignment="true" applyProtection="false">
      <alignment horizontal="general" vertical="top" textRotation="0" wrapText="true" indent="0" shrinkToFit="false"/>
      <protection locked="true" hidden="false"/>
    </xf>
    <xf numFmtId="164" fontId="29" fillId="0" borderId="22" xfId="0" applyFont="true" applyBorder="true" applyAlignment="true" applyProtection="false">
      <alignment horizontal="general" vertical="center" textRotation="0" wrapText="true" indent="0" shrinkToFit="false"/>
      <protection locked="true" hidden="false"/>
    </xf>
    <xf numFmtId="164" fontId="6" fillId="0" borderId="21" xfId="0" applyFont="true" applyBorder="true" applyAlignment="true" applyProtection="false">
      <alignment horizontal="general" vertical="top" textRotation="0" wrapText="false" indent="0" shrinkToFit="false"/>
      <protection locked="true" hidden="false"/>
    </xf>
    <xf numFmtId="164" fontId="30" fillId="0" borderId="22" xfId="0" applyFont="true" applyBorder="true" applyAlignment="true" applyProtection="false">
      <alignment horizontal="general" vertical="top" textRotation="0" wrapText="true" indent="0" shrinkToFit="false"/>
      <protection locked="true" hidden="false"/>
    </xf>
    <xf numFmtId="164" fontId="16" fillId="0" borderId="12" xfId="0" applyFont="true" applyBorder="true" applyAlignment="true" applyProtection="false">
      <alignment horizontal="general" vertical="top" textRotation="0" wrapText="false" indent="0" shrinkToFit="false"/>
      <protection locked="true" hidden="false"/>
    </xf>
    <xf numFmtId="164" fontId="6" fillId="0" borderId="15" xfId="0" applyFont="true" applyBorder="true" applyAlignment="true" applyProtection="false">
      <alignment horizontal="general" vertical="top" textRotation="0" wrapText="false" indent="0" shrinkToFit="false"/>
      <protection locked="true" hidden="false"/>
    </xf>
    <xf numFmtId="164" fontId="30" fillId="0" borderId="18" xfId="0" applyFont="true" applyBorder="true" applyAlignment="true" applyProtection="false">
      <alignment horizontal="general" vertical="top" textRotation="0" wrapText="true" indent="0" shrinkToFit="false"/>
      <protection locked="true" hidden="false"/>
    </xf>
    <xf numFmtId="164" fontId="16" fillId="0" borderId="1" xfId="0" applyFont="true" applyBorder="true" applyAlignment="false" applyProtection="false">
      <alignment horizontal="general" vertical="bottom" textRotation="0" wrapText="false" indent="0" shrinkToFit="false"/>
      <protection locked="true" hidden="false"/>
    </xf>
    <xf numFmtId="164" fontId="38" fillId="15" borderId="1" xfId="0" applyFont="true" applyBorder="true" applyAlignment="true" applyProtection="false">
      <alignment horizontal="general" vertical="top" textRotation="0" wrapText="true" indent="0" shrinkToFit="false"/>
      <protection locked="true" hidden="false"/>
    </xf>
    <xf numFmtId="164" fontId="16" fillId="0" borderId="10" xfId="0" applyFont="true" applyBorder="true" applyAlignment="true" applyProtection="false">
      <alignment horizontal="right" vertical="center" textRotation="0" wrapText="false" indent="0" shrinkToFit="false"/>
      <protection locked="true" hidden="false"/>
    </xf>
    <xf numFmtId="164" fontId="16" fillId="15" borderId="1" xfId="0" applyFont="true" applyBorder="true" applyAlignment="false" applyProtection="false">
      <alignment horizontal="general" vertical="bottom" textRotation="0" wrapText="false" indent="0" shrinkToFit="false"/>
      <protection locked="true" hidden="false"/>
    </xf>
    <xf numFmtId="164" fontId="16" fillId="0" borderId="17" xfId="0" applyFont="true" applyBorder="true" applyAlignment="true" applyProtection="false">
      <alignment horizontal="right" vertical="center" textRotation="0" wrapText="false" indent="0" shrinkToFit="false"/>
      <protection locked="true" hidden="false"/>
    </xf>
    <xf numFmtId="164" fontId="0" fillId="15" borderId="17" xfId="0" applyFont="true" applyBorder="true" applyAlignment="true" applyProtection="false">
      <alignment horizontal="center" vertical="center" textRotation="0" wrapText="false" indent="0" shrinkToFit="false"/>
      <protection locked="true" hidden="false"/>
    </xf>
    <xf numFmtId="164" fontId="6" fillId="13" borderId="16" xfId="0" applyFont="true" applyBorder="true" applyAlignment="true" applyProtection="false">
      <alignment horizontal="center" vertical="bottom" textRotation="0" wrapText="false" indent="0" shrinkToFit="false"/>
      <protection locked="true" hidden="false"/>
    </xf>
    <xf numFmtId="164" fontId="6" fillId="0" borderId="11" xfId="0" applyFont="true" applyBorder="true" applyAlignment="true" applyProtection="false">
      <alignment horizontal="general" vertical="top" textRotation="0" wrapText="false" indent="0" shrinkToFit="false"/>
      <protection locked="true" hidden="false"/>
    </xf>
    <xf numFmtId="164" fontId="16" fillId="0" borderId="15" xfId="0" applyFont="true" applyBorder="true" applyAlignment="true" applyProtection="false">
      <alignment horizontal="general" vertical="top" textRotation="0" wrapText="true" indent="0" shrinkToFit="false"/>
      <protection locked="true" hidden="false"/>
    </xf>
    <xf numFmtId="164" fontId="16" fillId="15" borderId="1" xfId="0" applyFont="true" applyBorder="true" applyAlignment="true" applyProtection="false">
      <alignment horizontal="general" vertical="top" textRotation="0" wrapText="false" indent="0" shrinkToFit="false"/>
      <protection locked="true" hidden="false"/>
    </xf>
    <xf numFmtId="164" fontId="6" fillId="0" borderId="10" xfId="0" applyFont="true" applyBorder="true" applyAlignment="true" applyProtection="false">
      <alignment horizontal="general" vertical="top" textRotation="0" wrapText="false" indent="0" shrinkToFit="false"/>
      <protection locked="true" hidden="false"/>
    </xf>
    <xf numFmtId="164" fontId="6" fillId="6" borderId="22" xfId="0" applyFont="true" applyBorder="true" applyAlignment="true" applyProtection="false">
      <alignment horizontal="center" vertical="bottom" textRotation="0" wrapText="false" indent="0" shrinkToFit="false"/>
      <protection locked="true" hidden="false"/>
    </xf>
    <xf numFmtId="164" fontId="6" fillId="13" borderId="0" xfId="0" applyFont="true" applyBorder="false" applyAlignment="true" applyProtection="false">
      <alignment horizontal="center" vertical="bottom" textRotation="0" wrapText="false" indent="0" shrinkToFit="false"/>
      <protection locked="true" hidden="false"/>
    </xf>
    <xf numFmtId="164" fontId="6" fillId="0" borderId="15" xfId="0" applyFont="true" applyBorder="true" applyAlignment="true" applyProtection="false">
      <alignment horizontal="general" vertical="center" textRotation="0" wrapText="false" indent="0" shrinkToFit="false"/>
      <protection locked="true" hidden="false"/>
    </xf>
    <xf numFmtId="164" fontId="30" fillId="0" borderId="16" xfId="0" applyFont="true" applyBorder="true" applyAlignment="true" applyProtection="false">
      <alignment horizontal="general" vertical="center" textRotation="0" wrapText="true" indent="0" shrinkToFit="false"/>
      <protection locked="true" hidden="false"/>
    </xf>
    <xf numFmtId="164" fontId="6" fillId="13" borderId="19" xfId="0" applyFont="true" applyBorder="true" applyAlignment="true" applyProtection="false">
      <alignment horizontal="center" vertical="bottom" textRotation="0" wrapText="false" indent="0" shrinkToFit="false"/>
      <protection locked="true" hidden="false"/>
    </xf>
    <xf numFmtId="164" fontId="6" fillId="0" borderId="15" xfId="0" applyFont="true" applyBorder="true" applyAlignment="false" applyProtection="false">
      <alignment horizontal="general" vertical="bottom" textRotation="0" wrapText="false" indent="0" shrinkToFit="false"/>
      <protection locked="true" hidden="false"/>
    </xf>
    <xf numFmtId="164" fontId="0" fillId="15" borderId="15" xfId="0" applyFont="true" applyBorder="true" applyAlignment="true" applyProtection="false">
      <alignment horizontal="general" vertical="bottom" textRotation="0" wrapText="true" indent="0" shrinkToFit="false"/>
      <protection locked="true" hidden="false"/>
    </xf>
    <xf numFmtId="164" fontId="6" fillId="0" borderId="16" xfId="0" applyFont="true" applyBorder="true" applyAlignment="true" applyProtection="false">
      <alignment horizontal="general" vertical="top" textRotation="0" wrapText="false" indent="0" shrinkToFit="false"/>
      <protection locked="true" hidden="false"/>
    </xf>
    <xf numFmtId="164" fontId="16" fillId="0" borderId="17" xfId="0" applyFont="true" applyBorder="true" applyAlignment="true" applyProtection="false">
      <alignment horizontal="general" vertical="top" textRotation="0" wrapText="true" indent="0" shrinkToFit="false"/>
      <protection locked="true" hidden="false"/>
    </xf>
    <xf numFmtId="164" fontId="0" fillId="0" borderId="10" xfId="0" applyFont="false" applyBorder="true" applyAlignment="true" applyProtection="false">
      <alignment horizontal="right" vertical="center" textRotation="0" wrapText="false" indent="0" shrinkToFit="false"/>
      <protection locked="true" hidden="false"/>
    </xf>
    <xf numFmtId="164" fontId="16" fillId="0" borderId="1" xfId="0" applyFont="true" applyBorder="true" applyAlignment="true" applyProtection="false">
      <alignment horizontal="general" vertical="top" textRotation="0" wrapText="true" indent="0" shrinkToFit="false"/>
      <protection locked="true" hidden="false"/>
    </xf>
    <xf numFmtId="164" fontId="0" fillId="0" borderId="17" xfId="0" applyFont="false" applyBorder="true" applyAlignment="true" applyProtection="false">
      <alignment horizontal="right" vertical="center" textRotation="0" wrapText="false" indent="0" shrinkToFit="false"/>
      <protection locked="true" hidden="false"/>
    </xf>
    <xf numFmtId="164" fontId="30" fillId="0" borderId="19" xfId="0" applyFont="true" applyBorder="true" applyAlignment="true" applyProtection="false">
      <alignment horizontal="general" vertical="top" textRotation="0" wrapText="true" indent="0" shrinkToFit="false"/>
      <protection locked="true" hidden="false"/>
    </xf>
    <xf numFmtId="164" fontId="16" fillId="0" borderId="18" xfId="0" applyFont="true" applyBorder="true" applyAlignment="true" applyProtection="false">
      <alignment horizontal="general" vertical="center" textRotation="0" wrapText="tru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6" fillId="0" borderId="17" xfId="0" applyFont="true" applyBorder="true" applyAlignment="true" applyProtection="false">
      <alignment horizontal="general" vertical="center" textRotation="0" wrapText="false" indent="0" shrinkToFit="false"/>
      <protection locked="true" hidden="false"/>
    </xf>
    <xf numFmtId="164" fontId="30" fillId="0" borderId="18" xfId="0" applyFont="true" applyBorder="true" applyAlignment="true" applyProtection="false">
      <alignment horizontal="general" vertical="center" textRotation="0" wrapText="true" indent="0" shrinkToFit="false"/>
      <protection locked="true" hidden="false"/>
    </xf>
    <xf numFmtId="164" fontId="0" fillId="0" borderId="12" xfId="0" applyFont="false" applyBorder="true" applyAlignment="true" applyProtection="false">
      <alignment horizontal="right" vertical="center" textRotation="0" wrapText="false" indent="0" shrinkToFit="false"/>
      <protection locked="true" hidden="false"/>
    </xf>
    <xf numFmtId="164" fontId="16" fillId="0" borderId="16" xfId="0" applyFont="true" applyBorder="true" applyAlignment="true" applyProtection="false">
      <alignment horizontal="general" vertical="top" textRotation="0" wrapText="true" indent="0" shrinkToFit="false"/>
      <protection locked="true" hidden="false"/>
    </xf>
    <xf numFmtId="164" fontId="6" fillId="13" borderId="15" xfId="0" applyFont="true" applyBorder="true" applyAlignment="true" applyProtection="false">
      <alignment horizontal="center" vertical="bottom" textRotation="0" wrapText="false" indent="0" shrinkToFit="false"/>
      <protection locked="true" hidden="false"/>
    </xf>
    <xf numFmtId="164" fontId="30" fillId="0" borderId="13" xfId="0" applyFont="true" applyBorder="true" applyAlignment="true" applyProtection="false">
      <alignment horizontal="general" vertical="top" textRotation="0" wrapText="true" indent="0" shrinkToFit="false"/>
      <protection locked="true" hidden="false"/>
    </xf>
    <xf numFmtId="164" fontId="30" fillId="0" borderId="11" xfId="0" applyFont="true" applyBorder="true" applyAlignment="true" applyProtection="false">
      <alignment horizontal="general" vertical="top" textRotation="0" wrapText="false" indent="0" shrinkToFit="false"/>
      <protection locked="true" hidden="false"/>
    </xf>
    <xf numFmtId="164" fontId="0" fillId="0" borderId="18" xfId="0" applyFont="true" applyBorder="true" applyAlignment="true" applyProtection="false">
      <alignment horizontal="general" vertical="center" textRotation="0" wrapText="true" indent="0" shrinkToFit="false"/>
      <protection locked="true" hidden="false"/>
    </xf>
    <xf numFmtId="164" fontId="0" fillId="0" borderId="11" xfId="0" applyFont="true" applyBorder="true" applyAlignment="true" applyProtection="false">
      <alignment horizontal="general" vertical="top" textRotation="0" wrapText="false" indent="0" shrinkToFit="false"/>
      <protection locked="true" hidden="false"/>
    </xf>
    <xf numFmtId="164" fontId="0" fillId="15" borderId="15" xfId="0" applyFont="true" applyBorder="true" applyAlignment="true" applyProtection="false">
      <alignment horizontal="center" vertical="center" textRotation="0" wrapText="false" indent="0" shrinkToFit="false"/>
      <protection locked="true" hidden="false"/>
    </xf>
    <xf numFmtId="164" fontId="31" fillId="8" borderId="15" xfId="0" applyFont="true" applyBorder="true" applyAlignment="false" applyProtection="false">
      <alignment horizontal="general" vertical="bottom" textRotation="0" wrapText="false" indent="0" shrinkToFit="false"/>
      <protection locked="true" hidden="false"/>
    </xf>
    <xf numFmtId="164" fontId="33" fillId="8" borderId="16" xfId="0" applyFont="true" applyBorder="true" applyAlignment="true" applyProtection="false">
      <alignment horizontal="general" vertical="top" textRotation="0" wrapText="true" indent="0" shrinkToFit="false"/>
      <protection locked="true" hidden="false"/>
    </xf>
    <xf numFmtId="164" fontId="32" fillId="8" borderId="17" xfId="0" applyFont="true" applyBorder="true" applyAlignment="true" applyProtection="false">
      <alignment horizontal="general" vertical="top" textRotation="0" wrapText="false" indent="0" shrinkToFit="false"/>
      <protection locked="true" hidden="false"/>
    </xf>
    <xf numFmtId="164" fontId="34" fillId="8" borderId="18" xfId="0" applyFont="true" applyBorder="true" applyAlignment="true" applyProtection="false">
      <alignment horizontal="general" vertical="top" textRotation="0" wrapText="true" indent="0" shrinkToFit="false"/>
      <protection locked="true" hidden="false"/>
    </xf>
    <xf numFmtId="164" fontId="34" fillId="8" borderId="11" xfId="0" applyFont="true" applyBorder="true" applyAlignment="true" applyProtection="false">
      <alignment horizontal="general" vertical="top" textRotation="0" wrapText="true" indent="0" shrinkToFit="false"/>
      <protection locked="true" hidden="false"/>
    </xf>
    <xf numFmtId="164" fontId="31" fillId="8" borderId="1" xfId="0" applyFont="true" applyBorder="true" applyAlignment="true" applyProtection="false">
      <alignment horizontal="right" vertical="center" textRotation="0" wrapText="false" indent="0" shrinkToFit="false"/>
      <protection locked="true" hidden="false"/>
    </xf>
    <xf numFmtId="164" fontId="31" fillId="8" borderId="17" xfId="0" applyFont="true" applyBorder="true" applyAlignment="true" applyProtection="false">
      <alignment horizontal="center" vertical="center" textRotation="0" wrapText="false" indent="0" shrinkToFit="false"/>
      <protection locked="true" hidden="false"/>
    </xf>
    <xf numFmtId="164" fontId="0" fillId="8" borderId="12" xfId="0" applyFont="true" applyBorder="true" applyAlignment="true" applyProtection="false">
      <alignment horizontal="center" vertical="bottom" textRotation="0" wrapText="false" indent="0" shrinkToFit="false"/>
      <protection locked="true" hidden="false"/>
    </xf>
    <xf numFmtId="164" fontId="32" fillId="8" borderId="21" xfId="0" applyFont="true" applyBorder="true" applyAlignment="true" applyProtection="false">
      <alignment horizontal="general" vertical="top" textRotation="0" wrapText="false" indent="0" shrinkToFit="false"/>
      <protection locked="true" hidden="false"/>
    </xf>
    <xf numFmtId="164" fontId="0" fillId="8" borderId="21" xfId="0" applyFont="true" applyBorder="true" applyAlignment="true" applyProtection="false">
      <alignment horizontal="center" vertical="bottom" textRotation="0" wrapText="false" indent="0" shrinkToFit="false"/>
      <protection locked="true" hidden="false"/>
    </xf>
    <xf numFmtId="164" fontId="31" fillId="8" borderId="17" xfId="0" applyFont="true" applyBorder="true" applyAlignment="false" applyProtection="false">
      <alignment horizontal="general" vertical="bottom" textRotation="0" wrapText="false" indent="0" shrinkToFit="false"/>
      <protection locked="true" hidden="false"/>
    </xf>
    <xf numFmtId="164" fontId="16" fillId="0" borderId="16" xfId="0" applyFont="true" applyBorder="true" applyAlignment="true" applyProtection="false">
      <alignment horizontal="general" vertical="center" textRotation="0" wrapText="true" indent="0" shrinkToFit="false"/>
      <protection locked="true" hidden="false"/>
    </xf>
    <xf numFmtId="164" fontId="30" fillId="0" borderId="17" xfId="0" applyFont="true" applyBorder="true" applyAlignment="true" applyProtection="false">
      <alignment horizontal="general" vertical="center" textRotation="0" wrapText="true" indent="0" shrinkToFit="false"/>
      <protection locked="true" hidden="false"/>
    </xf>
    <xf numFmtId="164" fontId="0" fillId="0" borderId="12" xfId="0" applyFont="true" applyBorder="true" applyAlignment="true" applyProtection="false">
      <alignment horizontal="general" vertical="center" textRotation="0" wrapText="false" indent="0" shrinkToFit="false"/>
      <protection locked="true" hidden="false"/>
    </xf>
    <xf numFmtId="164" fontId="6" fillId="0" borderId="21" xfId="0" applyFont="true" applyBorder="true" applyAlignment="true" applyProtection="false">
      <alignment horizontal="general" vertical="center" textRotation="0" wrapText="false" indent="0" shrinkToFit="false"/>
      <protection locked="true" hidden="false"/>
    </xf>
    <xf numFmtId="164" fontId="30" fillId="0" borderId="22" xfId="0" applyFont="true" applyBorder="true" applyAlignment="true" applyProtection="false">
      <alignment horizontal="general" vertical="center" textRotation="0" wrapText="true" indent="0" shrinkToFit="false"/>
      <protection locked="true" hidden="false"/>
    </xf>
    <xf numFmtId="164" fontId="16" fillId="0" borderId="12"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6" fillId="6" borderId="1" xfId="0" applyFont="true" applyBorder="true" applyAlignment="true" applyProtection="false">
      <alignment horizontal="center" vertical="bottom" textRotation="0" wrapText="false" indent="0" shrinkToFit="false"/>
      <protection locked="true" hidden="false"/>
    </xf>
    <xf numFmtId="164" fontId="39" fillId="0" borderId="1" xfId="0" applyFont="true" applyBorder="true" applyAlignment="false" applyProtection="false">
      <alignment horizontal="general" vertical="bottom" textRotation="0" wrapText="false" indent="0" shrinkToFit="false"/>
      <protection locked="true" hidden="false"/>
    </xf>
    <xf numFmtId="164" fontId="6" fillId="6" borderId="17" xfId="0" applyFont="true" applyBorder="true" applyAlignment="true" applyProtection="false">
      <alignment horizontal="center" vertical="bottom" textRotation="0" wrapText="false" indent="0" shrinkToFit="false"/>
      <protection locked="true" hidden="false"/>
    </xf>
    <xf numFmtId="164" fontId="40" fillId="0" borderId="0" xfId="0" applyFont="true" applyBorder="false" applyAlignment="false" applyProtection="false">
      <alignment horizontal="general" vertical="bottom" textRotation="0" wrapText="false" indent="0" shrinkToFit="false"/>
      <protection locked="true" hidden="false"/>
    </xf>
    <xf numFmtId="164" fontId="6" fillId="9" borderId="1" xfId="0" applyFont="true" applyBorder="true" applyAlignment="true" applyProtection="false">
      <alignment horizontal="center" vertical="center" textRotation="0" wrapText="true" indent="0" shrinkToFit="false"/>
      <protection locked="true" hidden="false"/>
    </xf>
    <xf numFmtId="164" fontId="6" fillId="16" borderId="1" xfId="0" applyFont="true" applyBorder="true" applyAlignment="true" applyProtection="false">
      <alignment horizontal="center" vertical="center" textRotation="0" wrapText="true" indent="0" shrinkToFit="false"/>
      <protection locked="true" hidden="false"/>
    </xf>
    <xf numFmtId="164" fontId="6" fillId="17" borderId="1" xfId="0" applyFont="true" applyBorder="true" applyAlignment="true" applyProtection="false">
      <alignment horizontal="center" vertical="center" textRotation="0" wrapText="true" indent="0" shrinkToFit="false"/>
      <protection locked="true" hidden="false"/>
    </xf>
    <xf numFmtId="164" fontId="6" fillId="18" borderId="1" xfId="0" applyFont="true" applyBorder="true" applyAlignment="true" applyProtection="false">
      <alignment horizontal="center" vertical="center" textRotation="0" wrapText="true" indent="0" shrinkToFit="false"/>
      <protection locked="true" hidden="false"/>
    </xf>
    <xf numFmtId="164" fontId="6" fillId="19" borderId="1" xfId="0" applyFont="true" applyBorder="true" applyAlignment="true" applyProtection="false">
      <alignment horizontal="center" vertical="center" textRotation="0" wrapText="true" indent="0" shrinkToFit="false"/>
      <protection locked="true" hidden="false"/>
    </xf>
    <xf numFmtId="164" fontId="40" fillId="0" borderId="0" xfId="0" applyFont="true" applyBorder="false" applyAlignment="true" applyProtection="false">
      <alignment horizontal="general" vertical="bottom" textRotation="0" wrapText="true" indent="0" shrinkToFit="false"/>
      <protection locked="true" hidden="false"/>
    </xf>
    <xf numFmtId="164" fontId="27" fillId="9" borderId="1" xfId="0" applyFont="true" applyBorder="true" applyAlignment="true" applyProtection="false">
      <alignment horizontal="center" vertical="center" textRotation="0" wrapText="true" indent="0" shrinkToFit="false"/>
      <protection locked="true" hidden="false"/>
    </xf>
    <xf numFmtId="164" fontId="27" fillId="16" borderId="1" xfId="0" applyFont="true" applyBorder="true" applyAlignment="true" applyProtection="false">
      <alignment horizontal="center" vertical="center" textRotation="0" wrapText="true" indent="0" shrinkToFit="false"/>
      <protection locked="true" hidden="false"/>
    </xf>
    <xf numFmtId="164" fontId="27" fillId="17" borderId="1" xfId="0" applyFont="true" applyBorder="true" applyAlignment="true" applyProtection="false">
      <alignment horizontal="center" vertical="center" textRotation="0" wrapText="true" indent="0" shrinkToFit="false"/>
      <protection locked="true" hidden="false"/>
    </xf>
    <xf numFmtId="164" fontId="27" fillId="17" borderId="1" xfId="0" applyFont="true" applyBorder="true" applyAlignment="true" applyProtection="false">
      <alignment horizontal="left" vertical="center" textRotation="0" wrapText="true" indent="0" shrinkToFit="false"/>
      <protection locked="true" hidden="false"/>
    </xf>
    <xf numFmtId="164" fontId="27" fillId="18" borderId="1" xfId="0" applyFont="true" applyBorder="true" applyAlignment="true" applyProtection="false">
      <alignment horizontal="center" vertical="center" textRotation="0" wrapText="true" indent="0" shrinkToFit="false"/>
      <protection locked="true" hidden="false"/>
    </xf>
    <xf numFmtId="164" fontId="27" fillId="18" borderId="1" xfId="0" applyFont="true" applyBorder="true" applyAlignment="true" applyProtection="false">
      <alignment horizontal="left" vertical="center" textRotation="0" wrapText="true" indent="0" shrinkToFit="false"/>
      <protection locked="true" hidden="false"/>
    </xf>
    <xf numFmtId="164" fontId="27" fillId="19" borderId="1" xfId="0" applyFont="true" applyBorder="true" applyAlignment="true" applyProtection="false">
      <alignment horizontal="center" vertical="center" textRotation="0" wrapText="true" indent="0" shrinkToFit="false"/>
      <protection locked="true" hidden="false"/>
    </xf>
    <xf numFmtId="164" fontId="27" fillId="19" borderId="1" xfId="0" applyFont="true" applyBorder="true" applyAlignment="true" applyProtection="false">
      <alignment horizontal="left" vertical="center" textRotation="0" wrapText="true" indent="0" shrinkToFit="false"/>
      <protection locked="true" hidden="false"/>
    </xf>
    <xf numFmtId="164" fontId="27"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1"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1" fillId="9" borderId="1" xfId="0" applyFont="true" applyBorder="true" applyAlignment="true" applyProtection="false">
      <alignment horizontal="center" vertical="center" textRotation="0" wrapText="true" indent="0" shrinkToFit="false"/>
      <protection locked="true" hidden="false"/>
    </xf>
    <xf numFmtId="164" fontId="42" fillId="16" borderId="1" xfId="0" applyFont="true" applyBorder="true" applyAlignment="true" applyProtection="false">
      <alignment horizontal="center" vertical="center" textRotation="0" wrapText="true" indent="0" shrinkToFit="false"/>
      <protection locked="true" hidden="false"/>
    </xf>
    <xf numFmtId="164" fontId="41" fillId="17" borderId="1" xfId="0" applyFont="true" applyBorder="true" applyAlignment="true" applyProtection="false">
      <alignment horizontal="center" vertical="center" textRotation="0" wrapText="true" indent="0" shrinkToFit="false"/>
      <protection locked="true" hidden="false"/>
    </xf>
    <xf numFmtId="164" fontId="41" fillId="20" borderId="1" xfId="0" applyFont="true" applyBorder="true" applyAlignment="true" applyProtection="false">
      <alignment horizontal="center" vertical="center" textRotation="0" wrapText="true" indent="0" shrinkToFit="false"/>
      <protection locked="true" hidden="false"/>
    </xf>
    <xf numFmtId="164" fontId="41" fillId="18" borderId="1" xfId="0" applyFont="true" applyBorder="true" applyAlignment="true" applyProtection="false">
      <alignment horizontal="center" vertical="center" textRotation="0" wrapText="false" indent="0" shrinkToFit="false"/>
      <protection locked="true" hidden="false"/>
    </xf>
    <xf numFmtId="164" fontId="6" fillId="21" borderId="1" xfId="0" applyFont="true" applyBorder="true" applyAlignment="true" applyProtection="false">
      <alignment horizontal="general" vertical="center" textRotation="0" wrapText="false" indent="0" shrinkToFit="false"/>
      <protection locked="true" hidden="false"/>
    </xf>
    <xf numFmtId="164" fontId="6" fillId="20" borderId="1" xfId="0" applyFont="true" applyBorder="true" applyAlignment="true" applyProtection="false">
      <alignment horizontal="center" vertical="center" textRotation="0" wrapText="true" indent="0" shrinkToFit="false"/>
      <protection locked="true" hidden="false"/>
    </xf>
    <xf numFmtId="164" fontId="29"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6" fillId="6" borderId="1" xfId="0" applyFont="true" applyBorder="true" applyAlignment="true" applyProtection="false">
      <alignment horizontal="center" vertical="center" textRotation="0" wrapText="true" indent="0" shrinkToFit="false"/>
      <protection locked="true" hidden="false"/>
    </xf>
    <xf numFmtId="164" fontId="6" fillId="0" borderId="15" xfId="0" applyFont="true" applyBorder="true" applyAlignment="true" applyProtection="false">
      <alignment horizontal="center" vertical="center" textRotation="0" wrapText="true" indent="0" shrinkToFit="false"/>
      <protection locked="true" hidden="false"/>
    </xf>
    <xf numFmtId="164" fontId="6" fillId="6" borderId="12" xfId="0" applyFont="true" applyBorder="true" applyAlignment="true" applyProtection="false">
      <alignment horizontal="center" vertical="center" textRotation="0" wrapText="true" indent="0" shrinkToFit="false"/>
      <protection locked="true" hidden="false"/>
    </xf>
    <xf numFmtId="164" fontId="27" fillId="6"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28" fillId="10" borderId="12" xfId="0" applyFont="true" applyBorder="true" applyAlignment="true" applyProtection="false">
      <alignment horizontal="center" vertical="center" textRotation="0" wrapText="false" indent="0" shrinkToFit="false"/>
      <protection locked="true" hidden="false"/>
    </xf>
    <xf numFmtId="164" fontId="28" fillId="22" borderId="21" xfId="0" applyFont="true" applyBorder="true" applyAlignment="true" applyProtection="false">
      <alignment horizontal="center" vertical="center" textRotation="0" wrapText="false" indent="0" shrinkToFit="false"/>
      <protection locked="true" hidden="false"/>
    </xf>
    <xf numFmtId="164" fontId="29" fillId="0" borderId="16"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30" fillId="0" borderId="10" xfId="0" applyFont="true" applyBorder="true" applyAlignment="true" applyProtection="false">
      <alignment horizontal="center" vertical="top" textRotation="0" wrapText="tru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29"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30" fillId="0" borderId="1" xfId="0" applyFont="true" applyBorder="true" applyAlignment="true" applyProtection="false">
      <alignment horizontal="center" vertical="center" textRotation="0" wrapText="false" indent="0" shrinkToFit="false"/>
      <protection locked="true" hidden="false"/>
    </xf>
    <xf numFmtId="164" fontId="43" fillId="0" borderId="1" xfId="0" applyFont="true" applyBorder="true" applyAlignment="true" applyProtection="false">
      <alignment horizontal="general" vertical="center" textRotation="0" wrapText="false" indent="0" shrinkToFit="false"/>
      <protection locked="true" hidden="false"/>
    </xf>
    <xf numFmtId="164" fontId="43" fillId="0" borderId="10"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29" fillId="15" borderId="1" xfId="0" applyFont="true" applyBorder="true" applyAlignment="true" applyProtection="false">
      <alignment horizontal="center" vertical="center" textRotation="0" wrapText="false" indent="0" shrinkToFit="false"/>
      <protection locked="true" hidden="false"/>
    </xf>
    <xf numFmtId="164" fontId="29" fillId="15" borderId="1" xfId="0" applyFont="true" applyBorder="true" applyAlignment="true" applyProtection="false">
      <alignment horizontal="general" vertical="center" textRotation="0" wrapText="false" indent="0" shrinkToFit="false"/>
      <protection locked="true" hidden="false"/>
    </xf>
    <xf numFmtId="164" fontId="27" fillId="15" borderId="1" xfId="0" applyFont="true" applyBorder="true" applyAlignment="true" applyProtection="false">
      <alignment horizontal="center" vertical="center" textRotation="0" wrapText="false" indent="0" shrinkToFit="false"/>
      <protection locked="true" hidden="false"/>
    </xf>
    <xf numFmtId="164" fontId="0" fillId="15" borderId="1" xfId="0" applyFont="true" applyBorder="true" applyAlignment="true" applyProtection="false">
      <alignment horizontal="center" vertical="center" textRotation="0" wrapText="false" indent="0" shrinkToFit="false"/>
      <protection locked="true" hidden="false"/>
    </xf>
    <xf numFmtId="164" fontId="44" fillId="0" borderId="1" xfId="0" applyFont="true" applyBorder="true" applyAlignment="true" applyProtection="false">
      <alignment horizontal="center" vertical="center" textRotation="0" wrapText="false" indent="0" shrinkToFit="false"/>
      <protection locked="true" hidden="false"/>
    </xf>
    <xf numFmtId="164" fontId="44" fillId="0" borderId="1" xfId="0" applyFont="true" applyBorder="true" applyAlignment="true" applyProtection="false">
      <alignment horizontal="center" vertical="center" textRotation="0" wrapText="true" indent="0" shrinkToFit="false"/>
      <protection locked="true" hidden="false"/>
    </xf>
    <xf numFmtId="164" fontId="44" fillId="0" borderId="1" xfId="0" applyFont="true" applyBorder="true" applyAlignment="true" applyProtection="false">
      <alignment horizontal="center" vertical="bottom" textRotation="0" wrapText="false" indent="0" shrinkToFit="false"/>
      <protection locked="true" hidden="false"/>
    </xf>
    <xf numFmtId="164" fontId="0" fillId="0" borderId="12" xfId="0" applyFont="true" applyBorder="true" applyAlignment="true" applyProtection="false">
      <alignment horizontal="center" vertical="center" textRotation="0" wrapText="false" indent="0" shrinkToFit="false"/>
      <protection locked="true" hidden="false"/>
    </xf>
    <xf numFmtId="164" fontId="29" fillId="0" borderId="21" xfId="0" applyFont="true" applyBorder="true" applyAlignment="true" applyProtection="false">
      <alignment horizontal="center" vertical="center" textRotation="0" wrapText="false" indent="0" shrinkToFit="false"/>
      <protection locked="true" hidden="false"/>
    </xf>
    <xf numFmtId="164" fontId="29" fillId="0" borderId="12" xfId="0" applyFont="true" applyBorder="true" applyAlignment="true" applyProtection="false">
      <alignment horizontal="center" vertical="center" textRotation="0" wrapText="false" indent="0" shrinkToFit="false"/>
      <protection locked="true" hidden="false"/>
    </xf>
    <xf numFmtId="164" fontId="6" fillId="0" borderId="12" xfId="0" applyFont="true" applyBorder="true" applyAlignment="true" applyProtection="false">
      <alignment horizontal="center" vertical="center" textRotation="0" wrapText="false" indent="0" shrinkToFit="false"/>
      <protection locked="true" hidden="false"/>
    </xf>
    <xf numFmtId="164" fontId="30" fillId="0" borderId="12"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0" fillId="0" borderId="11" xfId="0" applyFont="true" applyBorder="true" applyAlignment="true" applyProtection="false">
      <alignment horizontal="general" vertical="center" textRotation="0" wrapText="false" indent="0" shrinkToFit="false"/>
      <protection locked="true" hidden="false"/>
    </xf>
    <xf numFmtId="164" fontId="6" fillId="0" borderId="17" xfId="0" applyFont="true" applyBorder="true" applyAlignment="true" applyProtection="false">
      <alignment horizontal="center" vertical="center" textRotation="0" wrapText="false" indent="0" shrinkToFit="false"/>
      <protection locked="true" hidden="false"/>
    </xf>
    <xf numFmtId="164" fontId="0" fillId="0" borderId="16" xfId="0" applyFont="true" applyBorder="true" applyAlignment="true" applyProtection="false">
      <alignment horizontal="center" vertical="center" textRotation="0" wrapText="false" indent="0" shrinkToFit="false"/>
      <protection locked="true" hidden="false"/>
    </xf>
    <xf numFmtId="164" fontId="45"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8" fillId="0" borderId="0" xfId="20" applyFont="true" applyBorder="true" applyAlignment="true" applyProtection="true">
      <alignment horizontal="left" vertical="bottom" textRotation="0" wrapText="false" indent="0" shrinkToFit="false"/>
      <protection locked="true" hidden="false"/>
    </xf>
    <xf numFmtId="164" fontId="46" fillId="23" borderId="1" xfId="0" applyFont="true" applyBorder="true" applyAlignment="true" applyProtection="false">
      <alignment horizontal="center" vertical="top" textRotation="0" wrapText="true" indent="0" shrinkToFit="false"/>
      <protection locked="true" hidden="false"/>
    </xf>
    <xf numFmtId="164" fontId="46" fillId="24" borderId="1" xfId="0" applyFont="true" applyBorder="true" applyAlignment="true" applyProtection="false">
      <alignment horizontal="center" vertical="top" textRotation="0" wrapText="true" indent="0" shrinkToFit="false"/>
      <protection locked="true" hidden="false"/>
    </xf>
    <xf numFmtId="164" fontId="29" fillId="23" borderId="1" xfId="0" applyFont="true" applyBorder="true" applyAlignment="true" applyProtection="false">
      <alignment horizontal="general" vertical="top" textRotation="0" wrapText="true" indent="0" shrinkToFit="false"/>
      <protection locked="true" hidden="false"/>
    </xf>
    <xf numFmtId="164" fontId="29" fillId="24" borderId="1" xfId="0" applyFont="true" applyBorder="true" applyAlignment="true" applyProtection="false">
      <alignment horizontal="general" vertical="top" textRotation="0" wrapText="true" indent="0" shrinkToFit="false"/>
      <protection locked="true" hidden="false"/>
    </xf>
    <xf numFmtId="164" fontId="29" fillId="24" borderId="1" xfId="0" applyFont="true" applyBorder="tru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9" fontId="0" fillId="0" borderId="0" xfId="0" applyFont="false" applyBorder="false" applyAlignment="true" applyProtection="false">
      <alignment horizontal="general" vertical="center" textRotation="0" wrapText="fals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4" fontId="0" fillId="0" borderId="23" xfId="27" applyFont="true" applyBorder="true" applyAlignment="false" applyProtection="false">
      <alignment horizontal="general" vertical="bottom" textRotation="0" wrapText="false" indent="0" shrinkToFit="false"/>
      <protection locked="true" hidden="false"/>
    </xf>
    <xf numFmtId="164" fontId="0" fillId="0" borderId="24" xfId="25" applyFont="true" applyBorder="true" applyAlignment="false" applyProtection="false">
      <alignment horizontal="general" vertical="bottom" textRotation="0" wrapText="false" indent="0" shrinkToFit="false"/>
      <protection locked="true" hidden="false"/>
    </xf>
    <xf numFmtId="164" fontId="0" fillId="0" borderId="25" xfId="28" applyFont="true" applyBorder="true" applyAlignment="false" applyProtection="false">
      <alignment horizontal="left" vertical="bottom" textRotation="0" wrapText="false" indent="0" shrinkToFit="false"/>
      <protection locked="true" hidden="false"/>
    </xf>
    <xf numFmtId="164" fontId="0" fillId="0" borderId="26" xfId="26" applyFont="false" applyBorder="true" applyAlignment="false" applyProtection="false">
      <alignment horizontal="general" vertical="bottom" textRotation="0" wrapText="false" indent="0" shrinkToFit="false"/>
      <protection locked="true" hidden="false"/>
    </xf>
    <xf numFmtId="164" fontId="0" fillId="0" borderId="27" xfId="28" applyFont="true" applyBorder="true" applyAlignment="false" applyProtection="false">
      <alignment horizontal="left" vertical="bottom" textRotation="0" wrapText="false" indent="0" shrinkToFit="false"/>
      <protection locked="true" hidden="false"/>
    </xf>
    <xf numFmtId="164" fontId="0" fillId="0" borderId="28" xfId="26" applyFont="false" applyBorder="true" applyAlignment="false" applyProtection="false">
      <alignment horizontal="general" vertical="bottom" textRotation="0" wrapText="false" indent="0" shrinkToFit="false"/>
      <protection locked="true" hidden="false"/>
    </xf>
    <xf numFmtId="164" fontId="0" fillId="0" borderId="29" xfId="26" applyFont="false" applyBorder="true" applyAlignment="false" applyProtection="false">
      <alignment horizontal="general" vertical="bottom" textRotation="0" wrapText="false" indent="0" shrinkToFit="false"/>
      <protection locked="true" hidden="false"/>
    </xf>
    <xf numFmtId="164" fontId="6" fillId="0" borderId="30" xfId="29" applyFont="true" applyBorder="true" applyAlignment="false" applyProtection="false">
      <alignment horizontal="left" vertical="bottom" textRotation="0" wrapText="false" indent="0" shrinkToFit="false"/>
      <protection locked="true" hidden="false"/>
    </xf>
    <xf numFmtId="164" fontId="6" fillId="0" borderId="31" xfId="30" applyFont="false" applyBorder="true" applyAlignment="false" applyProtection="false">
      <alignment horizontal="general" vertical="bottom" textRotation="0" wrapText="false" indent="0" shrinkToFit="false"/>
      <protection locked="true" hidden="false"/>
    </xf>
  </cellXfs>
  <cellStyles count="17">
    <cellStyle name="Normal" xfId="0" builtinId="0"/>
    <cellStyle name="Comma" xfId="15" builtinId="3"/>
    <cellStyle name="Comma [0]" xfId="16" builtinId="6"/>
    <cellStyle name="Currency" xfId="17" builtinId="4"/>
    <cellStyle name="Currency [0]" xfId="18" builtinId="7"/>
    <cellStyle name="Percent" xfId="19" builtinId="5"/>
    <cellStyle name="Good 2" xfId="21"/>
    <cellStyle name="Normal 2" xfId="22"/>
    <cellStyle name="Normal 3" xfId="23"/>
    <cellStyle name="Normal 4" xfId="24"/>
    <cellStyle name="Pivot Table Corner" xfId="25"/>
    <cellStyle name="Pivot Table Value" xfId="26"/>
    <cellStyle name="Pivot Table Field" xfId="27"/>
    <cellStyle name="Pivot Table Category" xfId="28"/>
    <cellStyle name="Pivot Table Title" xfId="29"/>
    <cellStyle name="Pivot Table Result" xfId="30"/>
    <cellStyle name="*unknown*" xfId="20" builtinId="8"/>
  </cellStyles>
  <dxfs count="56">
    <dxf>
      <fill>
        <patternFill patternType="solid">
          <fgColor rgb="FFFFF2CC"/>
        </patternFill>
      </fill>
    </dxf>
    <dxf>
      <fill>
        <patternFill patternType="solid">
          <fgColor rgb="FF000000"/>
          <bgColor rgb="FFFFFFFF"/>
        </patternFill>
      </fill>
    </dxf>
    <dxf>
      <fill>
        <patternFill patternType="solid">
          <fgColor rgb="FFFF0000"/>
        </patternFill>
      </fill>
    </dxf>
    <dxf>
      <fill>
        <patternFill patternType="solid">
          <fgColor rgb="00FFFFFF"/>
        </patternFill>
      </fill>
    </dxf>
    <dxf>
      <fill>
        <patternFill patternType="solid">
          <fgColor rgb="FFE7E6E6"/>
        </patternFill>
      </fill>
    </dxf>
    <dxf>
      <fill>
        <patternFill patternType="solid">
          <fgColor rgb="FFC6EFCE"/>
        </patternFill>
      </fill>
    </dxf>
    <dxf>
      <fill>
        <patternFill patternType="solid">
          <fgColor rgb="FFFFC7CE"/>
        </patternFill>
      </fill>
    </dxf>
    <dxf>
      <fill>
        <patternFill patternType="solid">
          <fgColor rgb="FF006100"/>
        </patternFill>
      </fill>
    </dxf>
    <dxf>
      <fill>
        <patternFill patternType="solid">
          <fgColor rgb="FF9C0006"/>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5B9BD5"/>
        </patternFill>
      </fill>
    </dxf>
    <dxf>
      <fill>
        <patternFill patternType="solid">
          <fgColor rgb="FFFFFFFF"/>
        </patternFill>
      </fill>
    </dxf>
    <dxf>
      <fill>
        <patternFill patternType="solid">
          <fgColor rgb="FFF8CBAD"/>
        </patternFill>
      </fill>
    </dxf>
    <dxf>
      <fill>
        <patternFill patternType="solid">
          <fgColor rgb="FFC65911"/>
        </patternFill>
      </fill>
    </dxf>
    <dxf>
      <fill>
        <patternFill patternType="solid">
          <fgColor rgb="FF1F4E79"/>
        </patternFill>
      </fill>
    </dxf>
    <dxf>
      <fill>
        <patternFill patternType="solid">
          <fgColor rgb="FF181818"/>
        </patternFill>
      </fill>
    </dxf>
    <dxf>
      <fill>
        <patternFill patternType="solid">
          <fgColor rgb="FF444444"/>
        </patternFill>
      </fill>
    </dxf>
    <dxf>
      <fill>
        <patternFill patternType="solid">
          <fgColor rgb="FF767171"/>
        </patternFill>
      </fill>
    </dxf>
    <dxf>
      <fill>
        <patternFill patternType="solid">
          <fgColor rgb="FFDEEBF7"/>
        </patternFill>
      </fill>
    </dxf>
    <dxf>
      <fill>
        <patternFill patternType="solid">
          <fgColor rgb="FFFBE5D6"/>
        </patternFill>
      </fill>
    </dxf>
    <dxf>
      <fill>
        <patternFill patternType="solid">
          <fgColor rgb="FFE2F0D9"/>
        </patternFill>
      </fill>
    </dxf>
    <dxf>
      <fill>
        <patternFill patternType="solid">
          <fgColor rgb="FFF2F2F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1"/>
        <i val="0"/>
      </font>
      <fill>
        <patternFill>
          <bgColor rgb="FFFFFF00"/>
        </patternFill>
      </fill>
    </dxf>
    <dxf>
      <font>
        <color rgb="FF9C0006"/>
      </font>
      <fill>
        <patternFill>
          <bgColor rgb="FFFFC7CE"/>
        </patternFill>
      </fill>
    </dxf>
    <dxf>
      <font>
        <color rgb="FF595959"/>
      </font>
      <fill>
        <patternFill>
          <bgColor rgb="FFA6A6A6"/>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1"/>
        <i val="0"/>
      </font>
      <fill>
        <patternFill>
          <bgColor rgb="FFFFFF00"/>
        </patternFill>
      </fill>
    </dxf>
    <dxf>
      <font>
        <color rgb="FF595959"/>
      </font>
      <fill>
        <patternFill>
          <bgColor rgb="FFA6A6A6"/>
        </patternFill>
      </fill>
    </dxf>
    <dxf>
      <font>
        <color rgb="FF595959"/>
      </font>
      <fill>
        <patternFill>
          <bgColor rgb="FFA6A6A6"/>
        </patternFill>
      </fill>
    </dxf>
    <dxf>
      <font>
        <color rgb="FF9C0006"/>
      </font>
      <fill>
        <patternFill>
          <bgColor rgb="FFFFC7CE"/>
        </patternFill>
      </fill>
    </dxf>
    <dxf>
      <font>
        <b val="1"/>
        <i val="0"/>
      </font>
      <fill>
        <patternFill>
          <bgColor rgb="FFFFFF00"/>
        </patternFill>
      </fill>
    </dxf>
    <dxf>
      <fill>
        <patternFill patternType="solid">
          <fgColor rgb="FF002060"/>
        </patternFill>
      </fill>
    </dxf>
    <dxf>
      <fill>
        <patternFill patternType="solid">
          <fgColor rgb="FF222222"/>
        </patternFill>
      </fill>
    </dxf>
    <dxf>
      <fill>
        <patternFill patternType="solid">
          <fgColor rgb="FFA9D18E"/>
        </patternFill>
      </fill>
    </dxf>
    <dxf>
      <fill>
        <patternFill patternType="solid">
          <fgColor rgb="FFDFC9EF"/>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767171"/>
      <rgbColor rgb="FF5B9BD5"/>
      <rgbColor rgb="FF993366"/>
      <rgbColor rgb="FFFFF2CC"/>
      <rgbColor rgb="FFDEEBF7"/>
      <rgbColor rgb="FF660066"/>
      <rgbColor rgb="FFDAE3F3"/>
      <rgbColor rgb="FF0563C1"/>
      <rgbColor rgb="FFDFC9EF"/>
      <rgbColor rgb="FF000080"/>
      <rgbColor rgb="FFFF00FF"/>
      <rgbColor rgb="FFE7E6E6"/>
      <rgbColor rgb="FF00FFFF"/>
      <rgbColor rgb="FF800080"/>
      <rgbColor rgb="FF800000"/>
      <rgbColor rgb="FF008080"/>
      <rgbColor rgb="FF0000FF"/>
      <rgbColor rgb="FF00CCFF"/>
      <rgbColor rgb="FFE2F0D9"/>
      <rgbColor rgb="FFC6EFCE"/>
      <rgbColor rgb="FFFBE5D6"/>
      <rgbColor rgb="FFC6E0B4"/>
      <rgbColor rgb="FFF4B183"/>
      <rgbColor rgb="FFFFC7CE"/>
      <rgbColor rgb="FFF8CBAD"/>
      <rgbColor rgb="FF2F5597"/>
      <rgbColor rgb="FF33CCCC"/>
      <rgbColor rgb="FFA9D18E"/>
      <rgbColor rgb="FFD9D9D9"/>
      <rgbColor rgb="FFF2F2F2"/>
      <rgbColor rgb="FFC65911"/>
      <rgbColor rgb="FF595959"/>
      <rgbColor rgb="FFA6A6A6"/>
      <rgbColor rgb="FF002060"/>
      <rgbColor rgb="FF339966"/>
      <rgbColor rgb="FF181818"/>
      <rgbColor rgb="FF444444"/>
      <rgbColor rgb="FF993300"/>
      <rgbColor rgb="FF993366"/>
      <rgbColor rgb="FF1F4E7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externalLink" Target="externalLinks/externalLink1.xml"/><Relationship Id="rId24" Type="http://schemas.openxmlformats.org/officeDocument/2006/relationships/externalLink" Target="externalLinks/externalLink2.xml"/><Relationship Id="rId25" Type="http://schemas.openxmlformats.org/officeDocument/2006/relationships/externalLink" Target="externalLinks/externalLink3.xml"/><Relationship Id="rId26" Type="http://schemas.openxmlformats.org/officeDocument/2006/relationships/externalLink" Target="externalLinks/externalLink4.xml"/><Relationship Id="rId27" Type="http://schemas.openxmlformats.org/officeDocument/2006/relationships/externalLink" Target="externalLinks/externalLink5.xml"/><Relationship Id="rId28" Type="http://schemas.openxmlformats.org/officeDocument/2006/relationships/externalLink" Target="externalLinks/externalLink6.xml"/><Relationship Id="rId29" Type="http://schemas.openxmlformats.org/officeDocument/2006/relationships/externalLink" Target="externalLinks/externalLink7.xml"/><Relationship Id="rId30" Type="http://schemas.openxmlformats.org/officeDocument/2006/relationships/externalLink" Target="externalLinks/externalLink8.xml"/><Relationship Id="rId31" Type="http://schemas.openxmlformats.org/officeDocument/2006/relationships/sharedStrings" Target="sharedStrings.xml"/><Relationship Id="rId32" Type="http://schemas.openxmlformats.org/officeDocument/2006/relationships/pivotCacheDefinition" Target="pivotCache/pivotCacheDefinition1.xml"/>
</Relationships>
</file>

<file path=xl/drawings/_rels/drawing1.xml.rels><?xml version="1.0" encoding="UTF-8"?>
<Relationships xmlns="http://schemas.openxmlformats.org/package/2006/relationships"><Relationship Id="rId1" Type="http://schemas.openxmlformats.org/officeDocument/2006/relationships/hyperlink" Target="https://confluence.devops.lloydsbanking.com/display/CCTR/Data+Mapping+Checklists" TargetMode="External"/><Relationship Id="rId2" Type="http://schemas.openxmlformats.org/officeDocument/2006/relationships/hyperlink" Target="https://confluence.devops.lloydsbanking.com/display/CCTR/BIG+Query+Data+Types" TargetMode="External"/>
</Relationships>
</file>

<file path=xl/drawings/_rels/drawing2.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_rels/drawing4.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28</xdr:col>
      <xdr:colOff>570960</xdr:colOff>
      <xdr:row>43</xdr:row>
      <xdr:rowOff>123120</xdr:rowOff>
    </xdr:to>
    <xdr:sp>
      <xdr:nvSpPr>
        <xdr:cNvPr id="0" name="TextBox 1"/>
        <xdr:cNvSpPr/>
      </xdr:nvSpPr>
      <xdr:spPr>
        <a:xfrm>
          <a:off x="0" y="0"/>
          <a:ext cx="17764200" cy="8314560"/>
        </a:xfrm>
        <a:prstGeom prst="rect">
          <a:avLst/>
        </a:prstGeom>
        <a:solidFill>
          <a:schemeClr val="lt1"/>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1" lang="en-GB" sz="1600" spc="-1" strike="noStrike" u="sng">
              <a:solidFill>
                <a:schemeClr val="dk1"/>
              </a:solidFill>
              <a:uFillTx/>
              <a:latin typeface="Calibri"/>
            </a:rPr>
            <a:t>General Instructions</a:t>
          </a:r>
          <a:br/>
          <a:endParaRPr b="0" lang="en-GB" sz="1600" spc="-1" strike="noStrike">
            <a:latin typeface="Times New Roman"/>
          </a:endParaRPr>
        </a:p>
        <a:p>
          <a:pPr>
            <a:lnSpc>
              <a:spcPct val="100000"/>
            </a:lnSpc>
          </a:pPr>
          <a:r>
            <a:rPr b="0" lang="en-GB" sz="1100" spc="-1" strike="noStrike">
              <a:solidFill>
                <a:schemeClr val="dk1"/>
              </a:solidFill>
              <a:latin typeface="Calibri"/>
            </a:rPr>
            <a:t>1. Enter required information in the Version Control worksheet</a:t>
          </a:r>
          <a:endParaRPr b="0" lang="en-GB" sz="1100" spc="-1" strike="noStrike">
            <a:latin typeface="Times New Roman"/>
          </a:endParaRPr>
        </a:p>
        <a:p>
          <a:pPr>
            <a:lnSpc>
              <a:spcPct val="100000"/>
            </a:lnSpc>
          </a:pPr>
          <a:r>
            <a:rPr b="0" lang="en-GB" sz="1100" spc="-1" strike="noStrike">
              <a:solidFill>
                <a:schemeClr val="dk1"/>
              </a:solidFill>
              <a:latin typeface="Calibri"/>
            </a:rPr>
            <a:t>2. Update the Key-Information worksheet, specifically the nCino data model version you are using in this mapping document</a:t>
          </a:r>
          <a:endParaRPr b="0" lang="en-GB" sz="1100" spc="-1" strike="noStrike">
            <a:latin typeface="Times New Roman"/>
          </a:endParaRPr>
        </a:p>
        <a:p>
          <a:pPr>
            <a:lnSpc>
              <a:spcPct val="100000"/>
            </a:lnSpc>
          </a:pPr>
          <a:r>
            <a:rPr b="0" lang="en-GB" sz="1100" spc="-1" strike="noStrike">
              <a:solidFill>
                <a:schemeClr val="dk1"/>
              </a:solidFill>
              <a:latin typeface="Calibri"/>
            </a:rPr>
            <a:t>3. List out all data objects and their attributes with the meta data you will be targeting in this mapping document</a:t>
          </a:r>
          <a:endParaRPr b="0" lang="en-GB" sz="1100" spc="-1" strike="noStrike">
            <a:latin typeface="Times New Roman"/>
          </a:endParaRPr>
        </a:p>
        <a:p>
          <a:pPr>
            <a:lnSpc>
              <a:spcPct val="100000"/>
            </a:lnSpc>
          </a:pPr>
          <a:r>
            <a:rPr b="0" lang="en-GB" sz="1100" spc="-1" strike="noStrike">
              <a:solidFill>
                <a:schemeClr val="dk1"/>
              </a:solidFill>
              <a:latin typeface="Calibri"/>
            </a:rPr>
            <a:t>4. Start Mapping!</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tabLst>
              <a:tab algn="l" pos="0"/>
            </a:tabLst>
          </a:pPr>
          <a:r>
            <a:rPr b="1" lang="en-GB" sz="1600" spc="-1" strike="noStrike" u="sng">
              <a:solidFill>
                <a:schemeClr val="dk1"/>
              </a:solidFill>
              <a:uFillTx/>
              <a:latin typeface="Calibri"/>
            </a:rPr>
            <a:t>Mapping Instructions for the RAW and STAGING Layers</a:t>
          </a:r>
          <a:br/>
          <a:r>
            <a:rPr b="0" lang="en-GB" sz="1100" spc="-1" strike="noStrike">
              <a:solidFill>
                <a:schemeClr val="dk1"/>
              </a:solidFill>
              <a:latin typeface="Calibri"/>
            </a:rPr>
            <a:t>1. The RAW layer will be  the set of tables created to receive the data from source and should reflect source objects and attributes exactly.</a:t>
          </a:r>
          <a:endParaRPr b="0" lang="en-GB" sz="1100" spc="-1" strike="noStrike">
            <a:latin typeface="Times New Roman"/>
          </a:endParaRPr>
        </a:p>
        <a:p>
          <a:pPr>
            <a:lnSpc>
              <a:spcPct val="100000"/>
            </a:lnSpc>
            <a:tabLst>
              <a:tab algn="l" pos="0"/>
            </a:tabLst>
          </a:pPr>
          <a:r>
            <a:rPr b="0" lang="en-GB" sz="1100" spc="-1" strike="noStrike">
              <a:solidFill>
                <a:schemeClr val="dk1"/>
              </a:solidFill>
              <a:latin typeface="Calibri"/>
            </a:rPr>
            <a:t>     </a:t>
          </a:r>
          <a:r>
            <a:rPr b="0" lang="en-GB" sz="1100" spc="-1" strike="noStrike">
              <a:solidFill>
                <a:schemeClr val="dk1"/>
              </a:solidFill>
              <a:latin typeface="Calibri"/>
            </a:rPr>
            <a:t>Since it is likely that most if not all source data will be received via CSV files, the RAW data objects will apply minimal data checking: all columns are of the STRING datatype and no check is performed for mandatory fields </a:t>
          </a:r>
          <a:endParaRPr b="0" lang="en-GB" sz="1100" spc="-1" strike="noStrike">
            <a:latin typeface="Times New Roman"/>
          </a:endParaRPr>
        </a:p>
        <a:p>
          <a:pPr>
            <a:lnSpc>
              <a:spcPct val="100000"/>
            </a:lnSpc>
            <a:tabLst>
              <a:tab algn="l" pos="0"/>
            </a:tabLst>
          </a:pPr>
          <a:r>
            <a:rPr b="0" lang="en-GB" sz="1100" spc="-1" strike="noStrike">
              <a:solidFill>
                <a:schemeClr val="dk1"/>
              </a:solidFill>
              <a:latin typeface="Calibri"/>
            </a:rPr>
            <a:t>2. The STAGING layer will again reflect the exact structure found in the RAW layer, except that in this layer all appropriate datatypes will be applied (e.g. DATE, NUMERIC, etc) , also reference data check (i.e. Foreign Keys), and mandatory data checks will be performed.</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1" lang="en-GB" sz="1600" spc="-1" strike="noStrike" u="sng">
              <a:solidFill>
                <a:schemeClr val="dk1"/>
              </a:solidFill>
              <a:uFillTx/>
              <a:latin typeface="Calibri"/>
            </a:rPr>
            <a:t>Mapping Instructions for the Curated Layer</a:t>
          </a:r>
          <a:br/>
          <a:endParaRPr b="0" lang="en-GB" sz="1600" spc="-1" strike="noStrike">
            <a:latin typeface="Times New Roman"/>
          </a:endParaRPr>
        </a:p>
        <a:p>
          <a:pPr>
            <a:lnSpc>
              <a:spcPct val="100000"/>
            </a:lnSpc>
            <a:tabLst>
              <a:tab algn="l" pos="0"/>
            </a:tabLst>
          </a:pPr>
          <a:r>
            <a:rPr b="0" lang="en-GB" sz="1100" spc="-1" strike="noStrike">
              <a:solidFill>
                <a:schemeClr val="dk1"/>
              </a:solidFill>
              <a:latin typeface="Calibri"/>
            </a:rPr>
            <a:t>1. List out all the data objects and attributes of impacted nCino data model on the left of the mapping sheet following the template columns</a:t>
          </a:r>
          <a:endParaRPr b="0" lang="en-GB" sz="1100" spc="-1" strike="noStrike">
            <a:latin typeface="Times New Roman"/>
          </a:endParaRPr>
        </a:p>
        <a:p>
          <a:pPr>
            <a:lnSpc>
              <a:spcPct val="100000"/>
            </a:lnSpc>
            <a:tabLst>
              <a:tab algn="l" pos="0"/>
            </a:tabLst>
          </a:pPr>
          <a:r>
            <a:rPr b="0" lang="en-GB" sz="1100" spc="-1" strike="noStrike">
              <a:solidFill>
                <a:schemeClr val="dk1"/>
              </a:solidFill>
              <a:latin typeface="Calibri"/>
            </a:rPr>
            <a:t>2. Provide the mapping for each target attribute with the following convention:</a:t>
          </a:r>
          <a:br/>
          <a:r>
            <a:rPr b="0" lang="en-GB" sz="1100" spc="-1" strike="noStrike">
              <a:solidFill>
                <a:schemeClr val="dk1"/>
              </a:solidFill>
              <a:latin typeface="Calibri"/>
            </a:rPr>
            <a:t>	</a:t>
          </a:r>
          <a:r>
            <a:rPr b="0" lang="en-GB" sz="1100" spc="-1" strike="noStrike">
              <a:solidFill>
                <a:schemeClr val="dk1"/>
              </a:solidFill>
              <a:latin typeface="Calibri"/>
            </a:rPr>
            <a:t>2.1 Indicate which source system is being mapped into Curated using the usual convention as found in RDW</a:t>
          </a:r>
          <a:endParaRPr b="0" lang="en-GB" sz="1100" spc="-1" strike="noStrike">
            <a:latin typeface="Times New Roman"/>
          </a:endParaRPr>
        </a:p>
        <a:p>
          <a:pPr>
            <a:lnSpc>
              <a:spcPct val="100000"/>
            </a:lnSpc>
            <a:tabLst>
              <a:tab algn="l" pos="0"/>
            </a:tabLst>
          </a:pPr>
          <a:r>
            <a:rPr b="0" lang="en-GB" sz="1100" spc="-1" strike="noStrike">
              <a:solidFill>
                <a:schemeClr val="dk1"/>
              </a:solidFill>
              <a:latin typeface="Calibri"/>
            </a:rPr>
            <a:t>	</a:t>
          </a:r>
          <a:r>
            <a:rPr b="0" lang="en-GB" sz="1100" spc="-1" strike="noStrike">
              <a:solidFill>
                <a:schemeClr val="dk1"/>
              </a:solidFill>
              <a:latin typeface="Calibri"/>
            </a:rPr>
            <a:t>2.2 When refering to source data objects, provide the source in the format [tableName].[AttributeName]</a:t>
          </a:r>
          <a:endParaRPr b="0" lang="en-GB" sz="1100" spc="-1" strike="noStrike">
            <a:latin typeface="Times New Roman"/>
          </a:endParaRPr>
        </a:p>
        <a:p>
          <a:pPr>
            <a:lnSpc>
              <a:spcPct val="100000"/>
            </a:lnSpc>
            <a:tabLst>
              <a:tab algn="l" pos="0"/>
            </a:tabLst>
          </a:pPr>
          <a:r>
            <a:rPr b="0" lang="en-GB" sz="1100" spc="-1" strike="noStrike">
              <a:solidFill>
                <a:schemeClr val="dk1"/>
              </a:solidFill>
              <a:latin typeface="Calibri"/>
            </a:rPr>
            <a:t>	</a:t>
          </a:r>
          <a:r>
            <a:rPr b="0" lang="en-GB" sz="1100" spc="-1" strike="noStrike">
              <a:solidFill>
                <a:schemeClr val="dk1"/>
              </a:solidFill>
              <a:latin typeface="Calibri"/>
            </a:rPr>
            <a:t>2.3 If the mapping requires it, add the transformation in the source column e.g. concatenating columns, mathematical operations, substrings, etc</a:t>
          </a:r>
          <a:endParaRPr b="0" lang="en-GB" sz="1100" spc="-1" strike="noStrike">
            <a:latin typeface="Times New Roman"/>
          </a:endParaRPr>
        </a:p>
        <a:p>
          <a:pPr>
            <a:lnSpc>
              <a:spcPct val="100000"/>
            </a:lnSpc>
            <a:tabLst>
              <a:tab algn="l" pos="0"/>
            </a:tabLst>
          </a:pPr>
          <a:r>
            <a:rPr b="0" lang="en-GB" sz="1100" spc="-1" strike="noStrike">
              <a:solidFill>
                <a:schemeClr val="dk1"/>
              </a:solidFill>
              <a:latin typeface="Calibri"/>
            </a:rPr>
            <a:t>	</a:t>
          </a:r>
          <a:r>
            <a:rPr b="0" lang="en-GB" sz="1100" spc="-1" strike="noStrike">
              <a:solidFill>
                <a:schemeClr val="dk1"/>
              </a:solidFill>
              <a:latin typeface="Calibri"/>
            </a:rPr>
            <a:t>2.4 In the Example value mapping, provide an actual transformation to illustrate the expected value</a:t>
          </a:r>
          <a:endParaRPr b="0" lang="en-GB" sz="1100" spc="-1" strike="noStrike">
            <a:latin typeface="Times New Roman"/>
          </a:endParaRPr>
        </a:p>
        <a:p>
          <a:pPr>
            <a:lnSpc>
              <a:spcPct val="100000"/>
            </a:lnSpc>
            <a:tabLst>
              <a:tab algn="l" pos="0"/>
            </a:tabLst>
          </a:pPr>
          <a:r>
            <a:rPr b="0" lang="en-GB" sz="1100" spc="-1" strike="noStrike">
              <a:solidFill>
                <a:schemeClr val="dk1"/>
              </a:solidFill>
              <a:latin typeface="Calibri"/>
            </a:rPr>
            <a:t>	</a:t>
          </a:r>
          <a:r>
            <a:rPr b="0" lang="en-GB" sz="1100" spc="-1" strike="noStrike">
              <a:solidFill>
                <a:schemeClr val="dk1"/>
              </a:solidFill>
              <a:latin typeface="Calibri"/>
            </a:rPr>
            <a:t>2.5 Add notes if needed</a:t>
          </a:r>
          <a:endParaRPr b="0" lang="en-GB" sz="1100" spc="-1" strike="noStrike">
            <a:latin typeface="Times New Roman"/>
          </a:endParaRPr>
        </a:p>
        <a:p>
          <a:pPr>
            <a:lnSpc>
              <a:spcPct val="100000"/>
            </a:lnSpc>
            <a:tabLst>
              <a:tab algn="l" pos="0"/>
            </a:tabLst>
          </a:pPr>
          <a:r>
            <a:rPr b="0" lang="en-GB" sz="1100" spc="-1" strike="noStrike">
              <a:solidFill>
                <a:schemeClr val="dk1"/>
              </a:solidFill>
              <a:latin typeface="Calibri"/>
            </a:rPr>
            <a:t>	</a:t>
          </a:r>
          <a:r>
            <a:rPr b="0" lang="en-GB" sz="1100" spc="-1" strike="noStrike">
              <a:solidFill>
                <a:schemeClr val="dk1"/>
              </a:solidFill>
              <a:latin typeface="Calibri"/>
            </a:rPr>
            <a:t>2.6 For the signoff column, you will have the choice between 2 values "Project team" and "Business", the first option will indicate that the mapping has been reviewed and approve by the wider project team. The Business sign off validates that signoff and freezes the mapping</a:t>
          </a:r>
          <a:endParaRPr b="0" lang="en-GB" sz="1100" spc="-1" strike="noStrike">
            <a:latin typeface="Times New Roman"/>
          </a:endParaRPr>
        </a:p>
        <a:p>
          <a:pPr>
            <a:lnSpc>
              <a:spcPct val="100000"/>
            </a:lnSpc>
            <a:tabLst>
              <a:tab algn="l" pos="0"/>
            </a:tabLst>
          </a:pPr>
          <a:r>
            <a:rPr b="0" lang="en-GB" sz="1100" spc="-1" strike="noStrike">
              <a:solidFill>
                <a:schemeClr val="dk1"/>
              </a:solidFill>
              <a:latin typeface="Calibri"/>
            </a:rPr>
            <a:t>	</a:t>
          </a:r>
          <a:r>
            <a:rPr b="0" lang="en-GB" sz="1100" spc="-1" strike="noStrike">
              <a:solidFill>
                <a:schemeClr val="dk1"/>
              </a:solidFill>
              <a:latin typeface="Calibri"/>
            </a:rPr>
            <a:t>2.7 The last column Dev Complete is to indicate that the mapping has been built</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1" lang="en-GB" sz="1600" spc="-1" strike="noStrike" u="sng">
              <a:solidFill>
                <a:schemeClr val="dk1"/>
              </a:solidFill>
              <a:uFillTx/>
              <a:latin typeface="Calibri"/>
            </a:rPr>
            <a:t>References:</a:t>
          </a:r>
          <a:endParaRPr b="0" lang="en-GB" sz="1600" spc="-1" strike="noStrike">
            <a:latin typeface="Times New Roman"/>
          </a:endParaRPr>
        </a:p>
      </xdr:txBody>
    </xdr:sp>
    <xdr:clientData/>
  </xdr:twoCellAnchor>
  <xdr:twoCellAnchor editAs="twoCell">
    <xdr:from>
      <xdr:col>0</xdr:col>
      <xdr:colOff>181080</xdr:colOff>
      <xdr:row>30</xdr:row>
      <xdr:rowOff>123840</xdr:rowOff>
    </xdr:from>
    <xdr:to>
      <xdr:col>9</xdr:col>
      <xdr:colOff>93960</xdr:colOff>
      <xdr:row>32</xdr:row>
      <xdr:rowOff>49320</xdr:rowOff>
    </xdr:to>
    <xdr:sp>
      <xdr:nvSpPr>
        <xdr:cNvPr id="1" name="TextBox 2">
          <a:hlinkClick r:id="rId1"/>
        </xdr:cNvPr>
        <xdr:cNvSpPr/>
      </xdr:nvSpPr>
      <xdr:spPr>
        <a:xfrm>
          <a:off x="181080" y="5838840"/>
          <a:ext cx="5439240" cy="306360"/>
        </a:xfrm>
        <a:prstGeom prst="rect">
          <a:avLst/>
        </a:prstGeom>
        <a:solidFill>
          <a:schemeClr val="lt1"/>
        </a:solid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0" lang="en-GB" sz="1100" spc="-1" strike="noStrike" u="sng">
              <a:solidFill>
                <a:schemeClr val="accent1">
                  <a:lumMod val="75000"/>
                </a:schemeClr>
              </a:solidFill>
              <a:uFillTx/>
              <a:latin typeface="Calibri"/>
            </a:rPr>
            <a:t>Checklists</a:t>
          </a:r>
          <a:endParaRPr b="0" lang="en-GB" sz="1100" spc="-1" strike="noStrike">
            <a:latin typeface="Times New Roman"/>
          </a:endParaRPr>
        </a:p>
      </xdr:txBody>
    </xdr:sp>
    <xdr:clientData/>
  </xdr:twoCellAnchor>
  <xdr:twoCellAnchor editAs="twoCell">
    <xdr:from>
      <xdr:col>0</xdr:col>
      <xdr:colOff>184320</xdr:colOff>
      <xdr:row>32</xdr:row>
      <xdr:rowOff>76320</xdr:rowOff>
    </xdr:from>
    <xdr:to>
      <xdr:col>9</xdr:col>
      <xdr:colOff>93960</xdr:colOff>
      <xdr:row>34</xdr:row>
      <xdr:rowOff>1800</xdr:rowOff>
    </xdr:to>
    <xdr:sp>
      <xdr:nvSpPr>
        <xdr:cNvPr id="2" name="TextBox 3">
          <a:hlinkClick r:id="rId2"/>
        </xdr:cNvPr>
        <xdr:cNvSpPr/>
      </xdr:nvSpPr>
      <xdr:spPr>
        <a:xfrm>
          <a:off x="184320" y="6172200"/>
          <a:ext cx="5436000" cy="306720"/>
        </a:xfrm>
        <a:prstGeom prst="rect">
          <a:avLst/>
        </a:prstGeom>
        <a:solidFill>
          <a:schemeClr val="lt1"/>
        </a:solidFill>
        <a:ln w="9525">
          <a:noFill/>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n-GB" sz="1100" spc="-1" strike="noStrike" u="sng">
              <a:solidFill>
                <a:schemeClr val="accent1">
                  <a:lumMod val="75000"/>
                </a:schemeClr>
              </a:solidFill>
              <a:uFillTx/>
              <a:latin typeface="Calibri"/>
            </a:rPr>
            <a:t>Data Types conversion</a:t>
          </a:r>
          <a:endParaRPr b="0" lang="en-GB" sz="1100" spc="-1" strike="noStrike">
            <a:latin typeface="Times New Roman"/>
          </a:endParaRPr>
        </a:p>
        <a:p>
          <a:pPr>
            <a:lnSpc>
              <a:spcPct val="100000"/>
            </a:lnSpc>
            <a:tabLst>
              <a:tab algn="l" pos="0"/>
            </a:tabLst>
          </a:pPr>
          <a:endParaRPr b="0" lang="en-GB" sz="11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28440</xdr:colOff>
      <xdr:row>17</xdr:row>
      <xdr:rowOff>66600</xdr:rowOff>
    </xdr:from>
    <xdr:to>
      <xdr:col>13</xdr:col>
      <xdr:colOff>142200</xdr:colOff>
      <xdr:row>19</xdr:row>
      <xdr:rowOff>180000</xdr:rowOff>
    </xdr:to>
    <xdr:sp>
      <xdr:nvSpPr>
        <xdr:cNvPr id="6" name="TextBox 1"/>
        <xdr:cNvSpPr/>
      </xdr:nvSpPr>
      <xdr:spPr>
        <a:xfrm>
          <a:off x="12473280" y="4581360"/>
          <a:ext cx="4332600" cy="494640"/>
        </a:xfrm>
        <a:prstGeom prst="rect">
          <a:avLst/>
        </a:prstGeom>
        <a:solidFill>
          <a:schemeClr val="lt1"/>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GB" sz="1100" spc="-1" strike="noStrike">
              <a:solidFill>
                <a:schemeClr val="dk1"/>
              </a:solidFill>
              <a:latin typeface="Calibri"/>
            </a:rPr>
            <a:t>Only the "ChangeType" value is required to be mapped beyond the Staging layer.</a:t>
          </a:r>
          <a:endParaRPr b="0" lang="en-GB" sz="1100" spc="-1" strike="noStrike">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12.xml><?xml version="1.0" encoding="utf-8"?>
<xdr:wsDr xmlns:xdr="http://schemas.openxmlformats.org/drawingml/2006/spreadsheetDrawing" xmlns:a="http://schemas.openxmlformats.org/drawingml/2006/main" xmlns:r="http://schemas.openxmlformats.org/officeDocument/2006/relationships"/>
</file>

<file path=xl/drawings/drawing13.xml><?xml version="1.0" encoding="utf-8"?>
<xdr:wsDr xmlns:xdr="http://schemas.openxmlformats.org/drawingml/2006/spreadsheetDrawing" xmlns:a="http://schemas.openxmlformats.org/drawingml/2006/main" xmlns:r="http://schemas.openxmlformats.org/officeDocument/2006/relationships"/>
</file>

<file path=xl/drawings/drawing14.xml><?xml version="1.0" encoding="utf-8"?>
<xdr:wsDr xmlns:xdr="http://schemas.openxmlformats.org/drawingml/2006/spreadsheetDrawing" xmlns:a="http://schemas.openxmlformats.org/drawingml/2006/main" xmlns:r="http://schemas.openxmlformats.org/officeDocument/2006/relationships"/>
</file>

<file path=xl/drawings/drawing15.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2340000</xdr:colOff>
      <xdr:row>13</xdr:row>
      <xdr:rowOff>85680</xdr:rowOff>
    </xdr:from>
    <xdr:to>
      <xdr:col>15</xdr:col>
      <xdr:colOff>24840</xdr:colOff>
      <xdr:row>25</xdr:row>
      <xdr:rowOff>158040</xdr:rowOff>
    </xdr:to>
    <xdr:sp>
      <xdr:nvSpPr>
        <xdr:cNvPr id="7" name="TextBox 1"/>
        <xdr:cNvSpPr/>
      </xdr:nvSpPr>
      <xdr:spPr>
        <a:xfrm>
          <a:off x="8682840" y="2857320"/>
          <a:ext cx="8859600" cy="11311920"/>
        </a:xfrm>
        <a:prstGeom prst="rect">
          <a:avLst/>
        </a:prstGeom>
        <a:gradFill rotWithShape="0">
          <a:gsLst>
            <a:gs pos="0">
              <a:srgbClr val="d1d1d1"/>
            </a:gs>
            <a:gs pos="100000">
              <a:srgbClr val="c7c7c7"/>
            </a:gs>
          </a:gsLst>
          <a:lin ang="5400000"/>
        </a:gradFill>
        <a:ln>
          <a:solidFill>
            <a:srgbClr val="a5a5a5"/>
          </a:solidFill>
        </a:ln>
      </xdr:spPr>
      <xdr:style>
        <a:lnRef idx="1">
          <a:schemeClr val="accent3"/>
        </a:lnRef>
        <a:fillRef idx="2">
          <a:schemeClr val="accent3"/>
        </a:fillRef>
        <a:effectRef idx="1">
          <a:schemeClr val="accent3"/>
        </a:effectRef>
        <a:fontRef idx="minor"/>
      </xdr:style>
      <xdr:txBody>
        <a:bodyPr horzOverflow="clip" vertOverflow="clip" lIns="90000" rIns="90000" tIns="45000" bIns="45000" anchor="t">
          <a:noAutofit/>
        </a:bodyPr>
        <a:p>
          <a:pPr>
            <a:lnSpc>
              <a:spcPct val="100000"/>
            </a:lnSpc>
          </a:pPr>
          <a:r>
            <a:rPr b="1" lang="en-GB" sz="2000" spc="-1" strike="noStrike">
              <a:solidFill>
                <a:schemeClr val="dk1"/>
              </a:solidFill>
              <a:latin typeface="Calibri"/>
            </a:rPr>
            <a:t>Place here the data type conversion reference tables for the systems you are working with</a:t>
          </a:r>
          <a:endParaRPr b="0" lang="en-GB" sz="2000" spc="-1" strike="noStrike">
            <a:latin typeface="Times New Roman"/>
          </a:endParaRPr>
        </a:p>
        <a:p>
          <a:pPr>
            <a:lnSpc>
              <a:spcPct val="100000"/>
            </a:lnSpc>
          </a:pPr>
          <a:r>
            <a:rPr b="1" lang="en-GB" sz="2000" spc="-1" strike="noStrike">
              <a:solidFill>
                <a:schemeClr val="dk1"/>
              </a:solidFill>
              <a:latin typeface="Calibri"/>
            </a:rPr>
            <a:t>It could be from Oracle to SQL Server, or GCP to Oracle.</a:t>
          </a:r>
          <a:endParaRPr b="0" lang="en-GB" sz="2000" spc="-1" strike="noStrike">
            <a:latin typeface="Times New Roman"/>
          </a:endParaRPr>
        </a:p>
        <a:p>
          <a:pPr>
            <a:lnSpc>
              <a:spcPct val="100000"/>
            </a:lnSpc>
          </a:pPr>
          <a:r>
            <a:rPr b="1" lang="en-GB" sz="2000" spc="-1" strike="noStrike">
              <a:solidFill>
                <a:schemeClr val="dk1"/>
              </a:solidFill>
              <a:latin typeface="Calibri"/>
            </a:rPr>
            <a:t>(data types mapping can be found @ </a:t>
          </a:r>
          <a:r>
            <a:rPr b="0" lang="en-GB" sz="2000" spc="-1" strike="noStrike">
              <a:solidFill>
                <a:schemeClr val="dk1"/>
              </a:solidFill>
              <a:latin typeface="Calibri"/>
            </a:rPr>
            <a:t>BIG Query Data Types - Commercial Credit Transformation - Lloyds Banking Group Confluence</a:t>
          </a:r>
          <a:endParaRPr b="0" lang="en-GB" sz="20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76320</xdr:colOff>
      <xdr:row>1</xdr:row>
      <xdr:rowOff>104760</xdr:rowOff>
    </xdr:from>
    <xdr:to>
      <xdr:col>3</xdr:col>
      <xdr:colOff>188280</xdr:colOff>
      <xdr:row>7</xdr:row>
      <xdr:rowOff>18360</xdr:rowOff>
    </xdr:to>
    <xdr:pic>
      <xdr:nvPicPr>
        <xdr:cNvPr id="3" name="Picture 1" descr="Lloyds Banking Group"/>
        <xdr:cNvPicPr/>
      </xdr:nvPicPr>
      <xdr:blipFill>
        <a:blip r:embed="rId1"/>
        <a:stretch/>
      </xdr:blipFill>
      <xdr:spPr>
        <a:xfrm>
          <a:off x="690480" y="266760"/>
          <a:ext cx="1420560" cy="551880"/>
        </a:xfrm>
        <a:prstGeom prst="rect">
          <a:avLst/>
        </a:prstGeom>
        <a:ln w="9525">
          <a:noFill/>
        </a:ln>
      </xdr:spPr>
    </xdr:pic>
    <xdr:clientData/>
  </xdr:twoCellAnchor>
  <xdr:twoCellAnchor editAs="oneCell">
    <xdr:from>
      <xdr:col>7</xdr:col>
      <xdr:colOff>2883600</xdr:colOff>
      <xdr:row>1</xdr:row>
      <xdr:rowOff>69120</xdr:rowOff>
    </xdr:from>
    <xdr:to>
      <xdr:col>8</xdr:col>
      <xdr:colOff>484200</xdr:colOff>
      <xdr:row>7</xdr:row>
      <xdr:rowOff>29160</xdr:rowOff>
    </xdr:to>
    <xdr:pic>
      <xdr:nvPicPr>
        <xdr:cNvPr id="4" name="Picture 2" descr=""/>
        <xdr:cNvPicPr/>
      </xdr:nvPicPr>
      <xdr:blipFill>
        <a:blip r:embed="rId2"/>
        <a:stretch/>
      </xdr:blipFill>
      <xdr:spPr>
        <a:xfrm>
          <a:off x="8974440" y="231120"/>
          <a:ext cx="520560" cy="59832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247680</xdr:colOff>
      <xdr:row>1</xdr:row>
      <xdr:rowOff>50760</xdr:rowOff>
    </xdr:from>
    <xdr:to>
      <xdr:col>23</xdr:col>
      <xdr:colOff>235800</xdr:colOff>
      <xdr:row>55</xdr:row>
      <xdr:rowOff>134640</xdr:rowOff>
    </xdr:to>
    <xdr:pic>
      <xdr:nvPicPr>
        <xdr:cNvPr id="5" name="Picture 1" descr=""/>
        <xdr:cNvPicPr/>
      </xdr:nvPicPr>
      <xdr:blipFill>
        <a:blip r:embed="rId1"/>
        <a:stretch/>
      </xdr:blipFill>
      <xdr:spPr>
        <a:xfrm>
          <a:off x="247680" y="241200"/>
          <a:ext cx="13877640" cy="1037088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https://m.methodology.accenture.com/Durgesh/Method/Q1-FY14/Data%20Migration/Attachment/sample/sample%20cleansed/Archiving%20Requirements%20Sample.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B:/CIB/Center%201980/Reporting%20Repository/CMP/New%20AFS%20CLO%20Product/Facility%20Types%20FINAL%202008.xls"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https://m.methodology.accenture.com/hybrid_agile/amt.adm.exres/templates/Product%20Backlog%20Template.xlsm"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https://ts.accenture.com/sites/U.S.BankSBBTOMnCino/Shared%20Documents/General/03%20Functional/Deliverables/6.2%20-%20Cost%20Estimate/US%20Bank%20Estimates_v1.0.xlsb" TargetMode="External"/>
</Relationships>
</file>

<file path=xl/externalLinks/_rels/externalLink5.xml.rels><?xml version="1.0" encoding="UTF-8"?>
<Relationships xmlns="http://schemas.openxmlformats.org/package/2006/relationships"><Relationship Id="rId1" Type="http://schemas.openxmlformats.org/officeDocument/2006/relationships/externalLinkPath" Target="https://m.methodology.accenture.com/Users/r.meharwade/Documents/SharePoint%20Drafts/Backlogs/From%20Agile%20Methodology/Solution%20Backlog%20Template.xls" TargetMode="External"/>
</Relationships>
</file>

<file path=xl/externalLinks/_rels/externalLink6.xml.rels><?xml version="1.0" encoding="UTF-8"?>
<Relationships xmlns="http://schemas.openxmlformats.org/package/2006/relationships"><Relationship Id="rId1" Type="http://schemas.openxmlformats.org/officeDocument/2006/relationships/externalLinkPath" Target="file://9CBB73BE/Business%20Rules%20Documentation%20Template%20%20working%20copy%20with%20highlights.xlsx" TargetMode="External"/>
</Relationships>
</file>

<file path=xl/externalLinks/_rels/externalLink7.xml.rels><?xml version="1.0" encoding="UTF-8"?>
<Relationships xmlns="http://schemas.openxmlformats.org/package/2006/relationships"><Relationship Id="rId1" Type="http://schemas.openxmlformats.org/officeDocument/2006/relationships/externalLinkPath" Target="http://www.teampbbi.com/DOCUME~1/rrice/LOCALS~1/Temp/Temporary%20Directory%201%20for%20New%20Methodology%20Config%20Workbook.zip/Methodology/Ashland%20Requirements_Prioritized%20em%20v.2.xls" TargetMode="External"/>
</Relationships>
</file>

<file path=xl/externalLinks/_rels/externalLink8.xml.rels><?xml version="1.0" encoding="UTF-8"?>
<Relationships xmlns="http://schemas.openxmlformats.org/package/2006/relationships"><Relationship Id="rId1" Type="http://schemas.openxmlformats.org/officeDocument/2006/relationships/externalLinkPath" Target="../../../../../../O:/SRC-Data%20Feeds/STAGING/Dun%20and%20Bradstreet%20Stage%201%20Data%20Attribute%20Details%20(DAD)%20v1.4.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ystem"/>
      <sheetName val="Cover Sheet"/>
      <sheetName val="Analysis Guideline"/>
      <sheetName val="GI_General Information"/>
      <sheetName val="CO_Contracts"/>
      <sheetName val="TI_Technical Information"/>
      <sheetName val="LR_Legal Requirements_Country A"/>
      <sheetName val="LR_Legal Requirements_Country B"/>
      <sheetName val="LR_Legal Requirements_other"/>
      <sheetName val="BR_Regulatory_Business_Requirem"/>
      <sheetName val="NR_Non Regulatory_Business_Req"/>
      <sheetName val="AP_Archive"/>
      <sheetName val="BA_Backup"/>
      <sheetName val="md_Language"/>
      <sheetName val="md_CommandBar"/>
      <sheetName val="WA_Wave"/>
      <sheetName val="Quality Check"/>
      <sheetName val="Revision History"/>
      <sheetName val="technic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2007 Facility Type Definitions"/>
      <sheetName val="Dropdown List"/>
      <sheetName val="Data Lists"/>
      <sheetName val="Sheet1"/>
      <sheetName val="Sheet2"/>
      <sheetName val="Picklist Value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Instructions"/>
      <sheetName val="Tab Description"/>
      <sheetName val="Definitions"/>
      <sheetName val="Release Planning"/>
      <sheetName val="Product Backlog"/>
      <sheetName val="Product Backlog Details"/>
      <sheetName val="Burn Down Charts"/>
      <sheetName val="Burn Up Chart"/>
      <sheetName val="Non Functional Reqs"/>
      <sheetName val="Revision History"/>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structions"/>
      <sheetName val="Key Assumptions"/>
      <sheetName val="Scope"/>
      <sheetName val="Inventory"/>
      <sheetName val="Remaining Factors"/>
      <sheetName val="Complexity"/>
      <sheetName val="Estimate"/>
      <sheetName val="raw_data2"/>
      <sheetName val="Reporting"/>
      <sheetName val="Factor Summary"/>
      <sheetName val="raw_data"/>
      <sheetName val="table_data"/>
      <sheetName val="Profiler"/>
      <sheetName val="Comparison"/>
      <sheetName val="Role %"/>
      <sheetName val="Scope Formulas"/>
      <sheetName val="Interim Result"/>
      <sheetName val="Allocate"/>
      <sheetName val="Confi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Instructions"/>
      <sheetName val="Tab Description"/>
      <sheetName val="Definitions"/>
      <sheetName val="Solution-Release Status"/>
      <sheetName val="Status by Sprint"/>
      <sheetName val="Non Functional Reqs"/>
      <sheetName val="Mgmt Support"/>
      <sheetName val="Backlog"/>
      <sheetName val="08-S1"/>
      <sheetName val="Sprint Template"/>
      <sheetName val="Release Planning"/>
      <sheetName val="Capacity"/>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hange Log"/>
      <sheetName val="Questions"/>
      <sheetName val="Document Logic"/>
      <sheetName val="Reference"/>
      <sheetName val="Sheet1"/>
    </sheetNames>
    <sheetDataSet>
      <sheetData sheetId="0"/>
      <sheetData sheetId="1"/>
      <sheetData sheetId="2"/>
      <sheetData sheetId="3"/>
      <sheetData sheetId="4"/>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Requirements Summary"/>
      <sheetName val="Express Care Requirements"/>
      <sheetName val="Requirement Issues"/>
      <sheetName val="Requirement Type Description"/>
      <sheetName val="Business Priority Description"/>
      <sheetName val="Issues Status"/>
      <sheetName val="Lockdown Picklist"/>
      <sheetName val="Scope Description"/>
      <sheetName val="FRD - Metadata"/>
    </sheetNames>
    <sheetDataSet>
      <sheetData sheetId="0"/>
      <sheetData sheetId="1"/>
      <sheetData sheetId="2"/>
      <sheetData sheetId="3"/>
      <sheetData sheetId="4"/>
      <sheetData sheetId="5"/>
      <sheetData sheetId="6"/>
      <sheetData sheetId="7"/>
      <sheetData sheetId="8"/>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Version Control"/>
      <sheetName val="Inputs"/>
      <sheetName val="Table List"/>
      <sheetName val="Attributes"/>
      <sheetName val="FILTERS"/>
      <sheetName val="Mapping_Sheet"/>
      <sheetName val="DataType Map"/>
      <sheetName val="Errors"/>
      <sheetName val="Metadata"/>
      <sheetName val="BIRT_LOV_COUNTRY_CODES"/>
    </sheetNames>
    <sheetDataSet>
      <sheetData sheetId="0"/>
      <sheetData sheetId="1"/>
      <sheetData sheetId="2"/>
      <sheetData sheetId="3"/>
      <sheetData sheetId="4"/>
      <sheetData sheetId="5"/>
      <sheetData sheetId="6"/>
      <sheetData sheetId="7"/>
      <sheetData sheetId="8"/>
      <sheetData sheetId="9"/>
    </sheetDataSet>
  </externalBook>
</externalLink>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234" createdVersion="3">
  <cacheSource type="worksheet">
    <worksheetSource ref="A1:B235" sheet="Sheet1"/>
  </cacheSource>
  <cacheFields count="2">
    <cacheField name="Tablename" numFmtId="0">
      <sharedItems count="11">
        <s v="rskcsp_ds_classification"/>
        <s v="rskcsp_ds_debt_schedule"/>
        <s v="rskcsp_ds_spread_projections_driver"/>
        <s v="rskcsp_ds_spread_record_classification"/>
        <s v="rskcsp_ds_spread_record_total_classification"/>
        <s v="rskcsp_ds_spread_statement_period"/>
        <s v="rskcsp_ds_spread_statement_record"/>
        <s v="rskcsp_ds_spread_statement_record_total"/>
        <s v="rskcsp_ds_spread_statement_record_value"/>
        <s v="rskcsp_ds_spread_statement_type"/>
        <s v="rskcsp_ds_underwriting_bundle"/>
      </sharedItems>
    </cacheField>
    <cacheField name="Columnname" numFmtId="0">
      <sharedItems count="130">
        <s v="CCS_DatePeriodsSource__c"/>
        <s v="CreatedById"/>
        <s v="CreatedDate"/>
        <s v="CurrencyIsoCode"/>
        <s v="Id"/>
        <s v="LastModifiedById"/>
        <s v="LastModifiedDate"/>
        <s v="LLC_BI__Allow_Record_Filtering__c"/>
        <s v="LLC_BI__Analyst__c"/>
        <s v="LLC_BI__Associated_Parent_Record__c"/>
        <s v="LLC_BI__Average_Exchange_Rate__c"/>
        <s v="LLC_BI__Balance_Total__c"/>
        <s v="LLC_BI__Bundle__c"/>
        <s v="LLC_BI__Calc_Common_Sizing_Record__c"/>
        <s v="LLC_BI__Calc_Common_Sizing_Total_Group__c"/>
        <s v="LLC_BI__Category__c"/>
        <s v="LLC_BI__Classification__c"/>
        <s v="LLC_BI__Cloned_Source_Row__c"/>
        <s v="LLC_BI__Collateral__c"/>
        <s v="LLC_BI__Collateral_Column_Title__c"/>
        <s v="LLC_BI__Color__c"/>
        <s v="LLC_BI__Credit_Pull_Date__c"/>
        <s v="LLC_BI__Data_Source__c"/>
        <s v="LLC_BI__Debit__c"/>
        <s v="LLC_BI__Debt_Filter_Syntax__c"/>
        <s v="LLC_BI__Debt_Schedule__c"/>
        <s v="LLC_BI__Debt_Schedule_Date__c"/>
        <s v="LLC_BI__Debt_Schedule_Description__c"/>
        <s v="LLC_BI__Description__c"/>
        <s v="LLC_BI__Display_Common_Sizing__c"/>
        <s v="LLC_BI__Display_Projection_Drivers__c"/>
        <s v="LLC_BI__Display_Trend__c"/>
        <s v="LLC_BI__Display_Type__c"/>
        <s v="LLC_BI__Entity_Type__c"/>
        <s v="LLC_BI__Exchange_Rate__c"/>
        <s v="LLC_BI__External_Data_Source_Id__c"/>
        <s v="LLC_BI__External_Period_Key__c"/>
        <s v="LLC_BI__externalLookupKey__c"/>
        <s v="LLC_BI__Financial_Consolidation__c"/>
        <s v="LLC_BI__Fiscal_Year_TTM_Period__c"/>
        <s v="LLC_BI__Formula__c"/>
        <s v="LLC_BI__Formula_Long_Text__c"/>
        <s v="LLC_BI__Global_Analysis_Type__c"/>
        <s v="LLC_BI__Group_Columns__c"/>
        <s v="LLC_BI__Group_Type__c"/>
        <s v="LLC_BI__Hide_All_Records__c"/>
        <s v="LLC_BI__Hide_Column_Totals__c"/>
        <s v="LLC_BI__Import_Data_Source__c"/>
        <s v="LLC_BI__Include_In_Total__c"/>
        <s v="LLC_BI__Initial_Interim_TTM_Period__c"/>
        <s v="LLC_BI__Is_Annual__c"/>
        <s v="LLC_BI__Is_Balance_Check__c"/>
        <s v="LLC_BI__Is_Consolidation__c"/>
        <s v="LLC_BI__Is_Disabled__c"/>
        <s v="LLC_BI__Is_Fiscal_Year__c"/>
        <s v="LLC_BI__Is_Flex_Enabled_Debt_Schedule__c"/>
        <s v="LLC_BI__Is_Global_Analysis_Year__c"/>
        <s v="LLC_BI__Is_Linked__c"/>
        <s v="LLC_BI__Is_Multi_Currency__c"/>
        <s v="LLC_BI__Is_Personal_Financial_Statement__c"/>
        <s v="LLC_BI__Is_Summary_Group__c"/>
        <s v="LLC_BI__Is_Template__c"/>
        <s v="LLC_BI__KPI_Type__c"/>
        <s v="LLC_BI__Last_Updated__c"/>
        <s v="LLC_BI__Linked_Spread_Statement_Record__c"/>
        <s v="LLC_BI__Linked_Spread_Statement_Total_Group__c"/>
        <s v="LLC_BI__lookupKey__c"/>
        <s v="LLC_BI__Migration_Target__c"/>
        <s v="LLC_BI__Month__c"/>
        <s v="LLC_BI__Monthly_Current_Debt_Total__c"/>
        <s v="LLC_BI__Monthly_Proposed_Debt_Total__c"/>
        <s v="LLC_BI__Name_Override__c"/>
        <s v="LLC_BI__Number_of_Periods__c"/>
        <s v="LLC_BI__Object_API_Name__c"/>
        <s v="LLC_BI__Operation__c"/>
        <s v="LLC_BI__Operation_Add__c"/>
        <s v="LLC_BI__Operation_Divide__c"/>
        <s v="LLC_BI__Operation_Multiply__c"/>
        <s v="LLC_BI__Operation_Subtract__c"/>
        <s v="LLC_BI__Period_Key__c"/>
        <s v="LLC_BI__Period_Over_Period_Change__c"/>
        <s v="LLC_BI__Period_Over_Prior_Fiscal_Year__c"/>
        <s v="LLC_BI__Prior_Fiscal_Year__c"/>
        <s v="LLC_BI__Project_from_Period__c"/>
        <s v="LLC_BI__Publish_On_Init_Event__c"/>
        <s v="LLC_BI__Publish_On_Update_Event__c"/>
        <s v="LLC_BI__Record_Type__c"/>
        <s v="LLC_BI__Relationship__c"/>
        <s v="LLC_BI__Row_Number__c"/>
        <s v="LLC_BI__Selected__c"/>
        <s v="LLC_BI__Selected_In_Global__c"/>
        <s v="LLC_BI__Selected_Scale__c"/>
        <s v="LLC_BI__Show_Footnotes__c"/>
        <s v="LLC_BI__Show_Math__c"/>
        <s v="LLC_BI__Sort_Order__c"/>
        <s v="LLC_BI__Source__c"/>
        <s v="LLC_BI__Source_Currency__c"/>
        <s v="LLC_BI__Source_Debt_Schedule__c"/>
        <s v="LLC_BI__Source_Group__c"/>
        <s v="LLC_BI__Source_Row__c"/>
        <s v="LLC_BI__Source_Statement__c"/>
        <s v="LLC_BI__Source_Template__c"/>
        <s v="LLC_BI__Spread_Projections_Template__c"/>
        <s v="LLC_BI__Spread_Statement_Period__c"/>
        <s v="LLC_BI__Spread_Statement_Record__c"/>
        <s v="LLC_BI__Spread_Statement_Record_Total__c"/>
        <s v="LLC_BI__Spread_Statement_Record_Value__c"/>
        <s v="LLC_BI__Spread_Statement_Total_Group__c"/>
        <s v="LLC_BI__Spread_Statement_Type__c"/>
        <s v="LLC_BI__Statement_Date__c"/>
        <s v="LLC_BI__Static_Periods__c"/>
        <s v="LLC_BI__Supplemental_Number_of_Periods__c"/>
        <s v="LLC_BI__Supplemental_Source__c"/>
        <s v="LLC_BI__Supplemental_Statement_Date__c"/>
        <s v="LLC_BI__Supports_Common_Sizing__c"/>
        <s v="LLC_BI__Supports_Trend__c"/>
        <s v="LLC_BI__Title__c"/>
        <s v="LLC_BI__Total_Hide_Currency_Symbol__c"/>
        <s v="LLC_BI__Total_Monthly_Payment__c"/>
        <s v="LLC_BI__Total_Row_Name__c"/>
        <s v="LLC_BI__Total_Type__c"/>
        <s v="LLC_BI__Trailing_Interim_TTM_Period__c"/>
        <s v="LLC_BI__Type__c"/>
        <s v="LLC_BI__Unmapped_Values__c"/>
        <s v="LLC_BI__Value__c"/>
        <s v="LLC_BI__Version__c"/>
        <s v="LLC_BI__Year__c"/>
        <s v="LLC_BI__Year_Hidden_In_Global__c"/>
        <s v="Name"/>
        <s v="OwnerId"/>
      </sharedItems>
    </cacheField>
  </cacheFields>
</pivotCacheDefinition>
</file>

<file path=xl/pivotCache/pivotCacheRecords1.xml><?xml version="1.0" encoding="utf-8"?>
<pivotCacheRecords xmlns="http://schemas.openxmlformats.org/spreadsheetml/2006/main" xmlns:r="http://schemas.openxmlformats.org/officeDocument/2006/relationships" count="234">
  <r>
    <x v="1"/>
    <x v="12"/>
  </r>
  <r>
    <x v="1"/>
    <x v="1"/>
  </r>
  <r>
    <x v="1"/>
    <x v="2"/>
  </r>
  <r>
    <x v="1"/>
    <x v="3"/>
  </r>
  <r>
    <x v="1"/>
    <x v="4"/>
  </r>
  <r>
    <x v="1"/>
    <x v="5"/>
  </r>
  <r>
    <x v="1"/>
    <x v="6"/>
  </r>
  <r>
    <x v="1"/>
    <x v="21"/>
  </r>
  <r>
    <x v="1"/>
    <x v="24"/>
  </r>
  <r>
    <x v="1"/>
    <x v="26"/>
  </r>
  <r>
    <x v="1"/>
    <x v="27"/>
  </r>
  <r>
    <x v="1"/>
    <x v="128"/>
  </r>
  <r>
    <x v="1"/>
    <x v="61"/>
  </r>
  <r>
    <x v="1"/>
    <x v="63"/>
  </r>
  <r>
    <x v="1"/>
    <x v="66"/>
  </r>
  <r>
    <x v="1"/>
    <x v="69"/>
  </r>
  <r>
    <x v="1"/>
    <x v="70"/>
  </r>
  <r>
    <x v="1"/>
    <x v="129"/>
  </r>
  <r>
    <x v="1"/>
    <x v="103"/>
  </r>
  <r>
    <x v="1"/>
    <x v="87"/>
  </r>
  <r>
    <x v="1"/>
    <x v="97"/>
  </r>
  <r>
    <x v="1"/>
    <x v="118"/>
  </r>
  <r>
    <x v="10"/>
    <x v="18"/>
  </r>
  <r>
    <x v="10"/>
    <x v="1"/>
  </r>
  <r>
    <x v="10"/>
    <x v="2"/>
  </r>
  <r>
    <x v="10"/>
    <x v="3"/>
  </r>
  <r>
    <x v="10"/>
    <x v="28"/>
  </r>
  <r>
    <x v="10"/>
    <x v="38"/>
  </r>
  <r>
    <x v="10"/>
    <x v="4"/>
  </r>
  <r>
    <x v="10"/>
    <x v="47"/>
  </r>
  <r>
    <x v="10"/>
    <x v="52"/>
  </r>
  <r>
    <x v="10"/>
    <x v="53"/>
  </r>
  <r>
    <x v="10"/>
    <x v="61"/>
  </r>
  <r>
    <x v="10"/>
    <x v="5"/>
  </r>
  <r>
    <x v="10"/>
    <x v="6"/>
  </r>
  <r>
    <x v="10"/>
    <x v="66"/>
  </r>
  <r>
    <x v="10"/>
    <x v="67"/>
  </r>
  <r>
    <x v="10"/>
    <x v="73"/>
  </r>
  <r>
    <x v="10"/>
    <x v="129"/>
  </r>
  <r>
    <x v="10"/>
    <x v="87"/>
  </r>
  <r>
    <x v="10"/>
    <x v="91"/>
  </r>
  <r>
    <x v="10"/>
    <x v="92"/>
  </r>
  <r>
    <x v="10"/>
    <x v="101"/>
  </r>
  <r>
    <x v="10"/>
    <x v="128"/>
  </r>
  <r>
    <x v="10"/>
    <x v="125"/>
  </r>
  <r>
    <x v="0"/>
    <x v="15"/>
  </r>
  <r>
    <x v="0"/>
    <x v="128"/>
  </r>
  <r>
    <x v="0"/>
    <x v="1"/>
  </r>
  <r>
    <x v="0"/>
    <x v="2"/>
  </r>
  <r>
    <x v="0"/>
    <x v="3"/>
  </r>
  <r>
    <x v="0"/>
    <x v="4"/>
  </r>
  <r>
    <x v="0"/>
    <x v="5"/>
  </r>
  <r>
    <x v="0"/>
    <x v="6"/>
  </r>
  <r>
    <x v="0"/>
    <x v="66"/>
  </r>
  <r>
    <x v="0"/>
    <x v="129"/>
  </r>
  <r>
    <x v="9"/>
    <x v="7"/>
  </r>
  <r>
    <x v="9"/>
    <x v="11"/>
  </r>
  <r>
    <x v="9"/>
    <x v="12"/>
  </r>
  <r>
    <x v="9"/>
    <x v="13"/>
  </r>
  <r>
    <x v="9"/>
    <x v="14"/>
  </r>
  <r>
    <x v="9"/>
    <x v="1"/>
  </r>
  <r>
    <x v="9"/>
    <x v="2"/>
  </r>
  <r>
    <x v="9"/>
    <x v="3"/>
  </r>
  <r>
    <x v="9"/>
    <x v="28"/>
  </r>
  <r>
    <x v="9"/>
    <x v="29"/>
  </r>
  <r>
    <x v="9"/>
    <x v="30"/>
  </r>
  <r>
    <x v="9"/>
    <x v="31"/>
  </r>
  <r>
    <x v="9"/>
    <x v="33"/>
  </r>
  <r>
    <x v="9"/>
    <x v="43"/>
  </r>
  <r>
    <x v="9"/>
    <x v="4"/>
  </r>
  <r>
    <x v="9"/>
    <x v="58"/>
  </r>
  <r>
    <x v="9"/>
    <x v="59"/>
  </r>
  <r>
    <x v="9"/>
    <x v="61"/>
  </r>
  <r>
    <x v="9"/>
    <x v="5"/>
  </r>
  <r>
    <x v="9"/>
    <x v="6"/>
  </r>
  <r>
    <x v="9"/>
    <x v="66"/>
  </r>
  <r>
    <x v="9"/>
    <x v="129"/>
  </r>
  <r>
    <x v="9"/>
    <x v="94"/>
  </r>
  <r>
    <x v="9"/>
    <x v="100"/>
  </r>
  <r>
    <x v="9"/>
    <x v="128"/>
  </r>
  <r>
    <x v="9"/>
    <x v="110"/>
  </r>
  <r>
    <x v="9"/>
    <x v="114"/>
  </r>
  <r>
    <x v="9"/>
    <x v="115"/>
  </r>
  <r>
    <x v="9"/>
    <x v="117"/>
  </r>
  <r>
    <x v="9"/>
    <x v="119"/>
  </r>
  <r>
    <x v="9"/>
    <x v="122"/>
  </r>
  <r>
    <x v="6"/>
    <x v="9"/>
  </r>
  <r>
    <x v="6"/>
    <x v="17"/>
  </r>
  <r>
    <x v="6"/>
    <x v="1"/>
  </r>
  <r>
    <x v="6"/>
    <x v="2"/>
  </r>
  <r>
    <x v="6"/>
    <x v="3"/>
  </r>
  <r>
    <x v="6"/>
    <x v="23"/>
  </r>
  <r>
    <x v="6"/>
    <x v="32"/>
  </r>
  <r>
    <x v="6"/>
    <x v="41"/>
  </r>
  <r>
    <x v="6"/>
    <x v="62"/>
  </r>
  <r>
    <x v="6"/>
    <x v="4"/>
  </r>
  <r>
    <x v="6"/>
    <x v="48"/>
  </r>
  <r>
    <x v="6"/>
    <x v="57"/>
  </r>
  <r>
    <x v="6"/>
    <x v="5"/>
  </r>
  <r>
    <x v="6"/>
    <x v="6"/>
  </r>
  <r>
    <x v="6"/>
    <x v="64"/>
  </r>
  <r>
    <x v="6"/>
    <x v="65"/>
  </r>
  <r>
    <x v="6"/>
    <x v="66"/>
  </r>
  <r>
    <x v="6"/>
    <x v="74"/>
  </r>
  <r>
    <x v="6"/>
    <x v="75"/>
  </r>
  <r>
    <x v="6"/>
    <x v="76"/>
  </r>
  <r>
    <x v="6"/>
    <x v="77"/>
  </r>
  <r>
    <x v="6"/>
    <x v="78"/>
  </r>
  <r>
    <x v="6"/>
    <x v="80"/>
  </r>
  <r>
    <x v="6"/>
    <x v="81"/>
  </r>
  <r>
    <x v="6"/>
    <x v="82"/>
  </r>
  <r>
    <x v="6"/>
    <x v="86"/>
  </r>
  <r>
    <x v="6"/>
    <x v="88"/>
  </r>
  <r>
    <x v="6"/>
    <x v="99"/>
  </r>
  <r>
    <x v="6"/>
    <x v="128"/>
  </r>
  <r>
    <x v="6"/>
    <x v="105"/>
  </r>
  <r>
    <x v="6"/>
    <x v="108"/>
  </r>
  <r>
    <x v="7"/>
    <x v="1"/>
  </r>
  <r>
    <x v="7"/>
    <x v="2"/>
  </r>
  <r>
    <x v="7"/>
    <x v="3"/>
  </r>
  <r>
    <x v="7"/>
    <x v="23"/>
  </r>
  <r>
    <x v="7"/>
    <x v="42"/>
  </r>
  <r>
    <x v="7"/>
    <x v="20"/>
  </r>
  <r>
    <x v="7"/>
    <x v="44"/>
  </r>
  <r>
    <x v="7"/>
    <x v="45"/>
  </r>
  <r>
    <x v="7"/>
    <x v="46"/>
  </r>
  <r>
    <x v="7"/>
    <x v="62"/>
  </r>
  <r>
    <x v="7"/>
    <x v="4"/>
  </r>
  <r>
    <x v="7"/>
    <x v="48"/>
  </r>
  <r>
    <x v="7"/>
    <x v="51"/>
  </r>
  <r>
    <x v="7"/>
    <x v="60"/>
  </r>
  <r>
    <x v="7"/>
    <x v="5"/>
  </r>
  <r>
    <x v="7"/>
    <x v="6"/>
  </r>
  <r>
    <x v="7"/>
    <x v="66"/>
  </r>
  <r>
    <x v="7"/>
    <x v="84"/>
  </r>
  <r>
    <x v="7"/>
    <x v="85"/>
  </r>
  <r>
    <x v="7"/>
    <x v="88"/>
  </r>
  <r>
    <x v="7"/>
    <x v="93"/>
  </r>
  <r>
    <x v="7"/>
    <x v="98"/>
  </r>
  <r>
    <x v="7"/>
    <x v="128"/>
  </r>
  <r>
    <x v="7"/>
    <x v="108"/>
  </r>
  <r>
    <x v="7"/>
    <x v="116"/>
  </r>
  <r>
    <x v="7"/>
    <x v="120"/>
  </r>
  <r>
    <x v="8"/>
    <x v="1"/>
  </r>
  <r>
    <x v="8"/>
    <x v="2"/>
  </r>
  <r>
    <x v="8"/>
    <x v="3"/>
  </r>
  <r>
    <x v="8"/>
    <x v="40"/>
  </r>
  <r>
    <x v="8"/>
    <x v="4"/>
  </r>
  <r>
    <x v="8"/>
    <x v="57"/>
  </r>
  <r>
    <x v="8"/>
    <x v="5"/>
  </r>
  <r>
    <x v="8"/>
    <x v="6"/>
  </r>
  <r>
    <x v="8"/>
    <x v="66"/>
  </r>
  <r>
    <x v="8"/>
    <x v="103"/>
  </r>
  <r>
    <x v="8"/>
    <x v="104"/>
  </r>
  <r>
    <x v="8"/>
    <x v="128"/>
  </r>
  <r>
    <x v="8"/>
    <x v="124"/>
  </r>
  <r>
    <x v="3"/>
    <x v="16"/>
  </r>
  <r>
    <x v="3"/>
    <x v="1"/>
  </r>
  <r>
    <x v="3"/>
    <x v="2"/>
  </r>
  <r>
    <x v="3"/>
    <x v="3"/>
  </r>
  <r>
    <x v="3"/>
    <x v="4"/>
  </r>
  <r>
    <x v="3"/>
    <x v="5"/>
  </r>
  <r>
    <x v="3"/>
    <x v="6"/>
  </r>
  <r>
    <x v="3"/>
    <x v="66"/>
  </r>
  <r>
    <x v="3"/>
    <x v="128"/>
  </r>
  <r>
    <x v="3"/>
    <x v="104"/>
  </r>
  <r>
    <x v="4"/>
    <x v="16"/>
  </r>
  <r>
    <x v="4"/>
    <x v="1"/>
  </r>
  <r>
    <x v="4"/>
    <x v="2"/>
  </r>
  <r>
    <x v="4"/>
    <x v="3"/>
  </r>
  <r>
    <x v="4"/>
    <x v="4"/>
  </r>
  <r>
    <x v="4"/>
    <x v="5"/>
  </r>
  <r>
    <x v="4"/>
    <x v="6"/>
  </r>
  <r>
    <x v="4"/>
    <x v="66"/>
  </r>
  <r>
    <x v="4"/>
    <x v="128"/>
  </r>
  <r>
    <x v="4"/>
    <x v="107"/>
  </r>
  <r>
    <x v="5"/>
    <x v="8"/>
  </r>
  <r>
    <x v="5"/>
    <x v="10"/>
  </r>
  <r>
    <x v="5"/>
    <x v="19"/>
  </r>
  <r>
    <x v="5"/>
    <x v="1"/>
  </r>
  <r>
    <x v="5"/>
    <x v="2"/>
  </r>
  <r>
    <x v="5"/>
    <x v="3"/>
  </r>
  <r>
    <x v="5"/>
    <x v="22"/>
  </r>
  <r>
    <x v="5"/>
    <x v="0"/>
  </r>
  <r>
    <x v="5"/>
    <x v="25"/>
  </r>
  <r>
    <x v="5"/>
    <x v="71"/>
  </r>
  <r>
    <x v="5"/>
    <x v="34"/>
  </r>
  <r>
    <x v="5"/>
    <x v="35"/>
  </r>
  <r>
    <x v="5"/>
    <x v="36"/>
  </r>
  <r>
    <x v="5"/>
    <x v="37"/>
  </r>
  <r>
    <x v="5"/>
    <x v="39"/>
  </r>
  <r>
    <x v="5"/>
    <x v="4"/>
  </r>
  <r>
    <x v="5"/>
    <x v="49"/>
  </r>
  <r>
    <x v="5"/>
    <x v="50"/>
  </r>
  <r>
    <x v="5"/>
    <x v="54"/>
  </r>
  <r>
    <x v="5"/>
    <x v="55"/>
  </r>
  <r>
    <x v="5"/>
    <x v="56"/>
  </r>
  <r>
    <x v="5"/>
    <x v="5"/>
  </r>
  <r>
    <x v="5"/>
    <x v="6"/>
  </r>
  <r>
    <x v="5"/>
    <x v="68"/>
  </r>
  <r>
    <x v="5"/>
    <x v="72"/>
  </r>
  <r>
    <x v="5"/>
    <x v="79"/>
  </r>
  <r>
    <x v="5"/>
    <x v="83"/>
  </r>
  <r>
    <x v="5"/>
    <x v="89"/>
  </r>
  <r>
    <x v="5"/>
    <x v="90"/>
  </r>
  <r>
    <x v="5"/>
    <x v="95"/>
  </r>
  <r>
    <x v="5"/>
    <x v="96"/>
  </r>
  <r>
    <x v="5"/>
    <x v="102"/>
  </r>
  <r>
    <x v="5"/>
    <x v="128"/>
  </r>
  <r>
    <x v="5"/>
    <x v="108"/>
  </r>
  <r>
    <x v="5"/>
    <x v="109"/>
  </r>
  <r>
    <x v="5"/>
    <x v="111"/>
  </r>
  <r>
    <x v="5"/>
    <x v="112"/>
  </r>
  <r>
    <x v="5"/>
    <x v="113"/>
  </r>
  <r>
    <x v="5"/>
    <x v="121"/>
  </r>
  <r>
    <x v="5"/>
    <x v="122"/>
  </r>
  <r>
    <x v="5"/>
    <x v="123"/>
  </r>
  <r>
    <x v="5"/>
    <x v="126"/>
  </r>
  <r>
    <x v="5"/>
    <x v="127"/>
  </r>
  <r>
    <x v="2"/>
    <x v="16"/>
  </r>
  <r>
    <x v="2"/>
    <x v="1"/>
  </r>
  <r>
    <x v="2"/>
    <x v="2"/>
  </r>
  <r>
    <x v="2"/>
    <x v="3"/>
  </r>
  <r>
    <x v="2"/>
    <x v="4"/>
  </r>
  <r>
    <x v="2"/>
    <x v="5"/>
  </r>
  <r>
    <x v="2"/>
    <x v="6"/>
  </r>
  <r>
    <x v="2"/>
    <x v="66"/>
  </r>
  <r>
    <x v="2"/>
    <x v="129"/>
  </r>
  <r>
    <x v="2"/>
    <x v="128"/>
  </r>
  <r>
    <x v="2"/>
    <x v="102"/>
  </r>
  <r>
    <x v="2"/>
    <x v="104"/>
  </r>
  <r>
    <x v="2"/>
    <x v="106"/>
  </r>
  <r>
    <x v="2"/>
    <x v="122"/>
  </r>
  <r>
    <x v="2"/>
    <x v="124"/>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0" dataCaption="Values" useAutoFormatting="0" itemPrintTitles="1" indent="0" outline="1" outlineData="1" compact="0" compactData="0">
  <location ref="K3:L15" firstHeaderRow="1" firstDataRow="1" firstDataCol="1"/>
  <pivotFields count="2">
    <pivotField axis="axisRow" compact="0" showAll="0">
      <items count="12">
        <item x="0"/>
        <item x="1"/>
        <item x="2"/>
        <item x="3"/>
        <item x="4"/>
        <item x="5"/>
        <item x="6"/>
        <item x="7"/>
        <item x="8"/>
        <item x="9"/>
        <item x="10"/>
        <item t="default"/>
      </items>
    </pivotField>
    <pivotField dataField="1" compact="0" showAll="0"/>
  </pivotFields>
  <rowFields count="1">
    <field x="0"/>
  </rowFields>
  <dataFields count="1">
    <dataField name="Count of Columnname" fld="1" subtotal="count" numFmtId="164"/>
  </dataFields>
  <pivotTableStyleInfo name="PivotStyleLight16" showRowHeaders="1" showColHeaders="1" showRowStripes="0" showColStripes="0" showLastColumn="1"/>
</pivotTableDefinition>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8.xml"/><Relationship Id="rId3" Type="http://schemas.openxmlformats.org/officeDocument/2006/relationships/vmlDrawing" Target="../drawings/vmlDrawing1.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9.xml"/><Relationship Id="rId3" Type="http://schemas.openxmlformats.org/officeDocument/2006/relationships/vmlDrawing" Target="../drawings/vmlDrawing2.vml"/>
</Relationships>
</file>

<file path=xl/worksheets/_rels/sheet12.xml.rels><?xml version="1.0" encoding="UTF-8"?>
<Relationships xmlns="http://schemas.openxmlformats.org/package/2006/relationships"><Relationship Id="rId1" Type="http://schemas.openxmlformats.org/officeDocument/2006/relationships/drawing" Target="../drawings/drawing10.xml"/>
</Relationships>
</file>

<file path=xl/worksheets/_rels/sheet13.xml.rels><?xml version="1.0" encoding="UTF-8"?>
<Relationships xmlns="http://schemas.openxmlformats.org/package/2006/relationships"><Relationship Id="rId1" Type="http://schemas.openxmlformats.org/officeDocument/2006/relationships/drawing" Target="../drawings/drawing11.xml"/>
</Relationships>
</file>

<file path=xl/worksheets/_rels/sheet14.xml.rels><?xml version="1.0" encoding="UTF-8"?>
<Relationships xmlns="http://schemas.openxmlformats.org/package/2006/relationships"><Relationship Id="rId1" Type="http://schemas.openxmlformats.org/officeDocument/2006/relationships/drawing" Target="../drawings/drawing12.xml"/>
</Relationships>
</file>

<file path=xl/worksheets/_rels/sheet15.xml.rels><?xml version="1.0" encoding="UTF-8"?>
<Relationships xmlns="http://schemas.openxmlformats.org/package/2006/relationships"><Relationship Id="rId1" Type="http://schemas.openxmlformats.org/officeDocument/2006/relationships/drawing" Target="../drawings/drawing13.xml"/>
</Relationships>
</file>

<file path=xl/worksheets/_rels/sheet16.xml.rels><?xml version="1.0" encoding="UTF-8"?>
<Relationships xmlns="http://schemas.openxmlformats.org/package/2006/relationships"><Relationship Id="rId1" Type="http://schemas.openxmlformats.org/officeDocument/2006/relationships/drawing" Target="../drawings/drawing14.xml"/>
</Relationships>
</file>

<file path=xl/worksheets/_rels/sheet17.xml.rels><?xml version="1.0" encoding="UTF-8"?>
<Relationships xmlns="http://schemas.openxmlformats.org/package/2006/relationships"><Relationship Id="rId1" Type="http://schemas.openxmlformats.org/officeDocument/2006/relationships/hyperlink" Target="https://developer.salesforce.com/docs/atlas.en-us.apexcode.meta/apexcode/langCon_apex_primitives.htm" TargetMode="External"/><Relationship Id="rId2" Type="http://schemas.openxmlformats.org/officeDocument/2006/relationships/hyperlink" Target="https://cloud.google.com/bigquery/docs/reference/standard-sql/data-types" TargetMode="External"/><Relationship Id="rId3" Type="http://schemas.openxmlformats.org/officeDocument/2006/relationships/drawing" Target="../drawings/drawing15.xml"/>
</Relationships>
</file>

<file path=xl/worksheets/_rels/sheet18.xml.rels><?xml version="1.0" encoding="UTF-8"?>
<Relationships xmlns="http://schemas.openxmlformats.org/package/2006/relationships"><Relationship Id="rId1" Type="http://schemas.openxmlformats.org/officeDocument/2006/relationships/hyperlink" Target="https://confluence.devops.lloydsbanking.com/pages/viewpageattachments.action?pageId=851348801&amp;sortBy=date&amp;highlight=Frozen_Data+Master+Workbook+-+LBG+V1_PI2+4JAN.xlsx&amp;" TargetMode="Externa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20.xml.rels><?xml version="1.0" encoding="UTF-8"?>
<Relationships xmlns="http://schemas.openxmlformats.org/package/2006/relationships"><Relationship Id="rId1" Type="http://schemas.openxmlformats.org/officeDocument/2006/relationships/pivotTable" Target="../pivotTables/pivotTable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3:D1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8" activeCellId="0" sqref="D8"/>
    </sheetView>
  </sheetViews>
  <sheetFormatPr defaultColWidth="8.5703125" defaultRowHeight="15" zeroHeight="false" outlineLevelRow="0" outlineLevelCol="0"/>
  <cols>
    <col collapsed="false" customWidth="true" hidden="false" outlineLevel="0" max="1" min="1" style="0" width="5.42"/>
    <col collapsed="false" customWidth="true" hidden="false" outlineLevel="0" max="2" min="2" style="0" width="2.86"/>
    <col collapsed="false" customWidth="true" hidden="false" outlineLevel="0" max="3" min="3" style="0" width="27.86"/>
    <col collapsed="false" customWidth="true" hidden="false" outlineLevel="0" max="4" min="4" style="0" width="77.42"/>
  </cols>
  <sheetData>
    <row r="3" customFormat="false" ht="21" hidden="false" customHeight="false" outlineLevel="0" collapsed="false">
      <c r="B3" s="1" t="s">
        <v>0</v>
      </c>
      <c r="C3" s="1"/>
      <c r="D3" s="2" t="s">
        <v>1</v>
      </c>
    </row>
    <row r="4" customFormat="false" ht="15" hidden="false" customHeight="false" outlineLevel="0" collapsed="false">
      <c r="B4" s="3" t="n">
        <v>1</v>
      </c>
      <c r="C4" s="4" t="s">
        <v>0</v>
      </c>
      <c r="D4" s="3"/>
    </row>
    <row r="5" customFormat="false" ht="13.5" hidden="false" customHeight="true" outlineLevel="0" collapsed="false">
      <c r="B5" s="3" t="n">
        <f aca="false">B4+1</f>
        <v>2</v>
      </c>
      <c r="C5" s="4" t="s">
        <v>2</v>
      </c>
      <c r="D5" s="3" t="s">
        <v>3</v>
      </c>
    </row>
    <row r="6" customFormat="false" ht="15" hidden="false" customHeight="false" outlineLevel="0" collapsed="false">
      <c r="B6" s="3" t="n">
        <f aca="false">B5+1</f>
        <v>3</v>
      </c>
      <c r="C6" s="4" t="s">
        <v>4</v>
      </c>
      <c r="D6" s="3" t="s">
        <v>5</v>
      </c>
    </row>
    <row r="7" customFormat="false" ht="15" hidden="false" customHeight="false" outlineLevel="0" collapsed="false">
      <c r="B7" s="3" t="n">
        <f aca="false">B6+1</f>
        <v>4</v>
      </c>
      <c r="C7" s="4" t="s">
        <v>6</v>
      </c>
      <c r="D7" s="3" t="s">
        <v>7</v>
      </c>
    </row>
    <row r="8" customFormat="false" ht="15" hidden="false" customHeight="false" outlineLevel="0" collapsed="false">
      <c r="B8" s="3" t="n">
        <f aca="false">B7+1</f>
        <v>5</v>
      </c>
      <c r="C8" s="4" t="s">
        <v>8</v>
      </c>
      <c r="D8" s="3" t="s">
        <v>9</v>
      </c>
    </row>
    <row r="9" customFormat="false" ht="15" hidden="false" customHeight="false" outlineLevel="0" collapsed="false">
      <c r="B9" s="3" t="n">
        <f aca="false">B8+1</f>
        <v>6</v>
      </c>
      <c r="C9" s="4" t="s">
        <v>10</v>
      </c>
      <c r="D9" s="3" t="s">
        <v>11</v>
      </c>
    </row>
    <row r="10" customFormat="false" ht="15" hidden="false" customHeight="false" outlineLevel="0" collapsed="false">
      <c r="B10" s="3" t="n">
        <f aca="false">B9+1</f>
        <v>7</v>
      </c>
      <c r="C10" s="4" t="s">
        <v>12</v>
      </c>
      <c r="D10" s="3" t="s">
        <v>13</v>
      </c>
    </row>
    <row r="11" customFormat="false" ht="15" hidden="false" customHeight="false" outlineLevel="0" collapsed="false">
      <c r="B11" s="3" t="n">
        <f aca="false">B10+1</f>
        <v>8</v>
      </c>
      <c r="C11" s="4" t="s">
        <v>14</v>
      </c>
      <c r="D11" s="3" t="s">
        <v>15</v>
      </c>
    </row>
    <row r="12" customFormat="false" ht="15" hidden="false" customHeight="false" outlineLevel="0" collapsed="false">
      <c r="B12" s="3" t="n">
        <f aca="false">B11+1</f>
        <v>9</v>
      </c>
      <c r="C12" s="4" t="s">
        <v>16</v>
      </c>
      <c r="D12" s="3" t="s">
        <v>17</v>
      </c>
    </row>
    <row r="13" customFormat="false" ht="15" hidden="false" customHeight="false" outlineLevel="0" collapsed="false">
      <c r="B13" s="3" t="n">
        <f aca="false">B12+1</f>
        <v>10</v>
      </c>
      <c r="C13" s="4" t="s">
        <v>18</v>
      </c>
      <c r="D13" s="3" t="s">
        <v>19</v>
      </c>
    </row>
    <row r="14" customFormat="false" ht="15" hidden="false" customHeight="false" outlineLevel="0" collapsed="false">
      <c r="B14" s="3" t="n">
        <f aca="false">B13+1</f>
        <v>11</v>
      </c>
      <c r="C14" s="4" t="s">
        <v>20</v>
      </c>
      <c r="D14" s="3" t="s">
        <v>21</v>
      </c>
    </row>
    <row r="15" customFormat="false" ht="15" hidden="false" customHeight="false" outlineLevel="0" collapsed="false">
      <c r="B15" s="3" t="n">
        <f aca="false">B14+1</f>
        <v>12</v>
      </c>
      <c r="C15" s="4" t="s">
        <v>22</v>
      </c>
      <c r="D15" s="3" t="s">
        <v>23</v>
      </c>
    </row>
    <row r="16" customFormat="false" ht="15" hidden="false" customHeight="false" outlineLevel="0" collapsed="false">
      <c r="B16" s="3" t="n">
        <f aca="false">B15+1</f>
        <v>13</v>
      </c>
      <c r="C16" s="4" t="s">
        <v>24</v>
      </c>
      <c r="D16" s="3" t="s">
        <v>25</v>
      </c>
    </row>
  </sheetData>
  <mergeCells count="1">
    <mergeCell ref="B3:C3"/>
  </mergeCells>
  <hyperlinks>
    <hyperlink ref="C4" location="Instructions!A1" display="Contents"/>
    <hyperlink ref="C5" location="'Version Control'!A1" display="Version Control"/>
    <hyperlink ref="C6" location="'Key-Information'!A1" display="Object Info"/>
    <hyperlink ref="C7" location="'Target - COG'!A1" display="Target"/>
    <hyperlink ref="C9" location="nCino_DevProc1!A1" display="nCino_DevProc"/>
    <hyperlink ref="C10" location="nCino_MW!A1" display="nCino_DMW"/>
    <hyperlink ref="C11" location="Mappings!A1" display="Mappings"/>
    <hyperlink ref="C12" location="'Header Mappings'!A1" display="Header Mappings"/>
    <hyperlink ref="C13" location="'Mappings - Consumption'!A1" display="Mappings - Consumption"/>
    <hyperlink ref="C14" location="'nCino Picklists'!A1" display="nCino Picklists"/>
    <hyperlink ref="C15" location="'DataType Conversion'!A1" display="DataType Conversion"/>
    <hyperlink ref="C16" location="ExternalData!A1" display="Checklist"/>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AT293"/>
  <sheetViews>
    <sheetView showFormulas="false" showGridLines="true" showRowColHeaders="true" showZeros="true" rightToLeft="false" tabSelected="false" showOutlineSymbols="true" defaultGridColor="true" view="normal" topLeftCell="AC1" colorId="64" zoomScale="75" zoomScaleNormal="75" zoomScalePageLayoutView="100" workbookViewId="0">
      <pane xSplit="0" ySplit="2" topLeftCell="A226" activePane="bottomLeft" state="frozen"/>
      <selection pane="topLeft" activeCell="AC1" activeCellId="0" sqref="AC1"/>
      <selection pane="bottomLeft" activeCell="AL3" activeCellId="0" sqref="AL3"/>
    </sheetView>
  </sheetViews>
  <sheetFormatPr defaultColWidth="8.5703125" defaultRowHeight="15" zeroHeight="false" outlineLevelRow="0" outlineLevelCol="0"/>
  <cols>
    <col collapsed="false" customWidth="true" hidden="true" outlineLevel="0" max="1" min="1" style="0" width="13.42"/>
    <col collapsed="false" customWidth="true" hidden="false" outlineLevel="0" max="2" min="2" style="0" width="36.15"/>
    <col collapsed="false" customWidth="true" hidden="false" outlineLevel="0" max="3" min="3" style="0" width="30.29"/>
    <col collapsed="false" customWidth="true" hidden="false" outlineLevel="0" max="4" min="4" style="0" width="28.14"/>
    <col collapsed="false" customWidth="true" hidden="false" outlineLevel="0" max="5" min="5" style="0" width="36"/>
    <col collapsed="false" customWidth="true" hidden="false" outlineLevel="0" max="6" min="6" style="0" width="116.85"/>
    <col collapsed="false" customWidth="true" hidden="true" outlineLevel="0" max="7" min="7" style="0" width="38.42"/>
    <col collapsed="false" customWidth="true" hidden="false" outlineLevel="0" max="8" min="8" style="0" width="19.42"/>
    <col collapsed="false" customWidth="true" hidden="true" outlineLevel="0" max="9" min="9" style="0" width="27.42"/>
    <col collapsed="false" customWidth="true" hidden="false" outlineLevel="0" max="10" min="10" style="0" width="13.15"/>
    <col collapsed="false" customWidth="true" hidden="true" outlineLevel="0" max="11" min="11" style="0" width="10.85"/>
    <col collapsed="false" customWidth="true" hidden="false" outlineLevel="0" max="15" min="15" style="0" width="38.86"/>
    <col collapsed="false" customWidth="true" hidden="false" outlineLevel="0" max="16" min="16" style="0" width="37.57"/>
    <col collapsed="false" customWidth="true" hidden="false" outlineLevel="0" max="17" min="17" style="0" width="33.86"/>
    <col collapsed="false" customWidth="true" hidden="false" outlineLevel="0" max="20" min="20" style="0" width="39.85"/>
    <col collapsed="false" customWidth="true" hidden="false" outlineLevel="0" max="21" min="21" style="0" width="17.15"/>
    <col collapsed="false" customWidth="true" hidden="false" outlineLevel="0" max="22" min="22" style="0" width="9.57"/>
    <col collapsed="false" customWidth="true" hidden="false" outlineLevel="0" max="25" min="25" style="0" width="11.14"/>
    <col collapsed="false" customWidth="true" hidden="false" outlineLevel="0" max="27" min="27" style="0" width="43.86"/>
    <col collapsed="false" customWidth="true" hidden="false" outlineLevel="0" max="28" min="28" style="0" width="47.42"/>
    <col collapsed="false" customWidth="true" hidden="false" outlineLevel="0" max="29" min="29" style="0" width="36.57"/>
    <col collapsed="false" customWidth="true" hidden="false" outlineLevel="0" max="34" min="34" style="0" width="12.86"/>
    <col collapsed="false" customWidth="true" hidden="false" outlineLevel="0" max="35" min="35" style="0" width="10.14"/>
    <col collapsed="false" customWidth="true" hidden="false" outlineLevel="0" max="36" min="36" style="0" width="12.29"/>
    <col collapsed="false" customWidth="true" hidden="false" outlineLevel="0" max="38" min="38" style="0" width="31.15"/>
    <col collapsed="false" customWidth="true" hidden="false" outlineLevel="0" max="39" min="39" style="0" width="25.14"/>
    <col collapsed="false" customWidth="true" hidden="false" outlineLevel="0" max="46" min="40" style="0" width="8.71"/>
  </cols>
  <sheetData>
    <row r="1" s="310" customFormat="true" ht="19.5" hidden="false" customHeight="true" outlineLevel="0" collapsed="false">
      <c r="B1" s="311" t="s">
        <v>1114</v>
      </c>
      <c r="C1" s="311"/>
      <c r="D1" s="311"/>
      <c r="E1" s="311"/>
      <c r="F1" s="311"/>
      <c r="G1" s="311"/>
      <c r="H1" s="311"/>
      <c r="I1" s="311"/>
      <c r="J1" s="311"/>
      <c r="K1" s="311"/>
      <c r="L1" s="311"/>
      <c r="M1" s="311"/>
      <c r="N1" s="311"/>
      <c r="O1" s="311"/>
      <c r="P1" s="312" t="s">
        <v>1115</v>
      </c>
      <c r="Q1" s="312"/>
      <c r="R1" s="312"/>
      <c r="S1" s="312"/>
      <c r="T1" s="313" t="s">
        <v>1116</v>
      </c>
      <c r="U1" s="313"/>
      <c r="V1" s="313"/>
      <c r="W1" s="313"/>
      <c r="X1" s="313"/>
      <c r="Y1" s="313"/>
      <c r="Z1" s="313"/>
      <c r="AA1" s="313"/>
      <c r="AB1" s="314" t="s">
        <v>1117</v>
      </c>
      <c r="AC1" s="314"/>
      <c r="AD1" s="314"/>
      <c r="AE1" s="314"/>
      <c r="AF1" s="314"/>
      <c r="AG1" s="314"/>
      <c r="AH1" s="314"/>
      <c r="AI1" s="314"/>
      <c r="AJ1" s="314"/>
      <c r="AK1" s="314"/>
      <c r="AL1" s="315" t="s">
        <v>1118</v>
      </c>
      <c r="AM1" s="315"/>
      <c r="AN1" s="315"/>
      <c r="AO1" s="315"/>
      <c r="AP1" s="315"/>
      <c r="AQ1" s="315"/>
      <c r="AR1" s="315"/>
      <c r="AS1" s="315"/>
    </row>
    <row r="2" s="316" customFormat="true" ht="90" hidden="false" customHeight="false" outlineLevel="0" collapsed="false">
      <c r="A2" s="316" t="s">
        <v>124</v>
      </c>
      <c r="B2" s="311" t="s">
        <v>849</v>
      </c>
      <c r="C2" s="311" t="s">
        <v>1119</v>
      </c>
      <c r="D2" s="311" t="s">
        <v>876</v>
      </c>
      <c r="E2" s="311" t="s">
        <v>1120</v>
      </c>
      <c r="F2" s="311" t="s">
        <v>1121</v>
      </c>
      <c r="G2" s="311" t="s">
        <v>1122</v>
      </c>
      <c r="H2" s="311" t="s">
        <v>115</v>
      </c>
      <c r="I2" s="317" t="s">
        <v>1123</v>
      </c>
      <c r="J2" s="317" t="s">
        <v>1124</v>
      </c>
      <c r="K2" s="311" t="s">
        <v>1125</v>
      </c>
      <c r="L2" s="311" t="s">
        <v>1126</v>
      </c>
      <c r="M2" s="311" t="s">
        <v>1127</v>
      </c>
      <c r="N2" s="311" t="s">
        <v>1128</v>
      </c>
      <c r="O2" s="311" t="s">
        <v>67</v>
      </c>
      <c r="P2" s="318" t="s">
        <v>1129</v>
      </c>
      <c r="Q2" s="318" t="s">
        <v>1130</v>
      </c>
      <c r="R2" s="318" t="s">
        <v>1131</v>
      </c>
      <c r="S2" s="312" t="s">
        <v>1132</v>
      </c>
      <c r="T2" s="313" t="s">
        <v>1133</v>
      </c>
      <c r="U2" s="313" t="s">
        <v>1134</v>
      </c>
      <c r="V2" s="313" t="s">
        <v>115</v>
      </c>
      <c r="W2" s="319" t="s">
        <v>1124</v>
      </c>
      <c r="X2" s="313" t="s">
        <v>1126</v>
      </c>
      <c r="Y2" s="313" t="s">
        <v>1135</v>
      </c>
      <c r="Z2" s="320" t="s">
        <v>1136</v>
      </c>
      <c r="AA2" s="320" t="s">
        <v>1137</v>
      </c>
      <c r="AB2" s="314" t="s">
        <v>1133</v>
      </c>
      <c r="AC2" s="314" t="s">
        <v>1134</v>
      </c>
      <c r="AD2" s="314" t="s">
        <v>115</v>
      </c>
      <c r="AE2" s="321" t="s">
        <v>1124</v>
      </c>
      <c r="AF2" s="314" t="s">
        <v>1126</v>
      </c>
      <c r="AG2" s="314" t="s">
        <v>1138</v>
      </c>
      <c r="AH2" s="314" t="s">
        <v>1137</v>
      </c>
      <c r="AI2" s="314" t="s">
        <v>1139</v>
      </c>
      <c r="AJ2" s="322" t="s">
        <v>1140</v>
      </c>
      <c r="AK2" s="322" t="s">
        <v>1141</v>
      </c>
      <c r="AL2" s="315" t="s">
        <v>1133</v>
      </c>
      <c r="AM2" s="315" t="s">
        <v>1134</v>
      </c>
      <c r="AN2" s="315" t="s">
        <v>115</v>
      </c>
      <c r="AO2" s="323" t="s">
        <v>1124</v>
      </c>
      <c r="AP2" s="315" t="s">
        <v>1126</v>
      </c>
      <c r="AQ2" s="315" t="s">
        <v>1138</v>
      </c>
      <c r="AR2" s="324" t="s">
        <v>1140</v>
      </c>
      <c r="AS2" s="324" t="s">
        <v>1141</v>
      </c>
      <c r="AT2" s="325"/>
    </row>
    <row r="3" customFormat="false" ht="15" hidden="false" customHeight="false" outlineLevel="0" collapsed="false">
      <c r="A3" s="0" t="str">
        <f aca="false">B3&amp;D3</f>
        <v>LLC_BI__Debt_Schedule__cLLC_BI__Bundle__c</v>
      </c>
      <c r="B3" s="0" t="s">
        <v>71</v>
      </c>
      <c r="C3" s="0" t="str">
        <f aca="false">_xlfn.IFNA(VLOOKUP($A3,nCino_DMW!$A$2:$AI$358,7,0),"")</f>
        <v>Debt Schedule</v>
      </c>
      <c r="D3" s="0" t="s">
        <v>236</v>
      </c>
      <c r="E3" s="0" t="str">
        <f aca="false">_xlfn.IFNA(VLOOKUP($A3,nCino_DMW!$A$2:$AI$358,9,0),"")</f>
        <v>Bundle</v>
      </c>
      <c r="F3" s="0" t="str">
        <f aca="false">_xlfn.IFNA(VLOOKUP($A3,nCino_DMW!$A$1:$AI$358,12,0),"")</f>
        <v>Lookup field to Underwriting Bundle</v>
      </c>
      <c r="G3" s="0" t="str">
        <f aca="false">_xlfn.IFNA(IF(VLOOKUP($A3,nCino_DMW!$A$1:$AI$358,13,0)=0,"", VLOOKUP($A3,nCino_DMW!$A$1:$AI$358,13,0)),"")</f>
        <v>Lookup(Underwriting Bundle)</v>
      </c>
      <c r="H3" s="0" t="str">
        <f aca="false">_xlfn.IFNA(IF(VLOOKUP($A3,nCino_DevProc!$A$2:$S$352,8,0)=0,"", VLOOKUP($A3,nCino_DevProc!$A$2:$S$352,8,0)),"")</f>
        <v>reference(LLC_BI__Underwriting_Bundle__c)</v>
      </c>
      <c r="I3" s="0" t="n">
        <f aca="false">_xlfn.IFNA(IF(VLOOKUP($A3,nCino_DMW!$A$1:$AI$358,2,0)=0,"", VLOOKUP($A3,nCino_DMW!$A$1:$AI$358,2,0)),"")</f>
        <v>18</v>
      </c>
      <c r="J3" s="0" t="n">
        <f aca="false">IF(OR(D3=0, IFERROR(VLOOKUP($A3,nCino_DevProc!$A$2:$S$352,2,0),0)=0),"", VLOOKUP($A3,nCino_DevProc!$A$2:$S$352,2,0))</f>
        <v>18</v>
      </c>
      <c r="K3" s="0" t="str">
        <f aca="false">IFERROR(IF(VLOOKUP($A3,nCino_DMW!$A$1:$AI$358,22,0)="Y", "N", IF(VLOOKUP($A3,nCino_DMW!$A$1:$AI$358,22,0)="N",  "Y", "")),"")</f>
        <v>N</v>
      </c>
      <c r="L3" s="0" t="str">
        <f aca="false">_xlfn.IFNA(IF(VLOOKUP($A3,nCino_DevProc!$A$2:$S$352,8,0)=TRUE(), "Y", "N"),"")</f>
        <v>N</v>
      </c>
      <c r="M3" s="0" t="str">
        <f aca="false">IFERROR(IF(VLOOKUP($A3,nCino_DevProc!$A$2:$S$352,18,0)=TRUE(), "E", IF(D3="Id", "P", IF(OR(LEFT(G3, 6) = "Lookup", LEFT(G3, 6) ="Master"), "F",""))),"")</f>
        <v>F</v>
      </c>
      <c r="N3" s="0" t="str">
        <f aca="false">_xlfn.IFNA(IF(VLOOKUP($A3,nCino_DMW!$A$1:$AI$358,4,0)="System generated", "Y", "N"),"")</f>
        <v>N</v>
      </c>
      <c r="O3" s="0" t="str">
        <f aca="false">IF(LEFT(G3,6)="lookup", G3,IF(OR(D3=0, IFERROR(VLOOKUP($A3,nCino_DevProc!$A$2:$S$352,18,0),0)=0),"", VLOOKUP($A3,nCino_DevProc!$A$2:$S$352,18,0)))</f>
        <v>Lookup(Underwriting Bundle)</v>
      </c>
      <c r="P3" s="0" t="str">
        <f aca="false">IF($B3="","",VLOOKUP($B3,'Object Info'!$A$2:$F$13,3,0))</f>
        <v>rskcsp_ds_debt_schedule</v>
      </c>
      <c r="Q3" s="0" t="str">
        <f aca="false">IF(D3="","",D3)</f>
        <v>LLC_BI__Bundle__c</v>
      </c>
      <c r="R3" s="0" t="s">
        <v>158</v>
      </c>
      <c r="S3" s="0" t="str">
        <f aca="false">IF(OR(Q3 ="transactionKey", Q3="sequenceNumber", Q3 = "commitTimestamp", Q3 = "commitUser",Q3 = "commitNumber", Q3="changetype",Q3="entityName",Q3="ID", LEFT(Q3,12)="LastModified"), "N","Y")</f>
        <v>Y</v>
      </c>
      <c r="T3" s="0" t="str">
        <f aca="false">IF($B3="","",VLOOKUP($B3,'Object Info'!$A$2:$F$13,4,0))</f>
        <v>rskcsp_ds_debt_schedule_staging</v>
      </c>
      <c r="U3" s="0" t="str">
        <f aca="false">Q3</f>
        <v>LLC_BI__Bundle__c</v>
      </c>
      <c r="V3" s="0" t="str">
        <f aca="false">IF(OR(LEFT(H3,9)="reference", D3=""),"STRING",VLOOKUP($H3,'DataType Conversion'!$A$8:$I$37,3,0))</f>
        <v>STRING</v>
      </c>
      <c r="W3" s="0" t="n">
        <f aca="false">IF(J3="", "",J3)</f>
        <v>18</v>
      </c>
      <c r="X3" s="0" t="str">
        <f aca="false">S3</f>
        <v>Y</v>
      </c>
      <c r="Y3" s="0" t="str">
        <f aca="false">IF(OR($U3="Id",$U3="LastModifiedDate"), "C","")</f>
        <v/>
      </c>
      <c r="Z3" s="0" t="str">
        <f aca="false">IF(Q3= "", "", IF(H3="Picklist", "Y", "N"))</f>
        <v>N</v>
      </c>
      <c r="AA3" s="0" t="str">
        <f aca="false">IF(OR(U3="CreatedDate",U3="CreatedById"),"Must be populated when changeType = CREATE","")</f>
        <v/>
      </c>
      <c r="AB3" s="0" t="str">
        <f aca="false">IF($B3="","",VLOOKUP($B3,'Object Info'!$A$2:$F$13,5,0))</f>
        <v>rskcsp_ds_debt_schedule_curated</v>
      </c>
      <c r="AC3" s="0" t="str">
        <f aca="false">U3</f>
        <v>LLC_BI__Bundle__c</v>
      </c>
      <c r="AD3" s="0" t="str">
        <f aca="false">V3</f>
        <v>STRING</v>
      </c>
      <c r="AE3" s="0" t="n">
        <f aca="false">IF(W3="","",W3)</f>
        <v>18</v>
      </c>
      <c r="AF3" s="0" t="str">
        <f aca="false">X3</f>
        <v>Y</v>
      </c>
      <c r="AG3" s="0" t="str">
        <f aca="false">M3</f>
        <v>F</v>
      </c>
      <c r="AH3" s="0" t="str">
        <f aca="false">IF(AC3="LastModifiedDate","Must be latest date for the record id in Staging, and date must be t-1", "")</f>
        <v/>
      </c>
      <c r="AL3" s="0" t="str">
        <f aca="false">IF($B3="","",VLOOKUP($B3,'Object Info'!$A$2:$F$13,6,0))</f>
        <v>debt_schedule</v>
      </c>
      <c r="AM3" s="0" t="str">
        <f aca="false">IF(AC3="","",IF(OR(AC3="ccs_migration_id__c"),SUBSTITUTE(LOWER(AC3),"__c",""),_xlfn.IFNA(SUBSTITUTE(SUBSTITUTE(SUBSTITUTE(SUBSTITUTE(AC3,"LLC_BI__",""),"CCS_",""),"__c",""),"cm_",""),AC3)))</f>
        <v>Bundle</v>
      </c>
      <c r="AN3" s="0" t="str">
        <f aca="false">IF(AD3="","",AD3)</f>
        <v>STRING</v>
      </c>
      <c r="AO3" s="0" t="n">
        <f aca="false">IF(AE3="","",AE3)</f>
        <v>18</v>
      </c>
      <c r="AP3" s="0" t="str">
        <f aca="false">IF(AF3="","",AF3)</f>
        <v>Y</v>
      </c>
      <c r="AQ3" s="0" t="str">
        <f aca="false">IF(AG3="","",AG3)</f>
        <v>F</v>
      </c>
    </row>
    <row r="4" customFormat="false" ht="15" hidden="false" customHeight="false" outlineLevel="0" collapsed="false">
      <c r="A4" s="0" t="str">
        <f aca="false">B4&amp;D4</f>
        <v>LLC_BI__Debt_Schedule__cCreatedById</v>
      </c>
      <c r="B4" s="0" t="s">
        <v>71</v>
      </c>
      <c r="C4" s="0" t="str">
        <f aca="false">_xlfn.IFNA(VLOOKUP($A4,nCino_DMW!$A$2:$AI$358,7,0),"")</f>
        <v>Debt Schedule</v>
      </c>
      <c r="D4" s="0" t="s">
        <v>168</v>
      </c>
      <c r="E4" s="0" t="str">
        <f aca="false">_xlfn.IFNA(VLOOKUP($A4,nCino_DMW!$A$2:$AI$358,9,0),"")</f>
        <v>Created By</v>
      </c>
      <c r="F4" s="0" t="str">
        <f aca="false">_xlfn.IFNA(VLOOKUP($A4,nCino_DMW!$A$1:$AI$358,12,0),"")</f>
        <v>Record created by user.</v>
      </c>
      <c r="G4" s="0" t="str">
        <f aca="false">_xlfn.IFNA(IF(VLOOKUP($A4,nCino_DMW!$A$1:$AI$358,13,0)=0,"", VLOOKUP($A4,nCino_DMW!$A$1:$AI$358,13,0)),"")</f>
        <v>Lookup(User)</v>
      </c>
      <c r="H4" s="0" t="str">
        <f aca="false">_xlfn.IFNA(IF(VLOOKUP($A4,nCino_DevProc!$A$2:$S$352,8,0)=0,"", VLOOKUP($A4,nCino_DevProc!$A$2:$S$352,8,0)),"")</f>
        <v>reference(User)</v>
      </c>
      <c r="I4" s="0" t="n">
        <f aca="false">_xlfn.IFNA(IF(VLOOKUP($A4,nCino_DMW!$A$1:$AI$358,2,0)=0,"", VLOOKUP($A4,nCino_DMW!$A$1:$AI$358,2,0)),"")</f>
        <v>18</v>
      </c>
      <c r="J4" s="0" t="n">
        <f aca="false">IF(OR(D4=0, IFERROR(VLOOKUP($A4,nCino_DevProc!$A$2:$S$352,2,0),0)=0),"", VLOOKUP($A4,nCino_DevProc!$A$2:$S$352,2,0))</f>
        <v>18</v>
      </c>
      <c r="K4" s="0" t="str">
        <f aca="false">IFERROR(IF(VLOOKUP($A4,nCino_DMW!$A$1:$AI$358,22,0)="Y", "N", IF(VLOOKUP($A4,nCino_DMW!$A$1:$AI$358,22,0)="N",  "Y", "")),"")</f>
        <v>Y</v>
      </c>
      <c r="L4" s="0" t="str">
        <f aca="false">_xlfn.IFNA(IF(VLOOKUP($A4,nCino_DevProc!$A$2:$S$352,8,0)=TRUE(), "Y", "N"),"")</f>
        <v>N</v>
      </c>
      <c r="M4" s="0" t="str">
        <f aca="false">IFERROR(IF(VLOOKUP($A4,nCino_DevProc!$A$2:$S$352,18,0)=TRUE(), "E", IF(D4="Id", "P", IF(OR(LEFT(G4, 6) = "Lookup", LEFT(G4, 6) ="Master"), "F",""))),"")</f>
        <v>F</v>
      </c>
      <c r="N4" s="0" t="str">
        <f aca="false">_xlfn.IFNA(IF(VLOOKUP($A4,nCino_DMW!$A$1:$AI$358,4,0)="System generated", "Y", "N"),"")</f>
        <v>Y</v>
      </c>
      <c r="O4" s="0" t="str">
        <f aca="false">IF(LEFT(G4,6)="lookup", G4,IF(OR(D4=0, IFERROR(VLOOKUP($A4,nCino_DevProc!$A$2:$S$352,18,0),0)=0),"", VLOOKUP($A4,nCino_DevProc!$A$2:$S$352,18,0)))</f>
        <v>Lookup(User)</v>
      </c>
      <c r="P4" s="0" t="str">
        <f aca="false">IF($B4="","",VLOOKUP($B4,'Object Info'!$A$2:$F$13,3,0))</f>
        <v>rskcsp_ds_debt_schedule</v>
      </c>
      <c r="Q4" s="0" t="str">
        <f aca="false">IF(D4="","",D4)</f>
        <v>CreatedById</v>
      </c>
      <c r="R4" s="0" t="s">
        <v>158</v>
      </c>
      <c r="S4" s="0" t="str">
        <f aca="false">IF(OR(Q4 ="transactionKey", Q4="sequenceNumber", Q4 = "commitTimestamp", Q4 = "commitUser",Q4 = "commitNumber", Q4="changetype",Q4="entityName",Q4="ID", LEFT(Q4,12)="LastModified"), "N","Y")</f>
        <v>Y</v>
      </c>
      <c r="T4" s="0" t="str">
        <f aca="false">IF($B4="","",VLOOKUP($B4,'Object Info'!$A$2:$F$13,4,0))</f>
        <v>rskcsp_ds_debt_schedule_staging</v>
      </c>
      <c r="U4" s="0" t="str">
        <f aca="false">Q4</f>
        <v>CreatedById</v>
      </c>
      <c r="V4" s="0" t="str">
        <f aca="false">IF(OR(LEFT(H4,9)="reference", D4=""),"STRING",VLOOKUP($H4,'DataType Conversion'!$A$8:$I$37,3,0))</f>
        <v>STRING</v>
      </c>
      <c r="W4" s="0" t="n">
        <f aca="false">IF(J4="", "",J4)</f>
        <v>18</v>
      </c>
      <c r="X4" s="0" t="str">
        <f aca="false">S4</f>
        <v>Y</v>
      </c>
      <c r="Y4" s="0" t="str">
        <f aca="false">IF(OR($U4="Id",$U4="LastModifiedDate"), "C","")</f>
        <v/>
      </c>
      <c r="Z4" s="0" t="str">
        <f aca="false">IF(Q4= "", "", IF(H4="Picklist", "Y", "N"))</f>
        <v>N</v>
      </c>
      <c r="AA4" s="0" t="str">
        <f aca="false">IF(OR(U4="CreatedDate",U4="CreatedById"),"Must be populated when changeType = CREATE","")</f>
        <v>Must be populated when changeType = CREATE</v>
      </c>
      <c r="AB4" s="0" t="str">
        <f aca="false">IF($B4="","",VLOOKUP($B4,'Object Info'!$A$2:$F$13,5,0))</f>
        <v>rskcsp_ds_debt_schedule_curated</v>
      </c>
      <c r="AC4" s="0" t="str">
        <f aca="false">U4</f>
        <v>CreatedById</v>
      </c>
      <c r="AD4" s="0" t="str">
        <f aca="false">V4</f>
        <v>STRING</v>
      </c>
      <c r="AE4" s="0" t="n">
        <f aca="false">IF(W4="","",W4)</f>
        <v>18</v>
      </c>
      <c r="AF4" s="0" t="str">
        <f aca="false">X4</f>
        <v>Y</v>
      </c>
      <c r="AG4" s="0" t="str">
        <f aca="false">M4</f>
        <v>F</v>
      </c>
      <c r="AH4" s="0" t="str">
        <f aca="false">IF(AC4="LastModifiedDate","Must be latest date for the record id in Staging, and date must be t-1", "")</f>
        <v/>
      </c>
      <c r="AL4" s="0" t="str">
        <f aca="false">IF($B4="","",VLOOKUP($B4,'Object Info'!$A$2:$F$13,6,0))</f>
        <v>debt_schedule</v>
      </c>
      <c r="AM4" s="0" t="str">
        <f aca="false">IF(AC4="","",IF(OR(AC4="ccs_migration_id__c"),SUBSTITUTE(LOWER(AC4),"__c",""),_xlfn.IFNA(SUBSTITUTE(SUBSTITUTE(SUBSTITUTE(SUBSTITUTE(AC4,"LLC_BI__",""),"CCS_",""),"__c",""),"cm_",""),AC4)))</f>
        <v>CreatedById</v>
      </c>
      <c r="AN4" s="0" t="str">
        <f aca="false">IF(AD4="","",AD4)</f>
        <v>STRING</v>
      </c>
      <c r="AO4" s="0" t="n">
        <f aca="false">IF(AE4="","",AE4)</f>
        <v>18</v>
      </c>
      <c r="AP4" s="0" t="str">
        <f aca="false">IF(AF4="","",AF4)</f>
        <v>Y</v>
      </c>
      <c r="AQ4" s="0" t="str">
        <f aca="false">IF(AG4="","",AG4)</f>
        <v>F</v>
      </c>
    </row>
    <row r="5" customFormat="false" ht="15" hidden="false" customHeight="false" outlineLevel="0" collapsed="false">
      <c r="A5" s="0" t="str">
        <f aca="false">B5&amp;D5</f>
        <v>LLC_BI__Debt_Schedule__cCreatedDate</v>
      </c>
      <c r="B5" s="0" t="s">
        <v>71</v>
      </c>
      <c r="C5" s="0" t="str">
        <f aca="false">_xlfn.IFNA(VLOOKUP($A5,nCino_DMW!$A$2:$AI$358,7,0),"")</f>
        <v>Debt Schedule</v>
      </c>
      <c r="D5" s="0" t="s">
        <v>164</v>
      </c>
      <c r="E5" s="0" t="str">
        <f aca="false">_xlfn.IFNA(VLOOKUP($A5,nCino_DMW!$A$2:$AI$358,9,0),"")</f>
        <v>Created Date</v>
      </c>
      <c r="F5" s="0" t="str">
        <f aca="false">_xlfn.IFNA(VLOOKUP($A5,nCino_DMW!$A$1:$AI$358,12,0),"")</f>
        <v>Record created date.</v>
      </c>
      <c r="G5" s="0" t="str">
        <f aca="false">_xlfn.IFNA(IF(VLOOKUP($A5,nCino_DMW!$A$1:$AI$358,13,0)=0,"", VLOOKUP($A5,nCino_DMW!$A$1:$AI$358,13,0)),"")</f>
        <v>Date Time</v>
      </c>
      <c r="H5" s="0" t="str">
        <f aca="false">_xlfn.IFNA(IF(VLOOKUP($A5,nCino_DevProc!$A$2:$S$352,8,0)=0,"", VLOOKUP($A5,nCino_DevProc!$A$2:$S$352,8,0)),"")</f>
        <v>datetime</v>
      </c>
      <c r="I5" s="0" t="str">
        <f aca="false">_xlfn.IFNA(IF(VLOOKUP($A5,nCino_DMW!$A$1:$AI$358,2,0)=0,"", VLOOKUP($A5,nCino_DMW!$A$1:$AI$358,2,0)),"")</f>
        <v/>
      </c>
      <c r="J5" s="0" t="str">
        <f aca="false">IF(OR(D5=0, IFERROR(VLOOKUP($A5,nCino_DevProc!$A$2:$S$352,2,0),0)=0),"", VLOOKUP($A5,nCino_DevProc!$A$2:$S$352,2,0))</f>
        <v/>
      </c>
      <c r="K5" s="0" t="str">
        <f aca="false">IFERROR(IF(VLOOKUP($A5,nCino_DMW!$A$1:$AI$358,22,0)="Y", "N", IF(VLOOKUP($A5,nCino_DMW!$A$1:$AI$358,22,0)="N",  "Y", "")),"")</f>
        <v>Y</v>
      </c>
      <c r="L5" s="0" t="str">
        <f aca="false">_xlfn.IFNA(IF(VLOOKUP($A5,nCino_DevProc!$A$2:$S$352,8,0)=TRUE(), "Y", "N"),"")</f>
        <v>N</v>
      </c>
      <c r="M5" s="0" t="str">
        <f aca="false">IFERROR(IF(VLOOKUP($A5,nCino_DevProc!$A$2:$S$352,18,0)=TRUE(), "E", IF(D5="Id", "P", IF(OR(LEFT(G5, 6) = "Lookup", LEFT(G5, 6) ="Master"), "F",""))),"")</f>
        <v/>
      </c>
      <c r="N5" s="0" t="str">
        <f aca="false">_xlfn.IFNA(IF(VLOOKUP($A5,nCino_DMW!$A$1:$AI$358,4,0)="System generated", "Y", "N"),"")</f>
        <v>Y</v>
      </c>
      <c r="O5" s="0" t="str">
        <f aca="false">IF(LEFT(G5,6)="lookup", G5,IF(OR(D5=0, IFERROR(VLOOKUP($A5,nCino_DevProc!$A$2:$S$352,18,0),0)=0),"", VLOOKUP($A5,nCino_DevProc!$A$2:$S$352,18,0)))</f>
        <v/>
      </c>
      <c r="P5" s="0" t="str">
        <f aca="false">IF($B5="","",VLOOKUP($B5,'Object Info'!$A$2:$F$13,3,0))</f>
        <v>rskcsp_ds_debt_schedule</v>
      </c>
      <c r="Q5" s="0" t="str">
        <f aca="false">IF(D5="","",D5)</f>
        <v>CreatedDate</v>
      </c>
      <c r="R5" s="0" t="s">
        <v>158</v>
      </c>
      <c r="S5" s="0" t="str">
        <f aca="false">IF(OR(Q5 ="transactionKey", Q5="sequenceNumber", Q5 = "commitTimestamp", Q5 = "commitUser",Q5 = "commitNumber", Q5="changetype",Q5="entityName",Q5="ID", LEFT(Q5,12)="LastModified"), "N","Y")</f>
        <v>Y</v>
      </c>
      <c r="T5" s="0" t="str">
        <f aca="false">IF($B5="","",VLOOKUP($B5,'Object Info'!$A$2:$F$13,4,0))</f>
        <v>rskcsp_ds_debt_schedule_staging</v>
      </c>
      <c r="U5" s="0" t="str">
        <f aca="false">Q5</f>
        <v>CreatedDate</v>
      </c>
      <c r="V5" s="0" t="str">
        <f aca="false">IF(OR(LEFT(H5,9)="reference", D5=""),"STRING",VLOOKUP($H5,'DataType Conversion'!$A$8:$I$37,3,0))</f>
        <v>DATETIME</v>
      </c>
      <c r="W5" s="0" t="str">
        <f aca="false">IF(J5="", "",J5)</f>
        <v/>
      </c>
      <c r="X5" s="0" t="str">
        <f aca="false">S5</f>
        <v>Y</v>
      </c>
      <c r="Y5" s="0" t="str">
        <f aca="false">IF(OR($U5="Id",$U5="LastModifiedDate"), "C","")</f>
        <v/>
      </c>
      <c r="Z5" s="0" t="str">
        <f aca="false">IF(Q5= "", "", IF(H5="Picklist", "Y", "N"))</f>
        <v>N</v>
      </c>
      <c r="AA5" s="0" t="str">
        <f aca="false">IF(OR(U5="CreatedDate",U5="CreatedById"),"Must be populated when changeType = CREATE","")</f>
        <v>Must be populated when changeType = CREATE</v>
      </c>
      <c r="AB5" s="0" t="str">
        <f aca="false">IF($B5="","",VLOOKUP($B5,'Object Info'!$A$2:$F$13,5,0))</f>
        <v>rskcsp_ds_debt_schedule_curated</v>
      </c>
      <c r="AC5" s="0" t="str">
        <f aca="false">U5</f>
        <v>CreatedDate</v>
      </c>
      <c r="AD5" s="0" t="str">
        <f aca="false">V5</f>
        <v>DATETIME</v>
      </c>
      <c r="AE5" s="0" t="str">
        <f aca="false">IF(W5="","",W5)</f>
        <v/>
      </c>
      <c r="AF5" s="0" t="str">
        <f aca="false">X5</f>
        <v>Y</v>
      </c>
      <c r="AG5" s="0" t="str">
        <f aca="false">M5</f>
        <v/>
      </c>
      <c r="AH5" s="0" t="str">
        <f aca="false">IF(AC5="LastModifiedDate","Must be latest date for the record id in Staging, and date must be t-1", "")</f>
        <v/>
      </c>
      <c r="AL5" s="0" t="str">
        <f aca="false">IF($B5="","",VLOOKUP($B5,'Object Info'!$A$2:$F$13,6,0))</f>
        <v>debt_schedule</v>
      </c>
      <c r="AM5" s="0" t="str">
        <f aca="false">IF(AC5="","",IF(OR(AC5="ccs_migration_id__c"),SUBSTITUTE(LOWER(AC5),"__c",""),_xlfn.IFNA(SUBSTITUTE(SUBSTITUTE(SUBSTITUTE(SUBSTITUTE(AC5,"LLC_BI__",""),"CCS_",""),"__c",""),"cm_",""),AC5)))</f>
        <v>CreatedDate</v>
      </c>
      <c r="AN5" s="0" t="str">
        <f aca="false">IF(AD5="","",AD5)</f>
        <v>DATETIME</v>
      </c>
      <c r="AO5" s="0" t="str">
        <f aca="false">IF(AE5="","",AE5)</f>
        <v/>
      </c>
      <c r="AP5" s="0" t="str">
        <f aca="false">IF(AF5="","",AF5)</f>
        <v>Y</v>
      </c>
      <c r="AQ5" s="0" t="str">
        <f aca="false">IF(AG5="","",AG5)</f>
        <v/>
      </c>
    </row>
    <row r="6" customFormat="false" ht="15" hidden="false" customHeight="false" outlineLevel="0" collapsed="false">
      <c r="A6" s="0" t="str">
        <f aca="false">B6&amp;D6</f>
        <v>LLC_BI__Debt_Schedule__cCurrencyIsoCode</v>
      </c>
      <c r="B6" s="0" t="s">
        <v>71</v>
      </c>
      <c r="C6" s="0" t="str">
        <f aca="false">_xlfn.IFNA(VLOOKUP($A6,nCino_DMW!$A$2:$AI$358,7,0),"")</f>
        <v>Debt Schedule</v>
      </c>
      <c r="D6" s="0" t="s">
        <v>160</v>
      </c>
      <c r="E6" s="0" t="str">
        <f aca="false">_xlfn.IFNA(VLOOKUP($A6,nCino_DMW!$A$2:$AI$358,9,0),"")</f>
        <v>Currency</v>
      </c>
      <c r="F6" s="0" t="str">
        <f aca="false">_xlfn.IFNA(VLOOKUP($A6,nCino_DMW!$A$1:$AI$358,12,0),"")</f>
        <v>This is a picklist field that allows the user to select the applicable currency (e.g. GBP, EU, etc.)</v>
      </c>
      <c r="G6" s="0" t="str">
        <f aca="false">_xlfn.IFNA(IF(VLOOKUP($A6,nCino_DMW!$A$1:$AI$358,13,0)=0,"", VLOOKUP($A6,nCino_DMW!$A$1:$AI$358,13,0)),"")</f>
        <v>Picklist</v>
      </c>
      <c r="H6" s="0" t="str">
        <f aca="false">_xlfn.IFNA(IF(VLOOKUP($A6,nCino_DevProc!$A$2:$S$352,8,0)=0,"", VLOOKUP($A6,nCino_DevProc!$A$2:$S$352,8,0)),"")</f>
        <v>picklist</v>
      </c>
      <c r="I6" s="0" t="str">
        <f aca="false">_xlfn.IFNA(IF(VLOOKUP($A6,nCino_DMW!$A$1:$AI$358,2,0)=0,"", VLOOKUP($A6,nCino_DMW!$A$1:$AI$358,2,0)),"")</f>
        <v>See picklist options for lengths</v>
      </c>
      <c r="J6" s="0" t="n">
        <f aca="false">IF(OR(D6=0, IFERROR(VLOOKUP($A6,nCino_DevProc!$A$2:$S$352,2,0),0)=0),"", VLOOKUP($A6,nCino_DevProc!$A$2:$S$352,2,0))</f>
        <v>3</v>
      </c>
      <c r="K6" s="0" t="str">
        <f aca="false">IFERROR(IF(VLOOKUP($A6,nCino_DMW!$A$1:$AI$358,22,0)="Y", "N", IF(VLOOKUP($A6,nCino_DMW!$A$1:$AI$358,22,0)="N",  "Y", "")),"")</f>
        <v>Y</v>
      </c>
      <c r="L6" s="0" t="str">
        <f aca="false">_xlfn.IFNA(IF(VLOOKUP($A6,nCino_DevProc!$A$2:$S$352,8,0)=TRUE(), "Y", "N"),"")</f>
        <v>N</v>
      </c>
      <c r="M6" s="0" t="str">
        <f aca="false">IFERROR(IF(VLOOKUP($A6,nCino_DevProc!$A$2:$S$352,18,0)=TRUE(), "E", IF(D6="Id", "P", IF(OR(LEFT(G6, 6) = "Lookup", LEFT(G6, 6) ="Master"), "F",""))),"")</f>
        <v/>
      </c>
      <c r="N6" s="0" t="str">
        <f aca="false">_xlfn.IFNA(IF(VLOOKUP($A6,nCino_DMW!$A$1:$AI$358,4,0)="System generated", "Y", "N"),"")</f>
        <v>N</v>
      </c>
      <c r="O6" s="0" t="str">
        <f aca="false">IF(LEFT(G6,6)="lookup", G6,IF(OR(D6=0, IFERROR(VLOOKUP($A6,nCino_DevProc!$A$2:$S$352,18,0),0)=0),"", VLOOKUP($A6,nCino_DevProc!$A$2:$S$352,18,0)))</f>
        <v/>
      </c>
      <c r="P6" s="0" t="str">
        <f aca="false">IF($B6="","",VLOOKUP($B6,'Object Info'!$A$2:$F$13,3,0))</f>
        <v>rskcsp_ds_debt_schedule</v>
      </c>
      <c r="Q6" s="0" t="str">
        <f aca="false">IF(D6="","",D6)</f>
        <v>CurrencyIsoCode</v>
      </c>
      <c r="R6" s="0" t="s">
        <v>158</v>
      </c>
      <c r="S6" s="0" t="str">
        <f aca="false">IF(OR(Q6 ="transactionKey", Q6="sequenceNumber", Q6 = "commitTimestamp", Q6 = "commitUser",Q6 = "commitNumber", Q6="changetype",Q6="entityName",Q6="ID", LEFT(Q6,12)="LastModified"), "N","Y")</f>
        <v>Y</v>
      </c>
      <c r="T6" s="0" t="str">
        <f aca="false">IF($B6="","",VLOOKUP($B6,'Object Info'!$A$2:$F$13,4,0))</f>
        <v>rskcsp_ds_debt_schedule_staging</v>
      </c>
      <c r="U6" s="0" t="str">
        <f aca="false">Q6</f>
        <v>CurrencyIsoCode</v>
      </c>
      <c r="V6" s="0" t="str">
        <f aca="false">IF(OR(LEFT(H6,9)="reference", D6=""),"STRING",VLOOKUP($H6,'DataType Conversion'!$A$8:$I$37,3,0))</f>
        <v>STRING</v>
      </c>
      <c r="W6" s="0" t="n">
        <f aca="false">IF(J6="", "",J6)</f>
        <v>3</v>
      </c>
      <c r="X6" s="0" t="str">
        <f aca="false">S6</f>
        <v>Y</v>
      </c>
      <c r="Y6" s="0" t="str">
        <f aca="false">IF(OR($U6="Id",$U6="LastModifiedDate"), "C","")</f>
        <v/>
      </c>
      <c r="Z6" s="0" t="str">
        <f aca="false">IF(Q6= "", "", IF(H6="Picklist", "Y", "N"))</f>
        <v>Y</v>
      </c>
      <c r="AA6" s="0" t="str">
        <f aca="false">IF(OR(U6="CreatedDate",U6="CreatedById"),"Must be populated when changeType = CREATE","")</f>
        <v/>
      </c>
      <c r="AB6" s="0" t="str">
        <f aca="false">IF($B6="","",VLOOKUP($B6,'Object Info'!$A$2:$F$13,5,0))</f>
        <v>rskcsp_ds_debt_schedule_curated</v>
      </c>
      <c r="AC6" s="0" t="str">
        <f aca="false">U6</f>
        <v>CurrencyIsoCode</v>
      </c>
      <c r="AD6" s="0" t="str">
        <f aca="false">V6</f>
        <v>STRING</v>
      </c>
      <c r="AE6" s="0" t="n">
        <f aca="false">IF(W6="","",W6)</f>
        <v>3</v>
      </c>
      <c r="AF6" s="0" t="str">
        <f aca="false">X6</f>
        <v>Y</v>
      </c>
      <c r="AG6" s="0" t="str">
        <f aca="false">M6</f>
        <v/>
      </c>
      <c r="AH6" s="0" t="str">
        <f aca="false">IF(AC6="LastModifiedDate","Must be latest date for the record id in Staging, and date must be t-1", "")</f>
        <v/>
      </c>
      <c r="AL6" s="0" t="str">
        <f aca="false">IF($B6="","",VLOOKUP($B6,'Object Info'!$A$2:$F$13,6,0))</f>
        <v>debt_schedule</v>
      </c>
      <c r="AM6" s="0" t="str">
        <f aca="false">IF(AC6="","",IF(OR(AC6="ccs_migration_id__c"),SUBSTITUTE(LOWER(AC6),"__c",""),_xlfn.IFNA(SUBSTITUTE(SUBSTITUTE(SUBSTITUTE(SUBSTITUTE(AC6,"LLC_BI__",""),"CCS_",""),"__c",""),"cm_",""),AC6)))</f>
        <v>CurrencyIsoCode</v>
      </c>
      <c r="AN6" s="0" t="str">
        <f aca="false">IF(AD6="","",AD6)</f>
        <v>STRING</v>
      </c>
      <c r="AO6" s="0" t="n">
        <f aca="false">IF(AE6="","",AE6)</f>
        <v>3</v>
      </c>
      <c r="AP6" s="0" t="str">
        <f aca="false">IF(AF6="","",AF6)</f>
        <v>Y</v>
      </c>
      <c r="AQ6" s="0" t="str">
        <f aca="false">IF(AG6="","",AG6)</f>
        <v/>
      </c>
    </row>
    <row r="7" customFormat="false" ht="15" hidden="false" customHeight="false" outlineLevel="0" collapsed="false">
      <c r="A7" s="0" t="str">
        <f aca="false">B7&amp;D7</f>
        <v>LLC_BI__Debt_Schedule__cId</v>
      </c>
      <c r="B7" s="0" t="s">
        <v>71</v>
      </c>
      <c r="C7" s="0" t="str">
        <f aca="false">_xlfn.IFNA(VLOOKUP($A7,nCino_DMW!$A$2:$AI$358,7,0),"")</f>
        <v>Debt Schedule</v>
      </c>
      <c r="D7" s="0" t="s">
        <v>143</v>
      </c>
      <c r="E7" s="0" t="str">
        <f aca="false">_xlfn.IFNA(VLOOKUP($A7,nCino_DMW!$A$2:$AI$358,9,0),"")</f>
        <v>Id</v>
      </c>
      <c r="F7" s="0" t="str">
        <f aca="false">_xlfn.IFNA(VLOOKUP($A7,nCino_DMW!$A$1:$AI$358,12,0),"")</f>
        <v>Id</v>
      </c>
      <c r="G7" s="0" t="str">
        <f aca="false">_xlfn.IFNA(IF(VLOOKUP($A7,nCino_DMW!$A$1:$AI$358,13,0)=0,"", VLOOKUP($A7,nCino_DMW!$A$1:$AI$358,13,0)),"")</f>
        <v>Id</v>
      </c>
      <c r="H7" s="0" t="str">
        <f aca="false">_xlfn.IFNA(IF(VLOOKUP($A7,nCino_DevProc!$A$2:$S$352,8,0)=0,"", VLOOKUP($A7,nCino_DevProc!$A$2:$S$352,8,0)),"")</f>
        <v>id</v>
      </c>
      <c r="I7" s="0" t="str">
        <f aca="false">_xlfn.IFNA(IF(VLOOKUP($A7,nCino_DMW!$A$1:$AI$358,2,0)=0,"", VLOOKUP($A7,nCino_DMW!$A$1:$AI$358,2,0)),"")</f>
        <v/>
      </c>
      <c r="J7" s="0" t="n">
        <f aca="false">IF(OR(D7=0, IFERROR(VLOOKUP($A7,nCino_DevProc!$A$2:$S$352,2,0),0)=0),"", VLOOKUP($A7,nCino_DevProc!$A$2:$S$352,2,0))</f>
        <v>18</v>
      </c>
      <c r="K7" s="0" t="str">
        <f aca="false">IFERROR(IF(VLOOKUP($A7,nCino_DMW!$A$1:$AI$358,22,0)="Y", "N", IF(VLOOKUP($A7,nCino_DMW!$A$1:$AI$358,22,0)="N",  "Y", "")),"")</f>
        <v>Y</v>
      </c>
      <c r="L7" s="0" t="str">
        <f aca="false">_xlfn.IFNA(IF(VLOOKUP($A7,nCino_DevProc!$A$2:$S$352,8,0)=TRUE(), "Y", "N"),"")</f>
        <v>N</v>
      </c>
      <c r="M7" s="0" t="str">
        <f aca="false">IFERROR(IF(VLOOKUP($A7,nCino_DevProc!$A$2:$S$352,18,0)=TRUE(), "E", IF(D7="Id", "P", IF(OR(LEFT(G7, 6) = "Lookup", LEFT(G7, 6) ="Master"), "F",""))),"")</f>
        <v>P</v>
      </c>
      <c r="N7" s="0" t="str">
        <f aca="false">_xlfn.IFNA(IF(VLOOKUP($A7,nCino_DMW!$A$1:$AI$358,4,0)="System generated", "Y", "N"),"")</f>
        <v>Y</v>
      </c>
      <c r="O7" s="0" t="str">
        <f aca="false">IF(LEFT(G7,6)="lookup", G7,IF(OR(D7=0, IFERROR(VLOOKUP($A7,nCino_DevProc!$A$2:$S$352,18,0),0)=0),"", VLOOKUP($A7,nCino_DevProc!$A$2:$S$352,18,0)))</f>
        <v/>
      </c>
      <c r="P7" s="0" t="str">
        <f aca="false">IF($B7="","",VLOOKUP($B7,'Object Info'!$A$2:$F$13,3,0))</f>
        <v>rskcsp_ds_debt_schedule</v>
      </c>
      <c r="Q7" s="0" t="str">
        <f aca="false">IF(D7="","",D7)</f>
        <v>Id</v>
      </c>
      <c r="R7" s="0" t="s">
        <v>158</v>
      </c>
      <c r="S7" s="0" t="str">
        <f aca="false">IF(OR(Q7 ="transactionKey", Q7="sequenceNumber", Q7 = "commitTimestamp", Q7 = "commitUser",Q7 = "commitNumber", Q7="changetype",Q7="entityName",Q7="ID", LEFT(Q7,12)="LastModified"), "N","Y")</f>
        <v>N</v>
      </c>
      <c r="T7" s="0" t="str">
        <f aca="false">IF($B7="","",VLOOKUP($B7,'Object Info'!$A$2:$F$13,4,0))</f>
        <v>rskcsp_ds_debt_schedule_staging</v>
      </c>
      <c r="U7" s="0" t="str">
        <f aca="false">Q7</f>
        <v>Id</v>
      </c>
      <c r="V7" s="0" t="str">
        <f aca="false">IF(OR(LEFT(H7,9)="reference", D7=""),"STRING",VLOOKUP($H7,'DataType Conversion'!$A$8:$I$37,3,0))</f>
        <v>STRING</v>
      </c>
      <c r="W7" s="0" t="n">
        <f aca="false">IF(J7="", "",J7)</f>
        <v>18</v>
      </c>
      <c r="X7" s="0" t="str">
        <f aca="false">S7</f>
        <v>N</v>
      </c>
      <c r="Y7" s="0" t="str">
        <f aca="false">IF(OR($U7="Id",$U7="LastModifiedDate"), "C","")</f>
        <v>C</v>
      </c>
      <c r="Z7" s="0" t="str">
        <f aca="false">IF(Q7= "", "", IF(H7="Picklist", "Y", "N"))</f>
        <v>N</v>
      </c>
      <c r="AA7" s="0" t="str">
        <f aca="false">IF(OR(U7="CreatedDate",U7="CreatedById"),"Must be populated when changeType = CREATE","")</f>
        <v/>
      </c>
      <c r="AB7" s="0" t="str">
        <f aca="false">IF($B7="","",VLOOKUP($B7,'Object Info'!$A$2:$F$13,5,0))</f>
        <v>rskcsp_ds_debt_schedule_curated</v>
      </c>
      <c r="AC7" s="0" t="str">
        <f aca="false">U7</f>
        <v>Id</v>
      </c>
      <c r="AD7" s="0" t="str">
        <f aca="false">V7</f>
        <v>STRING</v>
      </c>
      <c r="AE7" s="0" t="n">
        <f aca="false">IF(W7="","",W7)</f>
        <v>18</v>
      </c>
      <c r="AF7" s="0" t="str">
        <f aca="false">X7</f>
        <v>N</v>
      </c>
      <c r="AG7" s="0" t="str">
        <f aca="false">M7</f>
        <v>P</v>
      </c>
      <c r="AH7" s="0" t="str">
        <f aca="false">IF(AC7="LastModifiedDate","Must be latest date for the record id in Staging, and date must be t-1", "")</f>
        <v/>
      </c>
      <c r="AL7" s="0" t="str">
        <f aca="false">IF($B7="","",VLOOKUP($B7,'Object Info'!$A$2:$F$13,6,0))</f>
        <v>debt_schedule</v>
      </c>
      <c r="AM7" s="0" t="str">
        <f aca="false">IF(AC7="","",IF(OR(AC7="ccs_migration_id__c"),SUBSTITUTE(LOWER(AC7),"__c",""),_xlfn.IFNA(SUBSTITUTE(SUBSTITUTE(SUBSTITUTE(SUBSTITUTE(AC7,"LLC_BI__",""),"CCS_",""),"__c",""),"cm_",""),AC7)))</f>
        <v>Id</v>
      </c>
      <c r="AN7" s="0" t="str">
        <f aca="false">IF(AD7="","",AD7)</f>
        <v>STRING</v>
      </c>
      <c r="AO7" s="0" t="n">
        <f aca="false">IF(AE7="","",AE7)</f>
        <v>18</v>
      </c>
      <c r="AP7" s="0" t="str">
        <f aca="false">IF(AF7="","",AF7)</f>
        <v>N</v>
      </c>
      <c r="AQ7" s="0" t="str">
        <f aca="false">IF(AG7="","",AG7)</f>
        <v>P</v>
      </c>
    </row>
    <row r="8" customFormat="false" ht="15" hidden="false" customHeight="false" outlineLevel="0" collapsed="false">
      <c r="A8" s="0" t="str">
        <f aca="false">B8&amp;D8</f>
        <v>LLC_BI__Debt_Schedule__cLastModifiedById</v>
      </c>
      <c r="B8" s="0" t="s">
        <v>71</v>
      </c>
      <c r="C8" s="0" t="str">
        <f aca="false">_xlfn.IFNA(VLOOKUP($A8,nCino_DMW!$A$2:$AI$358,7,0),"")</f>
        <v>Debt Schedule</v>
      </c>
      <c r="D8" s="0" t="s">
        <v>175</v>
      </c>
      <c r="E8" s="0" t="str">
        <f aca="false">_xlfn.IFNA(VLOOKUP($A8,nCino_DMW!$A$2:$AI$358,9,0),"")</f>
        <v>Last Modified By</v>
      </c>
      <c r="F8" s="0" t="str">
        <f aca="false">_xlfn.IFNA(VLOOKUP($A8,nCino_DMW!$A$1:$AI$358,12,0),"")</f>
        <v>Last modified by user.</v>
      </c>
      <c r="G8" s="0" t="str">
        <f aca="false">_xlfn.IFNA(IF(VLOOKUP($A8,nCino_DMW!$A$1:$AI$358,13,0)=0,"", VLOOKUP($A8,nCino_DMW!$A$1:$AI$358,13,0)),"")</f>
        <v>Lookup(User)</v>
      </c>
      <c r="H8" s="0" t="str">
        <f aca="false">_xlfn.IFNA(IF(VLOOKUP($A8,nCino_DevProc!$A$2:$S$352,8,0)=0,"", VLOOKUP($A8,nCino_DevProc!$A$2:$S$352,8,0)),"")</f>
        <v>reference(User)</v>
      </c>
      <c r="I8" s="0" t="n">
        <f aca="false">_xlfn.IFNA(IF(VLOOKUP($A8,nCino_DMW!$A$1:$AI$358,2,0)=0,"", VLOOKUP($A8,nCino_DMW!$A$1:$AI$358,2,0)),"")</f>
        <v>18</v>
      </c>
      <c r="J8" s="0" t="n">
        <f aca="false">IF(OR(D8=0, IFERROR(VLOOKUP($A8,nCino_DevProc!$A$2:$S$352,2,0),0)=0),"", VLOOKUP($A8,nCino_DevProc!$A$2:$S$352,2,0))</f>
        <v>18</v>
      </c>
      <c r="K8" s="0" t="str">
        <f aca="false">IFERROR(IF(VLOOKUP($A8,nCino_DMW!$A$1:$AI$358,22,0)="Y", "N", IF(VLOOKUP($A8,nCino_DMW!$A$1:$AI$358,22,0)="N",  "Y", "")),"")</f>
        <v>Y</v>
      </c>
      <c r="L8" s="0" t="str">
        <f aca="false">_xlfn.IFNA(IF(VLOOKUP($A8,nCino_DevProc!$A$2:$S$352,8,0)=TRUE(), "Y", "N"),"")</f>
        <v>N</v>
      </c>
      <c r="M8" s="0" t="str">
        <f aca="false">IFERROR(IF(VLOOKUP($A8,nCino_DevProc!$A$2:$S$352,18,0)=TRUE(), "E", IF(D8="Id", "P", IF(OR(LEFT(G8, 6) = "Lookup", LEFT(G8, 6) ="Master"), "F",""))),"")</f>
        <v>F</v>
      </c>
      <c r="N8" s="0" t="str">
        <f aca="false">_xlfn.IFNA(IF(VLOOKUP($A8,nCino_DMW!$A$1:$AI$358,4,0)="System generated", "Y", "N"),"")</f>
        <v>Y</v>
      </c>
      <c r="O8" s="0" t="str">
        <f aca="false">IF(LEFT(G8,6)="lookup", G8,IF(OR(D8=0, IFERROR(VLOOKUP($A8,nCino_DevProc!$A$2:$S$352,18,0),0)=0),"", VLOOKUP($A8,nCino_DevProc!$A$2:$S$352,18,0)))</f>
        <v>Lookup(User)</v>
      </c>
      <c r="P8" s="0" t="str">
        <f aca="false">IF($B8="","",VLOOKUP($B8,'Object Info'!$A$2:$F$13,3,0))</f>
        <v>rskcsp_ds_debt_schedule</v>
      </c>
      <c r="Q8" s="0" t="str">
        <f aca="false">IF(D8="","",D8)</f>
        <v>LastModifiedById</v>
      </c>
      <c r="R8" s="0" t="s">
        <v>158</v>
      </c>
      <c r="S8" s="0" t="str">
        <f aca="false">IF(OR(Q8 ="transactionKey", Q8="sequenceNumber", Q8 = "commitTimestamp", Q8 = "commitUser",Q8 = "commitNumber", Q8="changetype",Q8="entityName",Q8="ID", LEFT(Q8,12)="LastModified"), "N","Y")</f>
        <v>N</v>
      </c>
      <c r="T8" s="0" t="str">
        <f aca="false">IF($B8="","",VLOOKUP($B8,'Object Info'!$A$2:$F$13,4,0))</f>
        <v>rskcsp_ds_debt_schedule_staging</v>
      </c>
      <c r="U8" s="0" t="str">
        <f aca="false">Q8</f>
        <v>LastModifiedById</v>
      </c>
      <c r="V8" s="0" t="str">
        <f aca="false">IF(OR(LEFT(H8,9)="reference", D8=""),"STRING",VLOOKUP($H8,'DataType Conversion'!$A$8:$I$37,3,0))</f>
        <v>STRING</v>
      </c>
      <c r="W8" s="0" t="n">
        <f aca="false">IF(J8="", "",J8)</f>
        <v>18</v>
      </c>
      <c r="X8" s="0" t="str">
        <f aca="false">S8</f>
        <v>N</v>
      </c>
      <c r="Y8" s="0" t="str">
        <f aca="false">IF(OR($U8="Id",$U8="LastModifiedDate"), "C","")</f>
        <v/>
      </c>
      <c r="Z8" s="0" t="str">
        <f aca="false">IF(Q8= "", "", IF(H8="Picklist", "Y", "N"))</f>
        <v>N</v>
      </c>
      <c r="AA8" s="0" t="str">
        <f aca="false">IF(OR(U8="CreatedDate",U8="CreatedById"),"Must be populated when changeType = CREATE","")</f>
        <v/>
      </c>
      <c r="AB8" s="0" t="str">
        <f aca="false">IF($B8="","",VLOOKUP($B8,'Object Info'!$A$2:$F$13,5,0))</f>
        <v>rskcsp_ds_debt_schedule_curated</v>
      </c>
      <c r="AC8" s="0" t="str">
        <f aca="false">U8</f>
        <v>LastModifiedById</v>
      </c>
      <c r="AD8" s="0" t="str">
        <f aca="false">V8</f>
        <v>STRING</v>
      </c>
      <c r="AE8" s="0" t="n">
        <f aca="false">IF(W8="","",W8)</f>
        <v>18</v>
      </c>
      <c r="AF8" s="0" t="str">
        <f aca="false">X8</f>
        <v>N</v>
      </c>
      <c r="AG8" s="0" t="str">
        <f aca="false">M8</f>
        <v>F</v>
      </c>
      <c r="AH8" s="0" t="str">
        <f aca="false">IF(AC8="LastModifiedDate","Must be latest date for the record id in Staging, and date must be t-1", "")</f>
        <v/>
      </c>
      <c r="AL8" s="0" t="str">
        <f aca="false">IF($B8="","",VLOOKUP($B8,'Object Info'!$A$2:$F$13,6,0))</f>
        <v>debt_schedule</v>
      </c>
      <c r="AM8" s="0" t="str">
        <f aca="false">IF(AC8="","",IF(OR(AC8="ccs_migration_id__c"),SUBSTITUTE(LOWER(AC8),"__c",""),_xlfn.IFNA(SUBSTITUTE(SUBSTITUTE(SUBSTITUTE(SUBSTITUTE(AC8,"LLC_BI__",""),"CCS_",""),"__c",""),"cm_",""),AC8)))</f>
        <v>LastModifiedById</v>
      </c>
      <c r="AN8" s="0" t="str">
        <f aca="false">IF(AD8="","",AD8)</f>
        <v>STRING</v>
      </c>
      <c r="AO8" s="0" t="n">
        <f aca="false">IF(AE8="","",AE8)</f>
        <v>18</v>
      </c>
      <c r="AP8" s="0" t="str">
        <f aca="false">IF(AF8="","",AF8)</f>
        <v>N</v>
      </c>
      <c r="AQ8" s="0" t="str">
        <f aca="false">IF(AG8="","",AG8)</f>
        <v>F</v>
      </c>
    </row>
    <row r="9" customFormat="false" ht="15" hidden="false" customHeight="false" outlineLevel="0" collapsed="false">
      <c r="A9" s="0" t="str">
        <f aca="false">B9&amp;D9</f>
        <v>LLC_BI__Debt_Schedule__cLastModifiedDate</v>
      </c>
      <c r="B9" s="0" t="s">
        <v>71</v>
      </c>
      <c r="C9" s="0" t="str">
        <f aca="false">_xlfn.IFNA(VLOOKUP($A9,nCino_DMW!$A$2:$AI$358,7,0),"")</f>
        <v>Debt Schedule</v>
      </c>
      <c r="D9" s="0" t="s">
        <v>172</v>
      </c>
      <c r="E9" s="0" t="str">
        <f aca="false">_xlfn.IFNA(VLOOKUP($A9,nCino_DMW!$A$2:$AI$358,9,0),"")</f>
        <v>Last Modified Date</v>
      </c>
      <c r="F9" s="0" t="str">
        <f aca="false">_xlfn.IFNA(VLOOKUP($A9,nCino_DMW!$A$1:$AI$358,12,0),"")</f>
        <v>Last modified date.</v>
      </c>
      <c r="G9" s="0" t="str">
        <f aca="false">_xlfn.IFNA(IF(VLOOKUP($A9,nCino_DMW!$A$1:$AI$358,13,0)=0,"", VLOOKUP($A9,nCino_DMW!$A$1:$AI$358,13,0)),"")</f>
        <v>Date Time</v>
      </c>
      <c r="H9" s="0" t="str">
        <f aca="false">_xlfn.IFNA(IF(VLOOKUP($A9,nCino_DevProc!$A$2:$S$352,8,0)=0,"", VLOOKUP($A9,nCino_DevProc!$A$2:$S$352,8,0)),"")</f>
        <v>datetime</v>
      </c>
      <c r="I9" s="0" t="str">
        <f aca="false">_xlfn.IFNA(IF(VLOOKUP($A9,nCino_DMW!$A$1:$AI$358,2,0)=0,"", VLOOKUP($A9,nCino_DMW!$A$1:$AI$358,2,0)),"")</f>
        <v/>
      </c>
      <c r="J9" s="0" t="str">
        <f aca="false">IF(OR(D9=0, IFERROR(VLOOKUP($A9,nCino_DevProc!$A$2:$S$352,2,0),0)=0),"", VLOOKUP($A9,nCino_DevProc!$A$2:$S$352,2,0))</f>
        <v/>
      </c>
      <c r="K9" s="0" t="str">
        <f aca="false">IFERROR(IF(VLOOKUP($A9,nCino_DMW!$A$1:$AI$358,22,0)="Y", "N", IF(VLOOKUP($A9,nCino_DMW!$A$1:$AI$358,22,0)="N",  "Y", "")),"")</f>
        <v>Y</v>
      </c>
      <c r="L9" s="0" t="str">
        <f aca="false">_xlfn.IFNA(IF(VLOOKUP($A9,nCino_DevProc!$A$2:$S$352,8,0)=TRUE(), "Y", "N"),"")</f>
        <v>N</v>
      </c>
      <c r="M9" s="0" t="str">
        <f aca="false">IFERROR(IF(VLOOKUP($A9,nCino_DevProc!$A$2:$S$352,18,0)=TRUE(), "E", IF(D9="Id", "P", IF(OR(LEFT(G9, 6) = "Lookup", LEFT(G9, 6) ="Master"), "F",""))),"")</f>
        <v/>
      </c>
      <c r="N9" s="0" t="str">
        <f aca="false">_xlfn.IFNA(IF(VLOOKUP($A9,nCino_DMW!$A$1:$AI$358,4,0)="System generated", "Y", "N"),"")</f>
        <v>Y</v>
      </c>
      <c r="O9" s="0" t="str">
        <f aca="false">IF(LEFT(G9,6)="lookup", G9,IF(OR(D9=0, IFERROR(VLOOKUP($A9,nCino_DevProc!$A$2:$S$352,18,0),0)=0),"", VLOOKUP($A9,nCino_DevProc!$A$2:$S$352,18,0)))</f>
        <v/>
      </c>
      <c r="P9" s="0" t="str">
        <f aca="false">IF($B9="","",VLOOKUP($B9,'Object Info'!$A$2:$F$13,3,0))</f>
        <v>rskcsp_ds_debt_schedule</v>
      </c>
      <c r="Q9" s="0" t="str">
        <f aca="false">IF(D9="","",D9)</f>
        <v>LastModifiedDate</v>
      </c>
      <c r="R9" s="0" t="s">
        <v>158</v>
      </c>
      <c r="S9" s="0" t="str">
        <f aca="false">IF(OR(Q9 ="transactionKey", Q9="sequenceNumber", Q9 = "commitTimestamp", Q9 = "commitUser",Q9 = "commitNumber", Q9="changetype",Q9="entityName",Q9="ID", LEFT(Q9,12)="LastModified"), "N","Y")</f>
        <v>N</v>
      </c>
      <c r="T9" s="0" t="str">
        <f aca="false">IF($B9="","",VLOOKUP($B9,'Object Info'!$A$2:$F$13,4,0))</f>
        <v>rskcsp_ds_debt_schedule_staging</v>
      </c>
      <c r="U9" s="0" t="str">
        <f aca="false">Q9</f>
        <v>LastModifiedDate</v>
      </c>
      <c r="V9" s="0" t="str">
        <f aca="false">IF(OR(LEFT(H9,9)="reference", D9=""),"STRING",VLOOKUP($H9,'DataType Conversion'!$A$8:$I$37,3,0))</f>
        <v>DATETIME</v>
      </c>
      <c r="W9" s="0" t="str">
        <f aca="false">IF(J9="", "",J9)</f>
        <v/>
      </c>
      <c r="X9" s="0" t="str">
        <f aca="false">S9</f>
        <v>N</v>
      </c>
      <c r="Y9" s="0" t="str">
        <f aca="false">IF(OR($U9="Id",$U9="LastModifiedDate"), "C","")</f>
        <v>C</v>
      </c>
      <c r="Z9" s="0" t="str">
        <f aca="false">IF(Q9= "", "", IF(H9="Picklist", "Y", "N"))</f>
        <v>N</v>
      </c>
      <c r="AA9" s="0" t="str">
        <f aca="false">IF(OR(U9="CreatedDate",U9="CreatedById"),"Must be populated when changeType = CREATE","")</f>
        <v/>
      </c>
      <c r="AB9" s="0" t="str">
        <f aca="false">IF($B9="","",VLOOKUP($B9,'Object Info'!$A$2:$F$13,5,0))</f>
        <v>rskcsp_ds_debt_schedule_curated</v>
      </c>
      <c r="AC9" s="0" t="str">
        <f aca="false">U9</f>
        <v>LastModifiedDate</v>
      </c>
      <c r="AD9" s="0" t="str">
        <f aca="false">V9</f>
        <v>DATETIME</v>
      </c>
      <c r="AE9" s="0" t="str">
        <f aca="false">IF(W9="","",W9)</f>
        <v/>
      </c>
      <c r="AF9" s="0" t="str">
        <f aca="false">X9</f>
        <v>N</v>
      </c>
      <c r="AG9" s="0" t="str">
        <f aca="false">M9</f>
        <v/>
      </c>
      <c r="AH9" s="0" t="str">
        <f aca="false">IF(AC9="LastModifiedDate","Must be latest date for the record id in Staging, and date must be t-1", "")</f>
        <v>Must be latest date for the record id in Staging, and date must be t-1</v>
      </c>
      <c r="AL9" s="0" t="str">
        <f aca="false">IF($B9="","",VLOOKUP($B9,'Object Info'!$A$2:$F$13,6,0))</f>
        <v>debt_schedule</v>
      </c>
      <c r="AM9" s="0" t="str">
        <f aca="false">IF(AC9="","",IF(OR(AC9="ccs_migration_id__c"),SUBSTITUTE(LOWER(AC9),"__c",""),_xlfn.IFNA(SUBSTITUTE(SUBSTITUTE(SUBSTITUTE(SUBSTITUTE(AC9,"LLC_BI__",""),"CCS_",""),"__c",""),"cm_",""),AC9)))</f>
        <v>LastModifiedDate</v>
      </c>
      <c r="AN9" s="0" t="str">
        <f aca="false">IF(AD9="","",AD9)</f>
        <v>DATETIME</v>
      </c>
      <c r="AO9" s="0" t="str">
        <f aca="false">IF(AE9="","",AE9)</f>
        <v/>
      </c>
      <c r="AP9" s="0" t="str">
        <f aca="false">IF(AF9="","",AF9)</f>
        <v>N</v>
      </c>
      <c r="AQ9" s="0" t="str">
        <f aca="false">IF(AG9="","",AG9)</f>
        <v/>
      </c>
    </row>
    <row r="10" customFormat="false" ht="15" hidden="false" customHeight="false" outlineLevel="0" collapsed="false">
      <c r="A10" s="0" t="str">
        <f aca="false">B10&amp;D10</f>
        <v>LLC_BI__Debt_Schedule__cLLC_BI__Credit_Pull_Date__c</v>
      </c>
      <c r="B10" s="0" t="s">
        <v>71</v>
      </c>
      <c r="C10" s="0" t="str">
        <f aca="false">_xlfn.IFNA(VLOOKUP($A10,nCino_DMW!$A$2:$AI$358,7,0),"")</f>
        <v>Debt Schedule</v>
      </c>
      <c r="D10" s="0" t="s">
        <v>208</v>
      </c>
      <c r="E10" s="0" t="str">
        <f aca="false">_xlfn.IFNA(VLOOKUP($A10,nCino_DMW!$A$2:$AI$358,9,0),"")</f>
        <v>Credit Pull Date</v>
      </c>
      <c r="F10" s="0" t="str">
        <f aca="false">_xlfn.IFNA(VLOOKUP($A10,nCino_DMW!$A$1:$AI$358,12,0),"")</f>
        <v>The system populates this field to indicate the date of the credit report which is providing the debt information within the Debt Schedule.</v>
      </c>
      <c r="G10" s="0" t="str">
        <f aca="false">_xlfn.IFNA(IF(VLOOKUP($A10,nCino_DMW!$A$1:$AI$358,13,0)=0,"", VLOOKUP($A10,nCino_DMW!$A$1:$AI$358,13,0)),"")</f>
        <v>Date</v>
      </c>
      <c r="H10" s="0" t="str">
        <f aca="false">_xlfn.IFNA(IF(VLOOKUP($A10,nCino_DevProc!$A$2:$S$352,8,0)=0,"", VLOOKUP($A10,nCino_DevProc!$A$2:$S$352,8,0)),"")</f>
        <v>date</v>
      </c>
      <c r="I10" s="0" t="str">
        <f aca="false">_xlfn.IFNA(IF(VLOOKUP($A10,nCino_DMW!$A$1:$AI$358,2,0)=0,"", VLOOKUP($A10,nCino_DMW!$A$1:$AI$358,2,0)),"")</f>
        <v/>
      </c>
      <c r="J10" s="0" t="str">
        <f aca="false">IF(OR(D10=0, IFERROR(VLOOKUP($A10,nCino_DevProc!$A$2:$S$352,2,0),0)=0),"", VLOOKUP($A10,nCino_DevProc!$A$2:$S$352,2,0))</f>
        <v/>
      </c>
      <c r="K10" s="0" t="str">
        <f aca="false">IFERROR(IF(VLOOKUP($A10,nCino_DMW!$A$1:$AI$358,22,0)="Y", "N", IF(VLOOKUP($A10,nCino_DMW!$A$1:$AI$358,22,0)="N",  "Y", "")),"")</f>
        <v>N</v>
      </c>
      <c r="L10" s="0" t="str">
        <f aca="false">_xlfn.IFNA(IF(VLOOKUP($A10,nCino_DevProc!$A$2:$S$352,8,0)=TRUE(), "Y", "N"),"")</f>
        <v>N</v>
      </c>
      <c r="M10" s="0" t="str">
        <f aca="false">IFERROR(IF(VLOOKUP($A10,nCino_DevProc!$A$2:$S$352,18,0)=TRUE(), "E", IF(D10="Id", "P", IF(OR(LEFT(G10, 6) = "Lookup", LEFT(G10, 6) ="Master"), "F",""))),"")</f>
        <v/>
      </c>
      <c r="N10" s="0" t="str">
        <f aca="false">_xlfn.IFNA(IF(VLOOKUP($A10,nCino_DMW!$A$1:$AI$358,4,0)="System generated", "Y", "N"),"")</f>
        <v>Y</v>
      </c>
      <c r="O10" s="0" t="str">
        <f aca="false">IF(LEFT(G10,6)="lookup", G10,IF(OR(D10=0, IFERROR(VLOOKUP($A10,nCino_DevProc!$A$2:$S$352,18,0),0)=0),"", VLOOKUP($A10,nCino_DevProc!$A$2:$S$352,18,0)))</f>
        <v/>
      </c>
      <c r="P10" s="0" t="str">
        <f aca="false">IF($B10="","",VLOOKUP($B10,'Object Info'!$A$2:$F$13,3,0))</f>
        <v>rskcsp_ds_debt_schedule</v>
      </c>
      <c r="Q10" s="0" t="str">
        <f aca="false">IF(D10="","",D10)</f>
        <v>LLC_BI__Credit_Pull_Date__c</v>
      </c>
      <c r="R10" s="0" t="s">
        <v>158</v>
      </c>
      <c r="S10" s="0" t="str">
        <f aca="false">IF(OR(Q10 ="transactionKey", Q10="sequenceNumber", Q10 = "commitTimestamp", Q10 = "commitUser",Q10 = "commitNumber", Q10="changetype",Q10="entityName",Q10="ID", LEFT(Q10,12)="LastModified"), "N","Y")</f>
        <v>Y</v>
      </c>
      <c r="T10" s="0" t="str">
        <f aca="false">IF($B10="","",VLOOKUP($B10,'Object Info'!$A$2:$F$13,4,0))</f>
        <v>rskcsp_ds_debt_schedule_staging</v>
      </c>
      <c r="U10" s="0" t="str">
        <f aca="false">Q10</f>
        <v>LLC_BI__Credit_Pull_Date__c</v>
      </c>
      <c r="V10" s="0" t="str">
        <f aca="false">IF(OR(LEFT(H10,9)="reference", D10=""),"STRING",VLOOKUP($H10,'DataType Conversion'!$A$8:$I$37,3,0))</f>
        <v>DATE</v>
      </c>
      <c r="W10" s="0" t="str">
        <f aca="false">IF(J10="", "",J10)</f>
        <v/>
      </c>
      <c r="X10" s="0" t="str">
        <f aca="false">S10</f>
        <v>Y</v>
      </c>
      <c r="Y10" s="0" t="str">
        <f aca="false">IF(OR($U10="Id",$U10="LastModifiedDate"), "C","")</f>
        <v/>
      </c>
      <c r="Z10" s="0" t="str">
        <f aca="false">IF(Q10= "", "", IF(H10="Picklist", "Y", "N"))</f>
        <v>N</v>
      </c>
      <c r="AA10" s="0" t="str">
        <f aca="false">IF(OR(U10="CreatedDate",U10="CreatedById"),"Must be populated when changeType = CREATE","")</f>
        <v/>
      </c>
      <c r="AB10" s="0" t="str">
        <f aca="false">IF($B10="","",VLOOKUP($B10,'Object Info'!$A$2:$F$13,5,0))</f>
        <v>rskcsp_ds_debt_schedule_curated</v>
      </c>
      <c r="AC10" s="0" t="str">
        <f aca="false">U10</f>
        <v>LLC_BI__Credit_Pull_Date__c</v>
      </c>
      <c r="AD10" s="0" t="str">
        <f aca="false">V10</f>
        <v>DATE</v>
      </c>
      <c r="AE10" s="0" t="str">
        <f aca="false">IF(W10="","",W10)</f>
        <v/>
      </c>
      <c r="AF10" s="0" t="str">
        <f aca="false">X10</f>
        <v>Y</v>
      </c>
      <c r="AG10" s="0" t="str">
        <f aca="false">M10</f>
        <v/>
      </c>
      <c r="AH10" s="0" t="str">
        <f aca="false">IF(AC10="LastModifiedDate","Must be latest date for the record id in Staging, and date must be t-1", "")</f>
        <v/>
      </c>
      <c r="AL10" s="0" t="str">
        <f aca="false">IF($B10="","",VLOOKUP($B10,'Object Info'!$A$2:$F$13,6,0))</f>
        <v>debt_schedule</v>
      </c>
      <c r="AM10" s="0" t="str">
        <f aca="false">IF(AC10="","",IF(OR(AC10="ccs_migration_id__c"),SUBSTITUTE(LOWER(AC10),"__c",""),_xlfn.IFNA(SUBSTITUTE(SUBSTITUTE(SUBSTITUTE(SUBSTITUTE(AC10,"LLC_BI__",""),"CCS_",""),"__c",""),"cm_",""),AC10)))</f>
        <v>Credit_Pull_Date</v>
      </c>
      <c r="AN10" s="0" t="str">
        <f aca="false">IF(AD10="","",AD10)</f>
        <v>DATE</v>
      </c>
      <c r="AO10" s="0" t="str">
        <f aca="false">IF(AE10="","",AE10)</f>
        <v/>
      </c>
      <c r="AP10" s="0" t="str">
        <f aca="false">IF(AF10="","",AF10)</f>
        <v>Y</v>
      </c>
      <c r="AQ10" s="0" t="str">
        <f aca="false">IF(AG10="","",AG10)</f>
        <v/>
      </c>
    </row>
    <row r="11" customFormat="false" ht="15" hidden="false" customHeight="false" outlineLevel="0" collapsed="false">
      <c r="A11" s="0" t="str">
        <f aca="false">B11&amp;D11</f>
        <v>LLC_BI__Debt_Schedule__cLLC_BI__Debt_Filter_Syntax__c</v>
      </c>
      <c r="B11" s="0" t="s">
        <v>71</v>
      </c>
      <c r="C11" s="0" t="str">
        <f aca="false">_xlfn.IFNA(VLOOKUP($A11,nCino_DMW!$A$2:$AI$358,7,0),"")</f>
        <v>Debt Schedule</v>
      </c>
      <c r="D11" s="0" t="s">
        <v>240</v>
      </c>
      <c r="E11" s="0" t="str">
        <f aca="false">_xlfn.IFNA(VLOOKUP($A11,nCino_DMW!$A$2:$AI$358,9,0),"")</f>
        <v>Debt Filter Syntax</v>
      </c>
      <c r="F11" s="0" t="str">
        <f aca="false">_xlfn.IFNA(VLOOKUP($A11,nCino_DMW!$A$1:$AI$358,12,0),"")</f>
        <v>Administrators manually populate this optional long text field to determine which debts appear within a specific debt schedule. By default, it is blank.</v>
      </c>
      <c r="G11" s="0" t="str">
        <f aca="false">_xlfn.IFNA(IF(VLOOKUP($A11,nCino_DMW!$A$1:$AI$358,13,0)=0,"", VLOOKUP($A11,nCino_DMW!$A$1:$AI$358,13,0)),"")</f>
        <v>Long Text Area(131072)</v>
      </c>
      <c r="H11" s="0" t="str">
        <f aca="false">_xlfn.IFNA(IF(VLOOKUP($A11,nCino_DevProc!$A$2:$S$352,8,0)=0,"", VLOOKUP($A11,nCino_DevProc!$A$2:$S$352,8,0)),"")</f>
        <v>textarea</v>
      </c>
      <c r="I11" s="0" t="n">
        <f aca="false">_xlfn.IFNA(IF(VLOOKUP($A11,nCino_DMW!$A$1:$AI$358,2,0)=0,"", VLOOKUP($A11,nCino_DMW!$A$1:$AI$358,2,0)),"")</f>
        <v>131072</v>
      </c>
      <c r="J11" s="0" t="n">
        <f aca="false">IF(OR(D11=0, IFERROR(VLOOKUP($A11,nCino_DevProc!$A$2:$S$352,2,0),0)=0),"", VLOOKUP($A11,nCino_DevProc!$A$2:$S$352,2,0))</f>
        <v>131072</v>
      </c>
      <c r="K11" s="0" t="str">
        <f aca="false">IFERROR(IF(VLOOKUP($A11,nCino_DMW!$A$1:$AI$358,22,0)="Y", "N", IF(VLOOKUP($A11,nCino_DMW!$A$1:$AI$358,22,0)="N",  "Y", "")),"")</f>
        <v>Y</v>
      </c>
      <c r="L11" s="0" t="str">
        <f aca="false">_xlfn.IFNA(IF(VLOOKUP($A11,nCino_DevProc!$A$2:$S$352,8,0)=TRUE(), "Y", "N"),"")</f>
        <v>N</v>
      </c>
      <c r="M11" s="0" t="str">
        <f aca="false">IFERROR(IF(VLOOKUP($A11,nCino_DevProc!$A$2:$S$352,18,0)=TRUE(), "E", IF(D11="Id", "P", IF(OR(LEFT(G11, 6) = "Lookup", LEFT(G11, 6) ="Master"), "F",""))),"")</f>
        <v/>
      </c>
      <c r="N11" s="0" t="str">
        <f aca="false">_xlfn.IFNA(IF(VLOOKUP($A11,nCino_DMW!$A$1:$AI$358,4,0)="System generated", "Y", "N"),"")</f>
        <v>N</v>
      </c>
      <c r="O11" s="0" t="str">
        <f aca="false">IF(LEFT(G11,6)="lookup", G11,IF(OR(D11=0, IFERROR(VLOOKUP($A11,nCino_DevProc!$A$2:$S$352,18,0),0)=0),"", VLOOKUP($A11,nCino_DevProc!$A$2:$S$352,18,0)))</f>
        <v/>
      </c>
      <c r="P11" s="0" t="str">
        <f aca="false">IF($B11="","",VLOOKUP($B11,'Object Info'!$A$2:$F$13,3,0))</f>
        <v>rskcsp_ds_debt_schedule</v>
      </c>
      <c r="Q11" s="0" t="str">
        <f aca="false">IF(D11="","",D11)</f>
        <v>LLC_BI__Debt_Filter_Syntax__c</v>
      </c>
      <c r="R11" s="0" t="s">
        <v>158</v>
      </c>
      <c r="S11" s="0" t="str">
        <f aca="false">IF(OR(Q11 ="transactionKey", Q11="sequenceNumber", Q11 = "commitTimestamp", Q11 = "commitUser",Q11 = "commitNumber", Q11="changetype",Q11="entityName",Q11="ID", LEFT(Q11,12)="LastModified"), "N","Y")</f>
        <v>Y</v>
      </c>
      <c r="T11" s="0" t="str">
        <f aca="false">IF($B11="","",VLOOKUP($B11,'Object Info'!$A$2:$F$13,4,0))</f>
        <v>rskcsp_ds_debt_schedule_staging</v>
      </c>
      <c r="U11" s="0" t="str">
        <f aca="false">Q11</f>
        <v>LLC_BI__Debt_Filter_Syntax__c</v>
      </c>
      <c r="V11" s="0" t="str">
        <f aca="false">IF(OR(LEFT(H11,9)="reference", D11=""),"STRING",VLOOKUP($H11,'DataType Conversion'!$A$8:$I$37,3,0))</f>
        <v>STRING</v>
      </c>
      <c r="W11" s="0" t="n">
        <f aca="false">IF(J11="", "",J11)</f>
        <v>131072</v>
      </c>
      <c r="X11" s="0" t="str">
        <f aca="false">S11</f>
        <v>Y</v>
      </c>
      <c r="Y11" s="0" t="str">
        <f aca="false">IF(OR($U11="Id",$U11="LastModifiedDate"), "C","")</f>
        <v/>
      </c>
      <c r="Z11" s="0" t="str">
        <f aca="false">IF(Q11= "", "", IF(H11="Picklist", "Y", "N"))</f>
        <v>N</v>
      </c>
      <c r="AA11" s="0" t="str">
        <f aca="false">IF(OR(U11="CreatedDate",U11="CreatedById"),"Must be populated when changeType = CREATE","")</f>
        <v/>
      </c>
      <c r="AB11" s="0" t="str">
        <f aca="false">IF($B11="","",VLOOKUP($B11,'Object Info'!$A$2:$F$13,5,0))</f>
        <v>rskcsp_ds_debt_schedule_curated</v>
      </c>
      <c r="AC11" s="0" t="str">
        <f aca="false">U11</f>
        <v>LLC_BI__Debt_Filter_Syntax__c</v>
      </c>
      <c r="AD11" s="0" t="str">
        <f aca="false">V11</f>
        <v>STRING</v>
      </c>
      <c r="AE11" s="0" t="n">
        <f aca="false">IF(W11="","",W11)</f>
        <v>131072</v>
      </c>
      <c r="AF11" s="0" t="str">
        <f aca="false">X11</f>
        <v>Y</v>
      </c>
      <c r="AG11" s="0" t="str">
        <f aca="false">M11</f>
        <v/>
      </c>
      <c r="AH11" s="0" t="str">
        <f aca="false">IF(AC11="LastModifiedDate","Must be latest date for the record id in Staging, and date must be t-1", "")</f>
        <v/>
      </c>
      <c r="AL11" s="0" t="str">
        <f aca="false">IF($B11="","",VLOOKUP($B11,'Object Info'!$A$2:$F$13,6,0))</f>
        <v>debt_schedule</v>
      </c>
      <c r="AM11" s="0" t="str">
        <f aca="false">IF(AC11="","",IF(OR(AC11="ccs_migration_id__c"),SUBSTITUTE(LOWER(AC11),"__c",""),_xlfn.IFNA(SUBSTITUTE(SUBSTITUTE(SUBSTITUTE(SUBSTITUTE(AC11,"LLC_BI__",""),"CCS_",""),"__c",""),"cm_",""),AC11)))</f>
        <v>Debt_Filter_Syntax</v>
      </c>
      <c r="AN11" s="0" t="str">
        <f aca="false">IF(AD11="","",AD11)</f>
        <v>STRING</v>
      </c>
      <c r="AO11" s="0" t="n">
        <f aca="false">IF(AE11="","",AE11)</f>
        <v>131072</v>
      </c>
      <c r="AP11" s="0" t="str">
        <f aca="false">IF(AF11="","",AF11)</f>
        <v>Y</v>
      </c>
      <c r="AQ11" s="0" t="str">
        <f aca="false">IF(AG11="","",AG11)</f>
        <v/>
      </c>
    </row>
    <row r="12" customFormat="false" ht="15" hidden="false" customHeight="false" outlineLevel="0" collapsed="false">
      <c r="A12" s="0" t="str">
        <f aca="false">B12&amp;D12</f>
        <v>LLC_BI__Debt_Schedule__cLLC_BI__Debt_Schedule_Date__c</v>
      </c>
      <c r="B12" s="0" t="s">
        <v>71</v>
      </c>
      <c r="C12" s="0" t="str">
        <f aca="false">_xlfn.IFNA(VLOOKUP($A12,nCino_DMW!$A$2:$AI$358,7,0),"")</f>
        <v>Debt Schedule</v>
      </c>
      <c r="D12" s="0" t="s">
        <v>230</v>
      </c>
      <c r="E12" s="0" t="str">
        <f aca="false">_xlfn.IFNA(VLOOKUP($A12,nCino_DMW!$A$2:$AI$358,9,0),"")</f>
        <v>Debt Schedule Date</v>
      </c>
      <c r="F12" s="0" t="str">
        <f aca="false">_xlfn.IFNA(VLOOKUP($A12,nCino_DMW!$A$1:$AI$358,12,0),"")</f>
        <v>Users populate this required date field with the Debt Schedule's date. By default, the system populates this field with the date the user initially creates the Debt Schedule.</v>
      </c>
      <c r="G12" s="0" t="str">
        <f aca="false">_xlfn.IFNA(IF(VLOOKUP($A12,nCino_DMW!$A$1:$AI$358,13,0)=0,"", VLOOKUP($A12,nCino_DMW!$A$1:$AI$358,13,0)),"")</f>
        <v>Date/Time</v>
      </c>
      <c r="H12" s="0" t="str">
        <f aca="false">_xlfn.IFNA(IF(VLOOKUP($A12,nCino_DevProc!$A$2:$S$352,8,0)=0,"", VLOOKUP($A12,nCino_DevProc!$A$2:$S$352,8,0)),"")</f>
        <v>datetime</v>
      </c>
      <c r="I12" s="0" t="str">
        <f aca="false">_xlfn.IFNA(IF(VLOOKUP($A12,nCino_DMW!$A$1:$AI$358,2,0)=0,"", VLOOKUP($A12,nCino_DMW!$A$1:$AI$358,2,0)),"")</f>
        <v/>
      </c>
      <c r="J12" s="0" t="str">
        <f aca="false">IF(OR(D12=0, IFERROR(VLOOKUP($A12,nCino_DevProc!$A$2:$S$352,2,0),0)=0),"", VLOOKUP($A12,nCino_DevProc!$A$2:$S$352,2,0))</f>
        <v/>
      </c>
      <c r="K12" s="0" t="str">
        <f aca="false">IFERROR(IF(VLOOKUP($A12,nCino_DMW!$A$1:$AI$358,22,0)="Y", "N", IF(VLOOKUP($A12,nCino_DMW!$A$1:$AI$358,22,0)="N",  "Y", "")),"")</f>
        <v>Y</v>
      </c>
      <c r="L12" s="0" t="str">
        <f aca="false">_xlfn.IFNA(IF(VLOOKUP($A12,nCino_DevProc!$A$2:$S$352,8,0)=TRUE(), "Y", "N"),"")</f>
        <v>N</v>
      </c>
      <c r="M12" s="0" t="str">
        <f aca="false">IFERROR(IF(VLOOKUP($A12,nCino_DevProc!$A$2:$S$352,18,0)=TRUE(), "E", IF(D12="Id", "P", IF(OR(LEFT(G12, 6) = "Lookup", LEFT(G12, 6) ="Master"), "F",""))),"")</f>
        <v/>
      </c>
      <c r="N12" s="0" t="str">
        <f aca="false">_xlfn.IFNA(IF(VLOOKUP($A12,nCino_DMW!$A$1:$AI$358,4,0)="System generated", "Y", "N"),"")</f>
        <v>N</v>
      </c>
      <c r="O12" s="0" t="str">
        <f aca="false">IF(LEFT(G12,6)="lookup", G12,IF(OR(D12=0, IFERROR(VLOOKUP($A12,nCino_DevProc!$A$2:$S$352,18,0),0)=0),"", VLOOKUP($A12,nCino_DevProc!$A$2:$S$352,18,0)))</f>
        <v/>
      </c>
      <c r="P12" s="0" t="str">
        <f aca="false">IF($B12="","",VLOOKUP($B12,'Object Info'!$A$2:$F$13,3,0))</f>
        <v>rskcsp_ds_debt_schedule</v>
      </c>
      <c r="Q12" s="0" t="str">
        <f aca="false">IF(D12="","",D12)</f>
        <v>LLC_BI__Debt_Schedule_Date__c</v>
      </c>
      <c r="R12" s="0" t="s">
        <v>158</v>
      </c>
      <c r="S12" s="0" t="str">
        <f aca="false">IF(OR(Q12 ="transactionKey", Q12="sequenceNumber", Q12 = "commitTimestamp", Q12 = "commitUser",Q12 = "commitNumber", Q12="changetype",Q12="entityName",Q12="ID", LEFT(Q12,12)="LastModified"), "N","Y")</f>
        <v>Y</v>
      </c>
      <c r="T12" s="0" t="str">
        <f aca="false">IF($B12="","",VLOOKUP($B12,'Object Info'!$A$2:$F$13,4,0))</f>
        <v>rskcsp_ds_debt_schedule_staging</v>
      </c>
      <c r="U12" s="0" t="str">
        <f aca="false">Q12</f>
        <v>LLC_BI__Debt_Schedule_Date__c</v>
      </c>
      <c r="V12" s="0" t="str">
        <f aca="false">IF(OR(LEFT(H12,9)="reference", D12=""),"STRING",VLOOKUP($H12,'DataType Conversion'!$A$8:$I$37,3,0))</f>
        <v>DATETIME</v>
      </c>
      <c r="W12" s="0" t="str">
        <f aca="false">IF(J12="", "",J12)</f>
        <v/>
      </c>
      <c r="X12" s="0" t="str">
        <f aca="false">S12</f>
        <v>Y</v>
      </c>
      <c r="Y12" s="0" t="str">
        <f aca="false">IF(OR($U12="Id",$U12="LastModifiedDate"), "C","")</f>
        <v/>
      </c>
      <c r="Z12" s="0" t="str">
        <f aca="false">IF(Q12= "", "", IF(H12="Picklist", "Y", "N"))</f>
        <v>N</v>
      </c>
      <c r="AA12" s="0" t="str">
        <f aca="false">IF(OR(U12="CreatedDate",U12="CreatedById"),"Must be populated when changeType = CREATE","")</f>
        <v/>
      </c>
      <c r="AB12" s="0" t="str">
        <f aca="false">IF($B12="","",VLOOKUP($B12,'Object Info'!$A$2:$F$13,5,0))</f>
        <v>rskcsp_ds_debt_schedule_curated</v>
      </c>
      <c r="AC12" s="0" t="str">
        <f aca="false">U12</f>
        <v>LLC_BI__Debt_Schedule_Date__c</v>
      </c>
      <c r="AD12" s="0" t="str">
        <f aca="false">V12</f>
        <v>DATETIME</v>
      </c>
      <c r="AE12" s="0" t="str">
        <f aca="false">IF(W12="","",W12)</f>
        <v/>
      </c>
      <c r="AF12" s="0" t="str">
        <f aca="false">X12</f>
        <v>Y</v>
      </c>
      <c r="AG12" s="0" t="str">
        <f aca="false">M12</f>
        <v/>
      </c>
      <c r="AH12" s="0" t="str">
        <f aca="false">IF(AC12="LastModifiedDate","Must be latest date for the record id in Staging, and date must be t-1", "")</f>
        <v/>
      </c>
      <c r="AL12" s="0" t="str">
        <f aca="false">IF($B12="","",VLOOKUP($B12,'Object Info'!$A$2:$F$13,6,0))</f>
        <v>debt_schedule</v>
      </c>
      <c r="AM12" s="0" t="str">
        <f aca="false">IF(AC12="","",IF(OR(AC12="ccs_migration_id__c"),SUBSTITUTE(LOWER(AC12),"__c",""),_xlfn.IFNA(SUBSTITUTE(SUBSTITUTE(SUBSTITUTE(SUBSTITUTE(AC12,"LLC_BI__",""),"CCS_",""),"__c",""),"cm_",""),AC12)))</f>
        <v>Debt_Schedule_Date</v>
      </c>
      <c r="AN12" s="0" t="str">
        <f aca="false">IF(AD12="","",AD12)</f>
        <v>DATETIME</v>
      </c>
      <c r="AO12" s="0" t="str">
        <f aca="false">IF(AE12="","",AE12)</f>
        <v/>
      </c>
      <c r="AP12" s="0" t="str">
        <f aca="false">IF(AF12="","",AF12)</f>
        <v>Y</v>
      </c>
      <c r="AQ12" s="0" t="str">
        <f aca="false">IF(AG12="","",AG12)</f>
        <v/>
      </c>
    </row>
    <row r="13" customFormat="false" ht="15" hidden="false" customHeight="false" outlineLevel="0" collapsed="false">
      <c r="A13" s="0" t="str">
        <f aca="false">B13&amp;D13</f>
        <v>LLC_BI__Debt_Schedule__cLLC_BI__Debt_Schedule_Description__c</v>
      </c>
      <c r="B13" s="0" t="s">
        <v>71</v>
      </c>
      <c r="C13" s="0" t="str">
        <f aca="false">_xlfn.IFNA(VLOOKUP($A13,nCino_DMW!$A$2:$AI$358,7,0),"")</f>
        <v>Debt Schedule</v>
      </c>
      <c r="D13" s="0" t="s">
        <v>233</v>
      </c>
      <c r="E13" s="0" t="str">
        <f aca="false">_xlfn.IFNA(VLOOKUP($A13,nCino_DMW!$A$2:$AI$358,9,0),"")</f>
        <v>Debt Schedule Description</v>
      </c>
      <c r="F13" s="0" t="str">
        <f aca="false">_xlfn.IFNA(VLOOKUP($A13,nCino_DMW!$A$1:$AI$358,12,0),"")</f>
        <v>Users populate this optional text field with a description of the Debt Schedule.</v>
      </c>
      <c r="G13" s="0" t="str">
        <f aca="false">_xlfn.IFNA(IF(VLOOKUP($A13,nCino_DMW!$A$1:$AI$358,13,0)=0,"", VLOOKUP($A13,nCino_DMW!$A$1:$AI$358,13,0)),"")</f>
        <v>Text</v>
      </c>
      <c r="H13" s="0" t="str">
        <f aca="false">_xlfn.IFNA(IF(VLOOKUP($A13,nCino_DevProc!$A$2:$S$352,8,0)=0,"", VLOOKUP($A13,nCino_DevProc!$A$2:$S$352,8,0)),"")</f>
        <v>string</v>
      </c>
      <c r="I13" s="0" t="n">
        <f aca="false">_xlfn.IFNA(IF(VLOOKUP($A13,nCino_DMW!$A$1:$AI$358,2,0)=0,"", VLOOKUP($A13,nCino_DMW!$A$1:$AI$358,2,0)),"")</f>
        <v>255</v>
      </c>
      <c r="J13" s="0" t="n">
        <f aca="false">IF(OR(D13=0, IFERROR(VLOOKUP($A13,nCino_DevProc!$A$2:$S$352,2,0),0)=0),"", VLOOKUP($A13,nCino_DevProc!$A$2:$S$352,2,0))</f>
        <v>255</v>
      </c>
      <c r="K13" s="0" t="str">
        <f aca="false">IFERROR(IF(VLOOKUP($A13,nCino_DMW!$A$1:$AI$358,22,0)="Y", "N", IF(VLOOKUP($A13,nCino_DMW!$A$1:$AI$358,22,0)="N",  "Y", "")),"")</f>
        <v>Y</v>
      </c>
      <c r="L13" s="0" t="str">
        <f aca="false">_xlfn.IFNA(IF(VLOOKUP($A13,nCino_DevProc!$A$2:$S$352,8,0)=TRUE(), "Y", "N"),"")</f>
        <v>N</v>
      </c>
      <c r="M13" s="0" t="str">
        <f aca="false">IFERROR(IF(VLOOKUP($A13,nCino_DevProc!$A$2:$S$352,18,0)=TRUE(), "E", IF(D13="Id", "P", IF(OR(LEFT(G13, 6) = "Lookup", LEFT(G13, 6) ="Master"), "F",""))),"")</f>
        <v/>
      </c>
      <c r="N13" s="0" t="str">
        <f aca="false">_xlfn.IFNA(IF(VLOOKUP($A13,nCino_DMW!$A$1:$AI$358,4,0)="System generated", "Y", "N"),"")</f>
        <v>N</v>
      </c>
      <c r="O13" s="0" t="str">
        <f aca="false">IF(LEFT(G13,6)="lookup", G13,IF(OR(D13=0, IFERROR(VLOOKUP($A13,nCino_DevProc!$A$2:$S$352,18,0),0)=0),"", VLOOKUP($A13,nCino_DevProc!$A$2:$S$352,18,0)))</f>
        <v/>
      </c>
      <c r="P13" s="0" t="str">
        <f aca="false">IF($B13="","",VLOOKUP($B13,'Object Info'!$A$2:$F$13,3,0))</f>
        <v>rskcsp_ds_debt_schedule</v>
      </c>
      <c r="Q13" s="0" t="str">
        <f aca="false">IF(D13="","",D13)</f>
        <v>LLC_BI__Debt_Schedule_Description__c</v>
      </c>
      <c r="R13" s="0" t="s">
        <v>158</v>
      </c>
      <c r="S13" s="0" t="str">
        <f aca="false">IF(OR(Q13 ="transactionKey", Q13="sequenceNumber", Q13 = "commitTimestamp", Q13 = "commitUser",Q13 = "commitNumber", Q13="changetype",Q13="entityName",Q13="ID", LEFT(Q13,12)="LastModified"), "N","Y")</f>
        <v>Y</v>
      </c>
      <c r="T13" s="0" t="str">
        <f aca="false">IF($B13="","",VLOOKUP($B13,'Object Info'!$A$2:$F$13,4,0))</f>
        <v>rskcsp_ds_debt_schedule_staging</v>
      </c>
      <c r="U13" s="0" t="str">
        <f aca="false">Q13</f>
        <v>LLC_BI__Debt_Schedule_Description__c</v>
      </c>
      <c r="V13" s="0" t="str">
        <f aca="false">IF(OR(LEFT(H13,9)="reference", D13=""),"STRING",VLOOKUP($H13,'DataType Conversion'!$A$8:$I$37,3,0))</f>
        <v>STRING</v>
      </c>
      <c r="W13" s="0" t="n">
        <f aca="false">IF(J13="", "",J13)</f>
        <v>255</v>
      </c>
      <c r="X13" s="0" t="str">
        <f aca="false">S13</f>
        <v>Y</v>
      </c>
      <c r="Y13" s="0" t="str">
        <f aca="false">IF(OR($U13="Id",$U13="LastModifiedDate"), "C","")</f>
        <v/>
      </c>
      <c r="Z13" s="0" t="str">
        <f aca="false">IF(Q13= "", "", IF(H13="Picklist", "Y", "N"))</f>
        <v>N</v>
      </c>
      <c r="AA13" s="0" t="str">
        <f aca="false">IF(OR(U13="CreatedDate",U13="CreatedById"),"Must be populated when changeType = CREATE","")</f>
        <v/>
      </c>
      <c r="AB13" s="0" t="str">
        <f aca="false">IF($B13="","",VLOOKUP($B13,'Object Info'!$A$2:$F$13,5,0))</f>
        <v>rskcsp_ds_debt_schedule_curated</v>
      </c>
      <c r="AC13" s="0" t="str">
        <f aca="false">U13</f>
        <v>LLC_BI__Debt_Schedule_Description__c</v>
      </c>
      <c r="AD13" s="0" t="str">
        <f aca="false">V13</f>
        <v>STRING</v>
      </c>
      <c r="AE13" s="0" t="n">
        <f aca="false">IF(W13="","",W13)</f>
        <v>255</v>
      </c>
      <c r="AF13" s="0" t="str">
        <f aca="false">X13</f>
        <v>Y</v>
      </c>
      <c r="AG13" s="0" t="str">
        <f aca="false">M13</f>
        <v/>
      </c>
      <c r="AH13" s="0" t="str">
        <f aca="false">IF(AC13="LastModifiedDate","Must be latest date for the record id in Staging, and date must be t-1", "")</f>
        <v/>
      </c>
      <c r="AL13" s="0" t="str">
        <f aca="false">IF($B13="","",VLOOKUP($B13,'Object Info'!$A$2:$F$13,6,0))</f>
        <v>debt_schedule</v>
      </c>
      <c r="AM13" s="0" t="str">
        <f aca="false">IF(AC13="","",IF(OR(AC13="ccs_migration_id__c"),SUBSTITUTE(LOWER(AC13),"__c",""),_xlfn.IFNA(SUBSTITUTE(SUBSTITUTE(SUBSTITUTE(SUBSTITUTE(AC13,"LLC_BI__",""),"CCS_",""),"__c",""),"cm_",""),AC13)))</f>
        <v>Debt_Schedule_Description</v>
      </c>
      <c r="AN13" s="0" t="str">
        <f aca="false">IF(AD13="","",AD13)</f>
        <v>STRING</v>
      </c>
      <c r="AO13" s="0" t="n">
        <f aca="false">IF(AE13="","",AE13)</f>
        <v>255</v>
      </c>
      <c r="AP13" s="0" t="str">
        <f aca="false">IF(AF13="","",AF13)</f>
        <v>Y</v>
      </c>
      <c r="AQ13" s="0" t="str">
        <f aca="false">IF(AG13="","",AG13)</f>
        <v/>
      </c>
    </row>
    <row r="14" customFormat="false" ht="15" hidden="false" customHeight="false" outlineLevel="0" collapsed="false">
      <c r="A14" s="0" t="str">
        <f aca="false">B14&amp;D14</f>
        <v>LLC_BI__Debt_Schedule__cName</v>
      </c>
      <c r="B14" s="0" t="s">
        <v>71</v>
      </c>
      <c r="C14" s="0" t="str">
        <f aca="false">_xlfn.IFNA(VLOOKUP($A14,nCino_DMW!$A$2:$AI$358,7,0),"")</f>
        <v>Debt Schedule</v>
      </c>
      <c r="D14" s="0" t="s">
        <v>28</v>
      </c>
      <c r="E14" s="0" t="str">
        <f aca="false">_xlfn.IFNA(VLOOKUP($A14,nCino_DMW!$A$2:$AI$358,9,0),"")</f>
        <v>Debt Schedule Name</v>
      </c>
      <c r="F14" s="0" t="n">
        <f aca="false">_xlfn.IFNA(VLOOKUP($A14,nCino_DMW!$A$1:$AI$358,12,0),"")</f>
        <v>0</v>
      </c>
      <c r="G14" s="0" t="str">
        <f aca="false">_xlfn.IFNA(IF(VLOOKUP($A14,nCino_DMW!$A$1:$AI$358,13,0)=0,"", VLOOKUP($A14,nCino_DMW!$A$1:$AI$358,13,0)),"")</f>
        <v>Text</v>
      </c>
      <c r="H14" s="0" t="str">
        <f aca="false">_xlfn.IFNA(IF(VLOOKUP($A14,nCino_DevProc!$A$2:$S$352,8,0)=0,"", VLOOKUP($A14,nCino_DevProc!$A$2:$S$352,8,0)),"")</f>
        <v>string</v>
      </c>
      <c r="I14" s="0" t="n">
        <f aca="false">_xlfn.IFNA(IF(VLOOKUP($A14,nCino_DMW!$A$1:$AI$358,2,0)=0,"", VLOOKUP($A14,nCino_DMW!$A$1:$AI$358,2,0)),"")</f>
        <v>80</v>
      </c>
      <c r="J14" s="0" t="n">
        <f aca="false">IF(OR(D14=0, IFERROR(VLOOKUP($A14,nCino_DevProc!$A$2:$S$352,2,0),0)=0),"", VLOOKUP($A14,nCino_DevProc!$A$2:$S$352,2,0))</f>
        <v>80</v>
      </c>
      <c r="K14" s="0" t="str">
        <f aca="false">IFERROR(IF(VLOOKUP($A14,nCino_DMW!$A$1:$AI$358,22,0)="Y", "N", IF(VLOOKUP($A14,nCino_DMW!$A$1:$AI$358,22,0)="N",  "Y", "")),"")</f>
        <v>Y</v>
      </c>
      <c r="L14" s="0" t="str">
        <f aca="false">_xlfn.IFNA(IF(VLOOKUP($A14,nCino_DevProc!$A$2:$S$352,8,0)=TRUE(), "Y", "N"),"")</f>
        <v>N</v>
      </c>
      <c r="M14" s="0" t="str">
        <f aca="false">IFERROR(IF(VLOOKUP($A14,nCino_DevProc!$A$2:$S$352,18,0)=TRUE(), "E", IF(D14="Id", "P", IF(OR(LEFT(G14, 6) = "Lookup", LEFT(G14, 6) ="Master"), "F",""))),"")</f>
        <v/>
      </c>
      <c r="N14" s="0" t="str">
        <f aca="false">_xlfn.IFNA(IF(VLOOKUP($A14,nCino_DMW!$A$1:$AI$358,4,0)="System generated", "Y", "N"),"")</f>
        <v>Y</v>
      </c>
      <c r="O14" s="0" t="str">
        <f aca="false">IF(LEFT(G14,6)="lookup", G14,IF(OR(D14=0, IFERROR(VLOOKUP($A14,nCino_DevProc!$A$2:$S$352,18,0),0)=0),"", VLOOKUP($A14,nCino_DevProc!$A$2:$S$352,18,0)))</f>
        <v/>
      </c>
      <c r="P14" s="0" t="str">
        <f aca="false">IF($B14="","",VLOOKUP($B14,'Object Info'!$A$2:$F$13,3,0))</f>
        <v>rskcsp_ds_debt_schedule</v>
      </c>
      <c r="Q14" s="0" t="str">
        <f aca="false">IF(D14="","",D14)</f>
        <v>Name</v>
      </c>
      <c r="R14" s="0" t="s">
        <v>158</v>
      </c>
      <c r="S14" s="0" t="str">
        <f aca="false">IF(OR(Q14 ="transactionKey", Q14="sequenceNumber", Q14 = "commitTimestamp", Q14 = "commitUser",Q14 = "commitNumber", Q14="changetype",Q14="entityName",Q14="ID", LEFT(Q14,12)="LastModified"), "N","Y")</f>
        <v>Y</v>
      </c>
      <c r="T14" s="0" t="str">
        <f aca="false">IF($B14="","",VLOOKUP($B14,'Object Info'!$A$2:$F$13,4,0))</f>
        <v>rskcsp_ds_debt_schedule_staging</v>
      </c>
      <c r="U14" s="0" t="str">
        <f aca="false">Q14</f>
        <v>Name</v>
      </c>
      <c r="V14" s="0" t="str">
        <f aca="false">IF(OR(LEFT(H14,9)="reference", D14=""),"STRING",VLOOKUP($H14,'DataType Conversion'!$A$8:$I$37,3,0))</f>
        <v>STRING</v>
      </c>
      <c r="W14" s="0" t="n">
        <f aca="false">IF(J14="", "",J14)</f>
        <v>80</v>
      </c>
      <c r="X14" s="0" t="str">
        <f aca="false">S14</f>
        <v>Y</v>
      </c>
      <c r="Y14" s="0" t="str">
        <f aca="false">IF(OR($U14="Id",$U14="LastModifiedDate"), "C","")</f>
        <v/>
      </c>
      <c r="Z14" s="0" t="str">
        <f aca="false">IF(Q14= "", "", IF(H14="Picklist", "Y", "N"))</f>
        <v>N</v>
      </c>
      <c r="AA14" s="0" t="str">
        <f aca="false">IF(OR(U14="CreatedDate",U14="CreatedById"),"Must be populated when changeType = CREATE","")</f>
        <v/>
      </c>
      <c r="AB14" s="0" t="str">
        <f aca="false">IF($B14="","",VLOOKUP($B14,'Object Info'!$A$2:$F$13,5,0))</f>
        <v>rskcsp_ds_debt_schedule_curated</v>
      </c>
      <c r="AC14" s="0" t="str">
        <f aca="false">U14</f>
        <v>Name</v>
      </c>
      <c r="AD14" s="0" t="str">
        <f aca="false">V14</f>
        <v>STRING</v>
      </c>
      <c r="AE14" s="0" t="n">
        <f aca="false">IF(W14="","",W14)</f>
        <v>80</v>
      </c>
      <c r="AF14" s="0" t="str">
        <f aca="false">X14</f>
        <v>Y</v>
      </c>
      <c r="AG14" s="0" t="str">
        <f aca="false">M14</f>
        <v/>
      </c>
      <c r="AH14" s="0" t="str">
        <f aca="false">IF(AC14="LastModifiedDate","Must be latest date for the record id in Staging, and date must be t-1", "")</f>
        <v/>
      </c>
      <c r="AL14" s="0" t="str">
        <f aca="false">IF($B14="","",VLOOKUP($B14,'Object Info'!$A$2:$F$13,6,0))</f>
        <v>debt_schedule</v>
      </c>
      <c r="AM14" s="0" t="str">
        <f aca="false">IF(AC14="","",IF(OR(AC14="ccs_migration_id__c"),SUBSTITUTE(LOWER(AC14),"__c",""),_xlfn.IFNA(SUBSTITUTE(SUBSTITUTE(SUBSTITUTE(SUBSTITUTE(AC14,"LLC_BI__",""),"CCS_",""),"__c",""),"cm_",""),AC14)))</f>
        <v>Name</v>
      </c>
      <c r="AN14" s="0" t="str">
        <f aca="false">IF(AD14="","",AD14)</f>
        <v>STRING</v>
      </c>
      <c r="AO14" s="0" t="n">
        <f aca="false">IF(AE14="","",AE14)</f>
        <v>80</v>
      </c>
      <c r="AP14" s="0" t="str">
        <f aca="false">IF(AF14="","",AF14)</f>
        <v>Y</v>
      </c>
      <c r="AQ14" s="0" t="str">
        <f aca="false">IF(AG14="","",AG14)</f>
        <v/>
      </c>
    </row>
    <row r="15" customFormat="false" ht="15" hidden="false" customHeight="false" outlineLevel="0" collapsed="false">
      <c r="A15" s="0" t="str">
        <f aca="false">B15&amp;D15</f>
        <v>LLC_BI__Debt_Schedule__cLLC_BI__Is_Template__c</v>
      </c>
      <c r="B15" s="0" t="s">
        <v>71</v>
      </c>
      <c r="C15" s="0" t="str">
        <f aca="false">_xlfn.IFNA(VLOOKUP($A15,nCino_DMW!$A$2:$AI$358,7,0),"")</f>
        <v>Debt Schedule</v>
      </c>
      <c r="D15" s="0" t="s">
        <v>245</v>
      </c>
      <c r="E15" s="0" t="str">
        <f aca="false">_xlfn.IFNA(VLOOKUP($A15,nCino_DMW!$A$2:$AI$358,9,0),"")</f>
        <v>Is Template</v>
      </c>
      <c r="F15" s="0" t="str">
        <f aca="false">_xlfn.IFNA(VLOOKUP($A15,nCino_DMW!$A$1:$AI$358,12,0),"")</f>
        <v>Administrators select this boolean field to signify that it is a template. By default, it is unselected.</v>
      </c>
      <c r="G15" s="0" t="str">
        <f aca="false">_xlfn.IFNA(IF(VLOOKUP($A15,nCino_DMW!$A$1:$AI$358,13,0)=0,"", VLOOKUP($A15,nCino_DMW!$A$1:$AI$358,13,0)),"")</f>
        <v>Checkbox</v>
      </c>
      <c r="H15" s="0" t="str">
        <f aca="false">_xlfn.IFNA(IF(VLOOKUP($A15,nCino_DevProc!$A$2:$S$352,8,0)=0,"", VLOOKUP($A15,nCino_DevProc!$A$2:$S$352,8,0)),"")</f>
        <v>boolean</v>
      </c>
      <c r="I15" s="0" t="str">
        <f aca="false">_xlfn.IFNA(IF(VLOOKUP($A15,nCino_DMW!$A$1:$AI$358,2,0)=0,"", VLOOKUP($A15,nCino_DMW!$A$1:$AI$358,2,0)),"")</f>
        <v>Boolean (True/False)</v>
      </c>
      <c r="J15" s="0" t="str">
        <f aca="false">IF(OR(D15=0, IFERROR(VLOOKUP($A15,nCino_DevProc!$A$2:$S$352,2,0),0)=0),"", VLOOKUP($A15,nCino_DevProc!$A$2:$S$352,2,0))</f>
        <v/>
      </c>
      <c r="K15" s="0" t="str">
        <f aca="false">IFERROR(IF(VLOOKUP($A15,nCino_DMW!$A$1:$AI$358,22,0)="Y", "N", IF(VLOOKUP($A15,nCino_DMW!$A$1:$AI$358,22,0)="N",  "Y", "")),"")</f>
        <v>Y</v>
      </c>
      <c r="L15" s="0" t="str">
        <f aca="false">_xlfn.IFNA(IF(VLOOKUP($A15,nCino_DevProc!$A$2:$S$352,8,0)=TRUE(), "Y", "N"),"")</f>
        <v>N</v>
      </c>
      <c r="M15" s="0" t="str">
        <f aca="false">IFERROR(IF(VLOOKUP($A15,nCino_DevProc!$A$2:$S$352,18,0)=TRUE(), "E", IF(D15="Id", "P", IF(OR(LEFT(G15, 6) = "Lookup", LEFT(G15, 6) ="Master"), "F",""))),"")</f>
        <v/>
      </c>
      <c r="N15" s="0" t="str">
        <f aca="false">_xlfn.IFNA(IF(VLOOKUP($A15,nCino_DMW!$A$1:$AI$358,4,0)="System generated", "Y", "N"),"")</f>
        <v>N</v>
      </c>
      <c r="O15" s="0" t="str">
        <f aca="false">IF(LEFT(G15,6)="lookup", G15,IF(OR(D15=0, IFERROR(VLOOKUP($A15,nCino_DevProc!$A$2:$S$352,18,0),0)=0),"", VLOOKUP($A15,nCino_DevProc!$A$2:$S$352,18,0)))</f>
        <v/>
      </c>
      <c r="P15" s="0" t="str">
        <f aca="false">IF($B15="","",VLOOKUP($B15,'Object Info'!$A$2:$F$13,3,0))</f>
        <v>rskcsp_ds_debt_schedule</v>
      </c>
      <c r="Q15" s="0" t="str">
        <f aca="false">IF(D15="","",D15)</f>
        <v>LLC_BI__Is_Template__c</v>
      </c>
      <c r="R15" s="0" t="s">
        <v>158</v>
      </c>
      <c r="S15" s="0" t="str">
        <f aca="false">IF(OR(Q15 ="transactionKey", Q15="sequenceNumber", Q15 = "commitTimestamp", Q15 = "commitUser",Q15 = "commitNumber", Q15="changetype",Q15="entityName",Q15="ID", LEFT(Q15,12)="LastModified"), "N","Y")</f>
        <v>Y</v>
      </c>
      <c r="T15" s="0" t="str">
        <f aca="false">IF($B15="","",VLOOKUP($B15,'Object Info'!$A$2:$F$13,4,0))</f>
        <v>rskcsp_ds_debt_schedule_staging</v>
      </c>
      <c r="U15" s="0" t="str">
        <f aca="false">Q15</f>
        <v>LLC_BI__Is_Template__c</v>
      </c>
      <c r="V15" s="0" t="str">
        <f aca="false">IF(OR(LEFT(H15,9)="reference", D15=""),"STRING",VLOOKUP($H15,'DataType Conversion'!$A$8:$I$37,3,0))</f>
        <v>BOOL</v>
      </c>
      <c r="W15" s="0" t="str">
        <f aca="false">IF(J15="", "",J15)</f>
        <v/>
      </c>
      <c r="X15" s="0" t="str">
        <f aca="false">S15</f>
        <v>Y</v>
      </c>
      <c r="Y15" s="0" t="str">
        <f aca="false">IF(OR($U15="Id",$U15="LastModifiedDate"), "C","")</f>
        <v/>
      </c>
      <c r="Z15" s="0" t="str">
        <f aca="false">IF(Q15= "", "", IF(H15="Picklist", "Y", "N"))</f>
        <v>N</v>
      </c>
      <c r="AA15" s="0" t="str">
        <f aca="false">IF(OR(U15="CreatedDate",U15="CreatedById"),"Must be populated when changeType = CREATE","")</f>
        <v/>
      </c>
      <c r="AB15" s="0" t="str">
        <f aca="false">IF($B15="","",VLOOKUP($B15,'Object Info'!$A$2:$F$13,5,0))</f>
        <v>rskcsp_ds_debt_schedule_curated</v>
      </c>
      <c r="AC15" s="0" t="str">
        <f aca="false">U15</f>
        <v>LLC_BI__Is_Template__c</v>
      </c>
      <c r="AD15" s="0" t="str">
        <f aca="false">V15</f>
        <v>BOOL</v>
      </c>
      <c r="AE15" s="0" t="str">
        <f aca="false">IF(W15="","",W15)</f>
        <v/>
      </c>
      <c r="AF15" s="0" t="str">
        <f aca="false">X15</f>
        <v>Y</v>
      </c>
      <c r="AG15" s="0" t="str">
        <f aca="false">M15</f>
        <v/>
      </c>
      <c r="AH15" s="0" t="str">
        <f aca="false">IF(AC15="LastModifiedDate","Must be latest date for the record id in Staging, and date must be t-1", "")</f>
        <v/>
      </c>
      <c r="AL15" s="0" t="str">
        <f aca="false">IF($B15="","",VLOOKUP($B15,'Object Info'!$A$2:$F$13,6,0))</f>
        <v>debt_schedule</v>
      </c>
      <c r="AM15" s="0" t="str">
        <f aca="false">IF(AC15="","",IF(OR(AC15="ccs_migration_id__c"),SUBSTITUTE(LOWER(AC15),"__c",""),_xlfn.IFNA(SUBSTITUTE(SUBSTITUTE(SUBSTITUTE(SUBSTITUTE(AC15,"LLC_BI__",""),"CCS_",""),"__c",""),"cm_",""),AC15)))</f>
        <v>Is_Template</v>
      </c>
      <c r="AN15" s="0" t="str">
        <f aca="false">IF(AD15="","",AD15)</f>
        <v>BOOL</v>
      </c>
      <c r="AO15" s="0" t="str">
        <f aca="false">IF(AE15="","",AE15)</f>
        <v/>
      </c>
      <c r="AP15" s="0" t="str">
        <f aca="false">IF(AF15="","",AF15)</f>
        <v>Y</v>
      </c>
      <c r="AQ15" s="0" t="str">
        <f aca="false">IF(AG15="","",AG15)</f>
        <v/>
      </c>
    </row>
    <row r="16" customFormat="false" ht="15" hidden="false" customHeight="false" outlineLevel="0" collapsed="false">
      <c r="A16" s="0" t="str">
        <f aca="false">B16&amp;D16</f>
        <v>LLC_BI__Debt_Schedule__cLLC_BI__Last_Updated__c</v>
      </c>
      <c r="B16" s="0" t="s">
        <v>71</v>
      </c>
      <c r="C16" s="0" t="str">
        <f aca="false">_xlfn.IFNA(VLOOKUP($A16,nCino_DMW!$A$2:$AI$358,7,0),"")</f>
        <v>Debt Schedule</v>
      </c>
      <c r="D16" s="0" t="s">
        <v>212</v>
      </c>
      <c r="E16" s="0" t="str">
        <f aca="false">_xlfn.IFNA(VLOOKUP($A16,nCino_DMW!$A$2:$AI$358,9,0),"")</f>
        <v>Last Updated</v>
      </c>
      <c r="F16" s="0" t="str">
        <f aca="false">_xlfn.IFNA(VLOOKUP($A16,nCino_DMW!$A$1:$AI$358,12,0),"")</f>
        <v>This field is autopopulated with the date the Debt Schedule was last updated.</v>
      </c>
      <c r="G16" s="0" t="str">
        <f aca="false">_xlfn.IFNA(IF(VLOOKUP($A16,nCino_DMW!$A$1:$AI$358,13,0)=0,"", VLOOKUP($A16,nCino_DMW!$A$1:$AI$358,13,0)),"")</f>
        <v>Date</v>
      </c>
      <c r="H16" s="0" t="str">
        <f aca="false">_xlfn.IFNA(IF(VLOOKUP($A16,nCino_DevProc!$A$2:$S$352,8,0)=0,"", VLOOKUP($A16,nCino_DevProc!$A$2:$S$352,8,0)),"")</f>
        <v>date</v>
      </c>
      <c r="I16" s="0" t="str">
        <f aca="false">_xlfn.IFNA(IF(VLOOKUP($A16,nCino_DMW!$A$1:$AI$358,2,0)=0,"", VLOOKUP($A16,nCino_DMW!$A$1:$AI$358,2,0)),"")</f>
        <v/>
      </c>
      <c r="J16" s="0" t="str">
        <f aca="false">IF(OR(D16=0, IFERROR(VLOOKUP($A16,nCino_DevProc!$A$2:$S$352,2,0),0)=0),"", VLOOKUP($A16,nCino_DevProc!$A$2:$S$352,2,0))</f>
        <v/>
      </c>
      <c r="K16" s="0" t="str">
        <f aca="false">IFERROR(IF(VLOOKUP($A16,nCino_DMW!$A$1:$AI$358,22,0)="Y", "N", IF(VLOOKUP($A16,nCino_DMW!$A$1:$AI$358,22,0)="N",  "Y", "")),"")</f>
        <v>Y</v>
      </c>
      <c r="L16" s="0" t="str">
        <f aca="false">_xlfn.IFNA(IF(VLOOKUP($A16,nCino_DevProc!$A$2:$S$352,8,0)=TRUE(), "Y", "N"),"")</f>
        <v>N</v>
      </c>
      <c r="M16" s="0" t="str">
        <f aca="false">IFERROR(IF(VLOOKUP($A16,nCino_DevProc!$A$2:$S$352,18,0)=TRUE(), "E", IF(D16="Id", "P", IF(OR(LEFT(G16, 6) = "Lookup", LEFT(G16, 6) ="Master"), "F",""))),"")</f>
        <v/>
      </c>
      <c r="N16" s="0" t="str">
        <f aca="false">_xlfn.IFNA(IF(VLOOKUP($A16,nCino_DMW!$A$1:$AI$358,4,0)="System generated", "Y", "N"),"")</f>
        <v>Y</v>
      </c>
      <c r="O16" s="0" t="str">
        <f aca="false">IF(LEFT(G16,6)="lookup", G16,IF(OR(D16=0, IFERROR(VLOOKUP($A16,nCino_DevProc!$A$2:$S$352,18,0),0)=0),"", VLOOKUP($A16,nCino_DevProc!$A$2:$S$352,18,0)))</f>
        <v/>
      </c>
      <c r="P16" s="0" t="str">
        <f aca="false">IF($B16="","",VLOOKUP($B16,'Object Info'!$A$2:$F$13,3,0))</f>
        <v>rskcsp_ds_debt_schedule</v>
      </c>
      <c r="Q16" s="0" t="str">
        <f aca="false">IF(D16="","",D16)</f>
        <v>LLC_BI__Last_Updated__c</v>
      </c>
      <c r="R16" s="0" t="s">
        <v>158</v>
      </c>
      <c r="S16" s="0" t="str">
        <f aca="false">IF(OR(Q16 ="transactionKey", Q16="sequenceNumber", Q16 = "commitTimestamp", Q16 = "commitUser",Q16 = "commitNumber", Q16="changetype",Q16="entityName",Q16="ID", LEFT(Q16,12)="LastModified"), "N","Y")</f>
        <v>Y</v>
      </c>
      <c r="T16" s="0" t="str">
        <f aca="false">IF($B16="","",VLOOKUP($B16,'Object Info'!$A$2:$F$13,4,0))</f>
        <v>rskcsp_ds_debt_schedule_staging</v>
      </c>
      <c r="U16" s="0" t="str">
        <f aca="false">Q16</f>
        <v>LLC_BI__Last_Updated__c</v>
      </c>
      <c r="V16" s="0" t="str">
        <f aca="false">IF(OR(LEFT(H16,9)="reference", D16=""),"STRING",VLOOKUP($H16,'DataType Conversion'!$A$8:$I$37,3,0))</f>
        <v>DATE</v>
      </c>
      <c r="W16" s="0" t="str">
        <f aca="false">IF(J16="", "",J16)</f>
        <v/>
      </c>
      <c r="X16" s="0" t="str">
        <f aca="false">S16</f>
        <v>Y</v>
      </c>
      <c r="Y16" s="0" t="str">
        <f aca="false">IF(OR($U16="Id",$U16="LastModifiedDate"), "C","")</f>
        <v/>
      </c>
      <c r="Z16" s="0" t="str">
        <f aca="false">IF(Q16= "", "", IF(H16="Picklist", "Y", "N"))</f>
        <v>N</v>
      </c>
      <c r="AA16" s="0" t="str">
        <f aca="false">IF(OR(U16="CreatedDate",U16="CreatedById"),"Must be populated when changeType = CREATE","")</f>
        <v/>
      </c>
      <c r="AB16" s="0" t="str">
        <f aca="false">IF($B16="","",VLOOKUP($B16,'Object Info'!$A$2:$F$13,5,0))</f>
        <v>rskcsp_ds_debt_schedule_curated</v>
      </c>
      <c r="AC16" s="0" t="str">
        <f aca="false">U16</f>
        <v>LLC_BI__Last_Updated__c</v>
      </c>
      <c r="AD16" s="0" t="str">
        <f aca="false">V16</f>
        <v>DATE</v>
      </c>
      <c r="AE16" s="0" t="str">
        <f aca="false">IF(W16="","",W16)</f>
        <v/>
      </c>
      <c r="AF16" s="0" t="str">
        <f aca="false">X16</f>
        <v>Y</v>
      </c>
      <c r="AG16" s="0" t="str">
        <f aca="false">M16</f>
        <v/>
      </c>
      <c r="AH16" s="0" t="str">
        <f aca="false">IF(AC16="LastModifiedDate","Must be latest date for the record id in Staging, and date must be t-1", "")</f>
        <v/>
      </c>
      <c r="AL16" s="0" t="str">
        <f aca="false">IF($B16="","",VLOOKUP($B16,'Object Info'!$A$2:$F$13,6,0))</f>
        <v>debt_schedule</v>
      </c>
      <c r="AM16" s="0" t="str">
        <f aca="false">IF(AC16="","",IF(OR(AC16="ccs_migration_id__c"),SUBSTITUTE(LOWER(AC16),"__c",""),_xlfn.IFNA(SUBSTITUTE(SUBSTITUTE(SUBSTITUTE(SUBSTITUTE(AC16,"LLC_BI__",""),"CCS_",""),"__c",""),"cm_",""),AC16)))</f>
        <v>Last_Updated</v>
      </c>
      <c r="AN16" s="0" t="str">
        <f aca="false">IF(AD16="","",AD16)</f>
        <v>DATE</v>
      </c>
      <c r="AO16" s="0" t="str">
        <f aca="false">IF(AE16="","",AE16)</f>
        <v/>
      </c>
      <c r="AP16" s="0" t="str">
        <f aca="false">IF(AF16="","",AF16)</f>
        <v>Y</v>
      </c>
      <c r="AQ16" s="0" t="str">
        <f aca="false">IF(AG16="","",AG16)</f>
        <v/>
      </c>
    </row>
    <row r="17" customFormat="false" ht="15" hidden="false" customHeight="false" outlineLevel="0" collapsed="false">
      <c r="A17" s="0" t="str">
        <f aca="false">B17&amp;D17</f>
        <v>LLC_BI__Debt_Schedule__cLLC_BI__lookupKey__c</v>
      </c>
      <c r="B17" s="0" t="s">
        <v>71</v>
      </c>
      <c r="C17" s="0" t="str">
        <f aca="false">_xlfn.IFNA(VLOOKUP($A17,nCino_DMW!$A$2:$AI$358,7,0),"")</f>
        <v>Debt Schedule</v>
      </c>
      <c r="D17" s="0" t="s">
        <v>192</v>
      </c>
      <c r="E17" s="0" t="str">
        <f aca="false">_xlfn.IFNA(VLOOKUP($A17,nCino_DMW!$A$2:$AI$358,9,0),"")</f>
        <v>lookupKey</v>
      </c>
      <c r="F17" s="0" t="str">
        <f aca="false">_xlfn.IFNA(VLOOKUP($A17,nCino_DMW!$A$1:$AI$358,12,0),"")</f>
        <v>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7" s="0" t="str">
        <f aca="false">_xlfn.IFNA(IF(VLOOKUP($A17,nCino_DMW!$A$1:$AI$358,13,0)=0,"", VLOOKUP($A17,nCino_DMW!$A$1:$AI$358,13,0)),"")</f>
        <v>Text (External ID) (Unique Case Insensitive)</v>
      </c>
      <c r="H17" s="0" t="str">
        <f aca="false">_xlfn.IFNA(IF(VLOOKUP($A17,nCino_DevProc!$A$2:$S$352,8,0)=0,"", VLOOKUP($A17,nCino_DevProc!$A$2:$S$352,8,0)),"")</f>
        <v>string</v>
      </c>
      <c r="I17" s="0" t="n">
        <f aca="false">_xlfn.IFNA(IF(VLOOKUP($A17,nCino_DMW!$A$1:$AI$358,2,0)=0,"", VLOOKUP($A17,nCino_DMW!$A$1:$AI$358,2,0)),"")</f>
        <v>255</v>
      </c>
      <c r="J17" s="0" t="n">
        <f aca="false">IF(OR(D17=0, IFERROR(VLOOKUP($A17,nCino_DevProc!$A$2:$S$352,2,0),0)=0),"", VLOOKUP($A17,nCino_DevProc!$A$2:$S$352,2,0))</f>
        <v>255</v>
      </c>
      <c r="K17" s="0" t="str">
        <f aca="false">IFERROR(IF(VLOOKUP($A17,nCino_DMW!$A$1:$AI$358,22,0)="Y", "N", IF(VLOOKUP($A17,nCino_DMW!$A$1:$AI$358,22,0)="N",  "Y", "")),"")</f>
        <v>Y</v>
      </c>
      <c r="L17" s="0" t="str">
        <f aca="false">_xlfn.IFNA(IF(VLOOKUP($A17,nCino_DevProc!$A$2:$S$352,8,0)=TRUE(), "Y", "N"),"")</f>
        <v>N</v>
      </c>
      <c r="M17" s="0" t="str">
        <f aca="false">IFERROR(IF(VLOOKUP($A17,nCino_DevProc!$A$2:$S$352,18,0)=TRUE(), "E", IF(D17="Id", "P", IF(OR(LEFT(G17, 6) = "Lookup", LEFT(G17, 6) ="Master"), "F",""))),"")</f>
        <v/>
      </c>
      <c r="N17" s="0" t="str">
        <f aca="false">_xlfn.IFNA(IF(VLOOKUP($A17,nCino_DMW!$A$1:$AI$358,4,0)="System generated", "Y", "N"),"")</f>
        <v>N</v>
      </c>
      <c r="O17" s="0" t="str">
        <f aca="false">IF(LEFT(G17,6)="lookup", G17,IF(OR(D17=0, IFERROR(VLOOKUP($A17,nCino_DevProc!$A$2:$S$352,18,0),0)=0),"", VLOOKUP($A17,nCino_DevProc!$A$2:$S$352,18,0)))</f>
        <v/>
      </c>
      <c r="P17" s="0" t="str">
        <f aca="false">IF($B17="","",VLOOKUP($B17,'Object Info'!$A$2:$F$13,3,0))</f>
        <v>rskcsp_ds_debt_schedule</v>
      </c>
      <c r="Q17" s="0" t="str">
        <f aca="false">IF(D17="","",D17)</f>
        <v>LLC_BI__lookupKey__c</v>
      </c>
      <c r="R17" s="0" t="s">
        <v>158</v>
      </c>
      <c r="S17" s="0" t="str">
        <f aca="false">IF(OR(Q17 ="transactionKey", Q17="sequenceNumber", Q17 = "commitTimestamp", Q17 = "commitUser",Q17 = "commitNumber", Q17="changetype",Q17="entityName",Q17="ID", LEFT(Q17,12)="LastModified"), "N","Y")</f>
        <v>Y</v>
      </c>
      <c r="T17" s="0" t="str">
        <f aca="false">IF($B17="","",VLOOKUP($B17,'Object Info'!$A$2:$F$13,4,0))</f>
        <v>rskcsp_ds_debt_schedule_staging</v>
      </c>
      <c r="U17" s="0" t="str">
        <f aca="false">Q17</f>
        <v>LLC_BI__lookupKey__c</v>
      </c>
      <c r="V17" s="0" t="str">
        <f aca="false">IF(OR(LEFT(H17,9)="reference", D17=""),"STRING",VLOOKUP($H17,'DataType Conversion'!$A$8:$I$37,3,0))</f>
        <v>STRING</v>
      </c>
      <c r="W17" s="0" t="n">
        <f aca="false">IF(J17="", "",J17)</f>
        <v>255</v>
      </c>
      <c r="X17" s="0" t="str">
        <f aca="false">S17</f>
        <v>Y</v>
      </c>
      <c r="Y17" s="0" t="str">
        <f aca="false">IF(OR($U17="Id",$U17="LastModifiedDate"), "C","")</f>
        <v/>
      </c>
      <c r="Z17" s="0" t="str">
        <f aca="false">IF(Q17= "", "", IF(H17="Picklist", "Y", "N"))</f>
        <v>N</v>
      </c>
      <c r="AA17" s="0" t="str">
        <f aca="false">IF(OR(U17="CreatedDate",U17="CreatedById"),"Must be populated when changeType = CREATE","")</f>
        <v/>
      </c>
      <c r="AB17" s="0" t="str">
        <f aca="false">IF($B17="","",VLOOKUP($B17,'Object Info'!$A$2:$F$13,5,0))</f>
        <v>rskcsp_ds_debt_schedule_curated</v>
      </c>
      <c r="AC17" s="0" t="str">
        <f aca="false">U17</f>
        <v>LLC_BI__lookupKey__c</v>
      </c>
      <c r="AD17" s="0" t="str">
        <f aca="false">V17</f>
        <v>STRING</v>
      </c>
      <c r="AE17" s="0" t="n">
        <f aca="false">IF(W17="","",W17)</f>
        <v>255</v>
      </c>
      <c r="AF17" s="0" t="str">
        <f aca="false">X17</f>
        <v>Y</v>
      </c>
      <c r="AG17" s="0" t="str">
        <f aca="false">M17</f>
        <v/>
      </c>
      <c r="AH17" s="0" t="str">
        <f aca="false">IF(AC17="LastModifiedDate","Must be latest date for the record id in Staging, and date must be t-1", "")</f>
        <v/>
      </c>
      <c r="AL17" s="0" t="str">
        <f aca="false">IF($B17="","",VLOOKUP($B17,'Object Info'!$A$2:$F$13,6,0))</f>
        <v>debt_schedule</v>
      </c>
      <c r="AM17" s="0" t="str">
        <f aca="false">IF(AC17="","",IF(OR(AC17="ccs_migration_id__c"),SUBSTITUTE(LOWER(AC17),"__c",""),_xlfn.IFNA(SUBSTITUTE(SUBSTITUTE(SUBSTITUTE(SUBSTITUTE(AC17,"LLC_BI__",""),"CCS_",""),"__c",""),"cm_",""),AC17)))</f>
        <v>lookupKey</v>
      </c>
      <c r="AN17" s="0" t="str">
        <f aca="false">IF(AD17="","",AD17)</f>
        <v>STRING</v>
      </c>
      <c r="AO17" s="0" t="n">
        <f aca="false">IF(AE17="","",AE17)</f>
        <v>255</v>
      </c>
      <c r="AP17" s="0" t="str">
        <f aca="false">IF(AF17="","",AF17)</f>
        <v>Y</v>
      </c>
      <c r="AQ17" s="0" t="str">
        <f aca="false">IF(AG17="","",AG17)</f>
        <v/>
      </c>
    </row>
    <row r="18" customFormat="false" ht="15" hidden="false" customHeight="false" outlineLevel="0" collapsed="false">
      <c r="A18" s="0" t="str">
        <f aca="false">B18&amp;D18</f>
        <v>LLC_BI__Debt_Schedule__cLLC_BI__Monthly_Current_Debt_Total__c</v>
      </c>
      <c r="B18" s="0" t="s">
        <v>71</v>
      </c>
      <c r="C18" s="0" t="str">
        <f aca="false">_xlfn.IFNA(VLOOKUP($A18,nCino_DMW!$A$2:$AI$358,7,0),"")</f>
        <v>Debt Schedule</v>
      </c>
      <c r="D18" s="0" t="s">
        <v>215</v>
      </c>
      <c r="E18" s="0" t="str">
        <f aca="false">_xlfn.IFNA(VLOOKUP($A18,nCino_DMW!$A$2:$AI$358,9,0),"")</f>
        <v>Monthly Current Debt Total</v>
      </c>
      <c r="F18" s="0" t="str">
        <f aca="false">_xlfn.IFNA(VLOOKUP($A18,nCino_DMW!$A$1:$AI$358,12,0),"")</f>
        <v>Contains the calculated total of the monthly debts within the Current Debt section of Debt Schedule.</v>
      </c>
      <c r="G18" s="0" t="str">
        <f aca="false">_xlfn.IFNA(IF(VLOOKUP($A18,nCino_DMW!$A$1:$AI$358,13,0)=0,"", VLOOKUP($A18,nCino_DMW!$A$1:$AI$358,13,0)),"")</f>
        <v>Currency</v>
      </c>
      <c r="H18" s="0" t="str">
        <f aca="false">_xlfn.IFNA(IF(VLOOKUP($A18,nCino_DevProc!$A$2:$S$352,8,0)=0,"", VLOOKUP($A18,nCino_DevProc!$A$2:$S$352,8,0)),"")</f>
        <v>currency</v>
      </c>
      <c r="I18" s="0" t="str">
        <f aca="false">_xlfn.IFNA(IF(VLOOKUP($A18,nCino_DMW!$A$1:$AI$358,2,0)=0,"", VLOOKUP($A18,nCino_DMW!$A$1:$AI$358,2,0)),"")</f>
        <v>16, 2</v>
      </c>
      <c r="J18" s="0" t="str">
        <f aca="false">IF(OR(D18=0, IFERROR(VLOOKUP($A18,nCino_DevProc!$A$2:$S$352,2,0),0)=0),"", VLOOKUP($A18,nCino_DevProc!$A$2:$S$352,2,0))</f>
        <v/>
      </c>
      <c r="K18" s="0" t="str">
        <f aca="false">IFERROR(IF(VLOOKUP($A18,nCino_DMW!$A$1:$AI$358,22,0)="Y", "N", IF(VLOOKUP($A18,nCino_DMW!$A$1:$AI$358,22,0)="N",  "Y", "")),"")</f>
        <v>Y</v>
      </c>
      <c r="L18" s="0" t="str">
        <f aca="false">_xlfn.IFNA(IF(VLOOKUP($A18,nCino_DevProc!$A$2:$S$352,8,0)=TRUE(), "Y", "N"),"")</f>
        <v>N</v>
      </c>
      <c r="M18" s="0" t="str">
        <f aca="false">IFERROR(IF(VLOOKUP($A18,nCino_DevProc!$A$2:$S$352,18,0)=TRUE(), "E", IF(D18="Id", "P", IF(OR(LEFT(G18, 6) = "Lookup", LEFT(G18, 6) ="Master"), "F",""))),"")</f>
        <v/>
      </c>
      <c r="N18" s="0" t="str">
        <f aca="false">_xlfn.IFNA(IF(VLOOKUP($A18,nCino_DMW!$A$1:$AI$358,4,0)="System generated", "Y", "N"),"")</f>
        <v>N</v>
      </c>
      <c r="O18" s="0" t="str">
        <f aca="false">IF(LEFT(G18,6)="lookup", G18,IF(OR(D18=0, IFERROR(VLOOKUP($A18,nCino_DevProc!$A$2:$S$352,18,0),0)=0),"", VLOOKUP($A18,nCino_DevProc!$A$2:$S$352,18,0)))</f>
        <v/>
      </c>
      <c r="P18" s="0" t="str">
        <f aca="false">IF($B18="","",VLOOKUP($B18,'Object Info'!$A$2:$F$13,3,0))</f>
        <v>rskcsp_ds_debt_schedule</v>
      </c>
      <c r="Q18" s="0" t="str">
        <f aca="false">IF(D18="","",D18)</f>
        <v>LLC_BI__Monthly_Current_Debt_Total__c</v>
      </c>
      <c r="R18" s="0" t="s">
        <v>158</v>
      </c>
      <c r="S18" s="0" t="str">
        <f aca="false">IF(OR(Q18 ="transactionKey", Q18="sequenceNumber", Q18 = "commitTimestamp", Q18 = "commitUser",Q18 = "commitNumber", Q18="changetype",Q18="entityName",Q18="ID", LEFT(Q18,12)="LastModified"), "N","Y")</f>
        <v>Y</v>
      </c>
      <c r="T18" s="0" t="str">
        <f aca="false">IF($B18="","",VLOOKUP($B18,'Object Info'!$A$2:$F$13,4,0))</f>
        <v>rskcsp_ds_debt_schedule_staging</v>
      </c>
      <c r="U18" s="0" t="str">
        <f aca="false">Q18</f>
        <v>LLC_BI__Monthly_Current_Debt_Total__c</v>
      </c>
      <c r="V18" s="0" t="str">
        <f aca="false">IF(OR(LEFT(H18,9)="reference", D18=""),"STRING",VLOOKUP($H18,'DataType Conversion'!$A$8:$I$37,3,0))</f>
        <v>BIGDECIMAL</v>
      </c>
      <c r="W18" s="0" t="str">
        <f aca="false">IF(J18="", "",J18)</f>
        <v/>
      </c>
      <c r="X18" s="0" t="str">
        <f aca="false">S18</f>
        <v>Y</v>
      </c>
      <c r="Y18" s="0" t="str">
        <f aca="false">IF(OR($U18="Id",$U18="LastModifiedDate"), "C","")</f>
        <v/>
      </c>
      <c r="Z18" s="0" t="str">
        <f aca="false">IF(Q18= "", "", IF(H18="Picklist", "Y", "N"))</f>
        <v>N</v>
      </c>
      <c r="AA18" s="0" t="str">
        <f aca="false">IF(OR(U18="CreatedDate",U18="CreatedById"),"Must be populated when changeType = CREATE","")</f>
        <v/>
      </c>
      <c r="AB18" s="0" t="str">
        <f aca="false">IF($B18="","",VLOOKUP($B18,'Object Info'!$A$2:$F$13,5,0))</f>
        <v>rskcsp_ds_debt_schedule_curated</v>
      </c>
      <c r="AC18" s="0" t="str">
        <f aca="false">U18</f>
        <v>LLC_BI__Monthly_Current_Debt_Total__c</v>
      </c>
      <c r="AD18" s="0" t="str">
        <f aca="false">V18</f>
        <v>BIGDECIMAL</v>
      </c>
      <c r="AE18" s="0" t="str">
        <f aca="false">IF(W18="","",W18)</f>
        <v/>
      </c>
      <c r="AF18" s="0" t="str">
        <f aca="false">X18</f>
        <v>Y</v>
      </c>
      <c r="AG18" s="0" t="str">
        <f aca="false">M18</f>
        <v/>
      </c>
      <c r="AH18" s="0" t="str">
        <f aca="false">IF(AC18="LastModifiedDate","Must be latest date for the record id in Staging, and date must be t-1", "")</f>
        <v/>
      </c>
      <c r="AL18" s="0" t="str">
        <f aca="false">IF($B18="","",VLOOKUP($B18,'Object Info'!$A$2:$F$13,6,0))</f>
        <v>debt_schedule</v>
      </c>
      <c r="AM18" s="0" t="str">
        <f aca="false">IF(AC18="","",IF(OR(AC18="ccs_migration_id__c"),SUBSTITUTE(LOWER(AC18),"__c",""),_xlfn.IFNA(SUBSTITUTE(SUBSTITUTE(SUBSTITUTE(SUBSTITUTE(AC18,"LLC_BI__",""),"CCS_",""),"__c",""),"cm_",""),AC18)))</f>
        <v>Monthly_Current_Debt_Total</v>
      </c>
      <c r="AN18" s="0" t="str">
        <f aca="false">IF(AD18="","",AD18)</f>
        <v>BIGDECIMAL</v>
      </c>
      <c r="AO18" s="0" t="str">
        <f aca="false">IF(AE18="","",AE18)</f>
        <v/>
      </c>
      <c r="AP18" s="0" t="str">
        <f aca="false">IF(AF18="","",AF18)</f>
        <v>Y</v>
      </c>
      <c r="AQ18" s="0" t="str">
        <f aca="false">IF(AG18="","",AG18)</f>
        <v/>
      </c>
    </row>
    <row r="19" customFormat="false" ht="15" hidden="false" customHeight="false" outlineLevel="0" collapsed="false">
      <c r="A19" s="0" t="str">
        <f aca="false">B19&amp;D19</f>
        <v>LLC_BI__Debt_Schedule__cLLC_BI__Monthly_Proposed_Debt_Total__c</v>
      </c>
      <c r="B19" s="0" t="s">
        <v>71</v>
      </c>
      <c r="C19" s="0" t="str">
        <f aca="false">_xlfn.IFNA(VLOOKUP($A19,nCino_DMW!$A$2:$AI$358,7,0),"")</f>
        <v>Debt Schedule</v>
      </c>
      <c r="D19" s="0" t="s">
        <v>219</v>
      </c>
      <c r="E19" s="0" t="str">
        <f aca="false">_xlfn.IFNA(VLOOKUP($A19,nCino_DMW!$A$2:$AI$358,9,0),"")</f>
        <v>Monthly Proposed Debt Total</v>
      </c>
      <c r="F19" s="0" t="str">
        <f aca="false">_xlfn.IFNA(VLOOKUP($A19,nCino_DMW!$A$1:$AI$358,12,0),"")</f>
        <v>Contains the calculated total of the monthly debts within the Proposed Debt section of Debt Schedule.</v>
      </c>
      <c r="G19" s="0" t="str">
        <f aca="false">_xlfn.IFNA(IF(VLOOKUP($A19,nCino_DMW!$A$1:$AI$358,13,0)=0,"", VLOOKUP($A19,nCino_DMW!$A$1:$AI$358,13,0)),"")</f>
        <v>Currency</v>
      </c>
      <c r="H19" s="0" t="str">
        <f aca="false">_xlfn.IFNA(IF(VLOOKUP($A19,nCino_DevProc!$A$2:$S$352,8,0)=0,"", VLOOKUP($A19,nCino_DevProc!$A$2:$S$352,8,0)),"")</f>
        <v>currency</v>
      </c>
      <c r="I19" s="0" t="str">
        <f aca="false">_xlfn.IFNA(IF(VLOOKUP($A19,nCino_DMW!$A$1:$AI$358,2,0)=0,"", VLOOKUP($A19,nCino_DMW!$A$1:$AI$358,2,0)),"")</f>
        <v>16, 2</v>
      </c>
      <c r="J19" s="0" t="str">
        <f aca="false">IF(OR(D19=0, IFERROR(VLOOKUP($A19,nCino_DevProc!$A$2:$S$352,2,0),0)=0),"", VLOOKUP($A19,nCino_DevProc!$A$2:$S$352,2,0))</f>
        <v/>
      </c>
      <c r="K19" s="0" t="str">
        <f aca="false">IFERROR(IF(VLOOKUP($A19,nCino_DMW!$A$1:$AI$358,22,0)="Y", "N", IF(VLOOKUP($A19,nCino_DMW!$A$1:$AI$358,22,0)="N",  "Y", "")),"")</f>
        <v>Y</v>
      </c>
      <c r="L19" s="0" t="str">
        <f aca="false">_xlfn.IFNA(IF(VLOOKUP($A19,nCino_DevProc!$A$2:$S$352,8,0)=TRUE(), "Y", "N"),"")</f>
        <v>N</v>
      </c>
      <c r="M19" s="0" t="str">
        <f aca="false">IFERROR(IF(VLOOKUP($A19,nCino_DevProc!$A$2:$S$352,18,0)=TRUE(), "E", IF(D19="Id", "P", IF(OR(LEFT(G19, 6) = "Lookup", LEFT(G19, 6) ="Master"), "F",""))),"")</f>
        <v/>
      </c>
      <c r="N19" s="0" t="str">
        <f aca="false">_xlfn.IFNA(IF(VLOOKUP($A19,nCino_DMW!$A$1:$AI$358,4,0)="System generated", "Y", "N"),"")</f>
        <v>N</v>
      </c>
      <c r="O19" s="0" t="str">
        <f aca="false">IF(LEFT(G19,6)="lookup", G19,IF(OR(D19=0, IFERROR(VLOOKUP($A19,nCino_DevProc!$A$2:$S$352,18,0),0)=0),"", VLOOKUP($A19,nCino_DevProc!$A$2:$S$352,18,0)))</f>
        <v/>
      </c>
      <c r="P19" s="0" t="str">
        <f aca="false">IF($B19="","",VLOOKUP($B19,'Object Info'!$A$2:$F$13,3,0))</f>
        <v>rskcsp_ds_debt_schedule</v>
      </c>
      <c r="Q19" s="0" t="str">
        <f aca="false">IF(D19="","",D19)</f>
        <v>LLC_BI__Monthly_Proposed_Debt_Total__c</v>
      </c>
      <c r="R19" s="0" t="s">
        <v>158</v>
      </c>
      <c r="S19" s="0" t="str">
        <f aca="false">IF(OR(Q19 ="transactionKey", Q19="sequenceNumber", Q19 = "commitTimestamp", Q19 = "commitUser",Q19 = "commitNumber", Q19="changetype",Q19="entityName",Q19="ID", LEFT(Q19,12)="LastModified"), "N","Y")</f>
        <v>Y</v>
      </c>
      <c r="T19" s="0" t="str">
        <f aca="false">IF($B19="","",VLOOKUP($B19,'Object Info'!$A$2:$F$13,4,0))</f>
        <v>rskcsp_ds_debt_schedule_staging</v>
      </c>
      <c r="U19" s="0" t="str">
        <f aca="false">Q19</f>
        <v>LLC_BI__Monthly_Proposed_Debt_Total__c</v>
      </c>
      <c r="V19" s="0" t="str">
        <f aca="false">IF(OR(LEFT(H19,9)="reference", D19=""),"STRING",VLOOKUP($H19,'DataType Conversion'!$A$8:$I$37,3,0))</f>
        <v>BIGDECIMAL</v>
      </c>
      <c r="W19" s="0" t="str">
        <f aca="false">IF(J19="", "",J19)</f>
        <v/>
      </c>
      <c r="X19" s="0" t="str">
        <f aca="false">S19</f>
        <v>Y</v>
      </c>
      <c r="Y19" s="0" t="str">
        <f aca="false">IF(OR($U19="Id",$U19="LastModifiedDate"), "C","")</f>
        <v/>
      </c>
      <c r="Z19" s="0" t="str">
        <f aca="false">IF(Q19= "", "", IF(H19="Picklist", "Y", "N"))</f>
        <v>N</v>
      </c>
      <c r="AA19" s="0" t="str">
        <f aca="false">IF(OR(U19="CreatedDate",U19="CreatedById"),"Must be populated when changeType = CREATE","")</f>
        <v/>
      </c>
      <c r="AB19" s="0" t="str">
        <f aca="false">IF($B19="","",VLOOKUP($B19,'Object Info'!$A$2:$F$13,5,0))</f>
        <v>rskcsp_ds_debt_schedule_curated</v>
      </c>
      <c r="AC19" s="0" t="str">
        <f aca="false">U19</f>
        <v>LLC_BI__Monthly_Proposed_Debt_Total__c</v>
      </c>
      <c r="AD19" s="0" t="str">
        <f aca="false">V19</f>
        <v>BIGDECIMAL</v>
      </c>
      <c r="AE19" s="0" t="str">
        <f aca="false">IF(W19="","",W19)</f>
        <v/>
      </c>
      <c r="AF19" s="0" t="str">
        <f aca="false">X19</f>
        <v>Y</v>
      </c>
      <c r="AG19" s="0" t="str">
        <f aca="false">M19</f>
        <v/>
      </c>
      <c r="AH19" s="0" t="str">
        <f aca="false">IF(AC19="LastModifiedDate","Must be latest date for the record id in Staging, and date must be t-1", "")</f>
        <v/>
      </c>
      <c r="AL19" s="0" t="str">
        <f aca="false">IF($B19="","",VLOOKUP($B19,'Object Info'!$A$2:$F$13,6,0))</f>
        <v>debt_schedule</v>
      </c>
      <c r="AM19" s="0" t="str">
        <f aca="false">IF(AC19="","",IF(OR(AC19="ccs_migration_id__c"),SUBSTITUTE(LOWER(AC19),"__c",""),_xlfn.IFNA(SUBSTITUTE(SUBSTITUTE(SUBSTITUTE(SUBSTITUTE(AC19,"LLC_BI__",""),"CCS_",""),"__c",""),"cm_",""),AC19)))</f>
        <v>Monthly_Proposed_Debt_Total</v>
      </c>
      <c r="AN19" s="0" t="str">
        <f aca="false">IF(AD19="","",AD19)</f>
        <v>BIGDECIMAL</v>
      </c>
      <c r="AO19" s="0" t="str">
        <f aca="false">IF(AE19="","",AE19)</f>
        <v/>
      </c>
      <c r="AP19" s="0" t="str">
        <f aca="false">IF(AF19="","",AF19)</f>
        <v>Y</v>
      </c>
      <c r="AQ19" s="0" t="str">
        <f aca="false">IF(AG19="","",AG19)</f>
        <v/>
      </c>
    </row>
    <row r="20" customFormat="false" ht="15" hidden="false" customHeight="false" outlineLevel="0" collapsed="false">
      <c r="A20" s="0" t="str">
        <f aca="false">B20&amp;D20</f>
        <v>LLC_BI__Debt_Schedule__cOwnerId</v>
      </c>
      <c r="B20" s="0" t="s">
        <v>71</v>
      </c>
      <c r="C20" s="0" t="str">
        <f aca="false">_xlfn.IFNA(VLOOKUP($A20,nCino_DMW!$A$2:$AI$358,7,0),"")</f>
        <v>Debt Schedule</v>
      </c>
      <c r="D20" s="0" t="s">
        <v>148</v>
      </c>
      <c r="E20" s="0" t="str">
        <f aca="false">_xlfn.IFNA(VLOOKUP($A20,nCino_DMW!$A$2:$AI$358,9,0),"")</f>
        <v>Owner</v>
      </c>
      <c r="F20" s="0" t="str">
        <f aca="false">_xlfn.IFNA(VLOOKUP($A20,nCino_DMW!$A$1:$AI$358,12,0),"")</f>
        <v>Lookup field to User</v>
      </c>
      <c r="G20" s="0" t="str">
        <f aca="false">_xlfn.IFNA(IF(VLOOKUP($A20,nCino_DMW!$A$1:$AI$358,13,0)=0,"", VLOOKUP($A20,nCino_DMW!$A$1:$AI$358,13,0)),"")</f>
        <v>Lookup(User,Group)</v>
      </c>
      <c r="H20" s="0" t="str">
        <f aca="false">_xlfn.IFNA(IF(VLOOKUP($A20,nCino_DevProc!$A$2:$S$352,8,0)=0,"", VLOOKUP($A20,nCino_DevProc!$A$2:$S$352,8,0)),"")</f>
        <v>reference(Group,User)</v>
      </c>
      <c r="I20" s="0" t="n">
        <f aca="false">_xlfn.IFNA(IF(VLOOKUP($A20,nCino_DMW!$A$1:$AI$358,2,0)=0,"", VLOOKUP($A20,nCino_DMW!$A$1:$AI$358,2,0)),"")</f>
        <v>18</v>
      </c>
      <c r="J20" s="0" t="n">
        <f aca="false">IF(OR(D20=0, IFERROR(VLOOKUP($A20,nCino_DevProc!$A$2:$S$352,2,0),0)=0),"", VLOOKUP($A20,nCino_DevProc!$A$2:$S$352,2,0))</f>
        <v>18</v>
      </c>
      <c r="K20" s="0" t="str">
        <f aca="false">IFERROR(IF(VLOOKUP($A20,nCino_DMW!$A$1:$AI$358,22,0)="Y", "N", IF(VLOOKUP($A20,nCino_DMW!$A$1:$AI$358,22,0)="N",  "Y", "")),"")</f>
        <v>Y</v>
      </c>
      <c r="L20" s="0" t="str">
        <f aca="false">_xlfn.IFNA(IF(VLOOKUP($A20,nCino_DevProc!$A$2:$S$352,8,0)=TRUE(), "Y", "N"),"")</f>
        <v>N</v>
      </c>
      <c r="M20" s="0" t="str">
        <f aca="false">IFERROR(IF(VLOOKUP($A20,nCino_DevProc!$A$2:$S$352,18,0)=TRUE(), "E", IF(D20="Id", "P", IF(OR(LEFT(G20, 6) = "Lookup", LEFT(G20, 6) ="Master"), "F",""))),"")</f>
        <v>F</v>
      </c>
      <c r="N20" s="0" t="str">
        <f aca="false">_xlfn.IFNA(IF(VLOOKUP($A20,nCino_DMW!$A$1:$AI$358,4,0)="System generated", "Y", "N"),"")</f>
        <v>N</v>
      </c>
      <c r="O20" s="0" t="str">
        <f aca="false">IF(LEFT(G20,6)="lookup", G20,IF(OR(D20=0, IFERROR(VLOOKUP($A20,nCino_DevProc!$A$2:$S$352,18,0),0)=0),"", VLOOKUP($A20,nCino_DevProc!$A$2:$S$352,18,0)))</f>
        <v>Lookup(User,Group)</v>
      </c>
      <c r="P20" s="0" t="str">
        <f aca="false">IF($B20="","",VLOOKUP($B20,'Object Info'!$A$2:$F$13,3,0))</f>
        <v>rskcsp_ds_debt_schedule</v>
      </c>
      <c r="Q20" s="0" t="str">
        <f aca="false">IF(D20="","",D20)</f>
        <v>OwnerId</v>
      </c>
      <c r="R20" s="0" t="s">
        <v>158</v>
      </c>
      <c r="S20" s="0" t="str">
        <f aca="false">IF(OR(Q20 ="transactionKey", Q20="sequenceNumber", Q20 = "commitTimestamp", Q20 = "commitUser",Q20 = "commitNumber", Q20="changetype",Q20="entityName",Q20="ID", LEFT(Q20,12)="LastModified"), "N","Y")</f>
        <v>Y</v>
      </c>
      <c r="T20" s="0" t="str">
        <f aca="false">IF($B20="","",VLOOKUP($B20,'Object Info'!$A$2:$F$13,4,0))</f>
        <v>rskcsp_ds_debt_schedule_staging</v>
      </c>
      <c r="U20" s="0" t="str">
        <f aca="false">Q20</f>
        <v>OwnerId</v>
      </c>
      <c r="V20" s="0" t="str">
        <f aca="false">IF(OR(LEFT(H20,9)="reference", D20=""),"STRING",VLOOKUP($H20,'DataType Conversion'!$A$8:$I$37,3,0))</f>
        <v>STRING</v>
      </c>
      <c r="W20" s="0" t="n">
        <f aca="false">IF(J20="", "",J20)</f>
        <v>18</v>
      </c>
      <c r="X20" s="0" t="str">
        <f aca="false">S20</f>
        <v>Y</v>
      </c>
      <c r="Y20" s="0" t="str">
        <f aca="false">IF(OR($U20="Id",$U20="LastModifiedDate"), "C","")</f>
        <v/>
      </c>
      <c r="Z20" s="0" t="str">
        <f aca="false">IF(Q20= "", "", IF(H20="Picklist", "Y", "N"))</f>
        <v>N</v>
      </c>
      <c r="AA20" s="0" t="str">
        <f aca="false">IF(OR(U20="CreatedDate",U20="CreatedById"),"Must be populated when changeType = CREATE","")</f>
        <v/>
      </c>
      <c r="AB20" s="0" t="str">
        <f aca="false">IF($B20="","",VLOOKUP($B20,'Object Info'!$A$2:$F$13,5,0))</f>
        <v>rskcsp_ds_debt_schedule_curated</v>
      </c>
      <c r="AC20" s="0" t="str">
        <f aca="false">U20</f>
        <v>OwnerId</v>
      </c>
      <c r="AD20" s="0" t="str">
        <f aca="false">V20</f>
        <v>STRING</v>
      </c>
      <c r="AE20" s="0" t="n">
        <f aca="false">IF(W20="","",W20)</f>
        <v>18</v>
      </c>
      <c r="AF20" s="0" t="str">
        <f aca="false">X20</f>
        <v>Y</v>
      </c>
      <c r="AG20" s="0" t="str">
        <f aca="false">M20</f>
        <v>F</v>
      </c>
      <c r="AH20" s="0" t="str">
        <f aca="false">IF(AC20="LastModifiedDate","Must be latest date for the record id in Staging, and date must be t-1", "")</f>
        <v/>
      </c>
      <c r="AL20" s="0" t="str">
        <f aca="false">IF($B20="","",VLOOKUP($B20,'Object Info'!$A$2:$F$13,6,0))</f>
        <v>debt_schedule</v>
      </c>
      <c r="AM20" s="0" t="str">
        <f aca="false">IF(AC20="","",IF(OR(AC20="ccs_migration_id__c"),SUBSTITUTE(LOWER(AC20),"__c",""),_xlfn.IFNA(SUBSTITUTE(SUBSTITUTE(SUBSTITUTE(SUBSTITUTE(AC20,"LLC_BI__",""),"CCS_",""),"__c",""),"cm_",""),AC20)))</f>
        <v>OwnerId</v>
      </c>
      <c r="AN20" s="0" t="str">
        <f aca="false">IF(AD20="","",AD20)</f>
        <v>STRING</v>
      </c>
      <c r="AO20" s="0" t="n">
        <f aca="false">IF(AE20="","",AE20)</f>
        <v>18</v>
      </c>
      <c r="AP20" s="0" t="str">
        <f aca="false">IF(AF20="","",AF20)</f>
        <v>Y</v>
      </c>
      <c r="AQ20" s="0" t="str">
        <f aca="false">IF(AG20="","",AG20)</f>
        <v>F</v>
      </c>
    </row>
    <row r="21" customFormat="false" ht="15" hidden="false" customHeight="false" outlineLevel="0" collapsed="false">
      <c r="A21" s="0" t="str">
        <f aca="false">B21&amp;D21</f>
        <v>LLC_BI__Debt_Schedule__cLLC_BI__Spread_Statement_Period__c</v>
      </c>
      <c r="B21" s="0" t="s">
        <v>71</v>
      </c>
      <c r="C21" s="0" t="str">
        <f aca="false">_xlfn.IFNA(VLOOKUP($A21,nCino_DMW!$A$2:$AI$358,7,0),"")</f>
        <v>Debt Schedule</v>
      </c>
      <c r="D21" s="0" t="s">
        <v>87</v>
      </c>
      <c r="E21" s="0" t="str">
        <f aca="false">_xlfn.IFNA(VLOOKUP($A21,nCino_DMW!$A$2:$AI$358,9,0),"")</f>
        <v>Period</v>
      </c>
      <c r="F21" s="0" t="str">
        <f aca="false">_xlfn.IFNA(VLOOKUP($A21,nCino_DMW!$A$1:$AI$358,12,0),"")</f>
        <v>Lookup field to Spread Statement Period</v>
      </c>
      <c r="G21" s="0" t="str">
        <f aca="false">_xlfn.IFNA(IF(VLOOKUP($A21,nCino_DMW!$A$1:$AI$358,13,0)=0,"", VLOOKUP($A21,nCino_DMW!$A$1:$AI$358,13,0)),"")</f>
        <v>Lookup(Spread Statement Period)</v>
      </c>
      <c r="H21" s="0" t="str">
        <f aca="false">_xlfn.IFNA(IF(VLOOKUP($A21,nCino_DevProc!$A$2:$S$352,8,0)=0,"", VLOOKUP($A21,nCino_DevProc!$A$2:$S$352,8,0)),"")</f>
        <v>reference(LLC_BI__Spread_Statement_Period__c)</v>
      </c>
      <c r="I21" s="0" t="n">
        <f aca="false">_xlfn.IFNA(IF(VLOOKUP($A21,nCino_DMW!$A$1:$AI$358,2,0)=0,"", VLOOKUP($A21,nCino_DMW!$A$1:$AI$358,2,0)),"")</f>
        <v>18</v>
      </c>
      <c r="J21" s="0" t="n">
        <f aca="false">IF(OR(D21=0, IFERROR(VLOOKUP($A21,nCino_DevProc!$A$2:$S$352,2,0),0)=0),"", VLOOKUP($A21,nCino_DevProc!$A$2:$S$352,2,0))</f>
        <v>18</v>
      </c>
      <c r="K21" s="0" t="str">
        <f aca="false">IFERROR(IF(VLOOKUP($A21,nCino_DMW!$A$1:$AI$358,22,0)="Y", "N", IF(VLOOKUP($A21,nCino_DMW!$A$1:$AI$358,22,0)="N",  "Y", "")),"")</f>
        <v>Y</v>
      </c>
      <c r="L21" s="0" t="str">
        <f aca="false">_xlfn.IFNA(IF(VLOOKUP($A21,nCino_DevProc!$A$2:$S$352,8,0)=TRUE(), "Y", "N"),"")</f>
        <v>N</v>
      </c>
      <c r="M21" s="0" t="str">
        <f aca="false">IFERROR(IF(VLOOKUP($A21,nCino_DevProc!$A$2:$S$352,18,0)=TRUE(), "E", IF(D21="Id", "P", IF(OR(LEFT(G21, 6) = "Lookup", LEFT(G21, 6) ="Master"), "F",""))),"")</f>
        <v>F</v>
      </c>
      <c r="N21" s="0" t="str">
        <f aca="false">_xlfn.IFNA(IF(VLOOKUP($A21,nCino_DMW!$A$1:$AI$358,4,0)="System generated", "Y", "N"),"")</f>
        <v>N</v>
      </c>
      <c r="O21" s="0" t="str">
        <f aca="false">IF(LEFT(G21,6)="lookup", G21,IF(OR(D21=0, IFERROR(VLOOKUP($A21,nCino_DevProc!$A$2:$S$352,18,0),0)=0),"", VLOOKUP($A21,nCino_DevProc!$A$2:$S$352,18,0)))</f>
        <v>Lookup(Spread Statement Period)</v>
      </c>
      <c r="P21" s="0" t="str">
        <f aca="false">IF($B21="","",VLOOKUP($B21,'Object Info'!$A$2:$F$13,3,0))</f>
        <v>rskcsp_ds_debt_schedule</v>
      </c>
      <c r="Q21" s="0" t="str">
        <f aca="false">IF(D21="","",D21)</f>
        <v>LLC_BI__Spread_Statement_Period__c</v>
      </c>
      <c r="R21" s="0" t="s">
        <v>158</v>
      </c>
      <c r="S21" s="0" t="str">
        <f aca="false">IF(OR(Q21 ="transactionKey", Q21="sequenceNumber", Q21 = "commitTimestamp", Q21 = "commitUser",Q21 = "commitNumber", Q21="changetype",Q21="entityName",Q21="ID", LEFT(Q21,12)="LastModified"), "N","Y")</f>
        <v>Y</v>
      </c>
      <c r="T21" s="0" t="str">
        <f aca="false">IF($B21="","",VLOOKUP($B21,'Object Info'!$A$2:$F$13,4,0))</f>
        <v>rskcsp_ds_debt_schedule_staging</v>
      </c>
      <c r="U21" s="0" t="str">
        <f aca="false">Q21</f>
        <v>LLC_BI__Spread_Statement_Period__c</v>
      </c>
      <c r="V21" s="0" t="str">
        <f aca="false">IF(OR(LEFT(H21,9)="reference", D21=""),"STRING",VLOOKUP($H21,'DataType Conversion'!$A$8:$I$37,3,0))</f>
        <v>STRING</v>
      </c>
      <c r="W21" s="0" t="n">
        <f aca="false">IF(J21="", "",J21)</f>
        <v>18</v>
      </c>
      <c r="X21" s="0" t="str">
        <f aca="false">S21</f>
        <v>Y</v>
      </c>
      <c r="Y21" s="0" t="str">
        <f aca="false">IF(OR($U21="Id",$U21="LastModifiedDate"), "C","")</f>
        <v/>
      </c>
      <c r="Z21" s="0" t="str">
        <f aca="false">IF(Q21= "", "", IF(H21="Picklist", "Y", "N"))</f>
        <v>N</v>
      </c>
      <c r="AA21" s="0" t="str">
        <f aca="false">IF(OR(U21="CreatedDate",U21="CreatedById"),"Must be populated when changeType = CREATE","")</f>
        <v/>
      </c>
      <c r="AB21" s="0" t="str">
        <f aca="false">IF($B21="","",VLOOKUP($B21,'Object Info'!$A$2:$F$13,5,0))</f>
        <v>rskcsp_ds_debt_schedule_curated</v>
      </c>
      <c r="AC21" s="0" t="str">
        <f aca="false">U21</f>
        <v>LLC_BI__Spread_Statement_Period__c</v>
      </c>
      <c r="AD21" s="0" t="str">
        <f aca="false">V21</f>
        <v>STRING</v>
      </c>
      <c r="AE21" s="0" t="n">
        <f aca="false">IF(W21="","",W21)</f>
        <v>18</v>
      </c>
      <c r="AF21" s="0" t="str">
        <f aca="false">X21</f>
        <v>Y</v>
      </c>
      <c r="AG21" s="0" t="str">
        <f aca="false">M21</f>
        <v>F</v>
      </c>
      <c r="AH21" s="0" t="str">
        <f aca="false">IF(AC21="LastModifiedDate","Must be latest date for the record id in Staging, and date must be t-1", "")</f>
        <v/>
      </c>
      <c r="AL21" s="0" t="str">
        <f aca="false">IF($B21="","",VLOOKUP($B21,'Object Info'!$A$2:$F$13,6,0))</f>
        <v>debt_schedule</v>
      </c>
      <c r="AM21" s="0" t="str">
        <f aca="false">IF(AC21="","",IF(OR(AC21="ccs_migration_id__c"),SUBSTITUTE(LOWER(AC21),"__c",""),_xlfn.IFNA(SUBSTITUTE(SUBSTITUTE(SUBSTITUTE(SUBSTITUTE(AC21,"LLC_BI__",""),"CCS_",""),"__c",""),"cm_",""),AC21)))</f>
        <v>Spread_Statement_Period</v>
      </c>
      <c r="AN21" s="0" t="str">
        <f aca="false">IF(AD21="","",AD21)</f>
        <v>STRING</v>
      </c>
      <c r="AO21" s="0" t="n">
        <f aca="false">IF(AE21="","",AE21)</f>
        <v>18</v>
      </c>
      <c r="AP21" s="0" t="str">
        <f aca="false">IF(AF21="","",AF21)</f>
        <v>Y</v>
      </c>
      <c r="AQ21" s="0" t="str">
        <f aca="false">IF(AG21="","",AG21)</f>
        <v>F</v>
      </c>
    </row>
    <row r="22" customFormat="false" ht="15" hidden="false" customHeight="false" outlineLevel="0" collapsed="false">
      <c r="A22" s="0" t="str">
        <f aca="false">B22&amp;D22</f>
        <v>LLC_BI__Debt_Schedule__cLLC_BI__Relationship__c</v>
      </c>
      <c r="B22" s="0" t="s">
        <v>71</v>
      </c>
      <c r="C22" s="0" t="str">
        <f aca="false">_xlfn.IFNA(VLOOKUP($A22,nCino_DMW!$A$2:$AI$358,7,0),"")</f>
        <v>Debt Schedule</v>
      </c>
      <c r="D22" s="0" t="s">
        <v>222</v>
      </c>
      <c r="E22" s="0" t="str">
        <f aca="false">_xlfn.IFNA(VLOOKUP($A22,nCino_DMW!$A$2:$AI$358,9,0),"")</f>
        <v>Relationship</v>
      </c>
      <c r="F22" s="0" t="str">
        <f aca="false">_xlfn.IFNA(VLOOKUP($A22,nCino_DMW!$A$1:$AI$358,12,0),"")</f>
        <v>Lookup field to Relationship</v>
      </c>
      <c r="G22" s="0" t="str">
        <f aca="false">_xlfn.IFNA(IF(VLOOKUP($A22,nCino_DMW!$A$1:$AI$358,13,0)=0,"", VLOOKUP($A22,nCino_DMW!$A$1:$AI$358,13,0)),"")</f>
        <v>Lookup(Relationship)</v>
      </c>
      <c r="H22" s="0" t="str">
        <f aca="false">_xlfn.IFNA(IF(VLOOKUP($A22,nCino_DevProc!$A$2:$S$352,8,0)=0,"", VLOOKUP($A22,nCino_DevProc!$A$2:$S$352,8,0)),"")</f>
        <v>reference(Account)</v>
      </c>
      <c r="I22" s="0" t="n">
        <f aca="false">_xlfn.IFNA(IF(VLOOKUP($A22,nCino_DMW!$A$1:$AI$358,2,0)=0,"", VLOOKUP($A22,nCino_DMW!$A$1:$AI$358,2,0)),"")</f>
        <v>18</v>
      </c>
      <c r="J22" s="0" t="n">
        <f aca="false">IF(OR(D22=0, IFERROR(VLOOKUP($A22,nCino_DevProc!$A$2:$S$352,2,0),0)=0),"", VLOOKUP($A22,nCino_DevProc!$A$2:$S$352,2,0))</f>
        <v>18</v>
      </c>
      <c r="K22" s="0" t="str">
        <f aca="false">IFERROR(IF(VLOOKUP($A22,nCino_DMW!$A$1:$AI$358,22,0)="Y", "N", IF(VLOOKUP($A22,nCino_DMW!$A$1:$AI$358,22,0)="N",  "Y", "")),"")</f>
        <v>Y</v>
      </c>
      <c r="L22" s="0" t="str">
        <f aca="false">_xlfn.IFNA(IF(VLOOKUP($A22,nCino_DevProc!$A$2:$S$352,8,0)=TRUE(), "Y", "N"),"")</f>
        <v>N</v>
      </c>
      <c r="M22" s="0" t="str">
        <f aca="false">IFERROR(IF(VLOOKUP($A22,nCino_DevProc!$A$2:$S$352,18,0)=TRUE(), "E", IF(D22="Id", "P", IF(OR(LEFT(G22, 6) = "Lookup", LEFT(G22, 6) ="Master"), "F",""))),"")</f>
        <v>F</v>
      </c>
      <c r="N22" s="0" t="str">
        <f aca="false">_xlfn.IFNA(IF(VLOOKUP($A22,nCino_DMW!$A$1:$AI$358,4,0)="System generated", "Y", "N"),"")</f>
        <v>N</v>
      </c>
      <c r="O22" s="0" t="str">
        <f aca="false">IF(LEFT(G22,6)="lookup", G22,IF(OR(D22=0, IFERROR(VLOOKUP($A22,nCino_DevProc!$A$2:$S$352,18,0),0)=0),"", VLOOKUP($A22,nCino_DevProc!$A$2:$S$352,18,0)))</f>
        <v>Lookup(Relationship)</v>
      </c>
      <c r="P22" s="0" t="str">
        <f aca="false">IF($B22="","",VLOOKUP($B22,'Object Info'!$A$2:$F$13,3,0))</f>
        <v>rskcsp_ds_debt_schedule</v>
      </c>
      <c r="Q22" s="0" t="str">
        <f aca="false">IF(D22="","",D22)</f>
        <v>LLC_BI__Relationship__c</v>
      </c>
      <c r="R22" s="0" t="s">
        <v>158</v>
      </c>
      <c r="S22" s="0" t="str">
        <f aca="false">IF(OR(Q22 ="transactionKey", Q22="sequenceNumber", Q22 = "commitTimestamp", Q22 = "commitUser",Q22 = "commitNumber", Q22="changetype",Q22="entityName",Q22="ID", LEFT(Q22,12)="LastModified"), "N","Y")</f>
        <v>Y</v>
      </c>
      <c r="T22" s="0" t="str">
        <f aca="false">IF($B22="","",VLOOKUP($B22,'Object Info'!$A$2:$F$13,4,0))</f>
        <v>rskcsp_ds_debt_schedule_staging</v>
      </c>
      <c r="U22" s="0" t="str">
        <f aca="false">Q22</f>
        <v>LLC_BI__Relationship__c</v>
      </c>
      <c r="V22" s="0" t="str">
        <f aca="false">IF(OR(LEFT(H22,9)="reference", D22=""),"STRING",VLOOKUP($H22,'DataType Conversion'!$A$8:$I$37,3,0))</f>
        <v>STRING</v>
      </c>
      <c r="W22" s="0" t="n">
        <f aca="false">IF(J22="", "",J22)</f>
        <v>18</v>
      </c>
      <c r="X22" s="0" t="str">
        <f aca="false">S22</f>
        <v>Y</v>
      </c>
      <c r="Y22" s="0" t="str">
        <f aca="false">IF(OR($U22="Id",$U22="LastModifiedDate"), "C","")</f>
        <v/>
      </c>
      <c r="Z22" s="0" t="str">
        <f aca="false">IF(Q22= "", "", IF(H22="Picklist", "Y", "N"))</f>
        <v>N</v>
      </c>
      <c r="AA22" s="0" t="str">
        <f aca="false">IF(OR(U22="CreatedDate",U22="CreatedById"),"Must be populated when changeType = CREATE","")</f>
        <v/>
      </c>
      <c r="AB22" s="0" t="str">
        <f aca="false">IF($B22="","",VLOOKUP($B22,'Object Info'!$A$2:$F$13,5,0))</f>
        <v>rskcsp_ds_debt_schedule_curated</v>
      </c>
      <c r="AC22" s="0" t="str">
        <f aca="false">U22</f>
        <v>LLC_BI__Relationship__c</v>
      </c>
      <c r="AD22" s="0" t="str">
        <f aca="false">V22</f>
        <v>STRING</v>
      </c>
      <c r="AE22" s="0" t="n">
        <f aca="false">IF(W22="","",W22)</f>
        <v>18</v>
      </c>
      <c r="AF22" s="0" t="str">
        <f aca="false">X22</f>
        <v>Y</v>
      </c>
      <c r="AG22" s="0" t="str">
        <f aca="false">M22</f>
        <v>F</v>
      </c>
      <c r="AH22" s="0" t="str">
        <f aca="false">IF(AC22="LastModifiedDate","Must be latest date for the record id in Staging, and date must be t-1", "")</f>
        <v/>
      </c>
      <c r="AL22" s="0" t="str">
        <f aca="false">IF($B22="","",VLOOKUP($B22,'Object Info'!$A$2:$F$13,6,0))</f>
        <v>debt_schedule</v>
      </c>
      <c r="AM22" s="0" t="str">
        <f aca="false">IF(AC22="","",IF(OR(AC22="ccs_migration_id__c"),SUBSTITUTE(LOWER(AC22),"__c",""),_xlfn.IFNA(SUBSTITUTE(SUBSTITUTE(SUBSTITUTE(SUBSTITUTE(AC22,"LLC_BI__",""),"CCS_",""),"__c",""),"cm_",""),AC22)))</f>
        <v>Relationship</v>
      </c>
      <c r="AN22" s="0" t="str">
        <f aca="false">IF(AD22="","",AD22)</f>
        <v>STRING</v>
      </c>
      <c r="AO22" s="0" t="n">
        <f aca="false">IF(AE22="","",AE22)</f>
        <v>18</v>
      </c>
      <c r="AP22" s="0" t="str">
        <f aca="false">IF(AF22="","",AF22)</f>
        <v>Y</v>
      </c>
      <c r="AQ22" s="0" t="str">
        <f aca="false">IF(AG22="","",AG22)</f>
        <v>F</v>
      </c>
    </row>
    <row r="23" customFormat="false" ht="15" hidden="false" customHeight="false" outlineLevel="0" collapsed="false">
      <c r="A23" s="0" t="str">
        <f aca="false">B23&amp;D23</f>
        <v>LLC_BI__Debt_Schedule__cLLC_BI__Source_Debt_Schedule__c</v>
      </c>
      <c r="B23" s="0" t="s">
        <v>71</v>
      </c>
      <c r="C23" s="0" t="str">
        <f aca="false">_xlfn.IFNA(VLOOKUP($A23,nCino_DMW!$A$2:$AI$358,7,0),"")</f>
        <v>Debt Schedule</v>
      </c>
      <c r="D23" s="0" t="s">
        <v>248</v>
      </c>
      <c r="E23" s="0" t="str">
        <f aca="false">_xlfn.IFNA(VLOOKUP($A23,nCino_DMW!$A$2:$AI$358,9,0),"")</f>
        <v>Source Debt Schedule</v>
      </c>
      <c r="F23" s="0" t="str">
        <f aca="false">_xlfn.IFNA(VLOOKUP($A23,nCino_DMW!$A$1:$AI$358,12,0),"")</f>
        <v>Lookup field to Debt Schedule</v>
      </c>
      <c r="G23" s="0" t="str">
        <f aca="false">_xlfn.IFNA(IF(VLOOKUP($A23,nCino_DMW!$A$1:$AI$358,13,0)=0,"", VLOOKUP($A23,nCino_DMW!$A$1:$AI$358,13,0)),"")</f>
        <v>Lookup(Debt Schedule)</v>
      </c>
      <c r="H23" s="0" t="str">
        <f aca="false">_xlfn.IFNA(IF(VLOOKUP($A23,nCino_DevProc!$A$2:$S$352,8,0)=0,"", VLOOKUP($A23,nCino_DevProc!$A$2:$S$352,8,0)),"")</f>
        <v>reference(LLC_BI__Debt_Schedule__c)</v>
      </c>
      <c r="I23" s="0" t="n">
        <f aca="false">_xlfn.IFNA(IF(VLOOKUP($A23,nCino_DMW!$A$1:$AI$358,2,0)=0,"", VLOOKUP($A23,nCino_DMW!$A$1:$AI$358,2,0)),"")</f>
        <v>18</v>
      </c>
      <c r="J23" s="0" t="n">
        <f aca="false">IF(OR(D23=0, IFERROR(VLOOKUP($A23,nCino_DevProc!$A$2:$S$352,2,0),0)=0),"", VLOOKUP($A23,nCino_DevProc!$A$2:$S$352,2,0))</f>
        <v>18</v>
      </c>
      <c r="K23" s="0" t="str">
        <f aca="false">IFERROR(IF(VLOOKUP($A23,nCino_DMW!$A$1:$AI$358,22,0)="Y", "N", IF(VLOOKUP($A23,nCino_DMW!$A$1:$AI$358,22,0)="N",  "Y", "")),"")</f>
        <v>Y</v>
      </c>
      <c r="L23" s="0" t="str">
        <f aca="false">_xlfn.IFNA(IF(VLOOKUP($A23,nCino_DevProc!$A$2:$S$352,8,0)=TRUE(), "Y", "N"),"")</f>
        <v>N</v>
      </c>
      <c r="M23" s="0" t="str">
        <f aca="false">IFERROR(IF(VLOOKUP($A23,nCino_DevProc!$A$2:$S$352,18,0)=TRUE(), "E", IF(D23="Id", "P", IF(OR(LEFT(G23, 6) = "Lookup", LEFT(G23, 6) ="Master"), "F",""))),"")</f>
        <v>F</v>
      </c>
      <c r="N23" s="0" t="str">
        <f aca="false">_xlfn.IFNA(IF(VLOOKUP($A23,nCino_DMW!$A$1:$AI$358,4,0)="System generated", "Y", "N"),"")</f>
        <v>N</v>
      </c>
      <c r="O23" s="0" t="str">
        <f aca="false">IF(LEFT(G23,6)="lookup", G23,IF(OR(D23=0, IFERROR(VLOOKUP($A23,nCino_DevProc!$A$2:$S$352,18,0),0)=0),"", VLOOKUP($A23,nCino_DevProc!$A$2:$S$352,18,0)))</f>
        <v>Lookup(Debt Schedule)</v>
      </c>
      <c r="P23" s="0" t="str">
        <f aca="false">IF($B23="","",VLOOKUP($B23,'Object Info'!$A$2:$F$13,3,0))</f>
        <v>rskcsp_ds_debt_schedule</v>
      </c>
      <c r="Q23" s="0" t="str">
        <f aca="false">IF(D23="","",D23)</f>
        <v>LLC_BI__Source_Debt_Schedule__c</v>
      </c>
      <c r="R23" s="0" t="s">
        <v>158</v>
      </c>
      <c r="S23" s="0" t="str">
        <f aca="false">IF(OR(Q23 ="transactionKey", Q23="sequenceNumber", Q23 = "commitTimestamp", Q23 = "commitUser",Q23 = "commitNumber", Q23="changetype",Q23="entityName",Q23="ID", LEFT(Q23,12)="LastModified"), "N","Y")</f>
        <v>Y</v>
      </c>
      <c r="T23" s="0" t="str">
        <f aca="false">IF($B23="","",VLOOKUP($B23,'Object Info'!$A$2:$F$13,4,0))</f>
        <v>rskcsp_ds_debt_schedule_staging</v>
      </c>
      <c r="U23" s="0" t="str">
        <f aca="false">Q23</f>
        <v>LLC_BI__Source_Debt_Schedule__c</v>
      </c>
      <c r="V23" s="0" t="str">
        <f aca="false">IF(OR(LEFT(H23,9)="reference", D23=""),"STRING",VLOOKUP($H23,'DataType Conversion'!$A$8:$I$37,3,0))</f>
        <v>STRING</v>
      </c>
      <c r="W23" s="0" t="n">
        <f aca="false">IF(J23="", "",J23)</f>
        <v>18</v>
      </c>
      <c r="X23" s="0" t="str">
        <f aca="false">S23</f>
        <v>Y</v>
      </c>
      <c r="Y23" s="0" t="str">
        <f aca="false">IF(OR($U23="Id",$U23="LastModifiedDate"), "C","")</f>
        <v/>
      </c>
      <c r="Z23" s="0" t="str">
        <f aca="false">IF(Q23= "", "", IF(H23="Picklist", "Y", "N"))</f>
        <v>N</v>
      </c>
      <c r="AA23" s="0" t="str">
        <f aca="false">IF(OR(U23="CreatedDate",U23="CreatedById"),"Must be populated when changeType = CREATE","")</f>
        <v/>
      </c>
      <c r="AB23" s="0" t="str">
        <f aca="false">IF($B23="","",VLOOKUP($B23,'Object Info'!$A$2:$F$13,5,0))</f>
        <v>rskcsp_ds_debt_schedule_curated</v>
      </c>
      <c r="AC23" s="0" t="str">
        <f aca="false">U23</f>
        <v>LLC_BI__Source_Debt_Schedule__c</v>
      </c>
      <c r="AD23" s="0" t="str">
        <f aca="false">V23</f>
        <v>STRING</v>
      </c>
      <c r="AE23" s="0" t="n">
        <f aca="false">IF(W23="","",W23)</f>
        <v>18</v>
      </c>
      <c r="AF23" s="0" t="str">
        <f aca="false">X23</f>
        <v>Y</v>
      </c>
      <c r="AG23" s="0" t="str">
        <f aca="false">M23</f>
        <v>F</v>
      </c>
      <c r="AH23" s="0" t="str">
        <f aca="false">IF(AC23="LastModifiedDate","Must be latest date for the record id in Staging, and date must be t-1", "")</f>
        <v/>
      </c>
      <c r="AL23" s="0" t="str">
        <f aca="false">IF($B23="","",VLOOKUP($B23,'Object Info'!$A$2:$F$13,6,0))</f>
        <v>debt_schedule</v>
      </c>
      <c r="AM23" s="0" t="str">
        <f aca="false">IF(AC23="","",IF(OR(AC23="ccs_migration_id__c"),SUBSTITUTE(LOWER(AC23),"__c",""),_xlfn.IFNA(SUBSTITUTE(SUBSTITUTE(SUBSTITUTE(SUBSTITUTE(AC23,"LLC_BI__",""),"CCS_",""),"__c",""),"cm_",""),AC23)))</f>
        <v>Source_Debt_Schedule</v>
      </c>
      <c r="AN23" s="0" t="str">
        <f aca="false">IF(AD23="","",AD23)</f>
        <v>STRING</v>
      </c>
      <c r="AO23" s="0" t="n">
        <f aca="false">IF(AE23="","",AE23)</f>
        <v>18</v>
      </c>
      <c r="AP23" s="0" t="str">
        <f aca="false">IF(AF23="","",AF23)</f>
        <v>Y</v>
      </c>
      <c r="AQ23" s="0" t="str">
        <f aca="false">IF(AG23="","",AG23)</f>
        <v>F</v>
      </c>
    </row>
    <row r="24" customFormat="false" ht="15" hidden="false" customHeight="false" outlineLevel="0" collapsed="false">
      <c r="A24" s="0" t="str">
        <f aca="false">B24&amp;D24</f>
        <v>LLC_BI__Debt_Schedule__cLLC_BI__Total_Monthly_Payment__c</v>
      </c>
      <c r="B24" s="0" t="s">
        <v>71</v>
      </c>
      <c r="C24" s="0" t="str">
        <f aca="false">_xlfn.IFNA(VLOOKUP($A24,nCino_DMW!$A$2:$AI$358,7,0),"")</f>
        <v>Debt Schedule</v>
      </c>
      <c r="D24" s="0" t="s">
        <v>226</v>
      </c>
      <c r="E24" s="0" t="str">
        <f aca="false">_xlfn.IFNA(VLOOKUP($A24,nCino_DMW!$A$2:$AI$358,9,0),"")</f>
        <v>Total Monthly Payment</v>
      </c>
      <c r="F24" s="0" t="str">
        <f aca="false">_xlfn.IFNA(VLOOKUP($A24,nCino_DMW!$A$1:$AI$358,12,0),"")</f>
        <v>This field represents the total of all the obligations owed on a monthly basis.</v>
      </c>
      <c r="G24" s="0" t="str">
        <f aca="false">_xlfn.IFNA(IF(VLOOKUP($A24,nCino_DMW!$A$1:$AI$358,13,0)=0,"", VLOOKUP($A24,nCino_DMW!$A$1:$AI$358,13,0)),"")</f>
        <v>Currency</v>
      </c>
      <c r="H24" s="0" t="str">
        <f aca="false">_xlfn.IFNA(IF(VLOOKUP($A24,nCino_DevProc!$A$2:$S$352,8,0)=0,"", VLOOKUP($A24,nCino_DevProc!$A$2:$S$352,8,0)),"")</f>
        <v>currency</v>
      </c>
      <c r="I24" s="0" t="str">
        <f aca="false">_xlfn.IFNA(IF(VLOOKUP($A24,nCino_DMW!$A$1:$AI$358,2,0)=0,"", VLOOKUP($A24,nCino_DMW!$A$1:$AI$358,2,0)),"")</f>
        <v>16, 2</v>
      </c>
      <c r="J24" s="0" t="str">
        <f aca="false">IF(OR(D24=0, IFERROR(VLOOKUP($A24,nCino_DevProc!$A$2:$S$352,2,0),0)=0),"", VLOOKUP($A24,nCino_DevProc!$A$2:$S$352,2,0))</f>
        <v/>
      </c>
      <c r="K24" s="0" t="str">
        <f aca="false">IFERROR(IF(VLOOKUP($A24,nCino_DMW!$A$1:$AI$358,22,0)="Y", "N", IF(VLOOKUP($A24,nCino_DMW!$A$1:$AI$358,22,0)="N",  "Y", "")),"")</f>
        <v>Y</v>
      </c>
      <c r="L24" s="0" t="str">
        <f aca="false">_xlfn.IFNA(IF(VLOOKUP($A24,nCino_DevProc!$A$2:$S$352,8,0)=TRUE(), "Y", "N"),"")</f>
        <v>N</v>
      </c>
      <c r="M24" s="0" t="str">
        <f aca="false">IFERROR(IF(VLOOKUP($A24,nCino_DevProc!$A$2:$S$352,18,0)=TRUE(), "E", IF(D24="Id", "P", IF(OR(LEFT(G24, 6) = "Lookup", LEFT(G24, 6) ="Master"), "F",""))),"")</f>
        <v/>
      </c>
      <c r="N24" s="0" t="str">
        <f aca="false">_xlfn.IFNA(IF(VLOOKUP($A24,nCino_DMW!$A$1:$AI$358,4,0)="System generated", "Y", "N"),"")</f>
        <v>N</v>
      </c>
      <c r="O24" s="0" t="str">
        <f aca="false">IF(LEFT(G24,6)="lookup", G24,IF(OR(D24=0, IFERROR(VLOOKUP($A24,nCino_DevProc!$A$2:$S$352,18,0),0)=0),"", VLOOKUP($A24,nCino_DevProc!$A$2:$S$352,18,0)))</f>
        <v/>
      </c>
      <c r="P24" s="0" t="str">
        <f aca="false">IF($B24="","",VLOOKUP($B24,'Object Info'!$A$2:$F$13,3,0))</f>
        <v>rskcsp_ds_debt_schedule</v>
      </c>
      <c r="Q24" s="0" t="str">
        <f aca="false">IF(D24="","",D24)</f>
        <v>LLC_BI__Total_Monthly_Payment__c</v>
      </c>
      <c r="R24" s="0" t="s">
        <v>158</v>
      </c>
      <c r="S24" s="0" t="str">
        <f aca="false">IF(OR(Q24 ="transactionKey", Q24="sequenceNumber", Q24 = "commitTimestamp", Q24 = "commitUser",Q24 = "commitNumber", Q24="changetype",Q24="entityName",Q24="ID", LEFT(Q24,12)="LastModified"), "N","Y")</f>
        <v>Y</v>
      </c>
      <c r="T24" s="0" t="str">
        <f aca="false">IF($B24="","",VLOOKUP($B24,'Object Info'!$A$2:$F$13,4,0))</f>
        <v>rskcsp_ds_debt_schedule_staging</v>
      </c>
      <c r="U24" s="0" t="str">
        <f aca="false">Q24</f>
        <v>LLC_BI__Total_Monthly_Payment__c</v>
      </c>
      <c r="V24" s="0" t="str">
        <f aca="false">IF(OR(LEFT(H24,9)="reference", D24=""),"STRING",VLOOKUP($H24,'DataType Conversion'!$A$8:$I$37,3,0))</f>
        <v>BIGDECIMAL</v>
      </c>
      <c r="W24" s="0" t="str">
        <f aca="false">IF(J24="", "",J24)</f>
        <v/>
      </c>
      <c r="X24" s="0" t="str">
        <f aca="false">S24</f>
        <v>Y</v>
      </c>
      <c r="Y24" s="0" t="str">
        <f aca="false">IF(OR($U24="Id",$U24="LastModifiedDate"), "C","")</f>
        <v/>
      </c>
      <c r="Z24" s="0" t="str">
        <f aca="false">IF(Q24= "", "", IF(H24="Picklist", "Y", "N"))</f>
        <v>N</v>
      </c>
      <c r="AA24" s="0" t="str">
        <f aca="false">IF(OR(U24="CreatedDate",U24="CreatedById"),"Must be populated when changeType = CREATE","")</f>
        <v/>
      </c>
      <c r="AB24" s="0" t="str">
        <f aca="false">IF($B24="","",VLOOKUP($B24,'Object Info'!$A$2:$F$13,5,0))</f>
        <v>rskcsp_ds_debt_schedule_curated</v>
      </c>
      <c r="AC24" s="0" t="str">
        <f aca="false">U24</f>
        <v>LLC_BI__Total_Monthly_Payment__c</v>
      </c>
      <c r="AD24" s="0" t="str">
        <f aca="false">V24</f>
        <v>BIGDECIMAL</v>
      </c>
      <c r="AE24" s="0" t="str">
        <f aca="false">IF(W24="","",W24)</f>
        <v/>
      </c>
      <c r="AF24" s="0" t="str">
        <f aca="false">X24</f>
        <v>Y</v>
      </c>
      <c r="AG24" s="0" t="str">
        <f aca="false">M24</f>
        <v/>
      </c>
      <c r="AH24" s="0" t="str">
        <f aca="false">IF(AC24="LastModifiedDate","Must be latest date for the record id in Staging, and date must be t-1", "")</f>
        <v/>
      </c>
      <c r="AL24" s="0" t="str">
        <f aca="false">IF($B24="","",VLOOKUP($B24,'Object Info'!$A$2:$F$13,6,0))</f>
        <v>debt_schedule</v>
      </c>
      <c r="AM24" s="0" t="str">
        <f aca="false">IF(AC24="","",IF(OR(AC24="ccs_migration_id__c"),SUBSTITUTE(LOWER(AC24),"__c",""),_xlfn.IFNA(SUBSTITUTE(SUBSTITUTE(SUBSTITUTE(SUBSTITUTE(AC24,"LLC_BI__",""),"CCS_",""),"__c",""),"cm_",""),AC24)))</f>
        <v>Total_Monthly_Payment</v>
      </c>
      <c r="AN24" s="0" t="str">
        <f aca="false">IF(AD24="","",AD24)</f>
        <v>BIGDECIMAL</v>
      </c>
      <c r="AO24" s="0" t="str">
        <f aca="false">IF(AE24="","",AE24)</f>
        <v/>
      </c>
      <c r="AP24" s="0" t="str">
        <f aca="false">IF(AF24="","",AF24)</f>
        <v>Y</v>
      </c>
      <c r="AQ24" s="0" t="str">
        <f aca="false">IF(AG24="","",AG24)</f>
        <v/>
      </c>
    </row>
    <row r="25" customFormat="false" ht="15" hidden="false" customHeight="false" outlineLevel="0" collapsed="false">
      <c r="A25" s="0" t="str">
        <f aca="false">B25&amp;D25</f>
        <v>LLC_BI__Underwriting_Bundle__cLLC_BI__Collateral__c</v>
      </c>
      <c r="B25" s="0" t="s">
        <v>102</v>
      </c>
      <c r="C25" s="0" t="str">
        <f aca="false">_xlfn.IFNA(VLOOKUP($A25,nCino_DMW!$A$2:$AI$358,7,0),"")</f>
        <v>Underwriting Bundle</v>
      </c>
      <c r="D25" s="0" t="s">
        <v>844</v>
      </c>
      <c r="E25" s="0" t="str">
        <f aca="false">_xlfn.IFNA(VLOOKUP($A25,nCino_DMW!$A$2:$AI$358,9,0),"")</f>
        <v>Collateral</v>
      </c>
      <c r="F25" s="0" t="str">
        <f aca="false">_xlfn.IFNA(VLOOKUP($A25,nCino_DMW!$A$1:$AI$358,12,0),"")</f>
        <v>This field is optional. It is populated automatically whenever Collateral is selected for CRE analysis in Spreads. This field specifies the Collateral associated with the Bundle.</v>
      </c>
      <c r="G25" s="0" t="str">
        <f aca="false">_xlfn.IFNA(IF(VLOOKUP($A25,nCino_DMW!$A$1:$AI$358,13,0)=0,"", VLOOKUP($A25,nCino_DMW!$A$1:$AI$358,13,0)),"")</f>
        <v>Lookup(Security)</v>
      </c>
      <c r="H25" s="0" t="str">
        <f aca="false">_xlfn.IFNA(IF(VLOOKUP($A25,nCino_DevProc!$A$2:$S$352,8,0)=0,"", VLOOKUP($A25,nCino_DevProc!$A$2:$S$352,8,0)),"")</f>
        <v>reference(LLC_BI__Collateral__c)</v>
      </c>
      <c r="I25" s="0" t="n">
        <f aca="false">_xlfn.IFNA(IF(VLOOKUP($A25,nCino_DMW!$A$1:$AI$358,2,0)=0,"", VLOOKUP($A25,nCino_DMW!$A$1:$AI$358,2,0)),"")</f>
        <v>18</v>
      </c>
      <c r="J25" s="0" t="n">
        <f aca="false">IF(OR(D25=0, IFERROR(VLOOKUP($A25,nCino_DevProc!$A$2:$S$352,2,0),0)=0),"", VLOOKUP($A25,nCino_DevProc!$A$2:$S$352,2,0))</f>
        <v>18</v>
      </c>
      <c r="K25" s="0" t="str">
        <f aca="false">IFERROR(IF(VLOOKUP($A25,nCino_DMW!$A$1:$AI$358,22,0)="Y", "N", IF(VLOOKUP($A25,nCino_DMW!$A$1:$AI$358,22,0)="N",  "Y", "")),"")</f>
        <v>Y</v>
      </c>
      <c r="L25" s="0" t="str">
        <f aca="false">_xlfn.IFNA(IF(VLOOKUP($A25,nCino_DevProc!$A$2:$S$352,8,0)=TRUE(), "Y", "N"),"")</f>
        <v>N</v>
      </c>
      <c r="M25" s="0" t="str">
        <f aca="false">IFERROR(IF(VLOOKUP($A25,nCino_DevProc!$A$2:$S$352,18,0)=TRUE(), "E", IF(D25="Id", "P", IF(OR(LEFT(G25, 6) = "Lookup", LEFT(G25, 6) ="Master"), "F",""))),"")</f>
        <v>F</v>
      </c>
      <c r="N25" s="0" t="str">
        <f aca="false">_xlfn.IFNA(IF(VLOOKUP($A25,nCino_DMW!$A$1:$AI$358,4,0)="System generated", "Y", "N"),"")</f>
        <v>N</v>
      </c>
      <c r="O25" s="0" t="str">
        <f aca="false">IF(LEFT(G25,6)="lookup", G25,IF(OR(D25=0, IFERROR(VLOOKUP($A25,nCino_DevProc!$A$2:$S$352,18,0),0)=0),"", VLOOKUP($A25,nCino_DevProc!$A$2:$S$352,18,0)))</f>
        <v>Lookup(Security)</v>
      </c>
      <c r="P25" s="0" t="str">
        <f aca="false">IF($B25="","",VLOOKUP($B25,'Object Info'!$A$2:$F$13,3,0))</f>
        <v>rskcsp_ds_underwriting_bundle</v>
      </c>
      <c r="Q25" s="0" t="str">
        <f aca="false">IF(D25="","",D25)</f>
        <v>LLC_BI__Collateral__c</v>
      </c>
      <c r="R25" s="0" t="s">
        <v>158</v>
      </c>
      <c r="S25" s="0" t="str">
        <f aca="false">IF(OR(Q25 ="transactionKey", Q25="sequenceNumber", Q25 = "commitTimestamp", Q25 = "commitUser",Q25 = "commitNumber", Q25="changetype",Q25="entityName",Q25="ID", LEFT(Q25,12)="LastModified"), "N","Y")</f>
        <v>Y</v>
      </c>
      <c r="T25" s="0" t="str">
        <f aca="false">IF($B25="","",VLOOKUP($B25,'Object Info'!$A$2:$F$13,4,0))</f>
        <v>rskcsp_ds_underwriting_bundle_staging</v>
      </c>
      <c r="U25" s="0" t="str">
        <f aca="false">Q25</f>
        <v>LLC_BI__Collateral__c</v>
      </c>
      <c r="V25" s="0" t="str">
        <f aca="false">IF(OR(LEFT(H25,9)="reference", D25=""),"STRING",VLOOKUP($H25,'DataType Conversion'!$A$8:$I$37,3,0))</f>
        <v>STRING</v>
      </c>
      <c r="W25" s="0" t="n">
        <f aca="false">IF(J25="", "",J25)</f>
        <v>18</v>
      </c>
      <c r="X25" s="0" t="str">
        <f aca="false">S25</f>
        <v>Y</v>
      </c>
      <c r="Y25" s="0" t="str">
        <f aca="false">IF(OR($U25="Id",$U25="LastModifiedDate"), "C","")</f>
        <v/>
      </c>
      <c r="Z25" s="0" t="str">
        <f aca="false">IF(Q25= "", "", IF(H25="Picklist", "Y", "N"))</f>
        <v>N</v>
      </c>
      <c r="AA25" s="0" t="str">
        <f aca="false">IF(OR(U25="CreatedDate",U25="CreatedById"),"Must be populated when changeType = CREATE","")</f>
        <v/>
      </c>
      <c r="AB25" s="0" t="str">
        <f aca="false">IF($B25="","",VLOOKUP($B25,'Object Info'!$A$2:$F$13,5,0))</f>
        <v>rskcsp_ds_underwriting_bundle_curated</v>
      </c>
      <c r="AC25" s="0" t="str">
        <f aca="false">U25</f>
        <v>LLC_BI__Collateral__c</v>
      </c>
      <c r="AD25" s="0" t="str">
        <f aca="false">V25</f>
        <v>STRING</v>
      </c>
      <c r="AE25" s="0" t="n">
        <f aca="false">IF(W25="","",W25)</f>
        <v>18</v>
      </c>
      <c r="AF25" s="0" t="str">
        <f aca="false">X25</f>
        <v>Y</v>
      </c>
      <c r="AG25" s="0" t="str">
        <f aca="false">M25</f>
        <v>F</v>
      </c>
      <c r="AH25" s="0" t="str">
        <f aca="false">IF(AC25="LastModifiedDate","Must be latest date for the record id in Staging, and date must be t-1", "")</f>
        <v/>
      </c>
      <c r="AL25" s="0" t="str">
        <f aca="false">IF($B25="","",VLOOKUP($B25,'Object Info'!$A$2:$F$13,6,0))</f>
        <v>underwriting_bundle</v>
      </c>
      <c r="AM25" s="0" t="str">
        <f aca="false">IF(AC25="","",IF(OR(AC25="ccs_migration_id__c"),SUBSTITUTE(LOWER(AC25),"__c",""),_xlfn.IFNA(SUBSTITUTE(SUBSTITUTE(SUBSTITUTE(SUBSTITUTE(AC25,"LLC_BI__",""),"CCS_",""),"__c",""),"cm_",""),AC25)))</f>
        <v>Collateral</v>
      </c>
      <c r="AN25" s="0" t="str">
        <f aca="false">IF(AD25="","",AD25)</f>
        <v>STRING</v>
      </c>
      <c r="AO25" s="0" t="n">
        <f aca="false">IF(AE25="","",AE25)</f>
        <v>18</v>
      </c>
      <c r="AP25" s="0" t="str">
        <f aca="false">IF(AF25="","",AF25)</f>
        <v>Y</v>
      </c>
      <c r="AQ25" s="0" t="str">
        <f aca="false">IF(AG25="","",AG25)</f>
        <v>F</v>
      </c>
    </row>
    <row r="26" customFormat="false" ht="15" hidden="false" customHeight="false" outlineLevel="0" collapsed="false">
      <c r="A26" s="0" t="str">
        <f aca="false">B26&amp;D26</f>
        <v>LLC_BI__Underwriting_Bundle__cCreatedById</v>
      </c>
      <c r="B26" s="0" t="s">
        <v>102</v>
      </c>
      <c r="C26" s="0" t="str">
        <f aca="false">_xlfn.IFNA(VLOOKUP($A26,nCino_DMW!$A$2:$AI$358,7,0),"")</f>
        <v>Underwriting Bundle</v>
      </c>
      <c r="D26" s="0" t="s">
        <v>168</v>
      </c>
      <c r="E26" s="0" t="str">
        <f aca="false">_xlfn.IFNA(VLOOKUP($A26,nCino_DMW!$A$2:$AI$358,9,0),"")</f>
        <v>Created By</v>
      </c>
      <c r="F26" s="0" t="str">
        <f aca="false">_xlfn.IFNA(VLOOKUP($A26,nCino_DMW!$A$1:$AI$358,12,0),"")</f>
        <v>Record created by user.</v>
      </c>
      <c r="G26" s="0" t="str">
        <f aca="false">_xlfn.IFNA(IF(VLOOKUP($A26,nCino_DMW!$A$1:$AI$358,13,0)=0,"", VLOOKUP($A26,nCino_DMW!$A$1:$AI$358,13,0)),"")</f>
        <v>Lookup(User)</v>
      </c>
      <c r="H26" s="0" t="str">
        <f aca="false">_xlfn.IFNA(IF(VLOOKUP($A26,nCino_DevProc!$A$2:$S$352,8,0)=0,"", VLOOKUP($A26,nCino_DevProc!$A$2:$S$352,8,0)),"")</f>
        <v>reference(User)</v>
      </c>
      <c r="I26" s="0" t="n">
        <f aca="false">_xlfn.IFNA(IF(VLOOKUP($A26,nCino_DMW!$A$1:$AI$358,2,0)=0,"", VLOOKUP($A26,nCino_DMW!$A$1:$AI$358,2,0)),"")</f>
        <v>18</v>
      </c>
      <c r="J26" s="0" t="n">
        <f aca="false">IF(OR(D26=0, IFERROR(VLOOKUP($A26,nCino_DevProc!$A$2:$S$352,2,0),0)=0),"", VLOOKUP($A26,nCino_DevProc!$A$2:$S$352,2,0))</f>
        <v>18</v>
      </c>
      <c r="K26" s="0" t="str">
        <f aca="false">IFERROR(IF(VLOOKUP($A26,nCino_DMW!$A$1:$AI$358,22,0)="Y", "N", IF(VLOOKUP($A26,nCino_DMW!$A$1:$AI$358,22,0)="N",  "Y", "")),"")</f>
        <v>Y</v>
      </c>
      <c r="L26" s="0" t="str">
        <f aca="false">_xlfn.IFNA(IF(VLOOKUP($A26,nCino_DevProc!$A$2:$S$352,8,0)=TRUE(), "Y", "N"),"")</f>
        <v>N</v>
      </c>
      <c r="M26" s="0" t="str">
        <f aca="false">IFERROR(IF(VLOOKUP($A26,nCino_DevProc!$A$2:$S$352,18,0)=TRUE(), "E", IF(D26="Id", "P", IF(OR(LEFT(G26, 6) = "Lookup", LEFT(G26, 6) ="Master"), "F",""))),"")</f>
        <v>F</v>
      </c>
      <c r="N26" s="0" t="str">
        <f aca="false">_xlfn.IFNA(IF(VLOOKUP($A26,nCino_DMW!$A$1:$AI$358,4,0)="System generated", "Y", "N"),"")</f>
        <v>Y</v>
      </c>
      <c r="O26" s="0" t="str">
        <f aca="false">IF(LEFT(G26,6)="lookup", G26,IF(OR(D26=0, IFERROR(VLOOKUP($A26,nCino_DevProc!$A$2:$S$352,18,0),0)=0),"", VLOOKUP($A26,nCino_DevProc!$A$2:$S$352,18,0)))</f>
        <v>Lookup(User)</v>
      </c>
      <c r="P26" s="0" t="str">
        <f aca="false">IF($B26="","",VLOOKUP($B26,'Object Info'!$A$2:$F$13,3,0))</f>
        <v>rskcsp_ds_underwriting_bundle</v>
      </c>
      <c r="Q26" s="0" t="str">
        <f aca="false">IF(D26="","",D26)</f>
        <v>CreatedById</v>
      </c>
      <c r="R26" s="0" t="s">
        <v>158</v>
      </c>
      <c r="S26" s="0" t="str">
        <f aca="false">IF(OR(Q26 ="transactionKey", Q26="sequenceNumber", Q26 = "commitTimestamp", Q26 = "commitUser",Q26 = "commitNumber", Q26="changetype",Q26="entityName",Q26="ID", LEFT(Q26,12)="LastModified"), "N","Y")</f>
        <v>Y</v>
      </c>
      <c r="T26" s="0" t="str">
        <f aca="false">IF($B26="","",VLOOKUP($B26,'Object Info'!$A$2:$F$13,4,0))</f>
        <v>rskcsp_ds_underwriting_bundle_staging</v>
      </c>
      <c r="U26" s="0" t="str">
        <f aca="false">Q26</f>
        <v>CreatedById</v>
      </c>
      <c r="V26" s="0" t="str">
        <f aca="false">IF(OR(LEFT(H26,9)="reference", D26=""),"STRING",VLOOKUP($H26,'DataType Conversion'!$A$8:$I$37,3,0))</f>
        <v>STRING</v>
      </c>
      <c r="W26" s="0" t="n">
        <f aca="false">IF(J26="", "",J26)</f>
        <v>18</v>
      </c>
      <c r="X26" s="0" t="str">
        <f aca="false">S26</f>
        <v>Y</v>
      </c>
      <c r="Y26" s="0" t="str">
        <f aca="false">IF(OR($U26="Id",$U26="LastModifiedDate"), "C","")</f>
        <v/>
      </c>
      <c r="Z26" s="0" t="str">
        <f aca="false">IF(Q26= "", "", IF(H26="Picklist", "Y", "N"))</f>
        <v>N</v>
      </c>
      <c r="AA26" s="0" t="str">
        <f aca="false">IF(OR(U26="CreatedDate",U26="CreatedById"),"Must be populated when changeType = CREATE","")</f>
        <v>Must be populated when changeType = CREATE</v>
      </c>
      <c r="AB26" s="0" t="str">
        <f aca="false">IF($B26="","",VLOOKUP($B26,'Object Info'!$A$2:$F$13,5,0))</f>
        <v>rskcsp_ds_underwriting_bundle_curated</v>
      </c>
      <c r="AC26" s="0" t="str">
        <f aca="false">U26</f>
        <v>CreatedById</v>
      </c>
      <c r="AD26" s="0" t="str">
        <f aca="false">V26</f>
        <v>STRING</v>
      </c>
      <c r="AE26" s="0" t="n">
        <f aca="false">IF(W26="","",W26)</f>
        <v>18</v>
      </c>
      <c r="AF26" s="0" t="str">
        <f aca="false">X26</f>
        <v>Y</v>
      </c>
      <c r="AG26" s="0" t="str">
        <f aca="false">M26</f>
        <v>F</v>
      </c>
      <c r="AH26" s="0" t="str">
        <f aca="false">IF(AC26="LastModifiedDate","Must be latest date for the record id in Staging, and date must be t-1", "")</f>
        <v/>
      </c>
      <c r="AL26" s="0" t="str">
        <f aca="false">IF($B26="","",VLOOKUP($B26,'Object Info'!$A$2:$F$13,6,0))</f>
        <v>underwriting_bundle</v>
      </c>
      <c r="AM26" s="0" t="str">
        <f aca="false">IF(AC26="","",IF(OR(AC26="ccs_migration_id__c"),SUBSTITUTE(LOWER(AC26),"__c",""),_xlfn.IFNA(SUBSTITUTE(SUBSTITUTE(SUBSTITUTE(SUBSTITUTE(AC26,"LLC_BI__",""),"CCS_",""),"__c",""),"cm_",""),AC26)))</f>
        <v>CreatedById</v>
      </c>
      <c r="AN26" s="0" t="str">
        <f aca="false">IF(AD26="","",AD26)</f>
        <v>STRING</v>
      </c>
      <c r="AO26" s="0" t="n">
        <f aca="false">IF(AE26="","",AE26)</f>
        <v>18</v>
      </c>
      <c r="AP26" s="0" t="str">
        <f aca="false">IF(AF26="","",AF26)</f>
        <v>Y</v>
      </c>
      <c r="AQ26" s="0" t="str">
        <f aca="false">IF(AG26="","",AG26)</f>
        <v>F</v>
      </c>
    </row>
    <row r="27" customFormat="false" ht="15" hidden="false" customHeight="false" outlineLevel="0" collapsed="false">
      <c r="A27" s="0" t="str">
        <f aca="false">B27&amp;D27</f>
        <v>LLC_BI__Underwriting_Bundle__cCreatedDate</v>
      </c>
      <c r="B27" s="0" t="s">
        <v>102</v>
      </c>
      <c r="C27" s="0" t="str">
        <f aca="false">_xlfn.IFNA(VLOOKUP($A27,nCino_DMW!$A$2:$AI$358,7,0),"")</f>
        <v>Underwriting Bundle</v>
      </c>
      <c r="D27" s="0" t="s">
        <v>164</v>
      </c>
      <c r="E27" s="0" t="str">
        <f aca="false">_xlfn.IFNA(VLOOKUP($A27,nCino_DMW!$A$2:$AI$358,9,0),"")</f>
        <v>Created Date</v>
      </c>
      <c r="F27" s="0" t="str">
        <f aca="false">_xlfn.IFNA(VLOOKUP($A27,nCino_DMW!$A$1:$AI$358,12,0),"")</f>
        <v>Record created date.</v>
      </c>
      <c r="G27" s="0" t="str">
        <f aca="false">_xlfn.IFNA(IF(VLOOKUP($A27,nCino_DMW!$A$1:$AI$358,13,0)=0,"", VLOOKUP($A27,nCino_DMW!$A$1:$AI$358,13,0)),"")</f>
        <v>Date Time</v>
      </c>
      <c r="H27" s="0" t="str">
        <f aca="false">_xlfn.IFNA(IF(VLOOKUP($A27,nCino_DevProc!$A$2:$S$352,8,0)=0,"", VLOOKUP($A27,nCino_DevProc!$A$2:$S$352,8,0)),"")</f>
        <v>datetime</v>
      </c>
      <c r="I27" s="0" t="str">
        <f aca="false">_xlfn.IFNA(IF(VLOOKUP($A27,nCino_DMW!$A$1:$AI$358,2,0)=0,"", VLOOKUP($A27,nCino_DMW!$A$1:$AI$358,2,0)),"")</f>
        <v/>
      </c>
      <c r="J27" s="0" t="str">
        <f aca="false">IF(OR(D27=0, IFERROR(VLOOKUP($A27,nCino_DevProc!$A$2:$S$352,2,0),0)=0),"", VLOOKUP($A27,nCino_DevProc!$A$2:$S$352,2,0))</f>
        <v/>
      </c>
      <c r="K27" s="0" t="str">
        <f aca="false">IFERROR(IF(VLOOKUP($A27,nCino_DMW!$A$1:$AI$358,22,0)="Y", "N", IF(VLOOKUP($A27,nCino_DMW!$A$1:$AI$358,22,0)="N",  "Y", "")),"")</f>
        <v>Y</v>
      </c>
      <c r="L27" s="0" t="str">
        <f aca="false">_xlfn.IFNA(IF(VLOOKUP($A27,nCino_DevProc!$A$2:$S$352,8,0)=TRUE(), "Y", "N"),"")</f>
        <v>N</v>
      </c>
      <c r="M27" s="0" t="str">
        <f aca="false">IFERROR(IF(VLOOKUP($A27,nCino_DevProc!$A$2:$S$352,18,0)=TRUE(), "E", IF(D27="Id", "P", IF(OR(LEFT(G27, 6) = "Lookup", LEFT(G27, 6) ="Master"), "F",""))),"")</f>
        <v/>
      </c>
      <c r="N27" s="0" t="str">
        <f aca="false">_xlfn.IFNA(IF(VLOOKUP($A27,nCino_DMW!$A$1:$AI$358,4,0)="System generated", "Y", "N"),"")</f>
        <v>Y</v>
      </c>
      <c r="O27" s="0" t="str">
        <f aca="false">IF(LEFT(G27,6)="lookup", G27,IF(OR(D27=0, IFERROR(VLOOKUP($A27,nCino_DevProc!$A$2:$S$352,18,0),0)=0),"", VLOOKUP($A27,nCino_DevProc!$A$2:$S$352,18,0)))</f>
        <v/>
      </c>
      <c r="P27" s="0" t="str">
        <f aca="false">IF($B27="","",VLOOKUP($B27,'Object Info'!$A$2:$F$13,3,0))</f>
        <v>rskcsp_ds_underwriting_bundle</v>
      </c>
      <c r="Q27" s="0" t="str">
        <f aca="false">IF(D27="","",D27)</f>
        <v>CreatedDate</v>
      </c>
      <c r="R27" s="0" t="s">
        <v>158</v>
      </c>
      <c r="S27" s="0" t="str">
        <f aca="false">IF(OR(Q27 ="transactionKey", Q27="sequenceNumber", Q27 = "commitTimestamp", Q27 = "commitUser",Q27 = "commitNumber", Q27="changetype",Q27="entityName",Q27="ID", LEFT(Q27,12)="LastModified"), "N","Y")</f>
        <v>Y</v>
      </c>
      <c r="T27" s="0" t="str">
        <f aca="false">IF($B27="","",VLOOKUP($B27,'Object Info'!$A$2:$F$13,4,0))</f>
        <v>rskcsp_ds_underwriting_bundle_staging</v>
      </c>
      <c r="U27" s="0" t="str">
        <f aca="false">Q27</f>
        <v>CreatedDate</v>
      </c>
      <c r="V27" s="0" t="str">
        <f aca="false">IF(OR(LEFT(H27,9)="reference", D27=""),"STRING",VLOOKUP($H27,'DataType Conversion'!$A$8:$I$37,3,0))</f>
        <v>DATETIME</v>
      </c>
      <c r="W27" s="0" t="str">
        <f aca="false">IF(J27="", "",J27)</f>
        <v/>
      </c>
      <c r="X27" s="0" t="str">
        <f aca="false">S27</f>
        <v>Y</v>
      </c>
      <c r="Y27" s="0" t="str">
        <f aca="false">IF(OR($U27="Id",$U27="LastModifiedDate"), "C","")</f>
        <v/>
      </c>
      <c r="Z27" s="0" t="str">
        <f aca="false">IF(Q27= "", "", IF(H27="Picklist", "Y", "N"))</f>
        <v>N</v>
      </c>
      <c r="AA27" s="0" t="str">
        <f aca="false">IF(OR(U27="CreatedDate",U27="CreatedById"),"Must be populated when changeType = CREATE","")</f>
        <v>Must be populated when changeType = CREATE</v>
      </c>
      <c r="AB27" s="0" t="str">
        <f aca="false">IF($B27="","",VLOOKUP($B27,'Object Info'!$A$2:$F$13,5,0))</f>
        <v>rskcsp_ds_underwriting_bundle_curated</v>
      </c>
      <c r="AC27" s="0" t="str">
        <f aca="false">U27</f>
        <v>CreatedDate</v>
      </c>
      <c r="AD27" s="0" t="str">
        <f aca="false">V27</f>
        <v>DATETIME</v>
      </c>
      <c r="AE27" s="0" t="str">
        <f aca="false">IF(W27="","",W27)</f>
        <v/>
      </c>
      <c r="AF27" s="0" t="str">
        <f aca="false">X27</f>
        <v>Y</v>
      </c>
      <c r="AG27" s="0" t="str">
        <f aca="false">M27</f>
        <v/>
      </c>
      <c r="AH27" s="0" t="str">
        <f aca="false">IF(AC27="LastModifiedDate","Must be latest date for the record id in Staging, and date must be t-1", "")</f>
        <v/>
      </c>
      <c r="AL27" s="0" t="str">
        <f aca="false">IF($B27="","",VLOOKUP($B27,'Object Info'!$A$2:$F$13,6,0))</f>
        <v>underwriting_bundle</v>
      </c>
      <c r="AM27" s="0" t="str">
        <f aca="false">IF(AC27="","",IF(OR(AC27="ccs_migration_id__c"),SUBSTITUTE(LOWER(AC27),"__c",""),_xlfn.IFNA(SUBSTITUTE(SUBSTITUTE(SUBSTITUTE(SUBSTITUTE(AC27,"LLC_BI__",""),"CCS_",""),"__c",""),"cm_",""),AC27)))</f>
        <v>CreatedDate</v>
      </c>
      <c r="AN27" s="0" t="str">
        <f aca="false">IF(AD27="","",AD27)</f>
        <v>DATETIME</v>
      </c>
      <c r="AO27" s="0" t="str">
        <f aca="false">IF(AE27="","",AE27)</f>
        <v/>
      </c>
      <c r="AP27" s="0" t="str">
        <f aca="false">IF(AF27="","",AF27)</f>
        <v>Y</v>
      </c>
      <c r="AQ27" s="0" t="str">
        <f aca="false">IF(AG27="","",AG27)</f>
        <v/>
      </c>
    </row>
    <row r="28" customFormat="false" ht="15" hidden="false" customHeight="false" outlineLevel="0" collapsed="false">
      <c r="A28" s="0" t="str">
        <f aca="false">B28&amp;D28</f>
        <v>LLC_BI__Underwriting_Bundle__cCurrencyIsoCode</v>
      </c>
      <c r="B28" s="0" t="s">
        <v>102</v>
      </c>
      <c r="C28" s="0" t="str">
        <f aca="false">_xlfn.IFNA(VLOOKUP($A28,nCino_DMW!$A$2:$AI$358,7,0),"")</f>
        <v>Underwriting Bundle</v>
      </c>
      <c r="D28" s="0" t="s">
        <v>160</v>
      </c>
      <c r="E28" s="0" t="str">
        <f aca="false">_xlfn.IFNA(VLOOKUP($A28,nCino_DMW!$A$2:$AI$358,9,0),"")</f>
        <v>Currency</v>
      </c>
      <c r="F28" s="0" t="str">
        <f aca="false">_xlfn.IFNA(VLOOKUP($A28,nCino_DMW!$A$1:$AI$358,12,0),"")</f>
        <v>This is a picklist field that allows the user to select the applicable currency (e.g. GBP, EU, etc.)</v>
      </c>
      <c r="G28" s="0" t="str">
        <f aca="false">_xlfn.IFNA(IF(VLOOKUP($A28,nCino_DMW!$A$1:$AI$358,13,0)=0,"", VLOOKUP($A28,nCino_DMW!$A$1:$AI$358,13,0)),"")</f>
        <v>Picklist</v>
      </c>
      <c r="H28" s="0" t="str">
        <f aca="false">_xlfn.IFNA(IF(VLOOKUP($A28,nCino_DevProc!$A$2:$S$352,8,0)=0,"", VLOOKUP($A28,nCino_DevProc!$A$2:$S$352,8,0)),"")</f>
        <v>picklist</v>
      </c>
      <c r="I28" s="0" t="str">
        <f aca="false">_xlfn.IFNA(IF(VLOOKUP($A28,nCino_DMW!$A$1:$AI$358,2,0)=0,"", VLOOKUP($A28,nCino_DMW!$A$1:$AI$358,2,0)),"")</f>
        <v>See picklist options for lengths</v>
      </c>
      <c r="J28" s="0" t="n">
        <f aca="false">IF(OR(D28=0, IFERROR(VLOOKUP($A28,nCino_DevProc!$A$2:$S$352,2,0),0)=0),"", VLOOKUP($A28,nCino_DevProc!$A$2:$S$352,2,0))</f>
        <v>3</v>
      </c>
      <c r="K28" s="0" t="str">
        <f aca="false">IFERROR(IF(VLOOKUP($A28,nCino_DMW!$A$1:$AI$358,22,0)="Y", "N", IF(VLOOKUP($A28,nCino_DMW!$A$1:$AI$358,22,0)="N",  "Y", "")),"")</f>
        <v>Y</v>
      </c>
      <c r="L28" s="0" t="str">
        <f aca="false">_xlfn.IFNA(IF(VLOOKUP($A28,nCino_DevProc!$A$2:$S$352,8,0)=TRUE(), "Y", "N"),"")</f>
        <v>N</v>
      </c>
      <c r="M28" s="0" t="str">
        <f aca="false">IFERROR(IF(VLOOKUP($A28,nCino_DevProc!$A$2:$S$352,18,0)=TRUE(), "E", IF(D28="Id", "P", IF(OR(LEFT(G28, 6) = "Lookup", LEFT(G28, 6) ="Master"), "F",""))),"")</f>
        <v/>
      </c>
      <c r="N28" s="0" t="str">
        <f aca="false">_xlfn.IFNA(IF(VLOOKUP($A28,nCino_DMW!$A$1:$AI$358,4,0)="System generated", "Y", "N"),"")</f>
        <v>N</v>
      </c>
      <c r="O28" s="0" t="str">
        <f aca="false">IF(LEFT(G28,6)="lookup", G28,IF(OR(D28=0, IFERROR(VLOOKUP($A28,nCino_DevProc!$A$2:$S$352,18,0),0)=0),"", VLOOKUP($A28,nCino_DevProc!$A$2:$S$352,18,0)))</f>
        <v/>
      </c>
      <c r="P28" s="0" t="str">
        <f aca="false">IF($B28="","",VLOOKUP($B28,'Object Info'!$A$2:$F$13,3,0))</f>
        <v>rskcsp_ds_underwriting_bundle</v>
      </c>
      <c r="Q28" s="0" t="str">
        <f aca="false">IF(D28="","",D28)</f>
        <v>CurrencyIsoCode</v>
      </c>
      <c r="R28" s="0" t="s">
        <v>158</v>
      </c>
      <c r="S28" s="0" t="str">
        <f aca="false">IF(OR(Q28 ="transactionKey", Q28="sequenceNumber", Q28 = "commitTimestamp", Q28 = "commitUser",Q28 = "commitNumber", Q28="changetype",Q28="entityName",Q28="ID", LEFT(Q28,12)="LastModified"), "N","Y")</f>
        <v>Y</v>
      </c>
      <c r="T28" s="0" t="str">
        <f aca="false">IF($B28="","",VLOOKUP($B28,'Object Info'!$A$2:$F$13,4,0))</f>
        <v>rskcsp_ds_underwriting_bundle_staging</v>
      </c>
      <c r="U28" s="0" t="str">
        <f aca="false">Q28</f>
        <v>CurrencyIsoCode</v>
      </c>
      <c r="V28" s="0" t="str">
        <f aca="false">IF(OR(LEFT(H28,9)="reference", D28=""),"STRING",VLOOKUP($H28,'DataType Conversion'!$A$8:$I$37,3,0))</f>
        <v>STRING</v>
      </c>
      <c r="W28" s="0" t="n">
        <f aca="false">IF(J28="", "",J28)</f>
        <v>3</v>
      </c>
      <c r="X28" s="0" t="str">
        <f aca="false">S28</f>
        <v>Y</v>
      </c>
      <c r="Y28" s="0" t="str">
        <f aca="false">IF(OR($U28="Id",$U28="LastModifiedDate"), "C","")</f>
        <v/>
      </c>
      <c r="Z28" s="0" t="str">
        <f aca="false">IF(Q28= "", "", IF(H28="Picklist", "Y", "N"))</f>
        <v>Y</v>
      </c>
      <c r="AA28" s="0" t="str">
        <f aca="false">IF(OR(U28="CreatedDate",U28="CreatedById"),"Must be populated when changeType = CREATE","")</f>
        <v/>
      </c>
      <c r="AB28" s="0" t="str">
        <f aca="false">IF($B28="","",VLOOKUP($B28,'Object Info'!$A$2:$F$13,5,0))</f>
        <v>rskcsp_ds_underwriting_bundle_curated</v>
      </c>
      <c r="AC28" s="0" t="str">
        <f aca="false">U28</f>
        <v>CurrencyIsoCode</v>
      </c>
      <c r="AD28" s="0" t="str">
        <f aca="false">V28</f>
        <v>STRING</v>
      </c>
      <c r="AE28" s="0" t="n">
        <f aca="false">IF(W28="","",W28)</f>
        <v>3</v>
      </c>
      <c r="AF28" s="0" t="str">
        <f aca="false">X28</f>
        <v>Y</v>
      </c>
      <c r="AG28" s="0" t="str">
        <f aca="false">M28</f>
        <v/>
      </c>
      <c r="AH28" s="0" t="str">
        <f aca="false">IF(AC28="LastModifiedDate","Must be latest date for the record id in Staging, and date must be t-1", "")</f>
        <v/>
      </c>
      <c r="AL28" s="0" t="str">
        <f aca="false">IF($B28="","",VLOOKUP($B28,'Object Info'!$A$2:$F$13,6,0))</f>
        <v>underwriting_bundle</v>
      </c>
      <c r="AM28" s="0" t="str">
        <f aca="false">IF(AC28="","",IF(OR(AC28="ccs_migration_id__c"),SUBSTITUTE(LOWER(AC28),"__c",""),_xlfn.IFNA(SUBSTITUTE(SUBSTITUTE(SUBSTITUTE(SUBSTITUTE(AC28,"LLC_BI__",""),"CCS_",""),"__c",""),"cm_",""),AC28)))</f>
        <v>CurrencyIsoCode</v>
      </c>
      <c r="AN28" s="0" t="str">
        <f aca="false">IF(AD28="","",AD28)</f>
        <v>STRING</v>
      </c>
      <c r="AO28" s="0" t="n">
        <f aca="false">IF(AE28="","",AE28)</f>
        <v>3</v>
      </c>
      <c r="AP28" s="0" t="str">
        <f aca="false">IF(AF28="","",AF28)</f>
        <v>Y</v>
      </c>
      <c r="AQ28" s="0" t="str">
        <f aca="false">IF(AG28="","",AG28)</f>
        <v/>
      </c>
    </row>
    <row r="29" customFormat="false" ht="15" hidden="false" customHeight="false" outlineLevel="0" collapsed="false">
      <c r="A29" s="0" t="str">
        <f aca="false">B29&amp;D29</f>
        <v>LLC_BI__Underwriting_Bundle__cLLC_BI__Description__c</v>
      </c>
      <c r="B29" s="0" t="s">
        <v>102</v>
      </c>
      <c r="C29" s="0" t="str">
        <f aca="false">_xlfn.IFNA(VLOOKUP($A29,nCino_DMW!$A$2:$AI$358,7,0),"")</f>
        <v>Underwriting Bundle</v>
      </c>
      <c r="D29" s="0" t="s">
        <v>294</v>
      </c>
      <c r="E29" s="0" t="str">
        <f aca="false">_xlfn.IFNA(VLOOKUP($A29,nCino_DMW!$A$2:$AI$358,9,0),"")</f>
        <v>Description</v>
      </c>
      <c r="F29" s="0" t="str">
        <f aca="false">_xlfn.IFNA(VLOOKUP($A29,nCino_DMW!$A$1:$AI$358,12,0),"")</f>
        <v>This field is optional. It is populated through the Salesforce layout. This text is used to describe the purpose of the underwriting bundle. Any text in this field will be displayed when selecting an underwriting bundle for a relationship.</v>
      </c>
      <c r="G29" s="0" t="str">
        <f aca="false">_xlfn.IFNA(IF(VLOOKUP($A29,nCino_DMW!$A$1:$AI$358,13,0)=0,"", VLOOKUP($A29,nCino_DMW!$A$1:$AI$358,13,0)),"")</f>
        <v>Text Area</v>
      </c>
      <c r="H29" s="0" t="str">
        <f aca="false">_xlfn.IFNA(IF(VLOOKUP($A29,nCino_DevProc!$A$2:$S$352,8,0)=0,"", VLOOKUP($A29,nCino_DevProc!$A$2:$S$352,8,0)),"")</f>
        <v>textarea</v>
      </c>
      <c r="I29" s="0" t="n">
        <f aca="false">_xlfn.IFNA(IF(VLOOKUP($A29,nCino_DMW!$A$1:$AI$358,2,0)=0,"", VLOOKUP($A29,nCino_DMW!$A$1:$AI$358,2,0)),"")</f>
        <v>255</v>
      </c>
      <c r="J29" s="0" t="n">
        <f aca="false">IF(OR(D29=0, IFERROR(VLOOKUP($A29,nCino_DevProc!$A$2:$S$352,2,0),0)=0),"", VLOOKUP($A29,nCino_DevProc!$A$2:$S$352,2,0))</f>
        <v>255</v>
      </c>
      <c r="K29" s="0" t="str">
        <f aca="false">IFERROR(IF(VLOOKUP($A29,nCino_DMW!$A$1:$AI$358,22,0)="Y", "N", IF(VLOOKUP($A29,nCino_DMW!$A$1:$AI$358,22,0)="N",  "Y", "")),"")</f>
        <v>Y</v>
      </c>
      <c r="L29" s="0" t="str">
        <f aca="false">_xlfn.IFNA(IF(VLOOKUP($A29,nCino_DevProc!$A$2:$S$352,8,0)=TRUE(), "Y", "N"),"")</f>
        <v>N</v>
      </c>
      <c r="M29" s="0" t="str">
        <f aca="false">IFERROR(IF(VLOOKUP($A29,nCino_DevProc!$A$2:$S$352,18,0)=TRUE(), "E", IF(D29="Id", "P", IF(OR(LEFT(G29, 6) = "Lookup", LEFT(G29, 6) ="Master"), "F",""))),"")</f>
        <v/>
      </c>
      <c r="N29" s="0" t="str">
        <f aca="false">_xlfn.IFNA(IF(VLOOKUP($A29,nCino_DMW!$A$1:$AI$358,4,0)="System generated", "Y", "N"),"")</f>
        <v>N</v>
      </c>
      <c r="O29" s="0" t="str">
        <f aca="false">IF(LEFT(G29,6)="lookup", G29,IF(OR(D29=0, IFERROR(VLOOKUP($A29,nCino_DevProc!$A$2:$S$352,18,0),0)=0),"", VLOOKUP($A29,nCino_DevProc!$A$2:$S$352,18,0)))</f>
        <v/>
      </c>
      <c r="P29" s="0" t="str">
        <f aca="false">IF($B29="","",VLOOKUP($B29,'Object Info'!$A$2:$F$13,3,0))</f>
        <v>rskcsp_ds_underwriting_bundle</v>
      </c>
      <c r="Q29" s="0" t="str">
        <f aca="false">IF(D29="","",D29)</f>
        <v>LLC_BI__Description__c</v>
      </c>
      <c r="R29" s="0" t="s">
        <v>158</v>
      </c>
      <c r="S29" s="0" t="str">
        <f aca="false">IF(OR(Q29 ="transactionKey", Q29="sequenceNumber", Q29 = "commitTimestamp", Q29 = "commitUser",Q29 = "commitNumber", Q29="changetype",Q29="entityName",Q29="ID", LEFT(Q29,12)="LastModified"), "N","Y")</f>
        <v>Y</v>
      </c>
      <c r="T29" s="0" t="str">
        <f aca="false">IF($B29="","",VLOOKUP($B29,'Object Info'!$A$2:$F$13,4,0))</f>
        <v>rskcsp_ds_underwriting_bundle_staging</v>
      </c>
      <c r="U29" s="0" t="str">
        <f aca="false">Q29</f>
        <v>LLC_BI__Description__c</v>
      </c>
      <c r="V29" s="0" t="str">
        <f aca="false">IF(OR(LEFT(H29,9)="reference", D29=""),"STRING",VLOOKUP($H29,'DataType Conversion'!$A$8:$I$37,3,0))</f>
        <v>STRING</v>
      </c>
      <c r="W29" s="0" t="n">
        <f aca="false">IF(J29="", "",J29)</f>
        <v>255</v>
      </c>
      <c r="X29" s="0" t="str">
        <f aca="false">S29</f>
        <v>Y</v>
      </c>
      <c r="Y29" s="0" t="str">
        <f aca="false">IF(OR($U29="Id",$U29="LastModifiedDate"), "C","")</f>
        <v/>
      </c>
      <c r="Z29" s="0" t="str">
        <f aca="false">IF(Q29= "", "", IF(H29="Picklist", "Y", "N"))</f>
        <v>N</v>
      </c>
      <c r="AA29" s="0" t="str">
        <f aca="false">IF(OR(U29="CreatedDate",U29="CreatedById"),"Must be populated when changeType = CREATE","")</f>
        <v/>
      </c>
      <c r="AB29" s="0" t="str">
        <f aca="false">IF($B29="","",VLOOKUP($B29,'Object Info'!$A$2:$F$13,5,0))</f>
        <v>rskcsp_ds_underwriting_bundle_curated</v>
      </c>
      <c r="AC29" s="0" t="str">
        <f aca="false">U29</f>
        <v>LLC_BI__Description__c</v>
      </c>
      <c r="AD29" s="0" t="str">
        <f aca="false">V29</f>
        <v>STRING</v>
      </c>
      <c r="AE29" s="0" t="n">
        <f aca="false">IF(W29="","",W29)</f>
        <v>255</v>
      </c>
      <c r="AF29" s="0" t="str">
        <f aca="false">X29</f>
        <v>Y</v>
      </c>
      <c r="AG29" s="0" t="str">
        <f aca="false">M29</f>
        <v/>
      </c>
      <c r="AH29" s="0" t="str">
        <f aca="false">IF(AC29="LastModifiedDate","Must be latest date for the record id in Staging, and date must be t-1", "")</f>
        <v/>
      </c>
      <c r="AL29" s="0" t="str">
        <f aca="false">IF($B29="","",VLOOKUP($B29,'Object Info'!$A$2:$F$13,6,0))</f>
        <v>underwriting_bundle</v>
      </c>
      <c r="AM29" s="0" t="str">
        <f aca="false">IF(AC29="","",IF(OR(AC29="ccs_migration_id__c"),SUBSTITUTE(LOWER(AC29),"__c",""),_xlfn.IFNA(SUBSTITUTE(SUBSTITUTE(SUBSTITUTE(SUBSTITUTE(AC29,"LLC_BI__",""),"CCS_",""),"__c",""),"cm_",""),AC29)))</f>
        <v>Description</v>
      </c>
      <c r="AN29" s="0" t="str">
        <f aca="false">IF(AD29="","",AD29)</f>
        <v>STRING</v>
      </c>
      <c r="AO29" s="0" t="n">
        <f aca="false">IF(AE29="","",AE29)</f>
        <v>255</v>
      </c>
      <c r="AP29" s="0" t="str">
        <f aca="false">IF(AF29="","",AF29)</f>
        <v>Y</v>
      </c>
      <c r="AQ29" s="0" t="str">
        <f aca="false">IF(AG29="","",AG29)</f>
        <v/>
      </c>
    </row>
    <row r="30" customFormat="false" ht="15" hidden="false" customHeight="false" outlineLevel="0" collapsed="false">
      <c r="A30" s="0" t="str">
        <f aca="false">B30&amp;D30</f>
        <v>LLC_BI__Underwriting_Bundle__cLLC_BI__Financial_Consolidation__c</v>
      </c>
      <c r="B30" s="0" t="s">
        <v>102</v>
      </c>
      <c r="C30" s="0" t="str">
        <f aca="false">_xlfn.IFNA(VLOOKUP($A30,nCino_DMW!$A$2:$AI$358,7,0),"")</f>
        <v>Underwriting Bundle</v>
      </c>
      <c r="D30" s="0" t="s">
        <v>858</v>
      </c>
      <c r="E30" s="0" t="str">
        <f aca="false">_xlfn.IFNA(VLOOKUP($A30,nCino_DMW!$A$2:$AI$358,9,0),"")</f>
        <v>Financial Consolidation</v>
      </c>
      <c r="F30" s="0" t="str">
        <f aca="false">_xlfn.IFNA(VLOOKUP($A30,nCino_DMW!$A$1:$AI$358,12,0),"")</f>
        <v>The system automatically populates this optional lookup field to specify the financial consolidation associated to the underwriting bundle. By default, it is blank.</v>
      </c>
      <c r="G30" s="0" t="str">
        <f aca="false">_xlfn.IFNA(IF(VLOOKUP($A30,nCino_DMW!$A$1:$AI$358,13,0)=0,"", VLOOKUP($A30,nCino_DMW!$A$1:$AI$358,13,0)),"")</f>
        <v>Lookup(Financial Consolidation)</v>
      </c>
      <c r="H30" s="0" t="str">
        <f aca="false">_xlfn.IFNA(IF(VLOOKUP($A30,nCino_DevProc!$A$2:$S$352,8,0)=0,"", VLOOKUP($A30,nCino_DevProc!$A$2:$S$352,8,0)),"")</f>
        <v>reference(LLC_BI__Financial_Consolidation__c)</v>
      </c>
      <c r="I30" s="0" t="n">
        <f aca="false">_xlfn.IFNA(IF(VLOOKUP($A30,nCino_DMW!$A$1:$AI$358,2,0)=0,"", VLOOKUP($A30,nCino_DMW!$A$1:$AI$358,2,0)),"")</f>
        <v>18</v>
      </c>
      <c r="J30" s="0" t="n">
        <f aca="false">IF(OR(D30=0, IFERROR(VLOOKUP($A30,nCino_DevProc!$A$2:$S$352,2,0),0)=0),"", VLOOKUP($A30,nCino_DevProc!$A$2:$S$352,2,0))</f>
        <v>18</v>
      </c>
      <c r="K30" s="0" t="str">
        <f aca="false">IFERROR(IF(VLOOKUP($A30,nCino_DMW!$A$1:$AI$358,22,0)="Y", "N", IF(VLOOKUP($A30,nCino_DMW!$A$1:$AI$358,22,0)="N",  "Y", "")),"")</f>
        <v>Y</v>
      </c>
      <c r="L30" s="0" t="str">
        <f aca="false">_xlfn.IFNA(IF(VLOOKUP($A30,nCino_DevProc!$A$2:$S$352,8,0)=TRUE(), "Y", "N"),"")</f>
        <v>N</v>
      </c>
      <c r="M30" s="0" t="str">
        <f aca="false">IFERROR(IF(VLOOKUP($A30,nCino_DevProc!$A$2:$S$352,18,0)=TRUE(), "E", IF(D30="Id", "P", IF(OR(LEFT(G30, 6) = "Lookup", LEFT(G30, 6) ="Master"), "F",""))),"")</f>
        <v>F</v>
      </c>
      <c r="N30" s="0" t="str">
        <f aca="false">_xlfn.IFNA(IF(VLOOKUP($A30,nCino_DMW!$A$1:$AI$358,4,0)="System generated", "Y", "N"),"")</f>
        <v>N</v>
      </c>
      <c r="O30" s="0" t="str">
        <f aca="false">IF(LEFT(G30,6)="lookup", G30,IF(OR(D30=0, IFERROR(VLOOKUP($A30,nCino_DevProc!$A$2:$S$352,18,0),0)=0),"", VLOOKUP($A30,nCino_DevProc!$A$2:$S$352,18,0)))</f>
        <v>Lookup(Financial Consolidation)</v>
      </c>
      <c r="P30" s="0" t="str">
        <f aca="false">IF($B30="","",VLOOKUP($B30,'Object Info'!$A$2:$F$13,3,0))</f>
        <v>rskcsp_ds_underwriting_bundle</v>
      </c>
      <c r="Q30" s="0" t="str">
        <f aca="false">IF(D30="","",D30)</f>
        <v>LLC_BI__Financial_Consolidation__c</v>
      </c>
      <c r="R30" s="0" t="s">
        <v>158</v>
      </c>
      <c r="S30" s="0" t="str">
        <f aca="false">IF(OR(Q30 ="transactionKey", Q30="sequenceNumber", Q30 = "commitTimestamp", Q30 = "commitUser",Q30 = "commitNumber", Q30="changetype",Q30="entityName",Q30="ID", LEFT(Q30,12)="LastModified"), "N","Y")</f>
        <v>Y</v>
      </c>
      <c r="T30" s="0" t="str">
        <f aca="false">IF($B30="","",VLOOKUP($B30,'Object Info'!$A$2:$F$13,4,0))</f>
        <v>rskcsp_ds_underwriting_bundle_staging</v>
      </c>
      <c r="U30" s="0" t="str">
        <f aca="false">Q30</f>
        <v>LLC_BI__Financial_Consolidation__c</v>
      </c>
      <c r="V30" s="0" t="str">
        <f aca="false">IF(OR(LEFT(H30,9)="reference", D30=""),"STRING",VLOOKUP($H30,'DataType Conversion'!$A$8:$I$37,3,0))</f>
        <v>STRING</v>
      </c>
      <c r="W30" s="0" t="n">
        <f aca="false">IF(J30="", "",J30)</f>
        <v>18</v>
      </c>
      <c r="X30" s="0" t="str">
        <f aca="false">S30</f>
        <v>Y</v>
      </c>
      <c r="Y30" s="0" t="str">
        <f aca="false">IF(OR($U30="Id",$U30="LastModifiedDate"), "C","")</f>
        <v/>
      </c>
      <c r="Z30" s="0" t="str">
        <f aca="false">IF(Q30= "", "", IF(H30="Picklist", "Y", "N"))</f>
        <v>N</v>
      </c>
      <c r="AA30" s="0" t="str">
        <f aca="false">IF(OR(U30="CreatedDate",U30="CreatedById"),"Must be populated when changeType = CREATE","")</f>
        <v/>
      </c>
      <c r="AB30" s="0" t="str">
        <f aca="false">IF($B30="","",VLOOKUP($B30,'Object Info'!$A$2:$F$13,5,0))</f>
        <v>rskcsp_ds_underwriting_bundle_curated</v>
      </c>
      <c r="AC30" s="0" t="str">
        <f aca="false">U30</f>
        <v>LLC_BI__Financial_Consolidation__c</v>
      </c>
      <c r="AD30" s="0" t="str">
        <f aca="false">V30</f>
        <v>STRING</v>
      </c>
      <c r="AE30" s="0" t="n">
        <f aca="false">IF(W30="","",W30)</f>
        <v>18</v>
      </c>
      <c r="AF30" s="0" t="str">
        <f aca="false">X30</f>
        <v>Y</v>
      </c>
      <c r="AG30" s="0" t="str">
        <f aca="false">M30</f>
        <v>F</v>
      </c>
      <c r="AH30" s="0" t="str">
        <f aca="false">IF(AC30="LastModifiedDate","Must be latest date for the record id in Staging, and date must be t-1", "")</f>
        <v/>
      </c>
      <c r="AL30" s="0" t="str">
        <f aca="false">IF($B30="","",VLOOKUP($B30,'Object Info'!$A$2:$F$13,6,0))</f>
        <v>underwriting_bundle</v>
      </c>
      <c r="AM30" s="0" t="str">
        <f aca="false">IF(AC30="","",IF(OR(AC30="ccs_migration_id__c"),SUBSTITUTE(LOWER(AC30),"__c",""),_xlfn.IFNA(SUBSTITUTE(SUBSTITUTE(SUBSTITUTE(SUBSTITUTE(AC30,"LLC_BI__",""),"CCS_",""),"__c",""),"cm_",""),AC30)))</f>
        <v>Financial_Consolidation</v>
      </c>
      <c r="AN30" s="0" t="str">
        <f aca="false">IF(AD30="","",AD30)</f>
        <v>STRING</v>
      </c>
      <c r="AO30" s="0" t="n">
        <f aca="false">IF(AE30="","",AE30)</f>
        <v>18</v>
      </c>
      <c r="AP30" s="0" t="str">
        <f aca="false">IF(AF30="","",AF30)</f>
        <v>Y</v>
      </c>
      <c r="AQ30" s="0" t="str">
        <f aca="false">IF(AG30="","",AG30)</f>
        <v>F</v>
      </c>
    </row>
    <row r="31" customFormat="false" ht="15" hidden="false" customHeight="false" outlineLevel="0" collapsed="false">
      <c r="A31" s="0" t="str">
        <f aca="false">B31&amp;D31</f>
        <v>LLC_BI__Underwriting_Bundle__cId</v>
      </c>
      <c r="B31" s="0" t="s">
        <v>102</v>
      </c>
      <c r="C31" s="0" t="str">
        <f aca="false">_xlfn.IFNA(VLOOKUP($A31,nCino_DMW!$A$2:$AI$358,7,0),"")</f>
        <v>Underwriting Bundle</v>
      </c>
      <c r="D31" s="0" t="s">
        <v>143</v>
      </c>
      <c r="E31" s="0" t="str">
        <f aca="false">_xlfn.IFNA(VLOOKUP($A31,nCino_DMW!$A$2:$AI$358,9,0),"")</f>
        <v>Id</v>
      </c>
      <c r="F31" s="0" t="str">
        <f aca="false">_xlfn.IFNA(VLOOKUP($A31,nCino_DMW!$A$1:$AI$358,12,0),"")</f>
        <v>Id</v>
      </c>
      <c r="G31" s="0" t="str">
        <f aca="false">_xlfn.IFNA(IF(VLOOKUP($A31,nCino_DMW!$A$1:$AI$358,13,0)=0,"", VLOOKUP($A31,nCino_DMW!$A$1:$AI$358,13,0)),"")</f>
        <v>Id</v>
      </c>
      <c r="H31" s="0" t="str">
        <f aca="false">_xlfn.IFNA(IF(VLOOKUP($A31,nCino_DevProc!$A$2:$S$352,8,0)=0,"", VLOOKUP($A31,nCino_DevProc!$A$2:$S$352,8,0)),"")</f>
        <v>id</v>
      </c>
      <c r="I31" s="0" t="n">
        <f aca="false">_xlfn.IFNA(IF(VLOOKUP($A31,nCino_DMW!$A$1:$AI$358,2,0)=0,"", VLOOKUP($A31,nCino_DMW!$A$1:$AI$358,2,0)),"")</f>
        <v>18</v>
      </c>
      <c r="J31" s="0" t="n">
        <f aca="false">IF(OR(D31=0, IFERROR(VLOOKUP($A31,nCino_DevProc!$A$2:$S$352,2,0),0)=0),"", VLOOKUP($A31,nCino_DevProc!$A$2:$S$352,2,0))</f>
        <v>18</v>
      </c>
      <c r="K31" s="0" t="str">
        <f aca="false">IFERROR(IF(VLOOKUP($A31,nCino_DMW!$A$1:$AI$358,22,0)="Y", "N", IF(VLOOKUP($A31,nCino_DMW!$A$1:$AI$358,22,0)="N",  "Y", "")),"")</f>
        <v>Y</v>
      </c>
      <c r="L31" s="0" t="str">
        <f aca="false">_xlfn.IFNA(IF(VLOOKUP($A31,nCino_DevProc!$A$2:$S$352,8,0)=TRUE(), "Y", "N"),"")</f>
        <v>N</v>
      </c>
      <c r="M31" s="0" t="str">
        <f aca="false">IFERROR(IF(VLOOKUP($A31,nCino_DevProc!$A$2:$S$352,18,0)=TRUE(), "E", IF(D31="Id", "P", IF(OR(LEFT(G31, 6) = "Lookup", LEFT(G31, 6) ="Master"), "F",""))),"")</f>
        <v>P</v>
      </c>
      <c r="N31" s="0" t="str">
        <f aca="false">_xlfn.IFNA(IF(VLOOKUP($A31,nCino_DMW!$A$1:$AI$358,4,0)="System generated", "Y", "N"),"")</f>
        <v>Y</v>
      </c>
      <c r="O31" s="0" t="str">
        <f aca="false">IF(LEFT(G31,6)="lookup", G31,IF(OR(D31=0, IFERROR(VLOOKUP($A31,nCino_DevProc!$A$2:$S$352,18,0),0)=0),"", VLOOKUP($A31,nCino_DevProc!$A$2:$S$352,18,0)))</f>
        <v/>
      </c>
      <c r="P31" s="0" t="str">
        <f aca="false">IF($B31="","",VLOOKUP($B31,'Object Info'!$A$2:$F$13,3,0))</f>
        <v>rskcsp_ds_underwriting_bundle</v>
      </c>
      <c r="Q31" s="0" t="str">
        <f aca="false">IF(D31="","",D31)</f>
        <v>Id</v>
      </c>
      <c r="R31" s="0" t="s">
        <v>158</v>
      </c>
      <c r="S31" s="0" t="str">
        <f aca="false">IF(OR(Q31 ="transactionKey", Q31="sequenceNumber", Q31 = "commitTimestamp", Q31 = "commitUser",Q31 = "commitNumber", Q31="changetype",Q31="entityName",Q31="ID", LEFT(Q31,12)="LastModified"), "N","Y")</f>
        <v>N</v>
      </c>
      <c r="T31" s="0" t="str">
        <f aca="false">IF($B31="","",VLOOKUP($B31,'Object Info'!$A$2:$F$13,4,0))</f>
        <v>rskcsp_ds_underwriting_bundle_staging</v>
      </c>
      <c r="U31" s="0" t="str">
        <f aca="false">Q31</f>
        <v>Id</v>
      </c>
      <c r="V31" s="0" t="str">
        <f aca="false">IF(OR(LEFT(H31,9)="reference", D31=""),"STRING",VLOOKUP($H31,'DataType Conversion'!$A$8:$I$37,3,0))</f>
        <v>STRING</v>
      </c>
      <c r="W31" s="0" t="n">
        <f aca="false">IF(J31="", "",J31)</f>
        <v>18</v>
      </c>
      <c r="X31" s="0" t="str">
        <f aca="false">S31</f>
        <v>N</v>
      </c>
      <c r="Y31" s="0" t="str">
        <f aca="false">IF(OR($U31="Id",$U31="LastModifiedDate"), "C","")</f>
        <v>C</v>
      </c>
      <c r="Z31" s="0" t="str">
        <f aca="false">IF(Q31= "", "", IF(H31="Picklist", "Y", "N"))</f>
        <v>N</v>
      </c>
      <c r="AA31" s="0" t="str">
        <f aca="false">IF(OR(U31="CreatedDate",U31="CreatedById"),"Must be populated when changeType = CREATE","")</f>
        <v/>
      </c>
      <c r="AB31" s="0" t="str">
        <f aca="false">IF($B31="","",VLOOKUP($B31,'Object Info'!$A$2:$F$13,5,0))</f>
        <v>rskcsp_ds_underwriting_bundle_curated</v>
      </c>
      <c r="AC31" s="0" t="str">
        <f aca="false">U31</f>
        <v>Id</v>
      </c>
      <c r="AD31" s="0" t="str">
        <f aca="false">V31</f>
        <v>STRING</v>
      </c>
      <c r="AE31" s="0" t="n">
        <f aca="false">IF(W31="","",W31)</f>
        <v>18</v>
      </c>
      <c r="AF31" s="0" t="str">
        <f aca="false">X31</f>
        <v>N</v>
      </c>
      <c r="AG31" s="0" t="str">
        <f aca="false">M31</f>
        <v>P</v>
      </c>
      <c r="AH31" s="0" t="str">
        <f aca="false">IF(AC31="LastModifiedDate","Must be latest date for the record id in Staging, and date must be t-1", "")</f>
        <v/>
      </c>
      <c r="AL31" s="0" t="str">
        <f aca="false">IF($B31="","",VLOOKUP($B31,'Object Info'!$A$2:$F$13,6,0))</f>
        <v>underwriting_bundle</v>
      </c>
      <c r="AM31" s="0" t="str">
        <f aca="false">IF(AC31="","",IF(OR(AC31="ccs_migration_id__c"),SUBSTITUTE(LOWER(AC31),"__c",""),_xlfn.IFNA(SUBSTITUTE(SUBSTITUTE(SUBSTITUTE(SUBSTITUTE(AC31,"LLC_BI__",""),"CCS_",""),"__c",""),"cm_",""),AC31)))</f>
        <v>Id</v>
      </c>
      <c r="AN31" s="0" t="str">
        <f aca="false">IF(AD31="","",AD31)</f>
        <v>STRING</v>
      </c>
      <c r="AO31" s="0" t="n">
        <f aca="false">IF(AE31="","",AE31)</f>
        <v>18</v>
      </c>
      <c r="AP31" s="0" t="str">
        <f aca="false">IF(AF31="","",AF31)</f>
        <v>N</v>
      </c>
      <c r="AQ31" s="0" t="str">
        <f aca="false">IF(AG31="","",AG31)</f>
        <v>P</v>
      </c>
    </row>
    <row r="32" customFormat="false" ht="15" hidden="false" customHeight="false" outlineLevel="0" collapsed="false">
      <c r="A32" s="0" t="str">
        <f aca="false">B32&amp;D32</f>
        <v>LLC_BI__Underwriting_Bundle__cLLC_BI__Import_Data_Source__c</v>
      </c>
      <c r="B32" s="0" t="s">
        <v>102</v>
      </c>
      <c r="C32" s="0" t="str">
        <f aca="false">_xlfn.IFNA(VLOOKUP($A32,nCino_DMW!$A$2:$AI$358,7,0),"")</f>
        <v>Underwriting Bundle</v>
      </c>
      <c r="D32" s="0" t="s">
        <v>852</v>
      </c>
      <c r="E32" s="0" t="str">
        <f aca="false">_xlfn.IFNA(VLOOKUP($A32,nCino_DMW!$A$2:$AI$358,9,0),"")</f>
        <v>Import Data Source</v>
      </c>
      <c r="F32" s="0" t="str">
        <f aca="false">_xlfn.IFNA(VLOOKUP($A32,nCino_DMW!$A$1:$AI$358,12,0),"")</f>
        <v>The data source used for importing spreads data directly into the bundle.</v>
      </c>
      <c r="G32" s="0" t="str">
        <f aca="false">_xlfn.IFNA(IF(VLOOKUP($A32,nCino_DMW!$A$1:$AI$358,13,0)=0,"", VLOOKUP($A32,nCino_DMW!$A$1:$AI$358,13,0)),"")</f>
        <v>Lookup(Data Source)</v>
      </c>
      <c r="H32" s="0" t="str">
        <f aca="false">_xlfn.IFNA(IF(VLOOKUP($A32,nCino_DevProc!$A$2:$S$352,8,0)=0,"", VLOOKUP($A32,nCino_DevProc!$A$2:$S$352,8,0)),"")</f>
        <v>reference(LLC_BI__Data_Source__c)</v>
      </c>
      <c r="I32" s="0" t="n">
        <f aca="false">_xlfn.IFNA(IF(VLOOKUP($A32,nCino_DMW!$A$1:$AI$358,2,0)=0,"", VLOOKUP($A32,nCino_DMW!$A$1:$AI$358,2,0)),"")</f>
        <v>18</v>
      </c>
      <c r="J32" s="0" t="n">
        <f aca="false">IF(OR(D32=0, IFERROR(VLOOKUP($A32,nCino_DevProc!$A$2:$S$352,2,0),0)=0),"", VLOOKUP($A32,nCino_DevProc!$A$2:$S$352,2,0))</f>
        <v>18</v>
      </c>
      <c r="K32" s="0" t="str">
        <f aca="false">IFERROR(IF(VLOOKUP($A32,nCino_DMW!$A$1:$AI$358,22,0)="Y", "N", IF(VLOOKUP($A32,nCino_DMW!$A$1:$AI$358,22,0)="N",  "Y", "")),"")</f>
        <v>Y</v>
      </c>
      <c r="L32" s="0" t="str">
        <f aca="false">_xlfn.IFNA(IF(VLOOKUP($A32,nCino_DevProc!$A$2:$S$352,8,0)=TRUE(), "Y", "N"),"")</f>
        <v>N</v>
      </c>
      <c r="M32" s="0" t="str">
        <f aca="false">IFERROR(IF(VLOOKUP($A32,nCino_DevProc!$A$2:$S$352,18,0)=TRUE(), "E", IF(D32="Id", "P", IF(OR(LEFT(G32, 6) = "Lookup", LEFT(G32, 6) ="Master"), "F",""))),"")</f>
        <v>F</v>
      </c>
      <c r="N32" s="0" t="str">
        <f aca="false">_xlfn.IFNA(IF(VLOOKUP($A32,nCino_DMW!$A$1:$AI$358,4,0)="System generated", "Y", "N"),"")</f>
        <v>N</v>
      </c>
      <c r="O32" s="0" t="str">
        <f aca="false">IF(LEFT(G32,6)="lookup", G32,IF(OR(D32=0, IFERROR(VLOOKUP($A32,nCino_DevProc!$A$2:$S$352,18,0),0)=0),"", VLOOKUP($A32,nCino_DevProc!$A$2:$S$352,18,0)))</f>
        <v>Lookup(Data Source)</v>
      </c>
      <c r="P32" s="0" t="str">
        <f aca="false">IF($B32="","",VLOOKUP($B32,'Object Info'!$A$2:$F$13,3,0))</f>
        <v>rskcsp_ds_underwriting_bundle</v>
      </c>
      <c r="Q32" s="0" t="str">
        <f aca="false">IF(D32="","",D32)</f>
        <v>LLC_BI__Import_Data_Source__c</v>
      </c>
      <c r="R32" s="0" t="s">
        <v>158</v>
      </c>
      <c r="S32" s="0" t="str">
        <f aca="false">IF(OR(Q32 ="transactionKey", Q32="sequenceNumber", Q32 = "commitTimestamp", Q32 = "commitUser",Q32 = "commitNumber", Q32="changetype",Q32="entityName",Q32="ID", LEFT(Q32,12)="LastModified"), "N","Y")</f>
        <v>Y</v>
      </c>
      <c r="T32" s="0" t="str">
        <f aca="false">IF($B32="","",VLOOKUP($B32,'Object Info'!$A$2:$F$13,4,0))</f>
        <v>rskcsp_ds_underwriting_bundle_staging</v>
      </c>
      <c r="U32" s="0" t="str">
        <f aca="false">Q32</f>
        <v>LLC_BI__Import_Data_Source__c</v>
      </c>
      <c r="V32" s="0" t="str">
        <f aca="false">IF(OR(LEFT(H32,9)="reference", D32=""),"STRING",VLOOKUP($H32,'DataType Conversion'!$A$8:$I$37,3,0))</f>
        <v>STRING</v>
      </c>
      <c r="W32" s="0" t="n">
        <f aca="false">IF(J32="", "",J32)</f>
        <v>18</v>
      </c>
      <c r="X32" s="0" t="str">
        <f aca="false">S32</f>
        <v>Y</v>
      </c>
      <c r="Y32" s="0" t="str">
        <f aca="false">IF(OR($U32="Id",$U32="LastModifiedDate"), "C","")</f>
        <v/>
      </c>
      <c r="Z32" s="0" t="str">
        <f aca="false">IF(Q32= "", "", IF(H32="Picklist", "Y", "N"))</f>
        <v>N</v>
      </c>
      <c r="AA32" s="0" t="str">
        <f aca="false">IF(OR(U32="CreatedDate",U32="CreatedById"),"Must be populated when changeType = CREATE","")</f>
        <v/>
      </c>
      <c r="AB32" s="0" t="str">
        <f aca="false">IF($B32="","",VLOOKUP($B32,'Object Info'!$A$2:$F$13,5,0))</f>
        <v>rskcsp_ds_underwriting_bundle_curated</v>
      </c>
      <c r="AC32" s="0" t="str">
        <f aca="false">U32</f>
        <v>LLC_BI__Import_Data_Source__c</v>
      </c>
      <c r="AD32" s="0" t="str">
        <f aca="false">V32</f>
        <v>STRING</v>
      </c>
      <c r="AE32" s="0" t="n">
        <f aca="false">IF(W32="","",W32)</f>
        <v>18</v>
      </c>
      <c r="AF32" s="0" t="str">
        <f aca="false">X32</f>
        <v>Y</v>
      </c>
      <c r="AG32" s="0" t="str">
        <f aca="false">M32</f>
        <v>F</v>
      </c>
      <c r="AH32" s="0" t="str">
        <f aca="false">IF(AC32="LastModifiedDate","Must be latest date for the record id in Staging, and date must be t-1", "")</f>
        <v/>
      </c>
      <c r="AL32" s="0" t="str">
        <f aca="false">IF($B32="","",VLOOKUP($B32,'Object Info'!$A$2:$F$13,6,0))</f>
        <v>underwriting_bundle</v>
      </c>
      <c r="AM32" s="0" t="str">
        <f aca="false">IF(AC32="","",IF(OR(AC32="ccs_migration_id__c"),SUBSTITUTE(LOWER(AC32),"__c",""),_xlfn.IFNA(SUBSTITUTE(SUBSTITUTE(SUBSTITUTE(SUBSTITUTE(AC32,"LLC_BI__",""),"CCS_",""),"__c",""),"cm_",""),AC32)))</f>
        <v>Import_Data_Source</v>
      </c>
      <c r="AN32" s="0" t="str">
        <f aca="false">IF(AD32="","",AD32)</f>
        <v>STRING</v>
      </c>
      <c r="AO32" s="0" t="n">
        <f aca="false">IF(AE32="","",AE32)</f>
        <v>18</v>
      </c>
      <c r="AP32" s="0" t="str">
        <f aca="false">IF(AF32="","",AF32)</f>
        <v>Y</v>
      </c>
      <c r="AQ32" s="0" t="str">
        <f aca="false">IF(AG32="","",AG32)</f>
        <v>F</v>
      </c>
    </row>
    <row r="33" customFormat="false" ht="15" hidden="false" customHeight="false" outlineLevel="0" collapsed="false">
      <c r="A33" s="0" t="str">
        <f aca="false">B33&amp;D33</f>
        <v>LLC_BI__Underwriting_Bundle__cLLC_BI__Is_Consolidation__c</v>
      </c>
      <c r="B33" s="0" t="s">
        <v>102</v>
      </c>
      <c r="C33" s="0" t="str">
        <f aca="false">_xlfn.IFNA(VLOOKUP($A33,nCino_DMW!$A$2:$AI$358,7,0),"")</f>
        <v>Underwriting Bundle</v>
      </c>
      <c r="D33" s="0" t="s">
        <v>862</v>
      </c>
      <c r="E33" s="0" t="str">
        <f aca="false">_xlfn.IFNA(VLOOKUP($A33,nCino_DMW!$A$2:$AI$358,9,0),"")</f>
        <v>Is Consolidation</v>
      </c>
      <c r="F33" s="0" t="str">
        <f aca="false">_xlfn.IFNA(VLOOKUP($A33,nCino_DMW!$A$1:$AI$358,12,0),"")</f>
        <v>Users populate this checkbox field to indicate if the purpose of an underwriting bundle is for consolidations. By default, it is not selected.</v>
      </c>
      <c r="G33" s="0" t="str">
        <f aca="false">_xlfn.IFNA(IF(VLOOKUP($A33,nCino_DMW!$A$1:$AI$358,13,0)=0,"", VLOOKUP($A33,nCino_DMW!$A$1:$AI$358,13,0)),"")</f>
        <v>Checkbox</v>
      </c>
      <c r="H33" s="0" t="str">
        <f aca="false">_xlfn.IFNA(IF(VLOOKUP($A33,nCino_DevProc!$A$2:$S$352,8,0)=0,"", VLOOKUP($A33,nCino_DevProc!$A$2:$S$352,8,0)),"")</f>
        <v>boolean</v>
      </c>
      <c r="I33" s="0" t="str">
        <f aca="false">_xlfn.IFNA(IF(VLOOKUP($A33,nCino_DMW!$A$1:$AI$358,2,0)=0,"", VLOOKUP($A33,nCino_DMW!$A$1:$AI$358,2,0)),"")</f>
        <v>Boolean (True/False)</v>
      </c>
      <c r="J33" s="0" t="str">
        <f aca="false">IF(OR(D33=0, IFERROR(VLOOKUP($A33,nCino_DevProc!$A$2:$S$352,2,0),0)=0),"", VLOOKUP($A33,nCino_DevProc!$A$2:$S$352,2,0))</f>
        <v/>
      </c>
      <c r="K33" s="0" t="str">
        <f aca="false">IFERROR(IF(VLOOKUP($A33,nCino_DMW!$A$1:$AI$358,22,0)="Y", "N", IF(VLOOKUP($A33,nCino_DMW!$A$1:$AI$358,22,0)="N",  "Y", "")),"")</f>
        <v>Y</v>
      </c>
      <c r="L33" s="0" t="str">
        <f aca="false">_xlfn.IFNA(IF(VLOOKUP($A33,nCino_DevProc!$A$2:$S$352,8,0)=TRUE(), "Y", "N"),"")</f>
        <v>N</v>
      </c>
      <c r="M33" s="0" t="str">
        <f aca="false">IFERROR(IF(VLOOKUP($A33,nCino_DevProc!$A$2:$S$352,18,0)=TRUE(), "E", IF(D33="Id", "P", IF(OR(LEFT(G33, 6) = "Lookup", LEFT(G33, 6) ="Master"), "F",""))),"")</f>
        <v/>
      </c>
      <c r="N33" s="0" t="str">
        <f aca="false">_xlfn.IFNA(IF(VLOOKUP($A33,nCino_DMW!$A$1:$AI$358,4,0)="System generated", "Y", "N"),"")</f>
        <v>N</v>
      </c>
      <c r="O33" s="0" t="str">
        <f aca="false">IF(LEFT(G33,6)="lookup", G33,IF(OR(D33=0, IFERROR(VLOOKUP($A33,nCino_DevProc!$A$2:$S$352,18,0),0)=0),"", VLOOKUP($A33,nCino_DevProc!$A$2:$S$352,18,0)))</f>
        <v/>
      </c>
      <c r="P33" s="0" t="str">
        <f aca="false">IF($B33="","",VLOOKUP($B33,'Object Info'!$A$2:$F$13,3,0))</f>
        <v>rskcsp_ds_underwriting_bundle</v>
      </c>
      <c r="Q33" s="0" t="str">
        <f aca="false">IF(D33="","",D33)</f>
        <v>LLC_BI__Is_Consolidation__c</v>
      </c>
      <c r="R33" s="0" t="s">
        <v>158</v>
      </c>
      <c r="S33" s="0" t="str">
        <f aca="false">IF(OR(Q33 ="transactionKey", Q33="sequenceNumber", Q33 = "commitTimestamp", Q33 = "commitUser",Q33 = "commitNumber", Q33="changetype",Q33="entityName",Q33="ID", LEFT(Q33,12)="LastModified"), "N","Y")</f>
        <v>Y</v>
      </c>
      <c r="T33" s="0" t="str">
        <f aca="false">IF($B33="","",VLOOKUP($B33,'Object Info'!$A$2:$F$13,4,0))</f>
        <v>rskcsp_ds_underwriting_bundle_staging</v>
      </c>
      <c r="U33" s="0" t="str">
        <f aca="false">Q33</f>
        <v>LLC_BI__Is_Consolidation__c</v>
      </c>
      <c r="V33" s="0" t="str">
        <f aca="false">IF(OR(LEFT(H33,9)="reference", D33=""),"STRING",VLOOKUP($H33,'DataType Conversion'!$A$8:$I$37,3,0))</f>
        <v>BOOL</v>
      </c>
      <c r="W33" s="0" t="str">
        <f aca="false">IF(J33="", "",J33)</f>
        <v/>
      </c>
      <c r="X33" s="0" t="str">
        <f aca="false">S33</f>
        <v>Y</v>
      </c>
      <c r="Y33" s="0" t="str">
        <f aca="false">IF(OR($U33="Id",$U33="LastModifiedDate"), "C","")</f>
        <v/>
      </c>
      <c r="Z33" s="0" t="str">
        <f aca="false">IF(Q33= "", "", IF(H33="Picklist", "Y", "N"))</f>
        <v>N</v>
      </c>
      <c r="AA33" s="0" t="str">
        <f aca="false">IF(OR(U33="CreatedDate",U33="CreatedById"),"Must be populated when changeType = CREATE","")</f>
        <v/>
      </c>
      <c r="AB33" s="0" t="str">
        <f aca="false">IF($B33="","",VLOOKUP($B33,'Object Info'!$A$2:$F$13,5,0))</f>
        <v>rskcsp_ds_underwriting_bundle_curated</v>
      </c>
      <c r="AC33" s="0" t="str">
        <f aca="false">U33</f>
        <v>LLC_BI__Is_Consolidation__c</v>
      </c>
      <c r="AD33" s="0" t="str">
        <f aca="false">V33</f>
        <v>BOOL</v>
      </c>
      <c r="AE33" s="0" t="str">
        <f aca="false">IF(W33="","",W33)</f>
        <v/>
      </c>
      <c r="AF33" s="0" t="str">
        <f aca="false">X33</f>
        <v>Y</v>
      </c>
      <c r="AG33" s="0" t="str">
        <f aca="false">M33</f>
        <v/>
      </c>
      <c r="AH33" s="0" t="str">
        <f aca="false">IF(AC33="LastModifiedDate","Must be latest date for the record id in Staging, and date must be t-1", "")</f>
        <v/>
      </c>
      <c r="AL33" s="0" t="str">
        <f aca="false">IF($B33="","",VLOOKUP($B33,'Object Info'!$A$2:$F$13,6,0))</f>
        <v>underwriting_bundle</v>
      </c>
      <c r="AM33" s="0" t="str">
        <f aca="false">IF(AC33="","",IF(OR(AC33="ccs_migration_id__c"),SUBSTITUTE(LOWER(AC33),"__c",""),_xlfn.IFNA(SUBSTITUTE(SUBSTITUTE(SUBSTITUTE(SUBSTITUTE(AC33,"LLC_BI__",""),"CCS_",""),"__c",""),"cm_",""),AC33)))</f>
        <v>Is_Consolidation</v>
      </c>
      <c r="AN33" s="0" t="str">
        <f aca="false">IF(AD33="","",AD33)</f>
        <v>BOOL</v>
      </c>
      <c r="AO33" s="0" t="str">
        <f aca="false">IF(AE33="","",AE33)</f>
        <v/>
      </c>
      <c r="AP33" s="0" t="str">
        <f aca="false">IF(AF33="","",AF33)</f>
        <v>Y</v>
      </c>
      <c r="AQ33" s="0" t="str">
        <f aca="false">IF(AG33="","",AG33)</f>
        <v/>
      </c>
    </row>
    <row r="34" customFormat="false" ht="15" hidden="false" customHeight="false" outlineLevel="0" collapsed="false">
      <c r="A34" s="0" t="str">
        <f aca="false">B34&amp;D34</f>
        <v>LLC_BI__Underwriting_Bundle__cLLC_BI__Is_Disabled__c</v>
      </c>
      <c r="B34" s="0" t="s">
        <v>102</v>
      </c>
      <c r="C34" s="0" t="str">
        <f aca="false">_xlfn.IFNA(VLOOKUP($A34,nCino_DMW!$A$2:$AI$358,7,0),"")</f>
        <v>Underwriting Bundle</v>
      </c>
      <c r="D34" s="0" t="s">
        <v>833</v>
      </c>
      <c r="E34" s="0" t="str">
        <f aca="false">_xlfn.IFNA(VLOOKUP($A34,nCino_DMW!$A$2:$AI$358,9,0),"")</f>
        <v>Is Disabled</v>
      </c>
      <c r="F34" s="0" t="str">
        <f aca="false">_xlfn.IFNA(VLOOKUP($A34,nCino_DMW!$A$1:$AI$358,12,0),"")</f>
        <v>This defaults to false. Disabled templates are not visible in the underwriting start application.</v>
      </c>
      <c r="G34" s="0" t="str">
        <f aca="false">_xlfn.IFNA(IF(VLOOKUP($A34,nCino_DMW!$A$1:$AI$358,13,0)=0,"", VLOOKUP($A34,nCino_DMW!$A$1:$AI$358,13,0)),"")</f>
        <v>Checkbox</v>
      </c>
      <c r="H34" s="0" t="str">
        <f aca="false">_xlfn.IFNA(IF(VLOOKUP($A34,nCino_DevProc!$A$2:$S$352,8,0)=0,"", VLOOKUP($A34,nCino_DevProc!$A$2:$S$352,8,0)),"")</f>
        <v>boolean</v>
      </c>
      <c r="I34" s="0" t="str">
        <f aca="false">_xlfn.IFNA(IF(VLOOKUP($A34,nCino_DMW!$A$1:$AI$358,2,0)=0,"", VLOOKUP($A34,nCino_DMW!$A$1:$AI$358,2,0)),"")</f>
        <v>Boolean (True/False)</v>
      </c>
      <c r="J34" s="0" t="str">
        <f aca="false">IF(OR(D34=0, IFERROR(VLOOKUP($A34,nCino_DevProc!$A$2:$S$352,2,0),0)=0),"", VLOOKUP($A34,nCino_DevProc!$A$2:$S$352,2,0))</f>
        <v/>
      </c>
      <c r="K34" s="0" t="str">
        <f aca="false">IFERROR(IF(VLOOKUP($A34,nCino_DMW!$A$1:$AI$358,22,0)="Y", "N", IF(VLOOKUP($A34,nCino_DMW!$A$1:$AI$358,22,0)="N",  "Y", "")),"")</f>
        <v>Y</v>
      </c>
      <c r="L34" s="0" t="str">
        <f aca="false">_xlfn.IFNA(IF(VLOOKUP($A34,nCino_DevProc!$A$2:$S$352,8,0)=TRUE(), "Y", "N"),"")</f>
        <v>N</v>
      </c>
      <c r="M34" s="0" t="str">
        <f aca="false">IFERROR(IF(VLOOKUP($A34,nCino_DevProc!$A$2:$S$352,18,0)=TRUE(), "E", IF(D34="Id", "P", IF(OR(LEFT(G34, 6) = "Lookup", LEFT(G34, 6) ="Master"), "F",""))),"")</f>
        <v/>
      </c>
      <c r="N34" s="0" t="str">
        <f aca="false">_xlfn.IFNA(IF(VLOOKUP($A34,nCino_DMW!$A$1:$AI$358,4,0)="System generated", "Y", "N"),"")</f>
        <v>N</v>
      </c>
      <c r="O34" s="0" t="str">
        <f aca="false">IF(LEFT(G34,6)="lookup", G34,IF(OR(D34=0, IFERROR(VLOOKUP($A34,nCino_DevProc!$A$2:$S$352,18,0),0)=0),"", VLOOKUP($A34,nCino_DevProc!$A$2:$S$352,18,0)))</f>
        <v/>
      </c>
      <c r="P34" s="0" t="str">
        <f aca="false">IF($B34="","",VLOOKUP($B34,'Object Info'!$A$2:$F$13,3,0))</f>
        <v>rskcsp_ds_underwriting_bundle</v>
      </c>
      <c r="Q34" s="0" t="str">
        <f aca="false">IF(D34="","",D34)</f>
        <v>LLC_BI__Is_Disabled__c</v>
      </c>
      <c r="R34" s="0" t="s">
        <v>158</v>
      </c>
      <c r="S34" s="0" t="str">
        <f aca="false">IF(OR(Q34 ="transactionKey", Q34="sequenceNumber", Q34 = "commitTimestamp", Q34 = "commitUser",Q34 = "commitNumber", Q34="changetype",Q34="entityName",Q34="ID", LEFT(Q34,12)="LastModified"), "N","Y")</f>
        <v>Y</v>
      </c>
      <c r="T34" s="0" t="str">
        <f aca="false">IF($B34="","",VLOOKUP($B34,'Object Info'!$A$2:$F$13,4,0))</f>
        <v>rskcsp_ds_underwriting_bundle_staging</v>
      </c>
      <c r="U34" s="0" t="str">
        <f aca="false">Q34</f>
        <v>LLC_BI__Is_Disabled__c</v>
      </c>
      <c r="V34" s="0" t="str">
        <f aca="false">IF(OR(LEFT(H34,9)="reference", D34=""),"STRING",VLOOKUP($H34,'DataType Conversion'!$A$8:$I$37,3,0))</f>
        <v>BOOL</v>
      </c>
      <c r="W34" s="0" t="str">
        <f aca="false">IF(J34="", "",J34)</f>
        <v/>
      </c>
      <c r="X34" s="0" t="str">
        <f aca="false">S34</f>
        <v>Y</v>
      </c>
      <c r="Y34" s="0" t="str">
        <f aca="false">IF(OR($U34="Id",$U34="LastModifiedDate"), "C","")</f>
        <v/>
      </c>
      <c r="Z34" s="0" t="str">
        <f aca="false">IF(Q34= "", "", IF(H34="Picklist", "Y", "N"))</f>
        <v>N</v>
      </c>
      <c r="AA34" s="0" t="str">
        <f aca="false">IF(OR(U34="CreatedDate",U34="CreatedById"),"Must be populated when changeType = CREATE","")</f>
        <v/>
      </c>
      <c r="AB34" s="0" t="str">
        <f aca="false">IF($B34="","",VLOOKUP($B34,'Object Info'!$A$2:$F$13,5,0))</f>
        <v>rskcsp_ds_underwriting_bundle_curated</v>
      </c>
      <c r="AC34" s="0" t="str">
        <f aca="false">U34</f>
        <v>LLC_BI__Is_Disabled__c</v>
      </c>
      <c r="AD34" s="0" t="str">
        <f aca="false">V34</f>
        <v>BOOL</v>
      </c>
      <c r="AE34" s="0" t="str">
        <f aca="false">IF(W34="","",W34)</f>
        <v/>
      </c>
      <c r="AF34" s="0" t="str">
        <f aca="false">X34</f>
        <v>Y</v>
      </c>
      <c r="AG34" s="0" t="str">
        <f aca="false">M34</f>
        <v/>
      </c>
      <c r="AH34" s="0" t="str">
        <f aca="false">IF(AC34="LastModifiedDate","Must be latest date for the record id in Staging, and date must be t-1", "")</f>
        <v/>
      </c>
      <c r="AL34" s="0" t="str">
        <f aca="false">IF($B34="","",VLOOKUP($B34,'Object Info'!$A$2:$F$13,6,0))</f>
        <v>underwriting_bundle</v>
      </c>
      <c r="AM34" s="0" t="str">
        <f aca="false">IF(AC34="","",IF(OR(AC34="ccs_migration_id__c"),SUBSTITUTE(LOWER(AC34),"__c",""),_xlfn.IFNA(SUBSTITUTE(SUBSTITUTE(SUBSTITUTE(SUBSTITUTE(AC34,"LLC_BI__",""),"CCS_",""),"__c",""),"cm_",""),AC34)))</f>
        <v>Is_Disabled</v>
      </c>
      <c r="AN34" s="0" t="str">
        <f aca="false">IF(AD34="","",AD34)</f>
        <v>BOOL</v>
      </c>
      <c r="AO34" s="0" t="str">
        <f aca="false">IF(AE34="","",AE34)</f>
        <v/>
      </c>
      <c r="AP34" s="0" t="str">
        <f aca="false">IF(AF34="","",AF34)</f>
        <v>Y</v>
      </c>
      <c r="AQ34" s="0" t="str">
        <f aca="false">IF(AG34="","",AG34)</f>
        <v/>
      </c>
    </row>
    <row r="35" customFormat="false" ht="15" hidden="false" customHeight="false" outlineLevel="0" collapsed="false">
      <c r="A35" s="0" t="str">
        <f aca="false">B35&amp;D35</f>
        <v>LLC_BI__Underwriting_Bundle__cLLC_BI__Is_Template__c</v>
      </c>
      <c r="B35" s="0" t="s">
        <v>102</v>
      </c>
      <c r="C35" s="0" t="str">
        <f aca="false">_xlfn.IFNA(VLOOKUP($A35,nCino_DMW!$A$2:$AI$358,7,0),"")</f>
        <v>Underwriting Bundle</v>
      </c>
      <c r="D35" s="0" t="s">
        <v>245</v>
      </c>
      <c r="E35" s="0" t="str">
        <f aca="false">_xlfn.IFNA(VLOOKUP($A35,nCino_DMW!$A$2:$AI$358,9,0),"")</f>
        <v>Is Template</v>
      </c>
      <c r="F35" s="0" t="str">
        <f aca="false">_xlfn.IFNA(VLOOKUP($A35,nCino_DMW!$A$1:$AI$358,12,0),"")</f>
        <v>This defaults to false. Determines whether or not this bundle can be used as a template for Relationship specific bundles.</v>
      </c>
      <c r="G35" s="0" t="str">
        <f aca="false">_xlfn.IFNA(IF(VLOOKUP($A35,nCino_DMW!$A$1:$AI$358,13,0)=0,"", VLOOKUP($A35,nCino_DMW!$A$1:$AI$358,13,0)),"")</f>
        <v>Checkbox</v>
      </c>
      <c r="H35" s="0" t="str">
        <f aca="false">_xlfn.IFNA(IF(VLOOKUP($A35,nCino_DevProc!$A$2:$S$352,8,0)=0,"", VLOOKUP($A35,nCino_DevProc!$A$2:$S$352,8,0)),"")</f>
        <v>boolean</v>
      </c>
      <c r="I35" s="0" t="str">
        <f aca="false">_xlfn.IFNA(IF(VLOOKUP($A35,nCino_DMW!$A$1:$AI$358,2,0)=0,"", VLOOKUP($A35,nCino_DMW!$A$1:$AI$358,2,0)),"")</f>
        <v>Boolean (True/False)</v>
      </c>
      <c r="J35" s="0" t="str">
        <f aca="false">IF(OR(D35=0, IFERROR(VLOOKUP($A35,nCino_DevProc!$A$2:$S$352,2,0),0)=0),"", VLOOKUP($A35,nCino_DevProc!$A$2:$S$352,2,0))</f>
        <v/>
      </c>
      <c r="K35" s="0" t="str">
        <f aca="false">IFERROR(IF(VLOOKUP($A35,nCino_DMW!$A$1:$AI$358,22,0)="Y", "N", IF(VLOOKUP($A35,nCino_DMW!$A$1:$AI$358,22,0)="N",  "Y", "")),"")</f>
        <v>Y</v>
      </c>
      <c r="L35" s="0" t="str">
        <f aca="false">_xlfn.IFNA(IF(VLOOKUP($A35,nCino_DevProc!$A$2:$S$352,8,0)=TRUE(), "Y", "N"),"")</f>
        <v>N</v>
      </c>
      <c r="M35" s="0" t="str">
        <f aca="false">IFERROR(IF(VLOOKUP($A35,nCino_DevProc!$A$2:$S$352,18,0)=TRUE(), "E", IF(D35="Id", "P", IF(OR(LEFT(G35, 6) = "Lookup", LEFT(G35, 6) ="Master"), "F",""))),"")</f>
        <v/>
      </c>
      <c r="N35" s="0" t="str">
        <f aca="false">_xlfn.IFNA(IF(VLOOKUP($A35,nCino_DMW!$A$1:$AI$358,4,0)="System generated", "Y", "N"),"")</f>
        <v>N</v>
      </c>
      <c r="O35" s="0" t="str">
        <f aca="false">IF(LEFT(G35,6)="lookup", G35,IF(OR(D35=0, IFERROR(VLOOKUP($A35,nCino_DevProc!$A$2:$S$352,18,0),0)=0),"", VLOOKUP($A35,nCino_DevProc!$A$2:$S$352,18,0)))</f>
        <v/>
      </c>
      <c r="P35" s="0" t="str">
        <f aca="false">IF($B35="","",VLOOKUP($B35,'Object Info'!$A$2:$F$13,3,0))</f>
        <v>rskcsp_ds_underwriting_bundle</v>
      </c>
      <c r="Q35" s="0" t="str">
        <f aca="false">IF(D35="","",D35)</f>
        <v>LLC_BI__Is_Template__c</v>
      </c>
      <c r="R35" s="0" t="s">
        <v>158</v>
      </c>
      <c r="S35" s="0" t="str">
        <f aca="false">IF(OR(Q35 ="transactionKey", Q35="sequenceNumber", Q35 = "commitTimestamp", Q35 = "commitUser",Q35 = "commitNumber", Q35="changetype",Q35="entityName",Q35="ID", LEFT(Q35,12)="LastModified"), "N","Y")</f>
        <v>Y</v>
      </c>
      <c r="T35" s="0" t="str">
        <f aca="false">IF($B35="","",VLOOKUP($B35,'Object Info'!$A$2:$F$13,4,0))</f>
        <v>rskcsp_ds_underwriting_bundle_staging</v>
      </c>
      <c r="U35" s="0" t="str">
        <f aca="false">Q35</f>
        <v>LLC_BI__Is_Template__c</v>
      </c>
      <c r="V35" s="0" t="str">
        <f aca="false">IF(OR(LEFT(H35,9)="reference", D35=""),"STRING",VLOOKUP($H35,'DataType Conversion'!$A$8:$I$37,3,0))</f>
        <v>BOOL</v>
      </c>
      <c r="W35" s="0" t="str">
        <f aca="false">IF(J35="", "",J35)</f>
        <v/>
      </c>
      <c r="X35" s="0" t="str">
        <f aca="false">S35</f>
        <v>Y</v>
      </c>
      <c r="Y35" s="0" t="str">
        <f aca="false">IF(OR($U35="Id",$U35="LastModifiedDate"), "C","")</f>
        <v/>
      </c>
      <c r="Z35" s="0" t="str">
        <f aca="false">IF(Q35= "", "", IF(H35="Picklist", "Y", "N"))</f>
        <v>N</v>
      </c>
      <c r="AA35" s="0" t="str">
        <f aca="false">IF(OR(U35="CreatedDate",U35="CreatedById"),"Must be populated when changeType = CREATE","")</f>
        <v/>
      </c>
      <c r="AB35" s="0" t="str">
        <f aca="false">IF($B35="","",VLOOKUP($B35,'Object Info'!$A$2:$F$13,5,0))</f>
        <v>rskcsp_ds_underwriting_bundle_curated</v>
      </c>
      <c r="AC35" s="0" t="str">
        <f aca="false">U35</f>
        <v>LLC_BI__Is_Template__c</v>
      </c>
      <c r="AD35" s="0" t="str">
        <f aca="false">V35</f>
        <v>BOOL</v>
      </c>
      <c r="AE35" s="0" t="str">
        <f aca="false">IF(W35="","",W35)</f>
        <v/>
      </c>
      <c r="AF35" s="0" t="str">
        <f aca="false">X35</f>
        <v>Y</v>
      </c>
      <c r="AG35" s="0" t="str">
        <f aca="false">M35</f>
        <v/>
      </c>
      <c r="AH35" s="0" t="str">
        <f aca="false">IF(AC35="LastModifiedDate","Must be latest date for the record id in Staging, and date must be t-1", "")</f>
        <v/>
      </c>
      <c r="AL35" s="0" t="str">
        <f aca="false">IF($B35="","",VLOOKUP($B35,'Object Info'!$A$2:$F$13,6,0))</f>
        <v>underwriting_bundle</v>
      </c>
      <c r="AM35" s="0" t="str">
        <f aca="false">IF(AC35="","",IF(OR(AC35="ccs_migration_id__c"),SUBSTITUTE(LOWER(AC35),"__c",""),_xlfn.IFNA(SUBSTITUTE(SUBSTITUTE(SUBSTITUTE(SUBSTITUTE(AC35,"LLC_BI__",""),"CCS_",""),"__c",""),"cm_",""),AC35)))</f>
        <v>Is_Template</v>
      </c>
      <c r="AN35" s="0" t="str">
        <f aca="false">IF(AD35="","",AD35)</f>
        <v>BOOL</v>
      </c>
      <c r="AO35" s="0" t="str">
        <f aca="false">IF(AE35="","",AE35)</f>
        <v/>
      </c>
      <c r="AP35" s="0" t="str">
        <f aca="false">IF(AF35="","",AF35)</f>
        <v>Y</v>
      </c>
      <c r="AQ35" s="0" t="str">
        <f aca="false">IF(AG35="","",AG35)</f>
        <v/>
      </c>
    </row>
    <row r="36" customFormat="false" ht="15" hidden="false" customHeight="false" outlineLevel="0" collapsed="false">
      <c r="A36" s="0" t="str">
        <f aca="false">B36&amp;D36</f>
        <v>LLC_BI__Underwriting_Bundle__cLastModifiedById</v>
      </c>
      <c r="B36" s="0" t="s">
        <v>102</v>
      </c>
      <c r="C36" s="0" t="str">
        <f aca="false">_xlfn.IFNA(VLOOKUP($A36,nCino_DMW!$A$2:$AI$358,7,0),"")</f>
        <v>Underwriting Bundle</v>
      </c>
      <c r="D36" s="0" t="s">
        <v>175</v>
      </c>
      <c r="E36" s="0" t="str">
        <f aca="false">_xlfn.IFNA(VLOOKUP($A36,nCino_DMW!$A$2:$AI$358,9,0),"")</f>
        <v>Last Modified By</v>
      </c>
      <c r="F36" s="0" t="str">
        <f aca="false">_xlfn.IFNA(VLOOKUP($A36,nCino_DMW!$A$1:$AI$358,12,0),"")</f>
        <v>Last modified by user.</v>
      </c>
      <c r="G36" s="0" t="str">
        <f aca="false">_xlfn.IFNA(IF(VLOOKUP($A36,nCino_DMW!$A$1:$AI$358,13,0)=0,"", VLOOKUP($A36,nCino_DMW!$A$1:$AI$358,13,0)),"")</f>
        <v>Lookup(User)</v>
      </c>
      <c r="H36" s="0" t="str">
        <f aca="false">_xlfn.IFNA(IF(VLOOKUP($A36,nCino_DevProc!$A$2:$S$352,8,0)=0,"", VLOOKUP($A36,nCino_DevProc!$A$2:$S$352,8,0)),"")</f>
        <v>reference(User)</v>
      </c>
      <c r="I36" s="0" t="n">
        <f aca="false">_xlfn.IFNA(IF(VLOOKUP($A36,nCino_DMW!$A$1:$AI$358,2,0)=0,"", VLOOKUP($A36,nCino_DMW!$A$1:$AI$358,2,0)),"")</f>
        <v>18</v>
      </c>
      <c r="J36" s="0" t="n">
        <f aca="false">IF(OR(D36=0, IFERROR(VLOOKUP($A36,nCino_DevProc!$A$2:$S$352,2,0),0)=0),"", VLOOKUP($A36,nCino_DevProc!$A$2:$S$352,2,0))</f>
        <v>18</v>
      </c>
      <c r="K36" s="0" t="str">
        <f aca="false">IFERROR(IF(VLOOKUP($A36,nCino_DMW!$A$1:$AI$358,22,0)="Y", "N", IF(VLOOKUP($A36,nCino_DMW!$A$1:$AI$358,22,0)="N",  "Y", "")),"")</f>
        <v>Y</v>
      </c>
      <c r="L36" s="0" t="str">
        <f aca="false">_xlfn.IFNA(IF(VLOOKUP($A36,nCino_DevProc!$A$2:$S$352,8,0)=TRUE(), "Y", "N"),"")</f>
        <v>N</v>
      </c>
      <c r="M36" s="0" t="str">
        <f aca="false">IFERROR(IF(VLOOKUP($A36,nCino_DevProc!$A$2:$S$352,18,0)=TRUE(), "E", IF(D36="Id", "P", IF(OR(LEFT(G36, 6) = "Lookup", LEFT(G36, 6) ="Master"), "F",""))),"")</f>
        <v>F</v>
      </c>
      <c r="N36" s="0" t="str">
        <f aca="false">_xlfn.IFNA(IF(VLOOKUP($A36,nCino_DMW!$A$1:$AI$358,4,0)="System generated", "Y", "N"),"")</f>
        <v>Y</v>
      </c>
      <c r="O36" s="0" t="str">
        <f aca="false">IF(LEFT(G36,6)="lookup", G36,IF(OR(D36=0, IFERROR(VLOOKUP($A36,nCino_DevProc!$A$2:$S$352,18,0),0)=0),"", VLOOKUP($A36,nCino_DevProc!$A$2:$S$352,18,0)))</f>
        <v>Lookup(User)</v>
      </c>
      <c r="P36" s="0" t="str">
        <f aca="false">IF($B36="","",VLOOKUP($B36,'Object Info'!$A$2:$F$13,3,0))</f>
        <v>rskcsp_ds_underwriting_bundle</v>
      </c>
      <c r="Q36" s="0" t="str">
        <f aca="false">IF(D36="","",D36)</f>
        <v>LastModifiedById</v>
      </c>
      <c r="R36" s="0" t="s">
        <v>158</v>
      </c>
      <c r="S36" s="0" t="str">
        <f aca="false">IF(OR(Q36 ="transactionKey", Q36="sequenceNumber", Q36 = "commitTimestamp", Q36 = "commitUser",Q36 = "commitNumber", Q36="changetype",Q36="entityName",Q36="ID", LEFT(Q36,12)="LastModified"), "N","Y")</f>
        <v>N</v>
      </c>
      <c r="T36" s="0" t="str">
        <f aca="false">IF($B36="","",VLOOKUP($B36,'Object Info'!$A$2:$F$13,4,0))</f>
        <v>rskcsp_ds_underwriting_bundle_staging</v>
      </c>
      <c r="U36" s="0" t="str">
        <f aca="false">Q36</f>
        <v>LastModifiedById</v>
      </c>
      <c r="V36" s="0" t="str">
        <f aca="false">IF(OR(LEFT(H36,9)="reference", D36=""),"STRING",VLOOKUP($H36,'DataType Conversion'!$A$8:$I$37,3,0))</f>
        <v>STRING</v>
      </c>
      <c r="W36" s="0" t="n">
        <f aca="false">IF(J36="", "",J36)</f>
        <v>18</v>
      </c>
      <c r="X36" s="0" t="str">
        <f aca="false">S36</f>
        <v>N</v>
      </c>
      <c r="Y36" s="0" t="str">
        <f aca="false">IF(OR($U36="Id",$U36="LastModifiedDate"), "C","")</f>
        <v/>
      </c>
      <c r="Z36" s="0" t="str">
        <f aca="false">IF(Q36= "", "", IF(H36="Picklist", "Y", "N"))</f>
        <v>N</v>
      </c>
      <c r="AA36" s="0" t="str">
        <f aca="false">IF(OR(U36="CreatedDate",U36="CreatedById"),"Must be populated when changeType = CREATE","")</f>
        <v/>
      </c>
      <c r="AB36" s="0" t="str">
        <f aca="false">IF($B36="","",VLOOKUP($B36,'Object Info'!$A$2:$F$13,5,0))</f>
        <v>rskcsp_ds_underwriting_bundle_curated</v>
      </c>
      <c r="AC36" s="0" t="str">
        <f aca="false">U36</f>
        <v>LastModifiedById</v>
      </c>
      <c r="AD36" s="0" t="str">
        <f aca="false">V36</f>
        <v>STRING</v>
      </c>
      <c r="AE36" s="0" t="n">
        <f aca="false">IF(W36="","",W36)</f>
        <v>18</v>
      </c>
      <c r="AF36" s="0" t="str">
        <f aca="false">X36</f>
        <v>N</v>
      </c>
      <c r="AG36" s="0" t="str">
        <f aca="false">M36</f>
        <v>F</v>
      </c>
      <c r="AH36" s="0" t="str">
        <f aca="false">IF(AC36="LastModifiedDate","Must be latest date for the record id in Staging, and date must be t-1", "")</f>
        <v/>
      </c>
      <c r="AL36" s="0" t="str">
        <f aca="false">IF($B36="","",VLOOKUP($B36,'Object Info'!$A$2:$F$13,6,0))</f>
        <v>underwriting_bundle</v>
      </c>
      <c r="AM36" s="0" t="str">
        <f aca="false">IF(AC36="","",IF(OR(AC36="ccs_migration_id__c"),SUBSTITUTE(LOWER(AC36),"__c",""),_xlfn.IFNA(SUBSTITUTE(SUBSTITUTE(SUBSTITUTE(SUBSTITUTE(AC36,"LLC_BI__",""),"CCS_",""),"__c",""),"cm_",""),AC36)))</f>
        <v>LastModifiedById</v>
      </c>
      <c r="AN36" s="0" t="str">
        <f aca="false">IF(AD36="","",AD36)</f>
        <v>STRING</v>
      </c>
      <c r="AO36" s="0" t="n">
        <f aca="false">IF(AE36="","",AE36)</f>
        <v>18</v>
      </c>
      <c r="AP36" s="0" t="str">
        <f aca="false">IF(AF36="","",AF36)</f>
        <v>N</v>
      </c>
      <c r="AQ36" s="0" t="str">
        <f aca="false">IF(AG36="","",AG36)</f>
        <v>F</v>
      </c>
    </row>
    <row r="37" customFormat="false" ht="15" hidden="false" customHeight="false" outlineLevel="0" collapsed="false">
      <c r="A37" s="0" t="str">
        <f aca="false">B37&amp;D37</f>
        <v>LLC_BI__Underwriting_Bundle__cLastModifiedDate</v>
      </c>
      <c r="B37" s="0" t="s">
        <v>102</v>
      </c>
      <c r="C37" s="0" t="str">
        <f aca="false">_xlfn.IFNA(VLOOKUP($A37,nCino_DMW!$A$2:$AI$358,7,0),"")</f>
        <v>Underwriting Bundle</v>
      </c>
      <c r="D37" s="0" t="s">
        <v>172</v>
      </c>
      <c r="E37" s="0" t="str">
        <f aca="false">_xlfn.IFNA(VLOOKUP($A37,nCino_DMW!$A$2:$AI$358,9,0),"")</f>
        <v>Last Modified Date</v>
      </c>
      <c r="F37" s="0" t="str">
        <f aca="false">_xlfn.IFNA(VLOOKUP($A37,nCino_DMW!$A$1:$AI$358,12,0),"")</f>
        <v>Last modified date.</v>
      </c>
      <c r="G37" s="0" t="str">
        <f aca="false">_xlfn.IFNA(IF(VLOOKUP($A37,nCino_DMW!$A$1:$AI$358,13,0)=0,"", VLOOKUP($A37,nCino_DMW!$A$1:$AI$358,13,0)),"")</f>
        <v>Date Time</v>
      </c>
      <c r="H37" s="0" t="str">
        <f aca="false">_xlfn.IFNA(IF(VLOOKUP($A37,nCino_DevProc!$A$2:$S$352,8,0)=0,"", VLOOKUP($A37,nCino_DevProc!$A$2:$S$352,8,0)),"")</f>
        <v>datetime</v>
      </c>
      <c r="I37" s="0" t="str">
        <f aca="false">_xlfn.IFNA(IF(VLOOKUP($A37,nCino_DMW!$A$1:$AI$358,2,0)=0,"", VLOOKUP($A37,nCino_DMW!$A$1:$AI$358,2,0)),"")</f>
        <v/>
      </c>
      <c r="J37" s="0" t="str">
        <f aca="false">IF(OR(D37=0, IFERROR(VLOOKUP($A37,nCino_DevProc!$A$2:$S$352,2,0),0)=0),"", VLOOKUP($A37,nCino_DevProc!$A$2:$S$352,2,0))</f>
        <v/>
      </c>
      <c r="K37" s="0" t="str">
        <f aca="false">IFERROR(IF(VLOOKUP($A37,nCino_DMW!$A$1:$AI$358,22,0)="Y", "N", IF(VLOOKUP($A37,nCino_DMW!$A$1:$AI$358,22,0)="N",  "Y", "")),"")</f>
        <v>Y</v>
      </c>
      <c r="L37" s="0" t="str">
        <f aca="false">_xlfn.IFNA(IF(VLOOKUP($A37,nCino_DevProc!$A$2:$S$352,8,0)=TRUE(), "Y", "N"),"")</f>
        <v>N</v>
      </c>
      <c r="M37" s="0" t="str">
        <f aca="false">IFERROR(IF(VLOOKUP($A37,nCino_DevProc!$A$2:$S$352,18,0)=TRUE(), "E", IF(D37="Id", "P", IF(OR(LEFT(G37, 6) = "Lookup", LEFT(G37, 6) ="Master"), "F",""))),"")</f>
        <v/>
      </c>
      <c r="N37" s="0" t="str">
        <f aca="false">_xlfn.IFNA(IF(VLOOKUP($A37,nCino_DMW!$A$1:$AI$358,4,0)="System generated", "Y", "N"),"")</f>
        <v>Y</v>
      </c>
      <c r="O37" s="0" t="str">
        <f aca="false">IF(LEFT(G37,6)="lookup", G37,IF(OR(D37=0, IFERROR(VLOOKUP($A37,nCino_DevProc!$A$2:$S$352,18,0),0)=0),"", VLOOKUP($A37,nCino_DevProc!$A$2:$S$352,18,0)))</f>
        <v/>
      </c>
      <c r="P37" s="0" t="str">
        <f aca="false">IF($B37="","",VLOOKUP($B37,'Object Info'!$A$2:$F$13,3,0))</f>
        <v>rskcsp_ds_underwriting_bundle</v>
      </c>
      <c r="Q37" s="0" t="str">
        <f aca="false">IF(D37="","",D37)</f>
        <v>LastModifiedDate</v>
      </c>
      <c r="R37" s="0" t="s">
        <v>158</v>
      </c>
      <c r="S37" s="0" t="str">
        <f aca="false">IF(OR(Q37 ="transactionKey", Q37="sequenceNumber", Q37 = "commitTimestamp", Q37 = "commitUser",Q37 = "commitNumber", Q37="changetype",Q37="entityName",Q37="ID", LEFT(Q37,12)="LastModified"), "N","Y")</f>
        <v>N</v>
      </c>
      <c r="T37" s="0" t="str">
        <f aca="false">IF($B37="","",VLOOKUP($B37,'Object Info'!$A$2:$F$13,4,0))</f>
        <v>rskcsp_ds_underwriting_bundle_staging</v>
      </c>
      <c r="U37" s="0" t="str">
        <f aca="false">Q37</f>
        <v>LastModifiedDate</v>
      </c>
      <c r="V37" s="0" t="str">
        <f aca="false">IF(OR(LEFT(H37,9)="reference", D37=""),"STRING",VLOOKUP($H37,'DataType Conversion'!$A$8:$I$37,3,0))</f>
        <v>DATETIME</v>
      </c>
      <c r="W37" s="0" t="str">
        <f aca="false">IF(J37="", "",J37)</f>
        <v/>
      </c>
      <c r="X37" s="0" t="str">
        <f aca="false">S37</f>
        <v>N</v>
      </c>
      <c r="Y37" s="0" t="str">
        <f aca="false">IF(OR($U37="Id",$U37="LastModifiedDate"), "C","")</f>
        <v>C</v>
      </c>
      <c r="Z37" s="0" t="str">
        <f aca="false">IF(Q37= "", "", IF(H37="Picklist", "Y", "N"))</f>
        <v>N</v>
      </c>
      <c r="AA37" s="0" t="str">
        <f aca="false">IF(OR(U37="CreatedDate",U37="CreatedById"),"Must be populated when changeType = CREATE","")</f>
        <v/>
      </c>
      <c r="AB37" s="0" t="str">
        <f aca="false">IF($B37="","",VLOOKUP($B37,'Object Info'!$A$2:$F$13,5,0))</f>
        <v>rskcsp_ds_underwriting_bundle_curated</v>
      </c>
      <c r="AC37" s="0" t="str">
        <f aca="false">U37</f>
        <v>LastModifiedDate</v>
      </c>
      <c r="AD37" s="0" t="str">
        <f aca="false">V37</f>
        <v>DATETIME</v>
      </c>
      <c r="AE37" s="0" t="str">
        <f aca="false">IF(W37="","",W37)</f>
        <v/>
      </c>
      <c r="AF37" s="0" t="str">
        <f aca="false">X37</f>
        <v>N</v>
      </c>
      <c r="AG37" s="0" t="str">
        <f aca="false">M37</f>
        <v/>
      </c>
      <c r="AH37" s="0" t="str">
        <f aca="false">IF(AC37="LastModifiedDate","Must be latest date for the record id in Staging, and date must be t-1", "")</f>
        <v>Must be latest date for the record id in Staging, and date must be t-1</v>
      </c>
      <c r="AL37" s="0" t="str">
        <f aca="false">IF($B37="","",VLOOKUP($B37,'Object Info'!$A$2:$F$13,6,0))</f>
        <v>underwriting_bundle</v>
      </c>
      <c r="AM37" s="0" t="str">
        <f aca="false">IF(AC37="","",IF(OR(AC37="ccs_migration_id__c"),SUBSTITUTE(LOWER(AC37),"__c",""),_xlfn.IFNA(SUBSTITUTE(SUBSTITUTE(SUBSTITUTE(SUBSTITUTE(AC37,"LLC_BI__",""),"CCS_",""),"__c",""),"cm_",""),AC37)))</f>
        <v>LastModifiedDate</v>
      </c>
      <c r="AN37" s="0" t="str">
        <f aca="false">IF(AD37="","",AD37)</f>
        <v>DATETIME</v>
      </c>
      <c r="AO37" s="0" t="str">
        <f aca="false">IF(AE37="","",AE37)</f>
        <v/>
      </c>
      <c r="AP37" s="0" t="str">
        <f aca="false">IF(AF37="","",AF37)</f>
        <v>N</v>
      </c>
      <c r="AQ37" s="0" t="str">
        <f aca="false">IF(AG37="","",AG37)</f>
        <v/>
      </c>
    </row>
    <row r="38" customFormat="false" ht="15" hidden="false" customHeight="false" outlineLevel="0" collapsed="false">
      <c r="A38" s="0" t="str">
        <f aca="false">B38&amp;D38</f>
        <v>LLC_BI__Underwriting_Bundle__cLLC_BI__lookupKey__c</v>
      </c>
      <c r="B38" s="0" t="s">
        <v>102</v>
      </c>
      <c r="C38" s="0" t="str">
        <f aca="false">_xlfn.IFNA(VLOOKUP($A38,nCino_DMW!$A$2:$AI$358,7,0),"")</f>
        <v>Underwriting Bundle</v>
      </c>
      <c r="D38" s="0" t="s">
        <v>192</v>
      </c>
      <c r="E38" s="0" t="str">
        <f aca="false">_xlfn.IFNA(VLOOKUP($A38,nCino_DMW!$A$2:$AI$358,9,0),"")</f>
        <v>lookupKey</v>
      </c>
      <c r="F38" s="0" t="str">
        <f aca="false">_xlfn.IFNA(VLOOKUP($A38,nCino_DMW!$A$1:$AI$358,12,0),"")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38" s="0" t="str">
        <f aca="false">_xlfn.IFNA(IF(VLOOKUP($A38,nCino_DMW!$A$1:$AI$358,13,0)=0,"", VLOOKUP($A38,nCino_DMW!$A$1:$AI$358,13,0)),"")</f>
        <v>Text (External ID) (Unique Case Insensitive)</v>
      </c>
      <c r="H38" s="0" t="str">
        <f aca="false">_xlfn.IFNA(IF(VLOOKUP($A38,nCino_DevProc!$A$2:$S$352,8,0)=0,"", VLOOKUP($A38,nCino_DevProc!$A$2:$S$352,8,0)),"")</f>
        <v>string</v>
      </c>
      <c r="I38" s="0" t="n">
        <f aca="false">_xlfn.IFNA(IF(VLOOKUP($A38,nCino_DMW!$A$1:$AI$358,2,0)=0,"", VLOOKUP($A38,nCino_DMW!$A$1:$AI$358,2,0)),"")</f>
        <v>255</v>
      </c>
      <c r="J38" s="0" t="n">
        <f aca="false">IF(OR(D38=0, IFERROR(VLOOKUP($A38,nCino_DevProc!$A$2:$S$352,2,0),0)=0),"", VLOOKUP($A38,nCino_DevProc!$A$2:$S$352,2,0))</f>
        <v>255</v>
      </c>
      <c r="K38" s="0" t="str">
        <f aca="false">IFERROR(IF(VLOOKUP($A38,nCino_DMW!$A$1:$AI$358,22,0)="Y", "N", IF(VLOOKUP($A38,nCino_DMW!$A$1:$AI$358,22,0)="N",  "Y", "")),"")</f>
        <v>Y</v>
      </c>
      <c r="L38" s="0" t="str">
        <f aca="false">_xlfn.IFNA(IF(VLOOKUP($A38,nCino_DevProc!$A$2:$S$352,8,0)=TRUE(), "Y", "N"),"")</f>
        <v>N</v>
      </c>
      <c r="M38" s="0" t="str">
        <f aca="false">IFERROR(IF(VLOOKUP($A38,nCino_DevProc!$A$2:$S$352,18,0)=TRUE(), "E", IF(D38="Id", "P", IF(OR(LEFT(G38, 6) = "Lookup", LEFT(G38, 6) ="Master"), "F",""))),"")</f>
        <v/>
      </c>
      <c r="N38" s="0" t="str">
        <f aca="false">_xlfn.IFNA(IF(VLOOKUP($A38,nCino_DMW!$A$1:$AI$358,4,0)="System generated", "Y", "N"),"")</f>
        <v>N</v>
      </c>
      <c r="O38" s="0" t="str">
        <f aca="false">IF(LEFT(G38,6)="lookup", G38,IF(OR(D38=0, IFERROR(VLOOKUP($A38,nCino_DevProc!$A$2:$S$352,18,0),0)=0),"", VLOOKUP($A38,nCino_DevProc!$A$2:$S$352,18,0)))</f>
        <v/>
      </c>
      <c r="P38" s="0" t="str">
        <f aca="false">IF($B38="","",VLOOKUP($B38,'Object Info'!$A$2:$F$13,3,0))</f>
        <v>rskcsp_ds_underwriting_bundle</v>
      </c>
      <c r="Q38" s="0" t="str">
        <f aca="false">IF(D38="","",D38)</f>
        <v>LLC_BI__lookupKey__c</v>
      </c>
      <c r="R38" s="0" t="s">
        <v>158</v>
      </c>
      <c r="S38" s="0" t="str">
        <f aca="false">IF(OR(Q38 ="transactionKey", Q38="sequenceNumber", Q38 = "commitTimestamp", Q38 = "commitUser",Q38 = "commitNumber", Q38="changetype",Q38="entityName",Q38="ID", LEFT(Q38,12)="LastModified"), "N","Y")</f>
        <v>Y</v>
      </c>
      <c r="T38" s="0" t="str">
        <f aca="false">IF($B38="","",VLOOKUP($B38,'Object Info'!$A$2:$F$13,4,0))</f>
        <v>rskcsp_ds_underwriting_bundle_staging</v>
      </c>
      <c r="U38" s="0" t="str">
        <f aca="false">Q38</f>
        <v>LLC_BI__lookupKey__c</v>
      </c>
      <c r="V38" s="0" t="str">
        <f aca="false">IF(OR(LEFT(H38,9)="reference", D38=""),"STRING",VLOOKUP($H38,'DataType Conversion'!$A$8:$I$37,3,0))</f>
        <v>STRING</v>
      </c>
      <c r="W38" s="0" t="n">
        <f aca="false">IF(J38="", "",J38)</f>
        <v>255</v>
      </c>
      <c r="X38" s="0" t="str">
        <f aca="false">S38</f>
        <v>Y</v>
      </c>
      <c r="Y38" s="0" t="str">
        <f aca="false">IF(OR($U38="Id",$U38="LastModifiedDate"), "C","")</f>
        <v/>
      </c>
      <c r="Z38" s="0" t="str">
        <f aca="false">IF(Q38= "", "", IF(H38="Picklist", "Y", "N"))</f>
        <v>N</v>
      </c>
      <c r="AA38" s="0" t="str">
        <f aca="false">IF(OR(U38="CreatedDate",U38="CreatedById"),"Must be populated when changeType = CREATE","")</f>
        <v/>
      </c>
      <c r="AB38" s="0" t="str">
        <f aca="false">IF($B38="","",VLOOKUP($B38,'Object Info'!$A$2:$F$13,5,0))</f>
        <v>rskcsp_ds_underwriting_bundle_curated</v>
      </c>
      <c r="AC38" s="0" t="str">
        <f aca="false">U38</f>
        <v>LLC_BI__lookupKey__c</v>
      </c>
      <c r="AD38" s="0" t="str">
        <f aca="false">V38</f>
        <v>STRING</v>
      </c>
      <c r="AE38" s="0" t="n">
        <f aca="false">IF(W38="","",W38)</f>
        <v>255</v>
      </c>
      <c r="AF38" s="0" t="str">
        <f aca="false">X38</f>
        <v>Y</v>
      </c>
      <c r="AG38" s="0" t="str">
        <f aca="false">M38</f>
        <v/>
      </c>
      <c r="AH38" s="0" t="str">
        <f aca="false">IF(AC38="LastModifiedDate","Must be latest date for the record id in Staging, and date must be t-1", "")</f>
        <v/>
      </c>
      <c r="AL38" s="0" t="str">
        <f aca="false">IF($B38="","",VLOOKUP($B38,'Object Info'!$A$2:$F$13,6,0))</f>
        <v>underwriting_bundle</v>
      </c>
      <c r="AM38" s="0" t="str">
        <f aca="false">IF(AC38="","",IF(OR(AC38="ccs_migration_id__c"),SUBSTITUTE(LOWER(AC38),"__c",""),_xlfn.IFNA(SUBSTITUTE(SUBSTITUTE(SUBSTITUTE(SUBSTITUTE(AC38,"LLC_BI__",""),"CCS_",""),"__c",""),"cm_",""),AC38)))</f>
        <v>lookupKey</v>
      </c>
      <c r="AN38" s="0" t="str">
        <f aca="false">IF(AD38="","",AD38)</f>
        <v>STRING</v>
      </c>
      <c r="AO38" s="0" t="n">
        <f aca="false">IF(AE38="","",AE38)</f>
        <v>255</v>
      </c>
      <c r="AP38" s="0" t="str">
        <f aca="false">IF(AF38="","",AF38)</f>
        <v>Y</v>
      </c>
      <c r="AQ38" s="0" t="str">
        <f aca="false">IF(AG38="","",AG38)</f>
        <v/>
      </c>
    </row>
    <row r="39" customFormat="false" ht="45" hidden="false" customHeight="false" outlineLevel="0" collapsed="false">
      <c r="A39" s="0" t="str">
        <f aca="false">B39&amp;D39</f>
        <v>LLC_BI__Underwriting_Bundle__cLLC_BI__Migration_Target__c</v>
      </c>
      <c r="B39" s="0" t="s">
        <v>102</v>
      </c>
      <c r="C39" s="0" t="str">
        <f aca="false">_xlfn.IFNA(VLOOKUP($A39,nCino_DMW!$A$2:$AI$358,7,0),"")</f>
        <v>Underwriting Bundle</v>
      </c>
      <c r="D39" s="0" t="s">
        <v>868</v>
      </c>
      <c r="E39" s="0" t="str">
        <f aca="false">_xlfn.IFNA(VLOOKUP($A39,nCino_DMW!$A$2:$AI$358,9,0),"")</f>
        <v>Migration Target</v>
      </c>
      <c r="F39" s="326" t="str">
        <f aca="false">_xlfn.IFNA(VLOOKUP($A39,nCino_DMW!$A$1:$AI$358,12,0),"")</f>
        <v>The system automatically populates this optional lookup field to signify bundles that need to migrate and the destination of the bundle. By default, it is blank.
Help Text</v>
      </c>
      <c r="G39" s="0" t="str">
        <f aca="false">_xlfn.IFNA(IF(VLOOKUP($A39,nCino_DMW!$A$1:$AI$358,13,0)=0,"", VLOOKUP($A39,nCino_DMW!$A$1:$AI$358,13,0)),"")</f>
        <v>Lookup(Underwriting Bundle)</v>
      </c>
      <c r="H39" s="0" t="str">
        <f aca="false">_xlfn.IFNA(IF(VLOOKUP($A39,nCino_DevProc!$A$2:$S$352,8,0)=0,"", VLOOKUP($A39,nCino_DevProc!$A$2:$S$352,8,0)),"")</f>
        <v>reference(LLC_BI__Underwriting_Bundle__c)</v>
      </c>
      <c r="I39" s="0" t="n">
        <f aca="false">_xlfn.IFNA(IF(VLOOKUP($A39,nCino_DMW!$A$1:$AI$358,2,0)=0,"", VLOOKUP($A39,nCino_DMW!$A$1:$AI$358,2,0)),"")</f>
        <v>18</v>
      </c>
      <c r="J39" s="0" t="n">
        <f aca="false">IF(OR(D39=0, IFERROR(VLOOKUP($A39,nCino_DevProc!$A$2:$S$352,2,0),0)=0),"", VLOOKUP($A39,nCino_DevProc!$A$2:$S$352,2,0))</f>
        <v>18</v>
      </c>
      <c r="K39" s="0" t="str">
        <f aca="false">IFERROR(IF(VLOOKUP($A39,nCino_DMW!$A$1:$AI$358,22,0)="Y", "N", IF(VLOOKUP($A39,nCino_DMW!$A$1:$AI$358,22,0)="N",  "Y", "")),"")</f>
        <v>Y</v>
      </c>
      <c r="L39" s="0" t="str">
        <f aca="false">_xlfn.IFNA(IF(VLOOKUP($A39,nCino_DevProc!$A$2:$S$352,8,0)=TRUE(), "Y", "N"),"")</f>
        <v>N</v>
      </c>
      <c r="M39" s="0" t="str">
        <f aca="false">IFERROR(IF(VLOOKUP($A39,nCino_DevProc!$A$2:$S$352,18,0)=TRUE(), "E", IF(D39="Id", "P", IF(OR(LEFT(G39, 6) = "Lookup", LEFT(G39, 6) ="Master"), "F",""))),"")</f>
        <v>F</v>
      </c>
      <c r="N39" s="0" t="str">
        <f aca="false">_xlfn.IFNA(IF(VLOOKUP($A39,nCino_DMW!$A$1:$AI$358,4,0)="System generated", "Y", "N"),"")</f>
        <v>N</v>
      </c>
      <c r="O39" s="0" t="str">
        <f aca="false">IF(LEFT(G39,6)="lookup", G39,IF(OR(D39=0, IFERROR(VLOOKUP($A39,nCino_DevProc!$A$2:$S$352,18,0),0)=0),"", VLOOKUP($A39,nCino_DevProc!$A$2:$S$352,18,0)))</f>
        <v>Lookup(Underwriting Bundle)</v>
      </c>
      <c r="P39" s="0" t="str">
        <f aca="false">IF($B39="","",VLOOKUP($B39,'Object Info'!$A$2:$F$13,3,0))</f>
        <v>rskcsp_ds_underwriting_bundle</v>
      </c>
      <c r="Q39" s="0" t="str">
        <f aca="false">IF(D39="","",D39)</f>
        <v>LLC_BI__Migration_Target__c</v>
      </c>
      <c r="R39" s="0" t="s">
        <v>158</v>
      </c>
      <c r="S39" s="0" t="str">
        <f aca="false">IF(OR(Q39 ="transactionKey", Q39="sequenceNumber", Q39 = "commitTimestamp", Q39 = "commitUser",Q39 = "commitNumber", Q39="changetype",Q39="entityName",Q39="ID", LEFT(Q39,12)="LastModified"), "N","Y")</f>
        <v>Y</v>
      </c>
      <c r="T39" s="0" t="str">
        <f aca="false">IF($B39="","",VLOOKUP($B39,'Object Info'!$A$2:$F$13,4,0))</f>
        <v>rskcsp_ds_underwriting_bundle_staging</v>
      </c>
      <c r="U39" s="0" t="str">
        <f aca="false">Q39</f>
        <v>LLC_BI__Migration_Target__c</v>
      </c>
      <c r="V39" s="0" t="str">
        <f aca="false">IF(OR(LEFT(H39,9)="reference", D39=""),"STRING",VLOOKUP($H39,'DataType Conversion'!$A$8:$I$37,3,0))</f>
        <v>STRING</v>
      </c>
      <c r="W39" s="0" t="n">
        <f aca="false">IF(J39="", "",J39)</f>
        <v>18</v>
      </c>
      <c r="X39" s="0" t="str">
        <f aca="false">S39</f>
        <v>Y</v>
      </c>
      <c r="Y39" s="0" t="str">
        <f aca="false">IF(OR($U39="Id",$U39="LastModifiedDate"), "C","")</f>
        <v/>
      </c>
      <c r="Z39" s="0" t="str">
        <f aca="false">IF(Q39= "", "", IF(H39="Picklist", "Y", "N"))</f>
        <v>N</v>
      </c>
      <c r="AA39" s="0" t="str">
        <f aca="false">IF(OR(U39="CreatedDate",U39="CreatedById"),"Must be populated when changeType = CREATE","")</f>
        <v/>
      </c>
      <c r="AB39" s="0" t="str">
        <f aca="false">IF($B39="","",VLOOKUP($B39,'Object Info'!$A$2:$F$13,5,0))</f>
        <v>rskcsp_ds_underwriting_bundle_curated</v>
      </c>
      <c r="AC39" s="0" t="str">
        <f aca="false">U39</f>
        <v>LLC_BI__Migration_Target__c</v>
      </c>
      <c r="AD39" s="0" t="str">
        <f aca="false">V39</f>
        <v>STRING</v>
      </c>
      <c r="AE39" s="0" t="n">
        <f aca="false">IF(W39="","",W39)</f>
        <v>18</v>
      </c>
      <c r="AF39" s="0" t="str">
        <f aca="false">X39</f>
        <v>Y</v>
      </c>
      <c r="AG39" s="0" t="str">
        <f aca="false">M39</f>
        <v>F</v>
      </c>
      <c r="AH39" s="0" t="str">
        <f aca="false">IF(AC39="LastModifiedDate","Must be latest date for the record id in Staging, and date must be t-1", "")</f>
        <v/>
      </c>
      <c r="AL39" s="0" t="str">
        <f aca="false">IF($B39="","",VLOOKUP($B39,'Object Info'!$A$2:$F$13,6,0))</f>
        <v>underwriting_bundle</v>
      </c>
      <c r="AM39" s="0" t="str">
        <f aca="false">IF(AC39="","",IF(OR(AC39="ccs_migration_id__c"),SUBSTITUTE(LOWER(AC39),"__c",""),_xlfn.IFNA(SUBSTITUTE(SUBSTITUTE(SUBSTITUTE(SUBSTITUTE(AC39,"LLC_BI__",""),"CCS_",""),"__c",""),"cm_",""),AC39)))</f>
        <v>Migration_Target</v>
      </c>
      <c r="AN39" s="0" t="str">
        <f aca="false">IF(AD39="","",AD39)</f>
        <v>STRING</v>
      </c>
      <c r="AO39" s="0" t="n">
        <f aca="false">IF(AE39="","",AE39)</f>
        <v>18</v>
      </c>
      <c r="AP39" s="0" t="str">
        <f aca="false">IF(AF39="","",AF39)</f>
        <v>Y</v>
      </c>
      <c r="AQ39" s="0" t="str">
        <f aca="false">IF(AG39="","",AG39)</f>
        <v>F</v>
      </c>
    </row>
    <row r="40" customFormat="false" ht="15" hidden="false" customHeight="false" outlineLevel="0" collapsed="false">
      <c r="A40" s="0" t="str">
        <f aca="false">B40&amp;D40</f>
        <v>LLC_BI__Underwriting_Bundle__cLLC_BI__Object_API_Name__c</v>
      </c>
      <c r="B40" s="0" t="s">
        <v>102</v>
      </c>
      <c r="C40" s="0" t="str">
        <f aca="false">_xlfn.IFNA(VLOOKUP($A40,nCino_DMW!$A$2:$AI$358,7,0),"")</f>
        <v>Underwriting Bundle</v>
      </c>
      <c r="D40" s="0" t="s">
        <v>848</v>
      </c>
      <c r="E40" s="0" t="str">
        <f aca="false">_xlfn.IFNA(VLOOKUP($A40,nCino_DMW!$A$2:$AI$358,9,0),"")</f>
        <v>Object API Name</v>
      </c>
      <c r="F40" s="0" t="str">
        <f aca="false">_xlfn.IFNA(VLOOKUP($A40,nCino_DMW!$A$1:$AI$358,12,0),"")</f>
        <v>This field is optional. It defaults to empty. This field should be used by administrator to designate which objects a template bundle should be available for. The administrator should add the API name of the object which will add the template option to the Bundle selection page when accessed from that object.</v>
      </c>
      <c r="G40" s="0" t="str">
        <f aca="false">_xlfn.IFNA(IF(VLOOKUP($A40,nCino_DMW!$A$1:$AI$358,13,0)=0,"", VLOOKUP($A40,nCino_DMW!$A$1:$AI$358,13,0)),"")</f>
        <v>Text</v>
      </c>
      <c r="H40" s="0" t="str">
        <f aca="false">_xlfn.IFNA(IF(VLOOKUP($A40,nCino_DevProc!$A$2:$S$352,8,0)=0,"", VLOOKUP($A40,nCino_DevProc!$A$2:$S$352,8,0)),"")</f>
        <v>string</v>
      </c>
      <c r="I40" s="0" t="n">
        <f aca="false">_xlfn.IFNA(IF(VLOOKUP($A40,nCino_DMW!$A$1:$AI$358,2,0)=0,"", VLOOKUP($A40,nCino_DMW!$A$1:$AI$358,2,0)),"")</f>
        <v>255</v>
      </c>
      <c r="J40" s="0" t="n">
        <f aca="false">IF(OR(D40=0, IFERROR(VLOOKUP($A40,nCino_DevProc!$A$2:$S$352,2,0),0)=0),"", VLOOKUP($A40,nCino_DevProc!$A$2:$S$352,2,0))</f>
        <v>255</v>
      </c>
      <c r="K40" s="0" t="str">
        <f aca="false">IFERROR(IF(VLOOKUP($A40,nCino_DMW!$A$1:$AI$358,22,0)="Y", "N", IF(VLOOKUP($A40,nCino_DMW!$A$1:$AI$358,22,0)="N",  "Y", "")),"")</f>
        <v>Y</v>
      </c>
      <c r="L40" s="0" t="str">
        <f aca="false">_xlfn.IFNA(IF(VLOOKUP($A40,nCino_DevProc!$A$2:$S$352,8,0)=TRUE(), "Y", "N"),"")</f>
        <v>N</v>
      </c>
      <c r="M40" s="0" t="str">
        <f aca="false">IFERROR(IF(VLOOKUP($A40,nCino_DevProc!$A$2:$S$352,18,0)=TRUE(), "E", IF(D40="Id", "P", IF(OR(LEFT(G40, 6) = "Lookup", LEFT(G40, 6) ="Master"), "F",""))),"")</f>
        <v/>
      </c>
      <c r="N40" s="0" t="str">
        <f aca="false">_xlfn.IFNA(IF(VLOOKUP($A40,nCino_DMW!$A$1:$AI$358,4,0)="System generated", "Y", "N"),"")</f>
        <v>N</v>
      </c>
      <c r="O40" s="0" t="str">
        <f aca="false">IF(LEFT(G40,6)="lookup", G40,IF(OR(D40=0, IFERROR(VLOOKUP($A40,nCino_DevProc!$A$2:$S$352,18,0),0)=0),"", VLOOKUP($A40,nCino_DevProc!$A$2:$S$352,18,0)))</f>
        <v/>
      </c>
      <c r="P40" s="0" t="str">
        <f aca="false">IF($B40="","",VLOOKUP($B40,'Object Info'!$A$2:$F$13,3,0))</f>
        <v>rskcsp_ds_underwriting_bundle</v>
      </c>
      <c r="Q40" s="0" t="str">
        <f aca="false">IF(D40="","",D40)</f>
        <v>LLC_BI__Object_API_Name__c</v>
      </c>
      <c r="R40" s="0" t="s">
        <v>158</v>
      </c>
      <c r="S40" s="0" t="str">
        <f aca="false">IF(OR(Q40 ="transactionKey", Q40="sequenceNumber", Q40 = "commitTimestamp", Q40 = "commitUser",Q40 = "commitNumber", Q40="changetype",Q40="entityName",Q40="ID", LEFT(Q40,12)="LastModified"), "N","Y")</f>
        <v>Y</v>
      </c>
      <c r="T40" s="0" t="str">
        <f aca="false">IF($B40="","",VLOOKUP($B40,'Object Info'!$A$2:$F$13,4,0))</f>
        <v>rskcsp_ds_underwriting_bundle_staging</v>
      </c>
      <c r="U40" s="0" t="str">
        <f aca="false">Q40</f>
        <v>LLC_BI__Object_API_Name__c</v>
      </c>
      <c r="V40" s="0" t="str">
        <f aca="false">IF(OR(LEFT(H40,9)="reference", D40=""),"STRING",VLOOKUP($H40,'DataType Conversion'!$A$8:$I$37,3,0))</f>
        <v>STRING</v>
      </c>
      <c r="W40" s="0" t="n">
        <f aca="false">IF(J40="", "",J40)</f>
        <v>255</v>
      </c>
      <c r="X40" s="0" t="str">
        <f aca="false">S40</f>
        <v>Y</v>
      </c>
      <c r="Y40" s="0" t="str">
        <f aca="false">IF(OR($U40="Id",$U40="LastModifiedDate"), "C","")</f>
        <v/>
      </c>
      <c r="Z40" s="0" t="str">
        <f aca="false">IF(Q40= "", "", IF(H40="Picklist", "Y", "N"))</f>
        <v>N</v>
      </c>
      <c r="AA40" s="0" t="str">
        <f aca="false">IF(OR(U40="CreatedDate",U40="CreatedById"),"Must be populated when changeType = CREATE","")</f>
        <v/>
      </c>
      <c r="AB40" s="0" t="str">
        <f aca="false">IF($B40="","",VLOOKUP($B40,'Object Info'!$A$2:$F$13,5,0))</f>
        <v>rskcsp_ds_underwriting_bundle_curated</v>
      </c>
      <c r="AC40" s="0" t="str">
        <f aca="false">U40</f>
        <v>LLC_BI__Object_API_Name__c</v>
      </c>
      <c r="AD40" s="0" t="str">
        <f aca="false">V40</f>
        <v>STRING</v>
      </c>
      <c r="AE40" s="0" t="n">
        <f aca="false">IF(W40="","",W40)</f>
        <v>255</v>
      </c>
      <c r="AF40" s="0" t="str">
        <f aca="false">X40</f>
        <v>Y</v>
      </c>
      <c r="AG40" s="0" t="str">
        <f aca="false">M40</f>
        <v/>
      </c>
      <c r="AH40" s="0" t="str">
        <f aca="false">IF(AC40="LastModifiedDate","Must be latest date for the record id in Staging, and date must be t-1", "")</f>
        <v/>
      </c>
      <c r="AL40" s="0" t="str">
        <f aca="false">IF($B40="","",VLOOKUP($B40,'Object Info'!$A$2:$F$13,6,0))</f>
        <v>underwriting_bundle</v>
      </c>
      <c r="AM40" s="0" t="str">
        <f aca="false">IF(AC40="","",IF(OR(AC40="ccs_migration_id__c"),SUBSTITUTE(LOWER(AC40),"__c",""),_xlfn.IFNA(SUBSTITUTE(SUBSTITUTE(SUBSTITUTE(SUBSTITUTE(AC40,"LLC_BI__",""),"CCS_",""),"__c",""),"cm_",""),AC40)))</f>
        <v>Object_API_Name</v>
      </c>
      <c r="AN40" s="0" t="str">
        <f aca="false">IF(AD40="","",AD40)</f>
        <v>STRING</v>
      </c>
      <c r="AO40" s="0" t="n">
        <f aca="false">IF(AE40="","",AE40)</f>
        <v>255</v>
      </c>
      <c r="AP40" s="0" t="str">
        <f aca="false">IF(AF40="","",AF40)</f>
        <v>Y</v>
      </c>
      <c r="AQ40" s="0" t="str">
        <f aca="false">IF(AG40="","",AG40)</f>
        <v/>
      </c>
    </row>
    <row r="41" customFormat="false" ht="15" hidden="false" customHeight="false" outlineLevel="0" collapsed="false">
      <c r="A41" s="0" t="str">
        <f aca="false">B41&amp;D41</f>
        <v>LLC_BI__Underwriting_Bundle__cOwnerId</v>
      </c>
      <c r="B41" s="0" t="s">
        <v>102</v>
      </c>
      <c r="C41" s="0" t="str">
        <f aca="false">_xlfn.IFNA(VLOOKUP($A41,nCino_DMW!$A$2:$AI$358,7,0),"")</f>
        <v>Underwriting Bundle</v>
      </c>
      <c r="D41" s="0" t="s">
        <v>148</v>
      </c>
      <c r="E41" s="0" t="str">
        <f aca="false">_xlfn.IFNA(VLOOKUP($A41,nCino_DMW!$A$2:$AI$358,9,0),"")</f>
        <v>Owner</v>
      </c>
      <c r="F41" s="0" t="str">
        <f aca="false">_xlfn.IFNA(VLOOKUP($A41,nCino_DMW!$A$1:$AI$358,12,0),"")</f>
        <v>Record owner.</v>
      </c>
      <c r="G41" s="0" t="str">
        <f aca="false">_xlfn.IFNA(IF(VLOOKUP($A41,nCino_DMW!$A$1:$AI$358,13,0)=0,"", VLOOKUP($A41,nCino_DMW!$A$1:$AI$358,13,0)),"")</f>
        <v>Lookup(User,Group)</v>
      </c>
      <c r="H41" s="0" t="str">
        <f aca="false">_xlfn.IFNA(IF(VLOOKUP($A41,nCino_DevProc!$A$2:$S$352,8,0)=0,"", VLOOKUP($A41,nCino_DevProc!$A$2:$S$352,8,0)),"")</f>
        <v>reference(Group,User)</v>
      </c>
      <c r="I41" s="0" t="n">
        <f aca="false">_xlfn.IFNA(IF(VLOOKUP($A41,nCino_DMW!$A$1:$AI$358,2,0)=0,"", VLOOKUP($A41,nCino_DMW!$A$1:$AI$358,2,0)),"")</f>
        <v>18</v>
      </c>
      <c r="J41" s="0" t="n">
        <f aca="false">IF(OR(D41=0, IFERROR(VLOOKUP($A41,nCino_DevProc!$A$2:$S$352,2,0),0)=0),"", VLOOKUP($A41,nCino_DevProc!$A$2:$S$352,2,0))</f>
        <v>18</v>
      </c>
      <c r="K41" s="0" t="str">
        <f aca="false">IFERROR(IF(VLOOKUP($A41,nCino_DMW!$A$1:$AI$358,22,0)="Y", "N", IF(VLOOKUP($A41,nCino_DMW!$A$1:$AI$358,22,0)="N",  "Y", "")),"")</f>
        <v>Y</v>
      </c>
      <c r="L41" s="0" t="str">
        <f aca="false">_xlfn.IFNA(IF(VLOOKUP($A41,nCino_DevProc!$A$2:$S$352,8,0)=TRUE(), "Y", "N"),"")</f>
        <v>N</v>
      </c>
      <c r="M41" s="0" t="str">
        <f aca="false">IFERROR(IF(VLOOKUP($A41,nCino_DevProc!$A$2:$S$352,18,0)=TRUE(), "E", IF(D41="Id", "P", IF(OR(LEFT(G41, 6) = "Lookup", LEFT(G41, 6) ="Master"), "F",""))),"")</f>
        <v>F</v>
      </c>
      <c r="N41" s="0" t="str">
        <f aca="false">_xlfn.IFNA(IF(VLOOKUP($A41,nCino_DMW!$A$1:$AI$358,4,0)="System generated", "Y", "N"),"")</f>
        <v>N</v>
      </c>
      <c r="O41" s="0" t="str">
        <f aca="false">IF(LEFT(G41,6)="lookup", G41,IF(OR(D41=0, IFERROR(VLOOKUP($A41,nCino_DevProc!$A$2:$S$352,18,0),0)=0),"", VLOOKUP($A41,nCino_DevProc!$A$2:$S$352,18,0)))</f>
        <v>Lookup(User,Group)</v>
      </c>
      <c r="P41" s="0" t="str">
        <f aca="false">IF($B41="","",VLOOKUP($B41,'Object Info'!$A$2:$F$13,3,0))</f>
        <v>rskcsp_ds_underwriting_bundle</v>
      </c>
      <c r="Q41" s="0" t="str">
        <f aca="false">IF(D41="","",D41)</f>
        <v>OwnerId</v>
      </c>
      <c r="R41" s="0" t="s">
        <v>158</v>
      </c>
      <c r="S41" s="0" t="str">
        <f aca="false">IF(OR(Q41 ="transactionKey", Q41="sequenceNumber", Q41 = "commitTimestamp", Q41 = "commitUser",Q41 = "commitNumber", Q41="changetype",Q41="entityName",Q41="ID", LEFT(Q41,12)="LastModified"), "N","Y")</f>
        <v>Y</v>
      </c>
      <c r="T41" s="0" t="str">
        <f aca="false">IF($B41="","",VLOOKUP($B41,'Object Info'!$A$2:$F$13,4,0))</f>
        <v>rskcsp_ds_underwriting_bundle_staging</v>
      </c>
      <c r="U41" s="0" t="str">
        <f aca="false">Q41</f>
        <v>OwnerId</v>
      </c>
      <c r="V41" s="0" t="str">
        <f aca="false">IF(OR(LEFT(H41,9)="reference", D41=""),"STRING",VLOOKUP($H41,'DataType Conversion'!$A$8:$I$37,3,0))</f>
        <v>STRING</v>
      </c>
      <c r="W41" s="0" t="n">
        <f aca="false">IF(J41="", "",J41)</f>
        <v>18</v>
      </c>
      <c r="X41" s="0" t="str">
        <f aca="false">S41</f>
        <v>Y</v>
      </c>
      <c r="Y41" s="0" t="str">
        <f aca="false">IF(OR($U41="Id",$U41="LastModifiedDate"), "C","")</f>
        <v/>
      </c>
      <c r="Z41" s="0" t="str">
        <f aca="false">IF(Q41= "", "", IF(H41="Picklist", "Y", "N"))</f>
        <v>N</v>
      </c>
      <c r="AA41" s="0" t="str">
        <f aca="false">IF(OR(U41="CreatedDate",U41="CreatedById"),"Must be populated when changeType = CREATE","")</f>
        <v/>
      </c>
      <c r="AB41" s="0" t="str">
        <f aca="false">IF($B41="","",VLOOKUP($B41,'Object Info'!$A$2:$F$13,5,0))</f>
        <v>rskcsp_ds_underwriting_bundle_curated</v>
      </c>
      <c r="AC41" s="0" t="str">
        <f aca="false">U41</f>
        <v>OwnerId</v>
      </c>
      <c r="AD41" s="0" t="str">
        <f aca="false">V41</f>
        <v>STRING</v>
      </c>
      <c r="AE41" s="0" t="n">
        <f aca="false">IF(W41="","",W41)</f>
        <v>18</v>
      </c>
      <c r="AF41" s="0" t="str">
        <f aca="false">X41</f>
        <v>Y</v>
      </c>
      <c r="AG41" s="0" t="str">
        <f aca="false">M41</f>
        <v>F</v>
      </c>
      <c r="AH41" s="0" t="str">
        <f aca="false">IF(AC41="LastModifiedDate","Must be latest date for the record id in Staging, and date must be t-1", "")</f>
        <v/>
      </c>
      <c r="AL41" s="0" t="str">
        <f aca="false">IF($B41="","",VLOOKUP($B41,'Object Info'!$A$2:$F$13,6,0))</f>
        <v>underwriting_bundle</v>
      </c>
      <c r="AM41" s="0" t="str">
        <f aca="false">IF(AC41="","",IF(OR(AC41="ccs_migration_id__c"),SUBSTITUTE(LOWER(AC41),"__c",""),_xlfn.IFNA(SUBSTITUTE(SUBSTITUTE(SUBSTITUTE(SUBSTITUTE(AC41,"LLC_BI__",""),"CCS_",""),"__c",""),"cm_",""),AC41)))</f>
        <v>OwnerId</v>
      </c>
      <c r="AN41" s="0" t="str">
        <f aca="false">IF(AD41="","",AD41)</f>
        <v>STRING</v>
      </c>
      <c r="AO41" s="0" t="n">
        <f aca="false">IF(AE41="","",AE41)</f>
        <v>18</v>
      </c>
      <c r="AP41" s="0" t="str">
        <f aca="false">IF(AF41="","",AF41)</f>
        <v>Y</v>
      </c>
      <c r="AQ41" s="0" t="str">
        <f aca="false">IF(AG41="","",AG41)</f>
        <v>F</v>
      </c>
    </row>
    <row r="42" customFormat="false" ht="15" hidden="false" customHeight="false" outlineLevel="0" collapsed="false">
      <c r="A42" s="0" t="str">
        <f aca="false">B42&amp;D42</f>
        <v>LLC_BI__Underwriting_Bundle__cLLC_BI__Relationship__c</v>
      </c>
      <c r="B42" s="0" t="s">
        <v>102</v>
      </c>
      <c r="C42" s="0" t="str">
        <f aca="false">_xlfn.IFNA(VLOOKUP($A42,nCino_DMW!$A$2:$AI$358,7,0),"")</f>
        <v>Underwriting Bundle</v>
      </c>
      <c r="D42" s="0" t="s">
        <v>222</v>
      </c>
      <c r="E42" s="0" t="str">
        <f aca="false">_xlfn.IFNA(VLOOKUP($A42,nCino_DMW!$A$2:$AI$358,9,0),"")</f>
        <v>Relationship</v>
      </c>
      <c r="F42" s="0" t="str">
        <f aca="false">_xlfn.IFNA(VLOOKUP($A42,nCino_DMW!$A$1:$AI$358,12,0),"")</f>
        <v>This field is required and automatically updated. Relationship to which this bundle belongs.</v>
      </c>
      <c r="G42" s="0" t="str">
        <f aca="false">_xlfn.IFNA(IF(VLOOKUP($A42,nCino_DMW!$A$1:$AI$358,13,0)=0,"", VLOOKUP($A42,nCino_DMW!$A$1:$AI$358,13,0)),"")</f>
        <v>Lookup(Relationship)</v>
      </c>
      <c r="H42" s="0" t="str">
        <f aca="false">_xlfn.IFNA(IF(VLOOKUP($A42,nCino_DevProc!$A$2:$S$352,8,0)=0,"", VLOOKUP($A42,nCino_DevProc!$A$2:$S$352,8,0)),"")</f>
        <v>reference(Account)</v>
      </c>
      <c r="I42" s="0" t="n">
        <f aca="false">_xlfn.IFNA(IF(VLOOKUP($A42,nCino_DMW!$A$1:$AI$358,2,0)=0,"", VLOOKUP($A42,nCino_DMW!$A$1:$AI$358,2,0)),"")</f>
        <v>18</v>
      </c>
      <c r="J42" s="0" t="n">
        <f aca="false">IF(OR(D42=0, IFERROR(VLOOKUP($A42,nCino_DevProc!$A$2:$S$352,2,0),0)=0),"", VLOOKUP($A42,nCino_DevProc!$A$2:$S$352,2,0))</f>
        <v>18</v>
      </c>
      <c r="K42" s="0" t="str">
        <f aca="false">IFERROR(IF(VLOOKUP($A42,nCino_DMW!$A$1:$AI$358,22,0)="Y", "N", IF(VLOOKUP($A42,nCino_DMW!$A$1:$AI$358,22,0)="N",  "Y", "")),"")</f>
        <v>Y</v>
      </c>
      <c r="L42" s="0" t="str">
        <f aca="false">_xlfn.IFNA(IF(VLOOKUP($A42,nCino_DevProc!$A$2:$S$352,8,0)=TRUE(), "Y", "N"),"")</f>
        <v>N</v>
      </c>
      <c r="M42" s="0" t="str">
        <f aca="false">IFERROR(IF(VLOOKUP($A42,nCino_DevProc!$A$2:$S$352,18,0)=TRUE(), "E", IF(D42="Id", "P", IF(OR(LEFT(G42, 6) = "Lookup", LEFT(G42, 6) ="Master"), "F",""))),"")</f>
        <v>F</v>
      </c>
      <c r="N42" s="0" t="str">
        <f aca="false">_xlfn.IFNA(IF(VLOOKUP($A42,nCino_DMW!$A$1:$AI$358,4,0)="System generated", "Y", "N"),"")</f>
        <v>N</v>
      </c>
      <c r="O42" s="0" t="str">
        <f aca="false">IF(LEFT(G42,6)="lookup", G42,IF(OR(D42=0, IFERROR(VLOOKUP($A42,nCino_DevProc!$A$2:$S$352,18,0),0)=0),"", VLOOKUP($A42,nCino_DevProc!$A$2:$S$352,18,0)))</f>
        <v>Lookup(Relationship)</v>
      </c>
      <c r="P42" s="0" t="str">
        <f aca="false">IF($B42="","",VLOOKUP($B42,'Object Info'!$A$2:$F$13,3,0))</f>
        <v>rskcsp_ds_underwriting_bundle</v>
      </c>
      <c r="Q42" s="0" t="str">
        <f aca="false">IF(D42="","",D42)</f>
        <v>LLC_BI__Relationship__c</v>
      </c>
      <c r="R42" s="0" t="s">
        <v>158</v>
      </c>
      <c r="S42" s="0" t="str">
        <f aca="false">IF(OR(Q42 ="transactionKey", Q42="sequenceNumber", Q42 = "commitTimestamp", Q42 = "commitUser",Q42 = "commitNumber", Q42="changetype",Q42="entityName",Q42="ID", LEFT(Q42,12)="LastModified"), "N","Y")</f>
        <v>Y</v>
      </c>
      <c r="T42" s="0" t="str">
        <f aca="false">IF($B42="","",VLOOKUP($B42,'Object Info'!$A$2:$F$13,4,0))</f>
        <v>rskcsp_ds_underwriting_bundle_staging</v>
      </c>
      <c r="U42" s="0" t="str">
        <f aca="false">Q42</f>
        <v>LLC_BI__Relationship__c</v>
      </c>
      <c r="V42" s="0" t="str">
        <f aca="false">IF(OR(LEFT(H42,9)="reference", D42=""),"STRING",VLOOKUP($H42,'DataType Conversion'!$A$8:$I$37,3,0))</f>
        <v>STRING</v>
      </c>
      <c r="W42" s="0" t="n">
        <f aca="false">IF(J42="", "",J42)</f>
        <v>18</v>
      </c>
      <c r="X42" s="0" t="str">
        <f aca="false">S42</f>
        <v>Y</v>
      </c>
      <c r="Y42" s="0" t="str">
        <f aca="false">IF(OR($U42="Id",$U42="LastModifiedDate"), "C","")</f>
        <v/>
      </c>
      <c r="Z42" s="0" t="str">
        <f aca="false">IF(Q42= "", "", IF(H42="Picklist", "Y", "N"))</f>
        <v>N</v>
      </c>
      <c r="AA42" s="0" t="str">
        <f aca="false">IF(OR(U42="CreatedDate",U42="CreatedById"),"Must be populated when changeType = CREATE","")</f>
        <v/>
      </c>
      <c r="AB42" s="0" t="str">
        <f aca="false">IF($B42="","",VLOOKUP($B42,'Object Info'!$A$2:$F$13,5,0))</f>
        <v>rskcsp_ds_underwriting_bundle_curated</v>
      </c>
      <c r="AC42" s="0" t="str">
        <f aca="false">U42</f>
        <v>LLC_BI__Relationship__c</v>
      </c>
      <c r="AD42" s="0" t="str">
        <f aca="false">V42</f>
        <v>STRING</v>
      </c>
      <c r="AE42" s="0" t="n">
        <f aca="false">IF(W42="","",W42)</f>
        <v>18</v>
      </c>
      <c r="AF42" s="0" t="str">
        <f aca="false">X42</f>
        <v>Y</v>
      </c>
      <c r="AG42" s="0" t="str">
        <f aca="false">M42</f>
        <v>F</v>
      </c>
      <c r="AH42" s="0" t="str">
        <f aca="false">IF(AC42="LastModifiedDate","Must be latest date for the record id in Staging, and date must be t-1", "")</f>
        <v/>
      </c>
      <c r="AL42" s="0" t="str">
        <f aca="false">IF($B42="","",VLOOKUP($B42,'Object Info'!$A$2:$F$13,6,0))</f>
        <v>underwriting_bundle</v>
      </c>
      <c r="AM42" s="0" t="str">
        <f aca="false">IF(AC42="","",IF(OR(AC42="ccs_migration_id__c"),SUBSTITUTE(LOWER(AC42),"__c",""),_xlfn.IFNA(SUBSTITUTE(SUBSTITUTE(SUBSTITUTE(SUBSTITUTE(AC42,"LLC_BI__",""),"CCS_",""),"__c",""),"cm_",""),AC42)))</f>
        <v>Relationship</v>
      </c>
      <c r="AN42" s="0" t="str">
        <f aca="false">IF(AD42="","",AD42)</f>
        <v>STRING</v>
      </c>
      <c r="AO42" s="0" t="n">
        <f aca="false">IF(AE42="","",AE42)</f>
        <v>18</v>
      </c>
      <c r="AP42" s="0" t="str">
        <f aca="false">IF(AF42="","",AF42)</f>
        <v>Y</v>
      </c>
      <c r="AQ42" s="0" t="str">
        <f aca="false">IF(AG42="","",AG42)</f>
        <v>F</v>
      </c>
    </row>
    <row r="43" customFormat="false" ht="15" hidden="false" customHeight="false" outlineLevel="0" collapsed="false">
      <c r="A43" s="0" t="str">
        <f aca="false">B43&amp;D43</f>
        <v>LLC_BI__Underwriting_Bundle__cLLC_BI__Selected_Scale__c</v>
      </c>
      <c r="B43" s="0" t="s">
        <v>102</v>
      </c>
      <c r="C43" s="0" t="str">
        <f aca="false">_xlfn.IFNA(VLOOKUP($A43,nCino_DMW!$A$2:$AI$358,7,0),"")</f>
        <v>Underwriting Bundle</v>
      </c>
      <c r="D43" s="0" t="s">
        <v>841</v>
      </c>
      <c r="E43" s="0" t="str">
        <f aca="false">_xlfn.IFNA(VLOOKUP($A43,nCino_DMW!$A$2:$AI$358,9,0),"")</f>
        <v>Selected Scale</v>
      </c>
      <c r="F43" s="0" t="str">
        <f aca="false">_xlfn.IFNA(VLOOKUP($A43,nCino_DMW!$A$1:$AI$358,12,0),"")</f>
        <v>This field is used to determine to what degree of accuracy should record values be printed or displayed.</v>
      </c>
      <c r="G43" s="0" t="str">
        <f aca="false">_xlfn.IFNA(IF(VLOOKUP($A43,nCino_DMW!$A$1:$AI$358,13,0)=0,"", VLOOKUP($A43,nCino_DMW!$A$1:$AI$358,13,0)),"")</f>
        <v>Picklist</v>
      </c>
      <c r="H43" s="0" t="str">
        <f aca="false">_xlfn.IFNA(IF(VLOOKUP($A43,nCino_DevProc!$A$2:$S$352,8,0)=0,"", VLOOKUP($A43,nCino_DevProc!$A$2:$S$352,8,0)),"")</f>
        <v>picklist</v>
      </c>
      <c r="I43" s="0" t="str">
        <f aca="false">_xlfn.IFNA(IF(VLOOKUP($A43,nCino_DMW!$A$1:$AI$358,2,0)=0,"", VLOOKUP($A43,nCino_DMW!$A$1:$AI$358,2,0)),"")</f>
        <v>See picklist options for lengths</v>
      </c>
      <c r="J43" s="0" t="n">
        <f aca="false">IF(OR(D43=0, IFERROR(VLOOKUP($A43,nCino_DevProc!$A$2:$S$352,2,0),0)=0),"", VLOOKUP($A43,nCino_DevProc!$A$2:$S$352,2,0))</f>
        <v>255</v>
      </c>
      <c r="K43" s="0" t="str">
        <f aca="false">IFERROR(IF(VLOOKUP($A43,nCino_DMW!$A$1:$AI$358,22,0)="Y", "N", IF(VLOOKUP($A43,nCino_DMW!$A$1:$AI$358,22,0)="N",  "Y", "")),"")</f>
        <v>N</v>
      </c>
      <c r="L43" s="0" t="str">
        <f aca="false">_xlfn.IFNA(IF(VLOOKUP($A43,nCino_DevProc!$A$2:$S$352,8,0)=TRUE(), "Y", "N"),"")</f>
        <v>N</v>
      </c>
      <c r="M43" s="0" t="str">
        <f aca="false">IFERROR(IF(VLOOKUP($A43,nCino_DevProc!$A$2:$S$352,18,0)=TRUE(), "E", IF(D43="Id", "P", IF(OR(LEFT(G43, 6) = "Lookup", LEFT(G43, 6) ="Master"), "F",""))),"")</f>
        <v/>
      </c>
      <c r="N43" s="0" t="str">
        <f aca="false">_xlfn.IFNA(IF(VLOOKUP($A43,nCino_DMW!$A$1:$AI$358,4,0)="System generated", "Y", "N"),"")</f>
        <v>N</v>
      </c>
      <c r="O43" s="0" t="str">
        <f aca="false">IF(LEFT(G43,6)="lookup", G43,IF(OR(D43=0, IFERROR(VLOOKUP($A43,nCino_DevProc!$A$2:$S$352,18,0),0)=0),"", VLOOKUP($A43,nCino_DevProc!$A$2:$S$352,18,0)))</f>
        <v/>
      </c>
      <c r="P43" s="0" t="str">
        <f aca="false">IF($B43="","",VLOOKUP($B43,'Object Info'!$A$2:$F$13,3,0))</f>
        <v>rskcsp_ds_underwriting_bundle</v>
      </c>
      <c r="Q43" s="0" t="str">
        <f aca="false">IF(D43="","",D43)</f>
        <v>LLC_BI__Selected_Scale__c</v>
      </c>
      <c r="R43" s="0" t="s">
        <v>158</v>
      </c>
      <c r="S43" s="0" t="str">
        <f aca="false">IF(OR(Q43 ="transactionKey", Q43="sequenceNumber", Q43 = "commitTimestamp", Q43 = "commitUser",Q43 = "commitNumber", Q43="changetype",Q43="entityName",Q43="ID", LEFT(Q43,12)="LastModified"), "N","Y")</f>
        <v>Y</v>
      </c>
      <c r="T43" s="0" t="str">
        <f aca="false">IF($B43="","",VLOOKUP($B43,'Object Info'!$A$2:$F$13,4,0))</f>
        <v>rskcsp_ds_underwriting_bundle_staging</v>
      </c>
      <c r="U43" s="0" t="str">
        <f aca="false">Q43</f>
        <v>LLC_BI__Selected_Scale__c</v>
      </c>
      <c r="V43" s="0" t="str">
        <f aca="false">IF(OR(LEFT(H43,9)="reference", D43=""),"STRING",VLOOKUP($H43,'DataType Conversion'!$A$8:$I$37,3,0))</f>
        <v>STRING</v>
      </c>
      <c r="W43" s="0" t="n">
        <f aca="false">IF(J43="", "",J43)</f>
        <v>255</v>
      </c>
      <c r="X43" s="0" t="str">
        <f aca="false">S43</f>
        <v>Y</v>
      </c>
      <c r="Y43" s="0" t="str">
        <f aca="false">IF(OR($U43="Id",$U43="LastModifiedDate"), "C","")</f>
        <v/>
      </c>
      <c r="Z43" s="0" t="str">
        <f aca="false">IF(Q43= "", "", IF(H43="Picklist", "Y", "N"))</f>
        <v>Y</v>
      </c>
      <c r="AA43" s="0" t="str">
        <f aca="false">IF(OR(U43="CreatedDate",U43="CreatedById"),"Must be populated when changeType = CREATE","")</f>
        <v/>
      </c>
      <c r="AB43" s="0" t="str">
        <f aca="false">IF($B43="","",VLOOKUP($B43,'Object Info'!$A$2:$F$13,5,0))</f>
        <v>rskcsp_ds_underwriting_bundle_curated</v>
      </c>
      <c r="AC43" s="0" t="str">
        <f aca="false">U43</f>
        <v>LLC_BI__Selected_Scale__c</v>
      </c>
      <c r="AD43" s="0" t="str">
        <f aca="false">V43</f>
        <v>STRING</v>
      </c>
      <c r="AE43" s="0" t="n">
        <f aca="false">IF(W43="","",W43)</f>
        <v>255</v>
      </c>
      <c r="AF43" s="0" t="str">
        <f aca="false">X43</f>
        <v>Y</v>
      </c>
      <c r="AG43" s="0" t="str">
        <f aca="false">M43</f>
        <v/>
      </c>
      <c r="AH43" s="0" t="str">
        <f aca="false">IF(AC43="LastModifiedDate","Must be latest date for the record id in Staging, and date must be t-1", "")</f>
        <v/>
      </c>
      <c r="AL43" s="0" t="str">
        <f aca="false">IF($B43="","",VLOOKUP($B43,'Object Info'!$A$2:$F$13,6,0))</f>
        <v>underwriting_bundle</v>
      </c>
      <c r="AM43" s="0" t="str">
        <f aca="false">IF(AC43="","",IF(OR(AC43="ccs_migration_id__c"),SUBSTITUTE(LOWER(AC43),"__c",""),_xlfn.IFNA(SUBSTITUTE(SUBSTITUTE(SUBSTITUTE(SUBSTITUTE(AC43,"LLC_BI__",""),"CCS_",""),"__c",""),"cm_",""),AC43)))</f>
        <v>Selected_Scale</v>
      </c>
      <c r="AN43" s="0" t="str">
        <f aca="false">IF(AD43="","",AD43)</f>
        <v>STRING</v>
      </c>
      <c r="AO43" s="0" t="n">
        <f aca="false">IF(AE43="","",AE43)</f>
        <v>255</v>
      </c>
      <c r="AP43" s="0" t="str">
        <f aca="false">IF(AF43="","",AF43)</f>
        <v>Y</v>
      </c>
      <c r="AQ43" s="0" t="str">
        <f aca="false">IF(AG43="","",AG43)</f>
        <v/>
      </c>
    </row>
    <row r="44" customFormat="false" ht="15" hidden="false" customHeight="false" outlineLevel="0" collapsed="false">
      <c r="A44" s="0" t="str">
        <f aca="false">B44&amp;D44</f>
        <v>LLC_BI__Underwriting_Bundle__cLLC_BI__Show_Footnotes__c</v>
      </c>
      <c r="B44" s="0" t="s">
        <v>102</v>
      </c>
      <c r="C44" s="0" t="str">
        <f aca="false">_xlfn.IFNA(VLOOKUP($A44,nCino_DMW!$A$2:$AI$358,7,0),"")</f>
        <v>Underwriting Bundle</v>
      </c>
      <c r="D44" s="0" t="s">
        <v>837</v>
      </c>
      <c r="E44" s="0" t="str">
        <f aca="false">_xlfn.IFNA(VLOOKUP($A44,nCino_DMW!$A$2:$AI$358,9,0),"")</f>
        <v>Show Footnotes</v>
      </c>
      <c r="F44" s="0" t="str">
        <f aca="false">_xlfn.IFNA(VLOOKUP($A44,nCino_DMW!$A$1:$AI$358,12,0),"")</f>
        <v>This defaults to false. User updated. Indicates whether Footnotes will be displayed for its statements.</v>
      </c>
      <c r="G44" s="0" t="str">
        <f aca="false">_xlfn.IFNA(IF(VLOOKUP($A44,nCino_DMW!$A$1:$AI$358,13,0)=0,"", VLOOKUP($A44,nCino_DMW!$A$1:$AI$358,13,0)),"")</f>
        <v>Checkbox</v>
      </c>
      <c r="H44" s="0" t="str">
        <f aca="false">_xlfn.IFNA(IF(VLOOKUP($A44,nCino_DevProc!$A$2:$S$352,8,0)=0,"", VLOOKUP($A44,nCino_DevProc!$A$2:$S$352,8,0)),"")</f>
        <v>boolean</v>
      </c>
      <c r="I44" s="0" t="str">
        <f aca="false">_xlfn.IFNA(IF(VLOOKUP($A44,nCino_DMW!$A$1:$AI$358,2,0)=0,"", VLOOKUP($A44,nCino_DMW!$A$1:$AI$358,2,0)),"")</f>
        <v>Boolean (True/False)</v>
      </c>
      <c r="J44" s="0" t="str">
        <f aca="false">IF(OR(D44=0, IFERROR(VLOOKUP($A44,nCino_DevProc!$A$2:$S$352,2,0),0)=0),"", VLOOKUP($A44,nCino_DevProc!$A$2:$S$352,2,0))</f>
        <v/>
      </c>
      <c r="K44" s="0" t="str">
        <f aca="false">IFERROR(IF(VLOOKUP($A44,nCino_DMW!$A$1:$AI$358,22,0)="Y", "N", IF(VLOOKUP($A44,nCino_DMW!$A$1:$AI$358,22,0)="N",  "Y", "")),"")</f>
        <v>Y</v>
      </c>
      <c r="L44" s="0" t="str">
        <f aca="false">_xlfn.IFNA(IF(VLOOKUP($A44,nCino_DevProc!$A$2:$S$352,8,0)=TRUE(), "Y", "N"),"")</f>
        <v>N</v>
      </c>
      <c r="M44" s="0" t="str">
        <f aca="false">IFERROR(IF(VLOOKUP($A44,nCino_DevProc!$A$2:$S$352,18,0)=TRUE(), "E", IF(D44="Id", "P", IF(OR(LEFT(G44, 6) = "Lookup", LEFT(G44, 6) ="Master"), "F",""))),"")</f>
        <v/>
      </c>
      <c r="N44" s="0" t="str">
        <f aca="false">_xlfn.IFNA(IF(VLOOKUP($A44,nCino_DMW!$A$1:$AI$358,4,0)="System generated", "Y", "N"),"")</f>
        <v>N</v>
      </c>
      <c r="O44" s="0" t="str">
        <f aca="false">IF(LEFT(G44,6)="lookup", G44,IF(OR(D44=0, IFERROR(VLOOKUP($A44,nCino_DevProc!$A$2:$S$352,18,0),0)=0),"", VLOOKUP($A44,nCino_DevProc!$A$2:$S$352,18,0)))</f>
        <v/>
      </c>
      <c r="P44" s="0" t="str">
        <f aca="false">IF($B44="","",VLOOKUP($B44,'Object Info'!$A$2:$F$13,3,0))</f>
        <v>rskcsp_ds_underwriting_bundle</v>
      </c>
      <c r="Q44" s="0" t="str">
        <f aca="false">IF(D44="","",D44)</f>
        <v>LLC_BI__Show_Footnotes__c</v>
      </c>
      <c r="R44" s="0" t="s">
        <v>158</v>
      </c>
      <c r="S44" s="0" t="str">
        <f aca="false">IF(OR(Q44 ="transactionKey", Q44="sequenceNumber", Q44 = "commitTimestamp", Q44 = "commitUser",Q44 = "commitNumber", Q44="changetype",Q44="entityName",Q44="ID", LEFT(Q44,12)="LastModified"), "N","Y")</f>
        <v>Y</v>
      </c>
      <c r="T44" s="0" t="str">
        <f aca="false">IF($B44="","",VLOOKUP($B44,'Object Info'!$A$2:$F$13,4,0))</f>
        <v>rskcsp_ds_underwriting_bundle_staging</v>
      </c>
      <c r="U44" s="0" t="str">
        <f aca="false">Q44</f>
        <v>LLC_BI__Show_Footnotes__c</v>
      </c>
      <c r="V44" s="0" t="str">
        <f aca="false">IF(OR(LEFT(H44,9)="reference", D44=""),"STRING",VLOOKUP($H44,'DataType Conversion'!$A$8:$I$37,3,0))</f>
        <v>BOOL</v>
      </c>
      <c r="W44" s="0" t="str">
        <f aca="false">IF(J44="", "",J44)</f>
        <v/>
      </c>
      <c r="X44" s="0" t="str">
        <f aca="false">S44</f>
        <v>Y</v>
      </c>
      <c r="Y44" s="0" t="str">
        <f aca="false">IF(OR($U44="Id",$U44="LastModifiedDate"), "C","")</f>
        <v/>
      </c>
      <c r="Z44" s="0" t="str">
        <f aca="false">IF(Q44= "", "", IF(H44="Picklist", "Y", "N"))</f>
        <v>N</v>
      </c>
      <c r="AA44" s="0" t="str">
        <f aca="false">IF(OR(U44="CreatedDate",U44="CreatedById"),"Must be populated when changeType = CREATE","")</f>
        <v/>
      </c>
      <c r="AB44" s="0" t="str">
        <f aca="false">IF($B44="","",VLOOKUP($B44,'Object Info'!$A$2:$F$13,5,0))</f>
        <v>rskcsp_ds_underwriting_bundle_curated</v>
      </c>
      <c r="AC44" s="0" t="str">
        <f aca="false">U44</f>
        <v>LLC_BI__Show_Footnotes__c</v>
      </c>
      <c r="AD44" s="0" t="str">
        <f aca="false">V44</f>
        <v>BOOL</v>
      </c>
      <c r="AE44" s="0" t="str">
        <f aca="false">IF(W44="","",W44)</f>
        <v/>
      </c>
      <c r="AF44" s="0" t="str">
        <f aca="false">X44</f>
        <v>Y</v>
      </c>
      <c r="AG44" s="0" t="str">
        <f aca="false">M44</f>
        <v/>
      </c>
      <c r="AH44" s="0" t="str">
        <f aca="false">IF(AC44="LastModifiedDate","Must be latest date for the record id in Staging, and date must be t-1", "")</f>
        <v/>
      </c>
      <c r="AL44" s="0" t="str">
        <f aca="false">IF($B44="","",VLOOKUP($B44,'Object Info'!$A$2:$F$13,6,0))</f>
        <v>underwriting_bundle</v>
      </c>
      <c r="AM44" s="0" t="str">
        <f aca="false">IF(AC44="","",IF(OR(AC44="ccs_migration_id__c"),SUBSTITUTE(LOWER(AC44),"__c",""),_xlfn.IFNA(SUBSTITUTE(SUBSTITUTE(SUBSTITUTE(SUBSTITUTE(AC44,"LLC_BI__",""),"CCS_",""),"__c",""),"cm_",""),AC44)))</f>
        <v>Show_Footnotes</v>
      </c>
      <c r="AN44" s="0" t="str">
        <f aca="false">IF(AD44="","",AD44)</f>
        <v>BOOL</v>
      </c>
      <c r="AO44" s="0" t="str">
        <f aca="false">IF(AE44="","",AE44)</f>
        <v/>
      </c>
      <c r="AP44" s="0" t="str">
        <f aca="false">IF(AF44="","",AF44)</f>
        <v>Y</v>
      </c>
      <c r="AQ44" s="0" t="str">
        <f aca="false">IF(AG44="","",AG44)</f>
        <v/>
      </c>
    </row>
    <row r="45" customFormat="false" ht="15" hidden="false" customHeight="false" outlineLevel="0" collapsed="false">
      <c r="A45" s="0" t="str">
        <f aca="false">B45&amp;D45</f>
        <v>LLC_BI__Underwriting_Bundle__cLLC_BI__Source_Template__c</v>
      </c>
      <c r="B45" s="0" t="s">
        <v>102</v>
      </c>
      <c r="C45" s="0" t="str">
        <f aca="false">_xlfn.IFNA(VLOOKUP($A45,nCino_DMW!$A$2:$AI$358,7,0),"")</f>
        <v>Underwriting Bundle</v>
      </c>
      <c r="D45" s="0" t="s">
        <v>855</v>
      </c>
      <c r="E45" s="0" t="str">
        <f aca="false">_xlfn.IFNA(VLOOKUP($A45,nCino_DMW!$A$2:$AI$358,9,0),"")</f>
        <v>Source Template</v>
      </c>
      <c r="F45" s="0" t="str">
        <f aca="false">_xlfn.IFNA(VLOOKUP($A45,nCino_DMW!$A$1:$AI$358,12,0),"")</f>
        <v>The system populates this lookup field with the Underwriting Bundle template.</v>
      </c>
      <c r="G45" s="0" t="str">
        <f aca="false">_xlfn.IFNA(IF(VLOOKUP($A45,nCino_DMW!$A$1:$AI$358,13,0)=0,"", VLOOKUP($A45,nCino_DMW!$A$1:$AI$358,13,0)),"")</f>
        <v>Lookup(Underwriting Bundle)</v>
      </c>
      <c r="H45" s="0" t="str">
        <f aca="false">_xlfn.IFNA(IF(VLOOKUP($A45,nCino_DevProc!$A$2:$S$352,8,0)=0,"", VLOOKUP($A45,nCino_DevProc!$A$2:$S$352,8,0)),"")</f>
        <v>reference(LLC_BI__Underwriting_Bundle__c)</v>
      </c>
      <c r="I45" s="0" t="n">
        <f aca="false">_xlfn.IFNA(IF(VLOOKUP($A45,nCino_DMW!$A$1:$AI$358,2,0)=0,"", VLOOKUP($A45,nCino_DMW!$A$1:$AI$358,2,0)),"")</f>
        <v>18</v>
      </c>
      <c r="J45" s="0" t="n">
        <f aca="false">IF(OR(D45=0, IFERROR(VLOOKUP($A45,nCino_DevProc!$A$2:$S$352,2,0),0)=0),"", VLOOKUP($A45,nCino_DevProc!$A$2:$S$352,2,0))</f>
        <v>18</v>
      </c>
      <c r="K45" s="0" t="str">
        <f aca="false">IFERROR(IF(VLOOKUP($A45,nCino_DMW!$A$1:$AI$358,22,0)="Y", "N", IF(VLOOKUP($A45,nCino_DMW!$A$1:$AI$358,22,0)="N",  "Y", "")),"")</f>
        <v>Y</v>
      </c>
      <c r="L45" s="0" t="str">
        <f aca="false">_xlfn.IFNA(IF(VLOOKUP($A45,nCino_DevProc!$A$2:$S$352,8,0)=TRUE(), "Y", "N"),"")</f>
        <v>N</v>
      </c>
      <c r="M45" s="0" t="str">
        <f aca="false">IFERROR(IF(VLOOKUP($A45,nCino_DevProc!$A$2:$S$352,18,0)=TRUE(), "E", IF(D45="Id", "P", IF(OR(LEFT(G45, 6) = "Lookup", LEFT(G45, 6) ="Master"), "F",""))),"")</f>
        <v>F</v>
      </c>
      <c r="N45" s="0" t="str">
        <f aca="false">_xlfn.IFNA(IF(VLOOKUP($A45,nCino_DMW!$A$1:$AI$358,4,0)="System generated", "Y", "N"),"")</f>
        <v>N</v>
      </c>
      <c r="O45" s="0" t="str">
        <f aca="false">IF(LEFT(G45,6)="lookup", G45,IF(OR(D45=0, IFERROR(VLOOKUP($A45,nCino_DevProc!$A$2:$S$352,18,0),0)=0),"", VLOOKUP($A45,nCino_DevProc!$A$2:$S$352,18,0)))</f>
        <v>Lookup(Underwriting Bundle)</v>
      </c>
      <c r="P45" s="0" t="str">
        <f aca="false">IF($B45="","",VLOOKUP($B45,'Object Info'!$A$2:$F$13,3,0))</f>
        <v>rskcsp_ds_underwriting_bundle</v>
      </c>
      <c r="Q45" s="0" t="str">
        <f aca="false">IF(D45="","",D45)</f>
        <v>LLC_BI__Source_Template__c</v>
      </c>
      <c r="R45" s="0" t="s">
        <v>158</v>
      </c>
      <c r="S45" s="0" t="str">
        <f aca="false">IF(OR(Q45 ="transactionKey", Q45="sequenceNumber", Q45 = "commitTimestamp", Q45 = "commitUser",Q45 = "commitNumber", Q45="changetype",Q45="entityName",Q45="ID", LEFT(Q45,12)="LastModified"), "N","Y")</f>
        <v>Y</v>
      </c>
      <c r="T45" s="0" t="str">
        <f aca="false">IF($B45="","",VLOOKUP($B45,'Object Info'!$A$2:$F$13,4,0))</f>
        <v>rskcsp_ds_underwriting_bundle_staging</v>
      </c>
      <c r="U45" s="0" t="str">
        <f aca="false">Q45</f>
        <v>LLC_BI__Source_Template__c</v>
      </c>
      <c r="V45" s="0" t="str">
        <f aca="false">IF(OR(LEFT(H45,9)="reference", D45=""),"STRING",VLOOKUP($H45,'DataType Conversion'!$A$8:$I$37,3,0))</f>
        <v>STRING</v>
      </c>
      <c r="W45" s="0" t="n">
        <f aca="false">IF(J45="", "",J45)</f>
        <v>18</v>
      </c>
      <c r="X45" s="0" t="str">
        <f aca="false">S45</f>
        <v>Y</v>
      </c>
      <c r="Y45" s="0" t="str">
        <f aca="false">IF(OR($U45="Id",$U45="LastModifiedDate"), "C","")</f>
        <v/>
      </c>
      <c r="Z45" s="0" t="str">
        <f aca="false">IF(Q45= "", "", IF(H45="Picklist", "Y", "N"))</f>
        <v>N</v>
      </c>
      <c r="AA45" s="0" t="str">
        <f aca="false">IF(OR(U45="CreatedDate",U45="CreatedById"),"Must be populated when changeType = CREATE","")</f>
        <v/>
      </c>
      <c r="AB45" s="0" t="str">
        <f aca="false">IF($B45="","",VLOOKUP($B45,'Object Info'!$A$2:$F$13,5,0))</f>
        <v>rskcsp_ds_underwriting_bundle_curated</v>
      </c>
      <c r="AC45" s="0" t="str">
        <f aca="false">U45</f>
        <v>LLC_BI__Source_Template__c</v>
      </c>
      <c r="AD45" s="0" t="str">
        <f aca="false">V45</f>
        <v>STRING</v>
      </c>
      <c r="AE45" s="0" t="n">
        <f aca="false">IF(W45="","",W45)</f>
        <v>18</v>
      </c>
      <c r="AF45" s="0" t="str">
        <f aca="false">X45</f>
        <v>Y</v>
      </c>
      <c r="AG45" s="0" t="str">
        <f aca="false">M45</f>
        <v>F</v>
      </c>
      <c r="AH45" s="0" t="str">
        <f aca="false">IF(AC45="LastModifiedDate","Must be latest date for the record id in Staging, and date must be t-1", "")</f>
        <v/>
      </c>
      <c r="AL45" s="0" t="str">
        <f aca="false">IF($B45="","",VLOOKUP($B45,'Object Info'!$A$2:$F$13,6,0))</f>
        <v>underwriting_bundle</v>
      </c>
      <c r="AM45" s="0" t="str">
        <f aca="false">IF(AC45="","",IF(OR(AC45="ccs_migration_id__c"),SUBSTITUTE(LOWER(AC45),"__c",""),_xlfn.IFNA(SUBSTITUTE(SUBSTITUTE(SUBSTITUTE(SUBSTITUTE(AC45,"LLC_BI__",""),"CCS_",""),"__c",""),"cm_",""),AC45)))</f>
        <v>Source_Template</v>
      </c>
      <c r="AN45" s="0" t="str">
        <f aca="false">IF(AD45="","",AD45)</f>
        <v>STRING</v>
      </c>
      <c r="AO45" s="0" t="n">
        <f aca="false">IF(AE45="","",AE45)</f>
        <v>18</v>
      </c>
      <c r="AP45" s="0" t="str">
        <f aca="false">IF(AF45="","",AF45)</f>
        <v>Y</v>
      </c>
      <c r="AQ45" s="0" t="str">
        <f aca="false">IF(AG45="","",AG45)</f>
        <v>F</v>
      </c>
    </row>
    <row r="46" customFormat="false" ht="15" hidden="false" customHeight="false" outlineLevel="0" collapsed="false">
      <c r="A46" s="0" t="str">
        <f aca="false">B46&amp;D46</f>
        <v>LLC_BI__Underwriting_Bundle__cName</v>
      </c>
      <c r="B46" s="0" t="s">
        <v>102</v>
      </c>
      <c r="C46" s="0" t="str">
        <f aca="false">_xlfn.IFNA(VLOOKUP($A46,nCino_DMW!$A$2:$AI$358,7,0),"")</f>
        <v>Underwriting Bundle</v>
      </c>
      <c r="D46" s="0" t="s">
        <v>28</v>
      </c>
      <c r="E46" s="0" t="str">
        <f aca="false">_xlfn.IFNA(VLOOKUP($A46,nCino_DMW!$A$2:$AI$358,9,0),"")</f>
        <v>Underwriting Bundle Name</v>
      </c>
      <c r="F46" s="0" t="n">
        <f aca="false">_xlfn.IFNA(VLOOKUP($A46,nCino_DMW!$A$1:$AI$358,12,0),"")</f>
        <v>0</v>
      </c>
      <c r="G46" s="0" t="str">
        <f aca="false">_xlfn.IFNA(IF(VLOOKUP($A46,nCino_DMW!$A$1:$AI$358,13,0)=0,"", VLOOKUP($A46,nCino_DMW!$A$1:$AI$358,13,0)),"")</f>
        <v>Text</v>
      </c>
      <c r="H46" s="0" t="str">
        <f aca="false">_xlfn.IFNA(IF(VLOOKUP($A46,nCino_DevProc!$A$2:$S$352,8,0)=0,"", VLOOKUP($A46,nCino_DevProc!$A$2:$S$352,8,0)),"")</f>
        <v>string</v>
      </c>
      <c r="I46" s="0" t="n">
        <f aca="false">_xlfn.IFNA(IF(VLOOKUP($A46,nCino_DMW!$A$1:$AI$358,2,0)=0,"", VLOOKUP($A46,nCino_DMW!$A$1:$AI$358,2,0)),"")</f>
        <v>80</v>
      </c>
      <c r="J46" s="0" t="n">
        <f aca="false">IF(OR(D46=0, IFERROR(VLOOKUP($A46,nCino_DevProc!$A$2:$S$352,2,0),0)=0),"", VLOOKUP($A46,nCino_DevProc!$A$2:$S$352,2,0))</f>
        <v>80</v>
      </c>
      <c r="K46" s="0" t="str">
        <f aca="false">IFERROR(IF(VLOOKUP($A46,nCino_DMW!$A$1:$AI$358,22,0)="Y", "N", IF(VLOOKUP($A46,nCino_DMW!$A$1:$AI$358,22,0)="N",  "Y", "")),"")</f>
        <v>N</v>
      </c>
      <c r="L46" s="0" t="str">
        <f aca="false">_xlfn.IFNA(IF(VLOOKUP($A46,nCino_DevProc!$A$2:$S$352,8,0)=TRUE(), "Y", "N"),"")</f>
        <v>N</v>
      </c>
      <c r="M46" s="0" t="str">
        <f aca="false">IFERROR(IF(VLOOKUP($A46,nCino_DevProc!$A$2:$S$352,18,0)=TRUE(), "E", IF(D46="Id", "P", IF(OR(LEFT(G46, 6) = "Lookup", LEFT(G46, 6) ="Master"), "F",""))),"")</f>
        <v/>
      </c>
      <c r="N46" s="0" t="str">
        <f aca="false">_xlfn.IFNA(IF(VLOOKUP($A46,nCino_DMW!$A$1:$AI$358,4,0)="System generated", "Y", "N"),"")</f>
        <v>Y</v>
      </c>
      <c r="O46" s="0" t="str">
        <f aca="false">IF(LEFT(G46,6)="lookup", G46,IF(OR(D46=0, IFERROR(VLOOKUP($A46,nCino_DevProc!$A$2:$S$352,18,0),0)=0),"", VLOOKUP($A46,nCino_DevProc!$A$2:$S$352,18,0)))</f>
        <v/>
      </c>
      <c r="P46" s="0" t="str">
        <f aca="false">IF($B46="","",VLOOKUP($B46,'Object Info'!$A$2:$F$13,3,0))</f>
        <v>rskcsp_ds_underwriting_bundle</v>
      </c>
      <c r="Q46" s="0" t="str">
        <f aca="false">IF(D46="","",D46)</f>
        <v>Name</v>
      </c>
      <c r="R46" s="0" t="s">
        <v>158</v>
      </c>
      <c r="S46" s="0" t="str">
        <f aca="false">IF(OR(Q46 ="transactionKey", Q46="sequenceNumber", Q46 = "commitTimestamp", Q46 = "commitUser",Q46 = "commitNumber", Q46="changetype",Q46="entityName",Q46="ID", LEFT(Q46,12)="LastModified"), "N","Y")</f>
        <v>Y</v>
      </c>
      <c r="T46" s="0" t="str">
        <f aca="false">IF($B46="","",VLOOKUP($B46,'Object Info'!$A$2:$F$13,4,0))</f>
        <v>rskcsp_ds_underwriting_bundle_staging</v>
      </c>
      <c r="U46" s="0" t="str">
        <f aca="false">Q46</f>
        <v>Name</v>
      </c>
      <c r="V46" s="0" t="str">
        <f aca="false">IF(OR(LEFT(H46,9)="reference", D46=""),"STRING",VLOOKUP($H46,'DataType Conversion'!$A$8:$I$37,3,0))</f>
        <v>STRING</v>
      </c>
      <c r="W46" s="0" t="n">
        <f aca="false">IF(J46="", "",J46)</f>
        <v>80</v>
      </c>
      <c r="X46" s="0" t="str">
        <f aca="false">S46</f>
        <v>Y</v>
      </c>
      <c r="Y46" s="0" t="str">
        <f aca="false">IF(OR($U46="Id",$U46="LastModifiedDate"), "C","")</f>
        <v/>
      </c>
      <c r="Z46" s="0" t="str">
        <f aca="false">IF(Q46= "", "", IF(H46="Picklist", "Y", "N"))</f>
        <v>N</v>
      </c>
      <c r="AA46" s="0" t="str">
        <f aca="false">IF(OR(U46="CreatedDate",U46="CreatedById"),"Must be populated when changeType = CREATE","")</f>
        <v/>
      </c>
      <c r="AB46" s="0" t="str">
        <f aca="false">IF($B46="","",VLOOKUP($B46,'Object Info'!$A$2:$F$13,5,0))</f>
        <v>rskcsp_ds_underwriting_bundle_curated</v>
      </c>
      <c r="AC46" s="0" t="str">
        <f aca="false">U46</f>
        <v>Name</v>
      </c>
      <c r="AD46" s="0" t="str">
        <f aca="false">V46</f>
        <v>STRING</v>
      </c>
      <c r="AE46" s="0" t="n">
        <f aca="false">IF(W46="","",W46)</f>
        <v>80</v>
      </c>
      <c r="AF46" s="0" t="str">
        <f aca="false">X46</f>
        <v>Y</v>
      </c>
      <c r="AG46" s="0" t="str">
        <f aca="false">M46</f>
        <v/>
      </c>
      <c r="AH46" s="0" t="str">
        <f aca="false">IF(AC46="LastModifiedDate","Must be latest date for the record id in Staging, and date must be t-1", "")</f>
        <v/>
      </c>
      <c r="AL46" s="0" t="str">
        <f aca="false">IF($B46="","",VLOOKUP($B46,'Object Info'!$A$2:$F$13,6,0))</f>
        <v>underwriting_bundle</v>
      </c>
      <c r="AM46" s="0" t="str">
        <f aca="false">IF(AC46="","",IF(OR(AC46="ccs_migration_id__c"),SUBSTITUTE(LOWER(AC46),"__c",""),_xlfn.IFNA(SUBSTITUTE(SUBSTITUTE(SUBSTITUTE(SUBSTITUTE(AC46,"LLC_BI__",""),"CCS_",""),"__c",""),"cm_",""),AC46)))</f>
        <v>Name</v>
      </c>
      <c r="AN46" s="0" t="str">
        <f aca="false">IF(AD46="","",AD46)</f>
        <v>STRING</v>
      </c>
      <c r="AO46" s="0" t="n">
        <f aca="false">IF(AE46="","",AE46)</f>
        <v>80</v>
      </c>
      <c r="AP46" s="0" t="str">
        <f aca="false">IF(AF46="","",AF46)</f>
        <v>Y</v>
      </c>
      <c r="AQ46" s="0" t="str">
        <f aca="false">IF(AG46="","",AG46)</f>
        <v/>
      </c>
    </row>
    <row r="47" customFormat="false" ht="15" hidden="false" customHeight="false" outlineLevel="0" collapsed="false">
      <c r="A47" s="0" t="str">
        <f aca="false">B47&amp;D47</f>
        <v>LLC_BI__Underwriting_Bundle__cLLC_BI__Version__c</v>
      </c>
      <c r="B47" s="0" t="s">
        <v>102</v>
      </c>
      <c r="C47" s="0" t="str">
        <f aca="false">_xlfn.IFNA(VLOOKUP($A47,nCino_DMW!$A$2:$AI$358,7,0),"")</f>
        <v>Underwriting Bundle</v>
      </c>
      <c r="D47" s="0" t="s">
        <v>865</v>
      </c>
      <c r="E47" s="0" t="str">
        <f aca="false">_xlfn.IFNA(VLOOKUP($A47,nCino_DMW!$A$2:$AI$358,9,0),"")</f>
        <v>Version</v>
      </c>
      <c r="F47" s="0" t="str">
        <f aca="false">_xlfn.IFNA(VLOOKUP($A47,nCino_DMW!$A$1:$AI$358,12,0),"")</f>
        <v>Users populate this optional text field to indicate the version of the template. By default, it is blank.</v>
      </c>
      <c r="G47" s="0" t="str">
        <f aca="false">_xlfn.IFNA(IF(VLOOKUP($A47,nCino_DMW!$A$1:$AI$358,13,0)=0,"", VLOOKUP($A47,nCino_DMW!$A$1:$AI$358,13,0)),"")</f>
        <v>Text</v>
      </c>
      <c r="H47" s="0" t="str">
        <f aca="false">_xlfn.IFNA(IF(VLOOKUP($A47,nCino_DevProc!$A$2:$S$352,8,0)=0,"", VLOOKUP($A47,nCino_DevProc!$A$2:$S$352,8,0)),"")</f>
        <v>string</v>
      </c>
      <c r="I47" s="0" t="n">
        <f aca="false">_xlfn.IFNA(IF(VLOOKUP($A47,nCino_DMW!$A$1:$AI$358,2,0)=0,"", VLOOKUP($A47,nCino_DMW!$A$1:$AI$358,2,0)),"")</f>
        <v>80</v>
      </c>
      <c r="J47" s="0" t="n">
        <f aca="false">IF(OR(D47=0, IFERROR(VLOOKUP($A47,nCino_DevProc!$A$2:$S$352,2,0),0)=0),"", VLOOKUP($A47,nCino_DevProc!$A$2:$S$352,2,0))</f>
        <v>80</v>
      </c>
      <c r="K47" s="0" t="str">
        <f aca="false">IFERROR(IF(VLOOKUP($A47,nCino_DMW!$A$1:$AI$358,22,0)="Y", "N", IF(VLOOKUP($A47,nCino_DMW!$A$1:$AI$358,22,0)="N",  "Y", "")),"")</f>
        <v>Y</v>
      </c>
      <c r="L47" s="0" t="str">
        <f aca="false">_xlfn.IFNA(IF(VLOOKUP($A47,nCino_DevProc!$A$2:$S$352,8,0)=TRUE(), "Y", "N"),"")</f>
        <v>N</v>
      </c>
      <c r="M47" s="0" t="str">
        <f aca="false">IFERROR(IF(VLOOKUP($A47,nCino_DevProc!$A$2:$S$352,18,0)=TRUE(), "E", IF(D47="Id", "P", IF(OR(LEFT(G47, 6) = "Lookup", LEFT(G47, 6) ="Master"), "F",""))),"")</f>
        <v/>
      </c>
      <c r="N47" s="0" t="str">
        <f aca="false">_xlfn.IFNA(IF(VLOOKUP($A47,nCino_DMW!$A$1:$AI$358,4,0)="System generated", "Y", "N"),"")</f>
        <v>N</v>
      </c>
      <c r="O47" s="0" t="str">
        <f aca="false">IF(LEFT(G47,6)="lookup", G47,IF(OR(D47=0, IFERROR(VLOOKUP($A47,nCino_DevProc!$A$2:$S$352,18,0),0)=0),"", VLOOKUP($A47,nCino_DevProc!$A$2:$S$352,18,0)))</f>
        <v/>
      </c>
      <c r="P47" s="0" t="str">
        <f aca="false">IF($B47="","",VLOOKUP($B47,'Object Info'!$A$2:$F$13,3,0))</f>
        <v>rskcsp_ds_underwriting_bundle</v>
      </c>
      <c r="Q47" s="0" t="str">
        <f aca="false">IF(D47="","",D47)</f>
        <v>LLC_BI__Version__c</v>
      </c>
      <c r="R47" s="0" t="s">
        <v>158</v>
      </c>
      <c r="S47" s="0" t="str">
        <f aca="false">IF(OR(Q47 ="transactionKey", Q47="sequenceNumber", Q47 = "commitTimestamp", Q47 = "commitUser",Q47 = "commitNumber", Q47="changetype",Q47="entityName",Q47="ID", LEFT(Q47,12)="LastModified"), "N","Y")</f>
        <v>Y</v>
      </c>
      <c r="T47" s="0" t="str">
        <f aca="false">IF($B47="","",VLOOKUP($B47,'Object Info'!$A$2:$F$13,4,0))</f>
        <v>rskcsp_ds_underwriting_bundle_staging</v>
      </c>
      <c r="U47" s="0" t="str">
        <f aca="false">Q47</f>
        <v>LLC_BI__Version__c</v>
      </c>
      <c r="V47" s="0" t="str">
        <f aca="false">IF(OR(LEFT(H47,9)="reference", D47=""),"STRING",VLOOKUP($H47,'DataType Conversion'!$A$8:$I$37,3,0))</f>
        <v>STRING</v>
      </c>
      <c r="W47" s="0" t="n">
        <f aca="false">IF(J47="", "",J47)</f>
        <v>80</v>
      </c>
      <c r="X47" s="0" t="str">
        <f aca="false">S47</f>
        <v>Y</v>
      </c>
      <c r="Y47" s="0" t="str">
        <f aca="false">IF(OR($U47="Id",$U47="LastModifiedDate"), "C","")</f>
        <v/>
      </c>
      <c r="Z47" s="0" t="str">
        <f aca="false">IF(Q47= "", "", IF(H47="Picklist", "Y", "N"))</f>
        <v>N</v>
      </c>
      <c r="AA47" s="0" t="str">
        <f aca="false">IF(OR(U47="CreatedDate",U47="CreatedById"),"Must be populated when changeType = CREATE","")</f>
        <v/>
      </c>
      <c r="AB47" s="0" t="str">
        <f aca="false">IF($B47="","",VLOOKUP($B47,'Object Info'!$A$2:$F$13,5,0))</f>
        <v>rskcsp_ds_underwriting_bundle_curated</v>
      </c>
      <c r="AC47" s="0" t="str">
        <f aca="false">U47</f>
        <v>LLC_BI__Version__c</v>
      </c>
      <c r="AD47" s="0" t="str">
        <f aca="false">V47</f>
        <v>STRING</v>
      </c>
      <c r="AE47" s="0" t="n">
        <f aca="false">IF(W47="","",W47)</f>
        <v>80</v>
      </c>
      <c r="AF47" s="0" t="str">
        <f aca="false">X47</f>
        <v>Y</v>
      </c>
      <c r="AG47" s="0" t="str">
        <f aca="false">M47</f>
        <v/>
      </c>
      <c r="AH47" s="0" t="str">
        <f aca="false">IF(AC47="LastModifiedDate","Must be latest date for the record id in Staging, and date must be t-1", "")</f>
        <v/>
      </c>
      <c r="AL47" s="0" t="str">
        <f aca="false">IF($B47="","",VLOOKUP($B47,'Object Info'!$A$2:$F$13,6,0))</f>
        <v>underwriting_bundle</v>
      </c>
      <c r="AM47" s="0" t="str">
        <f aca="false">IF(AC47="","",IF(OR(AC47="ccs_migration_id__c"),SUBSTITUTE(LOWER(AC47),"__c",""),_xlfn.IFNA(SUBSTITUTE(SUBSTITUTE(SUBSTITUTE(SUBSTITUTE(AC47,"LLC_BI__",""),"CCS_",""),"__c",""),"cm_",""),AC47)))</f>
        <v>Version</v>
      </c>
      <c r="AN47" s="0" t="str">
        <f aca="false">IF(AD47="","",AD47)</f>
        <v>STRING</v>
      </c>
      <c r="AO47" s="0" t="n">
        <f aca="false">IF(AE47="","",AE47)</f>
        <v>80</v>
      </c>
      <c r="AP47" s="0" t="str">
        <f aca="false">IF(AF47="","",AF47)</f>
        <v>Y</v>
      </c>
      <c r="AQ47" s="0" t="str">
        <f aca="false">IF(AG47="","",AG47)</f>
        <v/>
      </c>
    </row>
    <row r="48" customFormat="false" ht="15" hidden="false" customHeight="false" outlineLevel="0" collapsed="false">
      <c r="A48" s="0" t="str">
        <f aca="false">B48&amp;D48</f>
        <v>LLC_BI__Classification__cLLC_BI__Category__c</v>
      </c>
      <c r="B48" s="0" t="s">
        <v>68</v>
      </c>
      <c r="C48" s="0" t="str">
        <f aca="false">_xlfn.IFNA(VLOOKUP($A48,nCino_DMW!$A$2:$AI$358,7,0),"")</f>
        <v>Classification</v>
      </c>
      <c r="D48" s="0" t="s">
        <v>188</v>
      </c>
      <c r="E48" s="0" t="str">
        <f aca="false">_xlfn.IFNA(VLOOKUP($A48,nCino_DMW!$A$2:$AI$358,9,0),"")</f>
        <v>Category</v>
      </c>
      <c r="F48" s="0" t="str">
        <f aca="false">_xlfn.IFNA(VLOOKUP($A48,nCino_DMW!$A$1:$AI$358,12,0),"")</f>
        <v>The category this Spread Statement Record or Spread Statement Total Group relates to.</v>
      </c>
      <c r="G48" s="0" t="str">
        <f aca="false">_xlfn.IFNA(IF(VLOOKUP($A48,nCino_DMW!$A$1:$AI$358,13,0)=0,"", VLOOKUP($A48,nCino_DMW!$A$1:$AI$358,13,0)),"")</f>
        <v>Picklist</v>
      </c>
      <c r="H48" s="0" t="str">
        <f aca="false">_xlfn.IFNA(IF(VLOOKUP($A48,nCino_DevProc!$A$2:$S$352,8,0)=0,"", VLOOKUP($A48,nCino_DevProc!$A$2:$S$352,8,0)),"")</f>
        <v>picklist</v>
      </c>
      <c r="I48" s="0" t="str">
        <f aca="false">_xlfn.IFNA(IF(VLOOKUP($A48,nCino_DMW!$A$1:$AI$358,2,0)=0,"", VLOOKUP($A48,nCino_DMW!$A$1:$AI$358,2,0)),"")</f>
        <v>See picklist options for lengths</v>
      </c>
      <c r="J48" s="0" t="n">
        <f aca="false">IF(OR(D48=0, IFERROR(VLOOKUP($A48,nCino_DevProc!$A$2:$S$352,2,0),0)=0),"", VLOOKUP($A48,nCino_DevProc!$A$2:$S$352,2,0))</f>
        <v>255</v>
      </c>
      <c r="K48" s="0" t="str">
        <f aca="false">IFERROR(IF(VLOOKUP($A48,nCino_DMW!$A$1:$AI$358,22,0)="Y", "N", IF(VLOOKUP($A48,nCino_DMW!$A$1:$AI$358,22,0)="N",  "Y", "")),"")</f>
        <v>N</v>
      </c>
      <c r="L48" s="0" t="str">
        <f aca="false">_xlfn.IFNA(IF(VLOOKUP($A48,nCino_DevProc!$A$2:$S$352,8,0)=TRUE(), "Y", "N"),"")</f>
        <v>N</v>
      </c>
      <c r="M48" s="0" t="str">
        <f aca="false">IFERROR(IF(VLOOKUP($A48,nCino_DevProc!$A$2:$S$352,18,0)=TRUE(), "E", IF(D48="Id", "P", IF(OR(LEFT(G48, 6) = "Lookup", LEFT(G48, 6) ="Master"), "F",""))),"")</f>
        <v/>
      </c>
      <c r="N48" s="0" t="str">
        <f aca="false">_xlfn.IFNA(IF(VLOOKUP($A48,nCino_DMW!$A$1:$AI$358,4,0)="System generated", "Y", "N"),"")</f>
        <v>N</v>
      </c>
      <c r="O48" s="0" t="str">
        <f aca="false">IF(LEFT(G48,6)="lookup", G48,IF(OR(D48=0, IFERROR(VLOOKUP($A48,nCino_DevProc!$A$2:$S$352,18,0),0)=0),"", VLOOKUP($A48,nCino_DevProc!$A$2:$S$352,18,0)))</f>
        <v/>
      </c>
      <c r="P48" s="0" t="str">
        <f aca="false">IF($B48="","",VLOOKUP($B48,'Object Info'!$A$2:$F$13,3,0))</f>
        <v>rskcsp_ds_classification</v>
      </c>
      <c r="Q48" s="0" t="str">
        <f aca="false">IF(D48="","",D48)</f>
        <v>LLC_BI__Category__c</v>
      </c>
      <c r="R48" s="0" t="s">
        <v>158</v>
      </c>
      <c r="S48" s="0" t="str">
        <f aca="false">IF(OR(Q48 ="transactionKey", Q48="sequenceNumber", Q48 = "commitTimestamp", Q48 = "commitUser",Q48 = "commitNumber", Q48="changetype",Q48="entityName",Q48="ID", LEFT(Q48,12)="LastModified"), "N","Y")</f>
        <v>Y</v>
      </c>
      <c r="T48" s="0" t="str">
        <f aca="false">IF($B48="","",VLOOKUP($B48,'Object Info'!$A$2:$F$13,4,0))</f>
        <v>rskcsp_ds_classification_staging</v>
      </c>
      <c r="U48" s="0" t="str">
        <f aca="false">Q48</f>
        <v>LLC_BI__Category__c</v>
      </c>
      <c r="V48" s="0" t="str">
        <f aca="false">IF(OR(LEFT(H48,9)="reference", D48=""),"STRING",VLOOKUP($H48,'DataType Conversion'!$A$8:$I$37,3,0))</f>
        <v>STRING</v>
      </c>
      <c r="W48" s="0" t="n">
        <f aca="false">IF(J48="", "",J48)</f>
        <v>255</v>
      </c>
      <c r="X48" s="0" t="str">
        <f aca="false">S48</f>
        <v>Y</v>
      </c>
      <c r="Y48" s="0" t="str">
        <f aca="false">IF(OR($U48="Id",$U48="LastModifiedDate"), "C","")</f>
        <v/>
      </c>
      <c r="Z48" s="0" t="str">
        <f aca="false">IF(Q48= "", "", IF(H48="Picklist", "Y", "N"))</f>
        <v>Y</v>
      </c>
      <c r="AA48" s="0" t="str">
        <f aca="false">IF(OR(U48="CreatedDate",U48="CreatedById"),"Must be populated when changeType = CREATE","")</f>
        <v/>
      </c>
      <c r="AB48" s="0" t="str">
        <f aca="false">IF($B48="","",VLOOKUP($B48,'Object Info'!$A$2:$F$13,5,0))</f>
        <v>rskcsp_ds_classification_curated</v>
      </c>
      <c r="AC48" s="0" t="str">
        <f aca="false">U48</f>
        <v>LLC_BI__Category__c</v>
      </c>
      <c r="AD48" s="0" t="str">
        <f aca="false">V48</f>
        <v>STRING</v>
      </c>
      <c r="AE48" s="0" t="n">
        <f aca="false">IF(W48="","",W48)</f>
        <v>255</v>
      </c>
      <c r="AF48" s="0" t="str">
        <f aca="false">X48</f>
        <v>Y</v>
      </c>
      <c r="AG48" s="0" t="str">
        <f aca="false">M48</f>
        <v/>
      </c>
      <c r="AH48" s="0" t="str">
        <f aca="false">IF(AC48="LastModifiedDate","Must be latest date for the record id in Staging, and date must be t-1", "")</f>
        <v/>
      </c>
      <c r="AL48" s="0" t="str">
        <f aca="false">IF($B48="","",VLOOKUP($B48,'Object Info'!$A$2:$F$13,6,0))</f>
        <v>classification</v>
      </c>
      <c r="AM48" s="0" t="str">
        <f aca="false">IF(AC48="","",IF(OR(AC48="ccs_migration_id__c"),SUBSTITUTE(LOWER(AC48),"__c",""),_xlfn.IFNA(SUBSTITUTE(SUBSTITUTE(SUBSTITUTE(SUBSTITUTE(AC48,"LLC_BI__",""),"CCS_",""),"__c",""),"cm_",""),AC48)))</f>
        <v>Category</v>
      </c>
      <c r="AN48" s="0" t="str">
        <f aca="false">IF(AD48="","",AD48)</f>
        <v>STRING</v>
      </c>
      <c r="AO48" s="0" t="n">
        <f aca="false">IF(AE48="","",AE48)</f>
        <v>255</v>
      </c>
      <c r="AP48" s="0" t="str">
        <f aca="false">IF(AF48="","",AF48)</f>
        <v>Y</v>
      </c>
      <c r="AQ48" s="0" t="str">
        <f aca="false">IF(AG48="","",AG48)</f>
        <v/>
      </c>
    </row>
    <row r="49" customFormat="false" ht="15" hidden="false" customHeight="false" outlineLevel="0" collapsed="false">
      <c r="A49" s="0" t="str">
        <f aca="false">B49&amp;D49</f>
        <v>LLC_BI__Classification__cName</v>
      </c>
      <c r="B49" s="0" t="s">
        <v>68</v>
      </c>
      <c r="C49" s="0" t="str">
        <f aca="false">_xlfn.IFNA(VLOOKUP($A49,nCino_DMW!$A$2:$AI$358,7,0),"")</f>
        <v>Classification</v>
      </c>
      <c r="D49" s="0" t="s">
        <v>28</v>
      </c>
      <c r="E49" s="0" t="str">
        <f aca="false">_xlfn.IFNA(VLOOKUP($A49,nCino_DMW!$A$2:$AI$358,9,0),"")</f>
        <v>Classification Name</v>
      </c>
      <c r="F49" s="0" t="n">
        <f aca="false">_xlfn.IFNA(VLOOKUP($A49,nCino_DMW!$A$1:$AI$358,12,0),"")</f>
        <v>0</v>
      </c>
      <c r="G49" s="0" t="str">
        <f aca="false">_xlfn.IFNA(IF(VLOOKUP($A49,nCino_DMW!$A$1:$AI$358,13,0)=0,"", VLOOKUP($A49,nCino_DMW!$A$1:$AI$358,13,0)),"")</f>
        <v>Text</v>
      </c>
      <c r="H49" s="0" t="str">
        <f aca="false">_xlfn.IFNA(IF(VLOOKUP($A49,nCino_DevProc!$A$2:$S$352,8,0)=0,"", VLOOKUP($A49,nCino_DevProc!$A$2:$S$352,8,0)),"")</f>
        <v>string</v>
      </c>
      <c r="I49" s="0" t="n">
        <f aca="false">_xlfn.IFNA(IF(VLOOKUP($A49,nCino_DMW!$A$1:$AI$358,2,0)=0,"", VLOOKUP($A49,nCino_DMW!$A$1:$AI$358,2,0)),"")</f>
        <v>80</v>
      </c>
      <c r="J49" s="0" t="n">
        <f aca="false">IF(OR(D49=0, IFERROR(VLOOKUP($A49,nCino_DevProc!$A$2:$S$352,2,0),0)=0),"", VLOOKUP($A49,nCino_DevProc!$A$2:$S$352,2,0))</f>
        <v>80</v>
      </c>
      <c r="K49" s="0" t="str">
        <f aca="false">IFERROR(IF(VLOOKUP($A49,nCino_DMW!$A$1:$AI$358,22,0)="Y", "N", IF(VLOOKUP($A49,nCino_DMW!$A$1:$AI$358,22,0)="N",  "Y", "")),"")</f>
        <v>N</v>
      </c>
      <c r="L49" s="0" t="str">
        <f aca="false">_xlfn.IFNA(IF(VLOOKUP($A49,nCino_DevProc!$A$2:$S$352,8,0)=TRUE(), "Y", "N"),"")</f>
        <v>N</v>
      </c>
      <c r="M49" s="0" t="str">
        <f aca="false">IFERROR(IF(VLOOKUP($A49,nCino_DevProc!$A$2:$S$352,18,0)=TRUE(), "E", IF(D49="Id", "P", IF(OR(LEFT(G49, 6) = "Lookup", LEFT(G49, 6) ="Master"), "F",""))),"")</f>
        <v/>
      </c>
      <c r="N49" s="0" t="str">
        <f aca="false">_xlfn.IFNA(IF(VLOOKUP($A49,nCino_DMW!$A$1:$AI$358,4,0)="System generated", "Y", "N"),"")</f>
        <v>Y</v>
      </c>
      <c r="O49" s="0" t="str">
        <f aca="false">IF(LEFT(G49,6)="lookup", G49,IF(OR(D49=0, IFERROR(VLOOKUP($A49,nCino_DevProc!$A$2:$S$352,18,0),0)=0),"", VLOOKUP($A49,nCino_DevProc!$A$2:$S$352,18,0)))</f>
        <v/>
      </c>
      <c r="P49" s="0" t="str">
        <f aca="false">IF($B49="","",VLOOKUP($B49,'Object Info'!$A$2:$F$13,3,0))</f>
        <v>rskcsp_ds_classification</v>
      </c>
      <c r="Q49" s="0" t="str">
        <f aca="false">IF(D49="","",D49)</f>
        <v>Name</v>
      </c>
      <c r="R49" s="0" t="s">
        <v>158</v>
      </c>
      <c r="S49" s="0" t="str">
        <f aca="false">IF(OR(Q49 ="transactionKey", Q49="sequenceNumber", Q49 = "commitTimestamp", Q49 = "commitUser",Q49 = "commitNumber", Q49="changetype",Q49="entityName",Q49="ID", LEFT(Q49,12)="LastModified"), "N","Y")</f>
        <v>Y</v>
      </c>
      <c r="T49" s="0" t="str">
        <f aca="false">IF($B49="","",VLOOKUP($B49,'Object Info'!$A$2:$F$13,4,0))</f>
        <v>rskcsp_ds_classification_staging</v>
      </c>
      <c r="U49" s="0" t="str">
        <f aca="false">Q49</f>
        <v>Name</v>
      </c>
      <c r="V49" s="0" t="str">
        <f aca="false">IF(OR(LEFT(H49,9)="reference", D49=""),"STRING",VLOOKUP($H49,'DataType Conversion'!$A$8:$I$37,3,0))</f>
        <v>STRING</v>
      </c>
      <c r="W49" s="0" t="n">
        <f aca="false">IF(J49="", "",J49)</f>
        <v>80</v>
      </c>
      <c r="X49" s="0" t="str">
        <f aca="false">S49</f>
        <v>Y</v>
      </c>
      <c r="Y49" s="0" t="str">
        <f aca="false">IF(OR($U49="Id",$U49="LastModifiedDate"), "C","")</f>
        <v/>
      </c>
      <c r="Z49" s="0" t="str">
        <f aca="false">IF(Q49= "", "", IF(H49="Picklist", "Y", "N"))</f>
        <v>N</v>
      </c>
      <c r="AA49" s="0" t="str">
        <f aca="false">IF(OR(U49="CreatedDate",U49="CreatedById"),"Must be populated when changeType = CREATE","")</f>
        <v/>
      </c>
      <c r="AB49" s="0" t="str">
        <f aca="false">IF($B49="","",VLOOKUP($B49,'Object Info'!$A$2:$F$13,5,0))</f>
        <v>rskcsp_ds_classification_curated</v>
      </c>
      <c r="AC49" s="0" t="str">
        <f aca="false">U49</f>
        <v>Name</v>
      </c>
      <c r="AD49" s="0" t="str">
        <f aca="false">V49</f>
        <v>STRING</v>
      </c>
      <c r="AE49" s="0" t="n">
        <f aca="false">IF(W49="","",W49)</f>
        <v>80</v>
      </c>
      <c r="AF49" s="0" t="str">
        <f aca="false">X49</f>
        <v>Y</v>
      </c>
      <c r="AG49" s="0" t="str">
        <f aca="false">M49</f>
        <v/>
      </c>
      <c r="AH49" s="0" t="str">
        <f aca="false">IF(AC49="LastModifiedDate","Must be latest date for the record id in Staging, and date must be t-1", "")</f>
        <v/>
      </c>
      <c r="AL49" s="0" t="str">
        <f aca="false">IF($B49="","",VLOOKUP($B49,'Object Info'!$A$2:$F$13,6,0))</f>
        <v>classification</v>
      </c>
      <c r="AM49" s="0" t="str">
        <f aca="false">IF(AC49="","",IF(OR(AC49="ccs_migration_id__c"),SUBSTITUTE(LOWER(AC49),"__c",""),_xlfn.IFNA(SUBSTITUTE(SUBSTITUTE(SUBSTITUTE(SUBSTITUTE(AC49,"LLC_BI__",""),"CCS_",""),"__c",""),"cm_",""),AC49)))</f>
        <v>Name</v>
      </c>
      <c r="AN49" s="0" t="str">
        <f aca="false">IF(AD49="","",AD49)</f>
        <v>STRING</v>
      </c>
      <c r="AO49" s="0" t="n">
        <f aca="false">IF(AE49="","",AE49)</f>
        <v>80</v>
      </c>
      <c r="AP49" s="0" t="str">
        <f aca="false">IF(AF49="","",AF49)</f>
        <v>Y</v>
      </c>
      <c r="AQ49" s="0" t="str">
        <f aca="false">IF(AG49="","",AG49)</f>
        <v/>
      </c>
    </row>
    <row r="50" customFormat="false" ht="15" hidden="false" customHeight="false" outlineLevel="0" collapsed="false">
      <c r="A50" s="0" t="str">
        <f aca="false">B50&amp;D50</f>
        <v>LLC_BI__Classification__cCreatedById</v>
      </c>
      <c r="B50" s="0" t="s">
        <v>68</v>
      </c>
      <c r="C50" s="0" t="str">
        <f aca="false">_xlfn.IFNA(VLOOKUP($A50,nCino_DMW!$A$2:$AI$358,7,0),"")</f>
        <v>Classification</v>
      </c>
      <c r="D50" s="0" t="s">
        <v>168</v>
      </c>
      <c r="E50" s="0" t="str">
        <f aca="false">_xlfn.IFNA(VLOOKUP($A50,nCino_DMW!$A$2:$AI$358,9,0),"")</f>
        <v>Created By</v>
      </c>
      <c r="F50" s="0" t="str">
        <f aca="false">_xlfn.IFNA(VLOOKUP($A50,nCino_DMW!$A$1:$AI$358,12,0),"")</f>
        <v>Record created by user.</v>
      </c>
      <c r="G50" s="0" t="str">
        <f aca="false">_xlfn.IFNA(IF(VLOOKUP($A50,nCino_DMW!$A$1:$AI$358,13,0)=0,"", VLOOKUP($A50,nCino_DMW!$A$1:$AI$358,13,0)),"")</f>
        <v>Lookup(User)</v>
      </c>
      <c r="H50" s="0" t="str">
        <f aca="false">_xlfn.IFNA(IF(VLOOKUP($A50,nCino_DevProc!$A$2:$S$352,8,0)=0,"", VLOOKUP($A50,nCino_DevProc!$A$2:$S$352,8,0)),"")</f>
        <v>reference(User)</v>
      </c>
      <c r="I50" s="0" t="n">
        <f aca="false">_xlfn.IFNA(IF(VLOOKUP($A50,nCino_DMW!$A$1:$AI$358,2,0)=0,"", VLOOKUP($A50,nCino_DMW!$A$1:$AI$358,2,0)),"")</f>
        <v>18</v>
      </c>
      <c r="J50" s="0" t="n">
        <f aca="false">IF(OR(D50=0, IFERROR(VLOOKUP($A50,nCino_DevProc!$A$2:$S$352,2,0),0)=0),"", VLOOKUP($A50,nCino_DevProc!$A$2:$S$352,2,0))</f>
        <v>18</v>
      </c>
      <c r="K50" s="0" t="str">
        <f aca="false">IFERROR(IF(VLOOKUP($A50,nCino_DMW!$A$1:$AI$358,22,0)="Y", "N", IF(VLOOKUP($A50,nCino_DMW!$A$1:$AI$358,22,0)="N",  "Y", "")),"")</f>
        <v>Y</v>
      </c>
      <c r="L50" s="0" t="str">
        <f aca="false">_xlfn.IFNA(IF(VLOOKUP($A50,nCino_DevProc!$A$2:$S$352,8,0)=TRUE(), "Y", "N"),"")</f>
        <v>N</v>
      </c>
      <c r="M50" s="0" t="str">
        <f aca="false">IFERROR(IF(VLOOKUP($A50,nCino_DevProc!$A$2:$S$352,18,0)=TRUE(), "E", IF(D50="Id", "P", IF(OR(LEFT(G50, 6) = "Lookup", LEFT(G50, 6) ="Master"), "F",""))),"")</f>
        <v>F</v>
      </c>
      <c r="N50" s="0" t="str">
        <f aca="false">_xlfn.IFNA(IF(VLOOKUP($A50,nCino_DMW!$A$1:$AI$358,4,0)="System generated", "Y", "N"),"")</f>
        <v>Y</v>
      </c>
      <c r="O50" s="0" t="str">
        <f aca="false">IF(LEFT(G50,6)="lookup", G50,IF(OR(D50=0, IFERROR(VLOOKUP($A50,nCino_DevProc!$A$2:$S$352,18,0),0)=0),"", VLOOKUP($A50,nCino_DevProc!$A$2:$S$352,18,0)))</f>
        <v>Lookup(User)</v>
      </c>
      <c r="P50" s="0" t="str">
        <f aca="false">IF($B50="","",VLOOKUP($B50,'Object Info'!$A$2:$F$13,3,0))</f>
        <v>rskcsp_ds_classification</v>
      </c>
      <c r="Q50" s="0" t="str">
        <f aca="false">IF(D50="","",D50)</f>
        <v>CreatedById</v>
      </c>
      <c r="R50" s="0" t="s">
        <v>158</v>
      </c>
      <c r="S50" s="0" t="str">
        <f aca="false">IF(OR(Q50 ="transactionKey", Q50="sequenceNumber", Q50 = "commitTimestamp", Q50 = "commitUser",Q50 = "commitNumber", Q50="changetype",Q50="entityName",Q50="ID", LEFT(Q50,12)="LastModified"), "N","Y")</f>
        <v>Y</v>
      </c>
      <c r="T50" s="0" t="str">
        <f aca="false">IF($B50="","",VLOOKUP($B50,'Object Info'!$A$2:$F$13,4,0))</f>
        <v>rskcsp_ds_classification_staging</v>
      </c>
      <c r="U50" s="0" t="str">
        <f aca="false">Q50</f>
        <v>CreatedById</v>
      </c>
      <c r="V50" s="0" t="str">
        <f aca="false">IF(OR(LEFT(H50,9)="reference", D50=""),"STRING",VLOOKUP($H50,'DataType Conversion'!$A$8:$I$37,3,0))</f>
        <v>STRING</v>
      </c>
      <c r="W50" s="0" t="n">
        <f aca="false">IF(J50="", "",J50)</f>
        <v>18</v>
      </c>
      <c r="X50" s="0" t="str">
        <f aca="false">S50</f>
        <v>Y</v>
      </c>
      <c r="Y50" s="0" t="str">
        <f aca="false">IF(OR($U50="Id",$U50="LastModifiedDate"), "C","")</f>
        <v/>
      </c>
      <c r="Z50" s="0" t="str">
        <f aca="false">IF(Q50= "", "", IF(H50="Picklist", "Y", "N"))</f>
        <v>N</v>
      </c>
      <c r="AA50" s="0" t="str">
        <f aca="false">IF(OR(U50="CreatedDate",U50="CreatedById"),"Must be populated when changeType = CREATE","")</f>
        <v>Must be populated when changeType = CREATE</v>
      </c>
      <c r="AB50" s="0" t="str">
        <f aca="false">IF($B50="","",VLOOKUP($B50,'Object Info'!$A$2:$F$13,5,0))</f>
        <v>rskcsp_ds_classification_curated</v>
      </c>
      <c r="AC50" s="0" t="str">
        <f aca="false">U50</f>
        <v>CreatedById</v>
      </c>
      <c r="AD50" s="0" t="str">
        <f aca="false">V50</f>
        <v>STRING</v>
      </c>
      <c r="AE50" s="0" t="n">
        <f aca="false">IF(W50="","",W50)</f>
        <v>18</v>
      </c>
      <c r="AF50" s="0" t="str">
        <f aca="false">X50</f>
        <v>Y</v>
      </c>
      <c r="AG50" s="0" t="str">
        <f aca="false">M50</f>
        <v>F</v>
      </c>
      <c r="AH50" s="0" t="str">
        <f aca="false">IF(AC50="LastModifiedDate","Must be latest date for the record id in Staging, and date must be t-1", "")</f>
        <v/>
      </c>
      <c r="AL50" s="0" t="str">
        <f aca="false">IF($B50="","",VLOOKUP($B50,'Object Info'!$A$2:$F$13,6,0))</f>
        <v>classification</v>
      </c>
      <c r="AM50" s="0" t="str">
        <f aca="false">IF(AC50="","",IF(OR(AC50="ccs_migration_id__c"),SUBSTITUTE(LOWER(AC50),"__c",""),_xlfn.IFNA(SUBSTITUTE(SUBSTITUTE(SUBSTITUTE(SUBSTITUTE(AC50,"LLC_BI__",""),"CCS_",""),"__c",""),"cm_",""),AC50)))</f>
        <v>CreatedById</v>
      </c>
      <c r="AN50" s="0" t="str">
        <f aca="false">IF(AD50="","",AD50)</f>
        <v>STRING</v>
      </c>
      <c r="AO50" s="0" t="n">
        <f aca="false">IF(AE50="","",AE50)</f>
        <v>18</v>
      </c>
      <c r="AP50" s="0" t="str">
        <f aca="false">IF(AF50="","",AF50)</f>
        <v>Y</v>
      </c>
      <c r="AQ50" s="0" t="str">
        <f aca="false">IF(AG50="","",AG50)</f>
        <v>F</v>
      </c>
    </row>
    <row r="51" customFormat="false" ht="15" hidden="false" customHeight="false" outlineLevel="0" collapsed="false">
      <c r="A51" s="0" t="str">
        <f aca="false">B51&amp;D51</f>
        <v>LLC_BI__Classification__cCreatedDate</v>
      </c>
      <c r="B51" s="0" t="s">
        <v>68</v>
      </c>
      <c r="C51" s="0" t="str">
        <f aca="false">_xlfn.IFNA(VLOOKUP($A51,nCino_DMW!$A$2:$AI$358,7,0),"")</f>
        <v>Classification</v>
      </c>
      <c r="D51" s="0" t="s">
        <v>164</v>
      </c>
      <c r="E51" s="0" t="str">
        <f aca="false">_xlfn.IFNA(VLOOKUP($A51,nCino_DMW!$A$2:$AI$358,9,0),"")</f>
        <v>Created Date</v>
      </c>
      <c r="F51" s="0" t="str">
        <f aca="false">_xlfn.IFNA(VLOOKUP($A51,nCino_DMW!$A$1:$AI$358,12,0),"")</f>
        <v>Record created date.</v>
      </c>
      <c r="G51" s="0" t="str">
        <f aca="false">_xlfn.IFNA(IF(VLOOKUP($A51,nCino_DMW!$A$1:$AI$358,13,0)=0,"", VLOOKUP($A51,nCino_DMW!$A$1:$AI$358,13,0)),"")</f>
        <v>Date Time</v>
      </c>
      <c r="H51" s="0" t="str">
        <f aca="false">_xlfn.IFNA(IF(VLOOKUP($A51,nCino_DevProc!$A$2:$S$352,8,0)=0,"", VLOOKUP($A51,nCino_DevProc!$A$2:$S$352,8,0)),"")</f>
        <v>datetime</v>
      </c>
      <c r="I51" s="0" t="str">
        <f aca="false">_xlfn.IFNA(IF(VLOOKUP($A51,nCino_DMW!$A$1:$AI$358,2,0)=0,"", VLOOKUP($A51,nCino_DMW!$A$1:$AI$358,2,0)),"")</f>
        <v/>
      </c>
      <c r="J51" s="0" t="str">
        <f aca="false">IF(OR(D51=0, IFERROR(VLOOKUP($A51,nCino_DevProc!$A$2:$S$352,2,0),0)=0),"", VLOOKUP($A51,nCino_DevProc!$A$2:$S$352,2,0))</f>
        <v/>
      </c>
      <c r="K51" s="0" t="str">
        <f aca="false">IFERROR(IF(VLOOKUP($A51,nCino_DMW!$A$1:$AI$358,22,0)="Y", "N", IF(VLOOKUP($A51,nCino_DMW!$A$1:$AI$358,22,0)="N",  "Y", "")),"")</f>
        <v>Y</v>
      </c>
      <c r="L51" s="0" t="str">
        <f aca="false">_xlfn.IFNA(IF(VLOOKUP($A51,nCino_DevProc!$A$2:$S$352,8,0)=TRUE(), "Y", "N"),"")</f>
        <v>N</v>
      </c>
      <c r="M51" s="0" t="str">
        <f aca="false">IFERROR(IF(VLOOKUP($A51,nCino_DevProc!$A$2:$S$352,18,0)=TRUE(), "E", IF(D51="Id", "P", IF(OR(LEFT(G51, 6) = "Lookup", LEFT(G51, 6) ="Master"), "F",""))),"")</f>
        <v/>
      </c>
      <c r="N51" s="0" t="str">
        <f aca="false">_xlfn.IFNA(IF(VLOOKUP($A51,nCino_DMW!$A$1:$AI$358,4,0)="System generated", "Y", "N"),"")</f>
        <v>Y</v>
      </c>
      <c r="O51" s="0" t="str">
        <f aca="false">IF(LEFT(G51,6)="lookup", G51,IF(OR(D51=0, IFERROR(VLOOKUP($A51,nCino_DevProc!$A$2:$S$352,18,0),0)=0),"", VLOOKUP($A51,nCino_DevProc!$A$2:$S$352,18,0)))</f>
        <v/>
      </c>
      <c r="P51" s="0" t="str">
        <f aca="false">IF($B51="","",VLOOKUP($B51,'Object Info'!$A$2:$F$13,3,0))</f>
        <v>rskcsp_ds_classification</v>
      </c>
      <c r="Q51" s="0" t="str">
        <f aca="false">IF(D51="","",D51)</f>
        <v>CreatedDate</v>
      </c>
      <c r="R51" s="0" t="s">
        <v>158</v>
      </c>
      <c r="S51" s="0" t="str">
        <f aca="false">IF(OR(Q51 ="transactionKey", Q51="sequenceNumber", Q51 = "commitTimestamp", Q51 = "commitUser",Q51 = "commitNumber", Q51="changetype",Q51="entityName",Q51="ID", LEFT(Q51,12)="LastModified"), "N","Y")</f>
        <v>Y</v>
      </c>
      <c r="T51" s="0" t="str">
        <f aca="false">IF($B51="","",VLOOKUP($B51,'Object Info'!$A$2:$F$13,4,0))</f>
        <v>rskcsp_ds_classification_staging</v>
      </c>
      <c r="U51" s="0" t="str">
        <f aca="false">Q51</f>
        <v>CreatedDate</v>
      </c>
      <c r="V51" s="0" t="str">
        <f aca="false">IF(OR(LEFT(H51,9)="reference", D51=""),"STRING",VLOOKUP($H51,'DataType Conversion'!$A$8:$I$37,3,0))</f>
        <v>DATETIME</v>
      </c>
      <c r="W51" s="0" t="str">
        <f aca="false">IF(J51="", "",J51)</f>
        <v/>
      </c>
      <c r="X51" s="0" t="str">
        <f aca="false">S51</f>
        <v>Y</v>
      </c>
      <c r="Y51" s="0" t="str">
        <f aca="false">IF(OR($U51="Id",$U51="LastModifiedDate"), "C","")</f>
        <v/>
      </c>
      <c r="Z51" s="0" t="str">
        <f aca="false">IF(Q51= "", "", IF(H51="Picklist", "Y", "N"))</f>
        <v>N</v>
      </c>
      <c r="AA51" s="0" t="str">
        <f aca="false">IF(OR(U51="CreatedDate",U51="CreatedById"),"Must be populated when changeType = CREATE","")</f>
        <v>Must be populated when changeType = CREATE</v>
      </c>
      <c r="AB51" s="0" t="str">
        <f aca="false">IF($B51="","",VLOOKUP($B51,'Object Info'!$A$2:$F$13,5,0))</f>
        <v>rskcsp_ds_classification_curated</v>
      </c>
      <c r="AC51" s="0" t="str">
        <f aca="false">U51</f>
        <v>CreatedDate</v>
      </c>
      <c r="AD51" s="0" t="str">
        <f aca="false">V51</f>
        <v>DATETIME</v>
      </c>
      <c r="AE51" s="0" t="str">
        <f aca="false">IF(W51="","",W51)</f>
        <v/>
      </c>
      <c r="AF51" s="0" t="str">
        <f aca="false">X51</f>
        <v>Y</v>
      </c>
      <c r="AG51" s="0" t="str">
        <f aca="false">M51</f>
        <v/>
      </c>
      <c r="AH51" s="0" t="str">
        <f aca="false">IF(AC51="LastModifiedDate","Must be latest date for the record id in Staging, and date must be t-1", "")</f>
        <v/>
      </c>
      <c r="AL51" s="0" t="str">
        <f aca="false">IF($B51="","",VLOOKUP($B51,'Object Info'!$A$2:$F$13,6,0))</f>
        <v>classification</v>
      </c>
      <c r="AM51" s="0" t="str">
        <f aca="false">IF(AC51="","",IF(OR(AC51="ccs_migration_id__c"),SUBSTITUTE(LOWER(AC51),"__c",""),_xlfn.IFNA(SUBSTITUTE(SUBSTITUTE(SUBSTITUTE(SUBSTITUTE(AC51,"LLC_BI__",""),"CCS_",""),"__c",""),"cm_",""),AC51)))</f>
        <v>CreatedDate</v>
      </c>
      <c r="AN51" s="0" t="str">
        <f aca="false">IF(AD51="","",AD51)</f>
        <v>DATETIME</v>
      </c>
      <c r="AO51" s="0" t="str">
        <f aca="false">IF(AE51="","",AE51)</f>
        <v/>
      </c>
      <c r="AP51" s="0" t="str">
        <f aca="false">IF(AF51="","",AF51)</f>
        <v>Y</v>
      </c>
      <c r="AQ51" s="0" t="str">
        <f aca="false">IF(AG51="","",AG51)</f>
        <v/>
      </c>
    </row>
    <row r="52" customFormat="false" ht="15" hidden="false" customHeight="false" outlineLevel="0" collapsed="false">
      <c r="A52" s="0" t="str">
        <f aca="false">B52&amp;D52</f>
        <v>LLC_BI__Classification__cCurrencyIsoCode</v>
      </c>
      <c r="B52" s="0" t="s">
        <v>68</v>
      </c>
      <c r="C52" s="0" t="str">
        <f aca="false">_xlfn.IFNA(VLOOKUP($A52,nCino_DMW!$A$2:$AI$358,7,0),"")</f>
        <v>Classification</v>
      </c>
      <c r="D52" s="0" t="s">
        <v>160</v>
      </c>
      <c r="E52" s="0" t="str">
        <f aca="false">_xlfn.IFNA(VLOOKUP($A52,nCino_DMW!$A$2:$AI$358,9,0),"")</f>
        <v>Currency</v>
      </c>
      <c r="F52" s="0" t="str">
        <f aca="false">_xlfn.IFNA(VLOOKUP($A52,nCino_DMW!$A$1:$AI$358,12,0),"")</f>
        <v>This is a picklist field that allows the user to select the applicable currency (e.g. GBP, EU, etc.)</v>
      </c>
      <c r="G52" s="0" t="str">
        <f aca="false">_xlfn.IFNA(IF(VLOOKUP($A52,nCino_DMW!$A$1:$AI$358,13,0)=0,"", VLOOKUP($A52,nCino_DMW!$A$1:$AI$358,13,0)),"")</f>
        <v>Picklist</v>
      </c>
      <c r="H52" s="0" t="str">
        <f aca="false">_xlfn.IFNA(IF(VLOOKUP($A52,nCino_DevProc!$A$2:$S$352,8,0)=0,"", VLOOKUP($A52,nCino_DevProc!$A$2:$S$352,8,0)),"")</f>
        <v>picklist</v>
      </c>
      <c r="I52" s="0" t="str">
        <f aca="false">_xlfn.IFNA(IF(VLOOKUP($A52,nCino_DMW!$A$1:$AI$358,2,0)=0,"", VLOOKUP($A52,nCino_DMW!$A$1:$AI$358,2,0)),"")</f>
        <v>See picklist options for lengths</v>
      </c>
      <c r="J52" s="0" t="n">
        <f aca="false">IF(OR(D52=0, IFERROR(VLOOKUP($A52,nCino_DevProc!$A$2:$S$352,2,0),0)=0),"", VLOOKUP($A52,nCino_DevProc!$A$2:$S$352,2,0))</f>
        <v>3</v>
      </c>
      <c r="K52" s="0" t="str">
        <f aca="false">IFERROR(IF(VLOOKUP($A52,nCino_DMW!$A$1:$AI$358,22,0)="Y", "N", IF(VLOOKUP($A52,nCino_DMW!$A$1:$AI$358,22,0)="N",  "Y", "")),"")</f>
        <v>Y</v>
      </c>
      <c r="L52" s="0" t="str">
        <f aca="false">_xlfn.IFNA(IF(VLOOKUP($A52,nCino_DevProc!$A$2:$S$352,8,0)=TRUE(), "Y", "N"),"")</f>
        <v>N</v>
      </c>
      <c r="M52" s="0" t="str">
        <f aca="false">IFERROR(IF(VLOOKUP($A52,nCino_DevProc!$A$2:$S$352,18,0)=TRUE(), "E", IF(D52="Id", "P", IF(OR(LEFT(G52, 6) = "Lookup", LEFT(G52, 6) ="Master"), "F",""))),"")</f>
        <v/>
      </c>
      <c r="N52" s="0" t="str">
        <f aca="false">_xlfn.IFNA(IF(VLOOKUP($A52,nCino_DMW!$A$1:$AI$358,4,0)="System generated", "Y", "N"),"")</f>
        <v>N</v>
      </c>
      <c r="O52" s="0" t="str">
        <f aca="false">IF(LEFT(G52,6)="lookup", G52,IF(OR(D52=0, IFERROR(VLOOKUP($A52,nCino_DevProc!$A$2:$S$352,18,0),0)=0),"", VLOOKUP($A52,nCino_DevProc!$A$2:$S$352,18,0)))</f>
        <v/>
      </c>
      <c r="P52" s="0" t="str">
        <f aca="false">IF($B52="","",VLOOKUP($B52,'Object Info'!$A$2:$F$13,3,0))</f>
        <v>rskcsp_ds_classification</v>
      </c>
      <c r="Q52" s="0" t="str">
        <f aca="false">IF(D52="","",D52)</f>
        <v>CurrencyIsoCode</v>
      </c>
      <c r="R52" s="0" t="s">
        <v>158</v>
      </c>
      <c r="S52" s="0" t="str">
        <f aca="false">IF(OR(Q52 ="transactionKey", Q52="sequenceNumber", Q52 = "commitTimestamp", Q52 = "commitUser",Q52 = "commitNumber", Q52="changetype",Q52="entityName",Q52="ID", LEFT(Q52,12)="LastModified"), "N","Y")</f>
        <v>Y</v>
      </c>
      <c r="T52" s="0" t="str">
        <f aca="false">IF($B52="","",VLOOKUP($B52,'Object Info'!$A$2:$F$13,4,0))</f>
        <v>rskcsp_ds_classification_staging</v>
      </c>
      <c r="U52" s="0" t="str">
        <f aca="false">Q52</f>
        <v>CurrencyIsoCode</v>
      </c>
      <c r="V52" s="0" t="str">
        <f aca="false">IF(OR(LEFT(H52,9)="reference", D52=""),"STRING",VLOOKUP($H52,'DataType Conversion'!$A$8:$I$37,3,0))</f>
        <v>STRING</v>
      </c>
      <c r="W52" s="0" t="n">
        <f aca="false">IF(J52="", "",J52)</f>
        <v>3</v>
      </c>
      <c r="X52" s="0" t="str">
        <f aca="false">S52</f>
        <v>Y</v>
      </c>
      <c r="Y52" s="0" t="str">
        <f aca="false">IF(OR($U52="Id",$U52="LastModifiedDate"), "C","")</f>
        <v/>
      </c>
      <c r="Z52" s="0" t="str">
        <f aca="false">IF(Q52= "", "", IF(H52="Picklist", "Y", "N"))</f>
        <v>Y</v>
      </c>
      <c r="AA52" s="0" t="str">
        <f aca="false">IF(OR(U52="CreatedDate",U52="CreatedById"),"Must be populated when changeType = CREATE","")</f>
        <v/>
      </c>
      <c r="AB52" s="0" t="str">
        <f aca="false">IF($B52="","",VLOOKUP($B52,'Object Info'!$A$2:$F$13,5,0))</f>
        <v>rskcsp_ds_classification_curated</v>
      </c>
      <c r="AC52" s="0" t="str">
        <f aca="false">U52</f>
        <v>CurrencyIsoCode</v>
      </c>
      <c r="AD52" s="0" t="str">
        <f aca="false">V52</f>
        <v>STRING</v>
      </c>
      <c r="AE52" s="0" t="n">
        <f aca="false">IF(W52="","",W52)</f>
        <v>3</v>
      </c>
      <c r="AF52" s="0" t="str">
        <f aca="false">X52</f>
        <v>Y</v>
      </c>
      <c r="AG52" s="0" t="str">
        <f aca="false">M52</f>
        <v/>
      </c>
      <c r="AH52" s="0" t="str">
        <f aca="false">IF(AC52="LastModifiedDate","Must be latest date for the record id in Staging, and date must be t-1", "")</f>
        <v/>
      </c>
      <c r="AL52" s="0" t="str">
        <f aca="false">IF($B52="","",VLOOKUP($B52,'Object Info'!$A$2:$F$13,6,0))</f>
        <v>classification</v>
      </c>
      <c r="AM52" s="0" t="str">
        <f aca="false">IF(AC52="","",IF(OR(AC52="ccs_migration_id__c"),SUBSTITUTE(LOWER(AC52),"__c",""),_xlfn.IFNA(SUBSTITUTE(SUBSTITUTE(SUBSTITUTE(SUBSTITUTE(AC52,"LLC_BI__",""),"CCS_",""),"__c",""),"cm_",""),AC52)))</f>
        <v>CurrencyIsoCode</v>
      </c>
      <c r="AN52" s="0" t="str">
        <f aca="false">IF(AD52="","",AD52)</f>
        <v>STRING</v>
      </c>
      <c r="AO52" s="0" t="n">
        <f aca="false">IF(AE52="","",AE52)</f>
        <v>3</v>
      </c>
      <c r="AP52" s="0" t="str">
        <f aca="false">IF(AF52="","",AF52)</f>
        <v>Y</v>
      </c>
      <c r="AQ52" s="0" t="str">
        <f aca="false">IF(AG52="","",AG52)</f>
        <v/>
      </c>
    </row>
    <row r="53" customFormat="false" ht="15" hidden="false" customHeight="false" outlineLevel="0" collapsed="false">
      <c r="A53" s="0" t="str">
        <f aca="false">B53&amp;D53</f>
        <v>LLC_BI__Classification__cId</v>
      </c>
      <c r="B53" s="0" t="s">
        <v>68</v>
      </c>
      <c r="C53" s="0" t="str">
        <f aca="false">_xlfn.IFNA(VLOOKUP($A53,nCino_DMW!$A$2:$AI$358,7,0),"")</f>
        <v>Classification</v>
      </c>
      <c r="D53" s="0" t="s">
        <v>143</v>
      </c>
      <c r="E53" s="0" t="str">
        <f aca="false">_xlfn.IFNA(VLOOKUP($A53,nCino_DMW!$A$2:$AI$358,9,0),"")</f>
        <v>Id</v>
      </c>
      <c r="F53" s="0" t="str">
        <f aca="false">_xlfn.IFNA(VLOOKUP($A53,nCino_DMW!$A$1:$AI$358,12,0),"")</f>
        <v>Id</v>
      </c>
      <c r="G53" s="0" t="str">
        <f aca="false">_xlfn.IFNA(IF(VLOOKUP($A53,nCino_DMW!$A$1:$AI$358,13,0)=0,"", VLOOKUP($A53,nCino_DMW!$A$1:$AI$358,13,0)),"")</f>
        <v>Id</v>
      </c>
      <c r="H53" s="0" t="str">
        <f aca="false">_xlfn.IFNA(IF(VLOOKUP($A53,nCino_DevProc!$A$2:$S$352,8,0)=0,"", VLOOKUP($A53,nCino_DevProc!$A$2:$S$352,8,0)),"")</f>
        <v>id</v>
      </c>
      <c r="I53" s="0" t="n">
        <f aca="false">_xlfn.IFNA(IF(VLOOKUP($A53,nCino_DMW!$A$1:$AI$358,2,0)=0,"", VLOOKUP($A53,nCino_DMW!$A$1:$AI$358,2,0)),"")</f>
        <v>18</v>
      </c>
      <c r="J53" s="0" t="n">
        <f aca="false">IF(OR(D53=0, IFERROR(VLOOKUP($A53,nCino_DevProc!$A$2:$S$352,2,0),0)=0),"", VLOOKUP($A53,nCino_DevProc!$A$2:$S$352,2,0))</f>
        <v>18</v>
      </c>
      <c r="K53" s="0" t="str">
        <f aca="false">IFERROR(IF(VLOOKUP($A53,nCino_DMW!$A$1:$AI$358,22,0)="Y", "N", IF(VLOOKUP($A53,nCino_DMW!$A$1:$AI$358,22,0)="N",  "Y", "")),"")</f>
        <v>Y</v>
      </c>
      <c r="L53" s="0" t="str">
        <f aca="false">_xlfn.IFNA(IF(VLOOKUP($A53,nCino_DevProc!$A$2:$S$352,8,0)=TRUE(), "Y", "N"),"")</f>
        <v>N</v>
      </c>
      <c r="M53" s="0" t="str">
        <f aca="false">IFERROR(IF(VLOOKUP($A53,nCino_DevProc!$A$2:$S$352,18,0)=TRUE(), "E", IF(D53="Id", "P", IF(OR(LEFT(G53, 6) = "Lookup", LEFT(G53, 6) ="Master"), "F",""))),"")</f>
        <v>P</v>
      </c>
      <c r="N53" s="0" t="str">
        <f aca="false">_xlfn.IFNA(IF(VLOOKUP($A53,nCino_DMW!$A$1:$AI$358,4,0)="System generated", "Y", "N"),"")</f>
        <v>Y</v>
      </c>
      <c r="O53" s="0" t="str">
        <f aca="false">IF(LEFT(G53,6)="lookup", G53,IF(OR(D53=0, IFERROR(VLOOKUP($A53,nCino_DevProc!$A$2:$S$352,18,0),0)=0),"", VLOOKUP($A53,nCino_DevProc!$A$2:$S$352,18,0)))</f>
        <v/>
      </c>
      <c r="P53" s="0" t="str">
        <f aca="false">IF($B53="","",VLOOKUP($B53,'Object Info'!$A$2:$F$13,3,0))</f>
        <v>rskcsp_ds_classification</v>
      </c>
      <c r="Q53" s="0" t="str">
        <f aca="false">IF(D53="","",D53)</f>
        <v>Id</v>
      </c>
      <c r="R53" s="0" t="s">
        <v>158</v>
      </c>
      <c r="S53" s="0" t="str">
        <f aca="false">IF(OR(Q53 ="transactionKey", Q53="sequenceNumber", Q53 = "commitTimestamp", Q53 = "commitUser",Q53 = "commitNumber", Q53="changetype",Q53="entityName",Q53="ID", LEFT(Q53,12)="LastModified"), "N","Y")</f>
        <v>N</v>
      </c>
      <c r="T53" s="0" t="str">
        <f aca="false">IF($B53="","",VLOOKUP($B53,'Object Info'!$A$2:$F$13,4,0))</f>
        <v>rskcsp_ds_classification_staging</v>
      </c>
      <c r="U53" s="0" t="str">
        <f aca="false">Q53</f>
        <v>Id</v>
      </c>
      <c r="V53" s="0" t="str">
        <f aca="false">IF(OR(LEFT(H53,9)="reference", D53=""),"STRING",VLOOKUP($H53,'DataType Conversion'!$A$8:$I$37,3,0))</f>
        <v>STRING</v>
      </c>
      <c r="W53" s="0" t="n">
        <f aca="false">IF(J53="", "",J53)</f>
        <v>18</v>
      </c>
      <c r="X53" s="0" t="str">
        <f aca="false">S53</f>
        <v>N</v>
      </c>
      <c r="Y53" s="0" t="str">
        <f aca="false">IF(OR($U53="Id",$U53="LastModifiedDate"), "C","")</f>
        <v>C</v>
      </c>
      <c r="Z53" s="0" t="str">
        <f aca="false">IF(Q53= "", "", IF(H53="Picklist", "Y", "N"))</f>
        <v>N</v>
      </c>
      <c r="AA53" s="0" t="str">
        <f aca="false">IF(OR(U53="CreatedDate",U53="CreatedById"),"Must be populated when changeType = CREATE","")</f>
        <v/>
      </c>
      <c r="AB53" s="0" t="str">
        <f aca="false">IF($B53="","",VLOOKUP($B53,'Object Info'!$A$2:$F$13,5,0))</f>
        <v>rskcsp_ds_classification_curated</v>
      </c>
      <c r="AC53" s="0" t="str">
        <f aca="false">U53</f>
        <v>Id</v>
      </c>
      <c r="AD53" s="0" t="str">
        <f aca="false">V53</f>
        <v>STRING</v>
      </c>
      <c r="AE53" s="0" t="n">
        <f aca="false">IF(W53="","",W53)</f>
        <v>18</v>
      </c>
      <c r="AF53" s="0" t="str">
        <f aca="false">X53</f>
        <v>N</v>
      </c>
      <c r="AG53" s="0" t="str">
        <f aca="false">M53</f>
        <v>P</v>
      </c>
      <c r="AH53" s="0" t="str">
        <f aca="false">IF(AC53="LastModifiedDate","Must be latest date for the record id in Staging, and date must be t-1", "")</f>
        <v/>
      </c>
      <c r="AL53" s="0" t="str">
        <f aca="false">IF($B53="","",VLOOKUP($B53,'Object Info'!$A$2:$F$13,6,0))</f>
        <v>classification</v>
      </c>
      <c r="AM53" s="0" t="str">
        <f aca="false">IF(AC53="","",IF(OR(AC53="ccs_migration_id__c"),SUBSTITUTE(LOWER(AC53),"__c",""),_xlfn.IFNA(SUBSTITUTE(SUBSTITUTE(SUBSTITUTE(SUBSTITUTE(AC53,"LLC_BI__",""),"CCS_",""),"__c",""),"cm_",""),AC53)))</f>
        <v>Id</v>
      </c>
      <c r="AN53" s="0" t="str">
        <f aca="false">IF(AD53="","",AD53)</f>
        <v>STRING</v>
      </c>
      <c r="AO53" s="0" t="n">
        <f aca="false">IF(AE53="","",AE53)</f>
        <v>18</v>
      </c>
      <c r="AP53" s="0" t="str">
        <f aca="false">IF(AF53="","",AF53)</f>
        <v>N</v>
      </c>
      <c r="AQ53" s="0" t="str">
        <f aca="false">IF(AG53="","",AG53)</f>
        <v>P</v>
      </c>
    </row>
    <row r="54" customFormat="false" ht="15" hidden="false" customHeight="false" outlineLevel="0" collapsed="false">
      <c r="A54" s="0" t="str">
        <f aca="false">B54&amp;D54</f>
        <v>LLC_BI__Classification__cLastModifiedById</v>
      </c>
      <c r="B54" s="0" t="s">
        <v>68</v>
      </c>
      <c r="C54" s="0" t="str">
        <f aca="false">_xlfn.IFNA(VLOOKUP($A54,nCino_DMW!$A$2:$AI$358,7,0),"")</f>
        <v>Classification</v>
      </c>
      <c r="D54" s="0" t="s">
        <v>175</v>
      </c>
      <c r="E54" s="0" t="str">
        <f aca="false">_xlfn.IFNA(VLOOKUP($A54,nCino_DMW!$A$2:$AI$358,9,0),"")</f>
        <v>Last Modified By</v>
      </c>
      <c r="F54" s="0" t="str">
        <f aca="false">_xlfn.IFNA(VLOOKUP($A54,nCino_DMW!$A$1:$AI$358,12,0),"")</f>
        <v>Last modified by user.</v>
      </c>
      <c r="G54" s="0" t="str">
        <f aca="false">_xlfn.IFNA(IF(VLOOKUP($A54,nCino_DMW!$A$1:$AI$358,13,0)=0,"", VLOOKUP($A54,nCino_DMW!$A$1:$AI$358,13,0)),"")</f>
        <v>Lookup(User)</v>
      </c>
      <c r="H54" s="0" t="str">
        <f aca="false">_xlfn.IFNA(IF(VLOOKUP($A54,nCino_DevProc!$A$2:$S$352,8,0)=0,"", VLOOKUP($A54,nCino_DevProc!$A$2:$S$352,8,0)),"")</f>
        <v>reference(User)</v>
      </c>
      <c r="I54" s="0" t="n">
        <f aca="false">_xlfn.IFNA(IF(VLOOKUP($A54,nCino_DMW!$A$1:$AI$358,2,0)=0,"", VLOOKUP($A54,nCino_DMW!$A$1:$AI$358,2,0)),"")</f>
        <v>18</v>
      </c>
      <c r="J54" s="0" t="n">
        <f aca="false">IF(OR(D54=0, IFERROR(VLOOKUP($A54,nCino_DevProc!$A$2:$S$352,2,0),0)=0),"", VLOOKUP($A54,nCino_DevProc!$A$2:$S$352,2,0))</f>
        <v>18</v>
      </c>
      <c r="K54" s="0" t="str">
        <f aca="false">IFERROR(IF(VLOOKUP($A54,nCino_DMW!$A$1:$AI$358,22,0)="Y", "N", IF(VLOOKUP($A54,nCino_DMW!$A$1:$AI$358,22,0)="N",  "Y", "")),"")</f>
        <v>Y</v>
      </c>
      <c r="L54" s="0" t="str">
        <f aca="false">_xlfn.IFNA(IF(VLOOKUP($A54,nCino_DevProc!$A$2:$S$352,8,0)=TRUE(), "Y", "N"),"")</f>
        <v>N</v>
      </c>
      <c r="M54" s="0" t="str">
        <f aca="false">IFERROR(IF(VLOOKUP($A54,nCino_DevProc!$A$2:$S$352,18,0)=TRUE(), "E", IF(D54="Id", "P", IF(OR(LEFT(G54, 6) = "Lookup", LEFT(G54, 6) ="Master"), "F",""))),"")</f>
        <v>F</v>
      </c>
      <c r="N54" s="0" t="str">
        <f aca="false">_xlfn.IFNA(IF(VLOOKUP($A54,nCino_DMW!$A$1:$AI$358,4,0)="System generated", "Y", "N"),"")</f>
        <v>Y</v>
      </c>
      <c r="O54" s="0" t="str">
        <f aca="false">IF(LEFT(G54,6)="lookup", G54,IF(OR(D54=0, IFERROR(VLOOKUP($A54,nCino_DevProc!$A$2:$S$352,18,0),0)=0),"", VLOOKUP($A54,nCino_DevProc!$A$2:$S$352,18,0)))</f>
        <v>Lookup(User)</v>
      </c>
      <c r="P54" s="0" t="str">
        <f aca="false">IF($B54="","",VLOOKUP($B54,'Object Info'!$A$2:$F$13,3,0))</f>
        <v>rskcsp_ds_classification</v>
      </c>
      <c r="Q54" s="0" t="str">
        <f aca="false">IF(D54="","",D54)</f>
        <v>LastModifiedById</v>
      </c>
      <c r="R54" s="0" t="s">
        <v>158</v>
      </c>
      <c r="S54" s="0" t="str">
        <f aca="false">IF(OR(Q54 ="transactionKey", Q54="sequenceNumber", Q54 = "commitTimestamp", Q54 = "commitUser",Q54 = "commitNumber", Q54="changetype",Q54="entityName",Q54="ID", LEFT(Q54,12)="LastModified"), "N","Y")</f>
        <v>N</v>
      </c>
      <c r="T54" s="0" t="str">
        <f aca="false">IF($B54="","",VLOOKUP($B54,'Object Info'!$A$2:$F$13,4,0))</f>
        <v>rskcsp_ds_classification_staging</v>
      </c>
      <c r="U54" s="0" t="str">
        <f aca="false">Q54</f>
        <v>LastModifiedById</v>
      </c>
      <c r="V54" s="0" t="str">
        <f aca="false">IF(OR(LEFT(H54,9)="reference", D54=""),"STRING",VLOOKUP($H54,'DataType Conversion'!$A$8:$I$37,3,0))</f>
        <v>STRING</v>
      </c>
      <c r="W54" s="0" t="n">
        <f aca="false">IF(J54="", "",J54)</f>
        <v>18</v>
      </c>
      <c r="X54" s="0" t="str">
        <f aca="false">S54</f>
        <v>N</v>
      </c>
      <c r="Y54" s="0" t="str">
        <f aca="false">IF(OR($U54="Id",$U54="LastModifiedDate"), "C","")</f>
        <v/>
      </c>
      <c r="Z54" s="0" t="str">
        <f aca="false">IF(Q54= "", "", IF(H54="Picklist", "Y", "N"))</f>
        <v>N</v>
      </c>
      <c r="AA54" s="0" t="str">
        <f aca="false">IF(OR(U54="CreatedDate",U54="CreatedById"),"Must be populated when changeType = CREATE","")</f>
        <v/>
      </c>
      <c r="AB54" s="0" t="str">
        <f aca="false">IF($B54="","",VLOOKUP($B54,'Object Info'!$A$2:$F$13,5,0))</f>
        <v>rskcsp_ds_classification_curated</v>
      </c>
      <c r="AC54" s="0" t="str">
        <f aca="false">U54</f>
        <v>LastModifiedById</v>
      </c>
      <c r="AD54" s="0" t="str">
        <f aca="false">V54</f>
        <v>STRING</v>
      </c>
      <c r="AE54" s="0" t="n">
        <f aca="false">IF(W54="","",W54)</f>
        <v>18</v>
      </c>
      <c r="AF54" s="0" t="str">
        <f aca="false">X54</f>
        <v>N</v>
      </c>
      <c r="AG54" s="0" t="str">
        <f aca="false">M54</f>
        <v>F</v>
      </c>
      <c r="AH54" s="0" t="str">
        <f aca="false">IF(AC54="LastModifiedDate","Must be latest date for the record id in Staging, and date must be t-1", "")</f>
        <v/>
      </c>
      <c r="AL54" s="0" t="str">
        <f aca="false">IF($B54="","",VLOOKUP($B54,'Object Info'!$A$2:$F$13,6,0))</f>
        <v>classification</v>
      </c>
      <c r="AM54" s="0" t="str">
        <f aca="false">IF(AC54="","",IF(OR(AC54="ccs_migration_id__c"),SUBSTITUTE(LOWER(AC54),"__c",""),_xlfn.IFNA(SUBSTITUTE(SUBSTITUTE(SUBSTITUTE(SUBSTITUTE(AC54,"LLC_BI__",""),"CCS_",""),"__c",""),"cm_",""),AC54)))</f>
        <v>LastModifiedById</v>
      </c>
      <c r="AN54" s="0" t="str">
        <f aca="false">IF(AD54="","",AD54)</f>
        <v>STRING</v>
      </c>
      <c r="AO54" s="0" t="n">
        <f aca="false">IF(AE54="","",AE54)</f>
        <v>18</v>
      </c>
      <c r="AP54" s="0" t="str">
        <f aca="false">IF(AF54="","",AF54)</f>
        <v>N</v>
      </c>
      <c r="AQ54" s="0" t="str">
        <f aca="false">IF(AG54="","",AG54)</f>
        <v>F</v>
      </c>
    </row>
    <row r="55" customFormat="false" ht="15" hidden="false" customHeight="false" outlineLevel="0" collapsed="false">
      <c r="A55" s="0" t="str">
        <f aca="false">B55&amp;D55</f>
        <v>LLC_BI__Classification__cLastModifiedDate</v>
      </c>
      <c r="B55" s="0" t="s">
        <v>68</v>
      </c>
      <c r="C55" s="0" t="str">
        <f aca="false">_xlfn.IFNA(VLOOKUP($A55,nCino_DMW!$A$2:$AI$358,7,0),"")</f>
        <v>Classification</v>
      </c>
      <c r="D55" s="0" t="s">
        <v>172</v>
      </c>
      <c r="E55" s="0" t="str">
        <f aca="false">_xlfn.IFNA(VLOOKUP($A55,nCino_DMW!$A$2:$AI$358,9,0),"")</f>
        <v>Last Modified Date</v>
      </c>
      <c r="F55" s="0" t="str">
        <f aca="false">_xlfn.IFNA(VLOOKUP($A55,nCino_DMW!$A$1:$AI$358,12,0),"")</f>
        <v>Last modified date.</v>
      </c>
      <c r="G55" s="0" t="str">
        <f aca="false">_xlfn.IFNA(IF(VLOOKUP($A55,nCino_DMW!$A$1:$AI$358,13,0)=0,"", VLOOKUP($A55,nCino_DMW!$A$1:$AI$358,13,0)),"")</f>
        <v>Date Time</v>
      </c>
      <c r="H55" s="0" t="str">
        <f aca="false">_xlfn.IFNA(IF(VLOOKUP($A55,nCino_DevProc!$A$2:$S$352,8,0)=0,"", VLOOKUP($A55,nCino_DevProc!$A$2:$S$352,8,0)),"")</f>
        <v>datetime</v>
      </c>
      <c r="I55" s="0" t="str">
        <f aca="false">_xlfn.IFNA(IF(VLOOKUP($A55,nCino_DMW!$A$1:$AI$358,2,0)=0,"", VLOOKUP($A55,nCino_DMW!$A$1:$AI$358,2,0)),"")</f>
        <v/>
      </c>
      <c r="J55" s="0" t="str">
        <f aca="false">IF(OR(D55=0, IFERROR(VLOOKUP($A55,nCino_DevProc!$A$2:$S$352,2,0),0)=0),"", VLOOKUP($A55,nCino_DevProc!$A$2:$S$352,2,0))</f>
        <v/>
      </c>
      <c r="K55" s="0" t="str">
        <f aca="false">IFERROR(IF(VLOOKUP($A55,nCino_DMW!$A$1:$AI$358,22,0)="Y", "N", IF(VLOOKUP($A55,nCino_DMW!$A$1:$AI$358,22,0)="N",  "Y", "")),"")</f>
        <v>Y</v>
      </c>
      <c r="L55" s="0" t="str">
        <f aca="false">_xlfn.IFNA(IF(VLOOKUP($A55,nCino_DevProc!$A$2:$S$352,8,0)=TRUE(), "Y", "N"),"")</f>
        <v>N</v>
      </c>
      <c r="M55" s="0" t="str">
        <f aca="false">IFERROR(IF(VLOOKUP($A55,nCino_DevProc!$A$2:$S$352,18,0)=TRUE(), "E", IF(D55="Id", "P", IF(OR(LEFT(G55, 6) = "Lookup", LEFT(G55, 6) ="Master"), "F",""))),"")</f>
        <v/>
      </c>
      <c r="N55" s="0" t="str">
        <f aca="false">_xlfn.IFNA(IF(VLOOKUP($A55,nCino_DMW!$A$1:$AI$358,4,0)="System generated", "Y", "N"),"")</f>
        <v>Y</v>
      </c>
      <c r="O55" s="0" t="str">
        <f aca="false">IF(LEFT(G55,6)="lookup", G55,IF(OR(D55=0, IFERROR(VLOOKUP($A55,nCino_DevProc!$A$2:$S$352,18,0),0)=0),"", VLOOKUP($A55,nCino_DevProc!$A$2:$S$352,18,0)))</f>
        <v/>
      </c>
      <c r="P55" s="0" t="str">
        <f aca="false">IF($B55="","",VLOOKUP($B55,'Object Info'!$A$2:$F$13,3,0))</f>
        <v>rskcsp_ds_classification</v>
      </c>
      <c r="Q55" s="0" t="str">
        <f aca="false">IF(D55="","",D55)</f>
        <v>LastModifiedDate</v>
      </c>
      <c r="R55" s="0" t="s">
        <v>158</v>
      </c>
      <c r="S55" s="0" t="str">
        <f aca="false">IF(OR(Q55 ="transactionKey", Q55="sequenceNumber", Q55 = "commitTimestamp", Q55 = "commitUser",Q55 = "commitNumber", Q55="changetype",Q55="entityName",Q55="ID", LEFT(Q55,12)="LastModified"), "N","Y")</f>
        <v>N</v>
      </c>
      <c r="T55" s="0" t="str">
        <f aca="false">IF($B55="","",VLOOKUP($B55,'Object Info'!$A$2:$F$13,4,0))</f>
        <v>rskcsp_ds_classification_staging</v>
      </c>
      <c r="U55" s="0" t="str">
        <f aca="false">Q55</f>
        <v>LastModifiedDate</v>
      </c>
      <c r="V55" s="0" t="str">
        <f aca="false">IF(OR(LEFT(H55,9)="reference", D55=""),"STRING",VLOOKUP($H55,'DataType Conversion'!$A$8:$I$37,3,0))</f>
        <v>DATETIME</v>
      </c>
      <c r="W55" s="0" t="str">
        <f aca="false">IF(J55="", "",J55)</f>
        <v/>
      </c>
      <c r="X55" s="0" t="str">
        <f aca="false">S55</f>
        <v>N</v>
      </c>
      <c r="Y55" s="0" t="str">
        <f aca="false">IF(OR($U55="Id",$U55="LastModifiedDate"), "C","")</f>
        <v>C</v>
      </c>
      <c r="Z55" s="0" t="str">
        <f aca="false">IF(Q55= "", "", IF(H55="Picklist", "Y", "N"))</f>
        <v>N</v>
      </c>
      <c r="AA55" s="0" t="str">
        <f aca="false">IF(OR(U55="CreatedDate",U55="CreatedById"),"Must be populated when changeType = CREATE","")</f>
        <v/>
      </c>
      <c r="AB55" s="0" t="str">
        <f aca="false">IF($B55="","",VLOOKUP($B55,'Object Info'!$A$2:$F$13,5,0))</f>
        <v>rskcsp_ds_classification_curated</v>
      </c>
      <c r="AC55" s="0" t="str">
        <f aca="false">U55</f>
        <v>LastModifiedDate</v>
      </c>
      <c r="AD55" s="0" t="str">
        <f aca="false">V55</f>
        <v>DATETIME</v>
      </c>
      <c r="AE55" s="0" t="str">
        <f aca="false">IF(W55="","",W55)</f>
        <v/>
      </c>
      <c r="AF55" s="0" t="str">
        <f aca="false">X55</f>
        <v>N</v>
      </c>
      <c r="AG55" s="0" t="str">
        <f aca="false">M55</f>
        <v/>
      </c>
      <c r="AH55" s="0" t="str">
        <f aca="false">IF(AC55="LastModifiedDate","Must be latest date for the record id in Staging, and date must be t-1", "")</f>
        <v>Must be latest date for the record id in Staging, and date must be t-1</v>
      </c>
      <c r="AL55" s="0" t="str">
        <f aca="false">IF($B55="","",VLOOKUP($B55,'Object Info'!$A$2:$F$13,6,0))</f>
        <v>classification</v>
      </c>
      <c r="AM55" s="0" t="str">
        <f aca="false">IF(AC55="","",IF(OR(AC55="ccs_migration_id__c"),SUBSTITUTE(LOWER(AC55),"__c",""),_xlfn.IFNA(SUBSTITUTE(SUBSTITUTE(SUBSTITUTE(SUBSTITUTE(AC55,"LLC_BI__",""),"CCS_",""),"__c",""),"cm_",""),AC55)))</f>
        <v>LastModifiedDate</v>
      </c>
      <c r="AN55" s="0" t="str">
        <f aca="false">IF(AD55="","",AD55)</f>
        <v>DATETIME</v>
      </c>
      <c r="AO55" s="0" t="str">
        <f aca="false">IF(AE55="","",AE55)</f>
        <v/>
      </c>
      <c r="AP55" s="0" t="str">
        <f aca="false">IF(AF55="","",AF55)</f>
        <v>N</v>
      </c>
      <c r="AQ55" s="0" t="str">
        <f aca="false">IF(AG55="","",AG55)</f>
        <v/>
      </c>
    </row>
    <row r="56" customFormat="false" ht="15" hidden="false" customHeight="false" outlineLevel="0" collapsed="false">
      <c r="A56" s="0" t="str">
        <f aca="false">B56&amp;D56</f>
        <v>LLC_BI__Classification__cLLC_BI__lookupKey__c</v>
      </c>
      <c r="B56" s="0" t="s">
        <v>68</v>
      </c>
      <c r="C56" s="0" t="str">
        <f aca="false">_xlfn.IFNA(VLOOKUP($A56,nCino_DMW!$A$2:$AI$358,7,0),"")</f>
        <v>Classification</v>
      </c>
      <c r="D56" s="0" t="s">
        <v>192</v>
      </c>
      <c r="E56" s="0" t="str">
        <f aca="false">_xlfn.IFNA(VLOOKUP($A56,nCino_DMW!$A$2:$AI$358,9,0),"")</f>
        <v>lookupKey</v>
      </c>
      <c r="F56" s="0" t="str">
        <f aca="false">_xlfn.IFNA(VLOOKUP($A56,nCino_DMW!$A$1:$AI$358,12,0),"")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56" s="0" t="str">
        <f aca="false">_xlfn.IFNA(IF(VLOOKUP($A56,nCino_DMW!$A$1:$AI$358,13,0)=0,"", VLOOKUP($A56,nCino_DMW!$A$1:$AI$358,13,0)),"")</f>
        <v>Text</v>
      </c>
      <c r="H56" s="0" t="str">
        <f aca="false">_xlfn.IFNA(IF(VLOOKUP($A56,nCino_DevProc!$A$2:$S$352,8,0)=0,"", VLOOKUP($A56,nCino_DevProc!$A$2:$S$352,8,0)),"")</f>
        <v>string</v>
      </c>
      <c r="I56" s="0" t="n">
        <f aca="false">_xlfn.IFNA(IF(VLOOKUP($A56,nCino_DMW!$A$1:$AI$358,2,0)=0,"", VLOOKUP($A56,nCino_DMW!$A$1:$AI$358,2,0)),"")</f>
        <v>255</v>
      </c>
      <c r="J56" s="0" t="n">
        <f aca="false">IF(OR(D56=0, IFERROR(VLOOKUP($A56,nCino_DevProc!$A$2:$S$352,2,0),0)=0),"", VLOOKUP($A56,nCino_DevProc!$A$2:$S$352,2,0))</f>
        <v>255</v>
      </c>
      <c r="K56" s="0" t="str">
        <f aca="false">IFERROR(IF(VLOOKUP($A56,nCino_DMW!$A$1:$AI$358,22,0)="Y", "N", IF(VLOOKUP($A56,nCino_DMW!$A$1:$AI$358,22,0)="N",  "Y", "")),"")</f>
        <v>Y</v>
      </c>
      <c r="L56" s="0" t="str">
        <f aca="false">_xlfn.IFNA(IF(VLOOKUP($A56,nCino_DevProc!$A$2:$S$352,8,0)=TRUE(), "Y", "N"),"")</f>
        <v>N</v>
      </c>
      <c r="M56" s="0" t="str">
        <f aca="false">IFERROR(IF(VLOOKUP($A56,nCino_DevProc!$A$2:$S$352,18,0)=TRUE(), "E", IF(D56="Id", "P", IF(OR(LEFT(G56, 6) = "Lookup", LEFT(G56, 6) ="Master"), "F",""))),"")</f>
        <v/>
      </c>
      <c r="N56" s="0" t="str">
        <f aca="false">_xlfn.IFNA(IF(VLOOKUP($A56,nCino_DMW!$A$1:$AI$358,4,0)="System generated", "Y", "N"),"")</f>
        <v>N</v>
      </c>
      <c r="O56" s="0" t="str">
        <f aca="false">IF(LEFT(G56,6)="lookup", G56,IF(OR(D56=0, IFERROR(VLOOKUP($A56,nCino_DevProc!$A$2:$S$352,18,0),0)=0),"", VLOOKUP($A56,nCino_DevProc!$A$2:$S$352,18,0)))</f>
        <v/>
      </c>
      <c r="P56" s="0" t="str">
        <f aca="false">IF($B56="","",VLOOKUP($B56,'Object Info'!$A$2:$F$13,3,0))</f>
        <v>rskcsp_ds_classification</v>
      </c>
      <c r="Q56" s="0" t="str">
        <f aca="false">IF(D56="","",D56)</f>
        <v>LLC_BI__lookupKey__c</v>
      </c>
      <c r="R56" s="0" t="s">
        <v>158</v>
      </c>
      <c r="S56" s="0" t="str">
        <f aca="false">IF(OR(Q56 ="transactionKey", Q56="sequenceNumber", Q56 = "commitTimestamp", Q56 = "commitUser",Q56 = "commitNumber", Q56="changetype",Q56="entityName",Q56="ID", LEFT(Q56,12)="LastModified"), "N","Y")</f>
        <v>Y</v>
      </c>
      <c r="T56" s="0" t="str">
        <f aca="false">IF($B56="","",VLOOKUP($B56,'Object Info'!$A$2:$F$13,4,0))</f>
        <v>rskcsp_ds_classification_staging</v>
      </c>
      <c r="U56" s="0" t="str">
        <f aca="false">Q56</f>
        <v>LLC_BI__lookupKey__c</v>
      </c>
      <c r="V56" s="0" t="str">
        <f aca="false">IF(OR(LEFT(H56,9)="reference", D56=""),"STRING",VLOOKUP($H56,'DataType Conversion'!$A$8:$I$37,3,0))</f>
        <v>STRING</v>
      </c>
      <c r="W56" s="0" t="n">
        <f aca="false">IF(J56="", "",J56)</f>
        <v>255</v>
      </c>
      <c r="X56" s="0" t="str">
        <f aca="false">S56</f>
        <v>Y</v>
      </c>
      <c r="Y56" s="0" t="str">
        <f aca="false">IF(OR($U56="Id",$U56="LastModifiedDate"), "C","")</f>
        <v/>
      </c>
      <c r="Z56" s="0" t="str">
        <f aca="false">IF(Q56= "", "", IF(H56="Picklist", "Y", "N"))</f>
        <v>N</v>
      </c>
      <c r="AA56" s="0" t="str">
        <f aca="false">IF(OR(U56="CreatedDate",U56="CreatedById"),"Must be populated when changeType = CREATE","")</f>
        <v/>
      </c>
      <c r="AB56" s="0" t="str">
        <f aca="false">IF($B56="","",VLOOKUP($B56,'Object Info'!$A$2:$F$13,5,0))</f>
        <v>rskcsp_ds_classification_curated</v>
      </c>
      <c r="AC56" s="0" t="str">
        <f aca="false">U56</f>
        <v>LLC_BI__lookupKey__c</v>
      </c>
      <c r="AD56" s="0" t="str">
        <f aca="false">V56</f>
        <v>STRING</v>
      </c>
      <c r="AE56" s="0" t="n">
        <f aca="false">IF(W56="","",W56)</f>
        <v>255</v>
      </c>
      <c r="AF56" s="0" t="str">
        <f aca="false">X56</f>
        <v>Y</v>
      </c>
      <c r="AG56" s="0" t="str">
        <f aca="false">M56</f>
        <v/>
      </c>
      <c r="AH56" s="0" t="str">
        <f aca="false">IF(AC56="LastModifiedDate","Must be latest date for the record id in Staging, and date must be t-1", "")</f>
        <v/>
      </c>
      <c r="AL56" s="0" t="str">
        <f aca="false">IF($B56="","",VLOOKUP($B56,'Object Info'!$A$2:$F$13,6,0))</f>
        <v>classification</v>
      </c>
      <c r="AM56" s="0" t="str">
        <f aca="false">IF(AC56="","",IF(OR(AC56="ccs_migration_id__c"),SUBSTITUTE(LOWER(AC56),"__c",""),_xlfn.IFNA(SUBSTITUTE(SUBSTITUTE(SUBSTITUTE(SUBSTITUTE(AC56,"LLC_BI__",""),"CCS_",""),"__c",""),"cm_",""),AC56)))</f>
        <v>lookupKey</v>
      </c>
      <c r="AN56" s="0" t="str">
        <f aca="false">IF(AD56="","",AD56)</f>
        <v>STRING</v>
      </c>
      <c r="AO56" s="0" t="n">
        <f aca="false">IF(AE56="","",AE56)</f>
        <v>255</v>
      </c>
      <c r="AP56" s="0" t="str">
        <f aca="false">IF(AF56="","",AF56)</f>
        <v>Y</v>
      </c>
      <c r="AQ56" s="0" t="str">
        <f aca="false">IF(AG56="","",AG56)</f>
        <v/>
      </c>
    </row>
    <row r="57" customFormat="false" ht="15" hidden="false" customHeight="false" outlineLevel="0" collapsed="false">
      <c r="A57" s="0" t="str">
        <f aca="false">B57&amp;D57</f>
        <v>LLC_BI__Classification__cOwnerId</v>
      </c>
      <c r="B57" s="0" t="s">
        <v>68</v>
      </c>
      <c r="C57" s="0" t="str">
        <f aca="false">_xlfn.IFNA(VLOOKUP($A57,nCino_DMW!$A$2:$AI$358,7,0),"")</f>
        <v>Classification</v>
      </c>
      <c r="D57" s="0" t="s">
        <v>148</v>
      </c>
      <c r="E57" s="0" t="str">
        <f aca="false">_xlfn.IFNA(VLOOKUP($A57,nCino_DMW!$A$2:$AI$358,9,0),"")</f>
        <v>Owner</v>
      </c>
      <c r="F57" s="0" t="str">
        <f aca="false">_xlfn.IFNA(VLOOKUP($A57,nCino_DMW!$A$1:$AI$358,12,0),"")</f>
        <v>Record owner.</v>
      </c>
      <c r="G57" s="0" t="str">
        <f aca="false">_xlfn.IFNA(IF(VLOOKUP($A57,nCino_DMW!$A$1:$AI$358,13,0)=0,"", VLOOKUP($A57,nCino_DMW!$A$1:$AI$358,13,0)),"")</f>
        <v>Lookup(User,Group)</v>
      </c>
      <c r="H57" s="0" t="str">
        <f aca="false">_xlfn.IFNA(IF(VLOOKUP($A57,nCino_DevProc!$A$2:$S$352,8,0)=0,"", VLOOKUP($A57,nCino_DevProc!$A$2:$S$352,8,0)),"")</f>
        <v>reference(Group,User)</v>
      </c>
      <c r="I57" s="0" t="n">
        <f aca="false">_xlfn.IFNA(IF(VLOOKUP($A57,nCino_DMW!$A$1:$AI$358,2,0)=0,"", VLOOKUP($A57,nCino_DMW!$A$1:$AI$358,2,0)),"")</f>
        <v>18</v>
      </c>
      <c r="J57" s="0" t="n">
        <f aca="false">IF(OR(D57=0, IFERROR(VLOOKUP($A57,nCino_DevProc!$A$2:$S$352,2,0),0)=0),"", VLOOKUP($A57,nCino_DevProc!$A$2:$S$352,2,0))</f>
        <v>18</v>
      </c>
      <c r="K57" s="0" t="str">
        <f aca="false">IFERROR(IF(VLOOKUP($A57,nCino_DMW!$A$1:$AI$358,22,0)="Y", "N", IF(VLOOKUP($A57,nCino_DMW!$A$1:$AI$358,22,0)="N",  "Y", "")),"")</f>
        <v>Y</v>
      </c>
      <c r="L57" s="0" t="str">
        <f aca="false">_xlfn.IFNA(IF(VLOOKUP($A57,nCino_DevProc!$A$2:$S$352,8,0)=TRUE(), "Y", "N"),"")</f>
        <v>N</v>
      </c>
      <c r="M57" s="0" t="str">
        <f aca="false">IFERROR(IF(VLOOKUP($A57,nCino_DevProc!$A$2:$S$352,18,0)=TRUE(), "E", IF(D57="Id", "P", IF(OR(LEFT(G57, 6) = "Lookup", LEFT(G57, 6) ="Master"), "F",""))),"")</f>
        <v>F</v>
      </c>
      <c r="N57" s="0" t="str">
        <f aca="false">_xlfn.IFNA(IF(VLOOKUP($A57,nCino_DMW!$A$1:$AI$358,4,0)="System generated", "Y", "N"),"")</f>
        <v>N</v>
      </c>
      <c r="O57" s="0" t="str">
        <f aca="false">IF(LEFT(G57,6)="lookup", G57,IF(OR(D57=0, IFERROR(VLOOKUP($A57,nCino_DevProc!$A$2:$S$352,18,0),0)=0),"", VLOOKUP($A57,nCino_DevProc!$A$2:$S$352,18,0)))</f>
        <v>Lookup(User,Group)</v>
      </c>
      <c r="P57" s="0" t="str">
        <f aca="false">IF($B57="","",VLOOKUP($B57,'Object Info'!$A$2:$F$13,3,0))</f>
        <v>rskcsp_ds_classification</v>
      </c>
      <c r="Q57" s="0" t="str">
        <f aca="false">IF(D57="","",D57)</f>
        <v>OwnerId</v>
      </c>
      <c r="R57" s="0" t="s">
        <v>158</v>
      </c>
      <c r="S57" s="0" t="str">
        <f aca="false">IF(OR(Q57 ="transactionKey", Q57="sequenceNumber", Q57 = "commitTimestamp", Q57 = "commitUser",Q57 = "commitNumber", Q57="changetype",Q57="entityName",Q57="ID", LEFT(Q57,12)="LastModified"), "N","Y")</f>
        <v>Y</v>
      </c>
      <c r="T57" s="0" t="str">
        <f aca="false">IF($B57="","",VLOOKUP($B57,'Object Info'!$A$2:$F$13,4,0))</f>
        <v>rskcsp_ds_classification_staging</v>
      </c>
      <c r="U57" s="0" t="str">
        <f aca="false">Q57</f>
        <v>OwnerId</v>
      </c>
      <c r="V57" s="0" t="str">
        <f aca="false">IF(OR(LEFT(H57,9)="reference", D57=""),"STRING",VLOOKUP($H57,'DataType Conversion'!$A$8:$I$37,3,0))</f>
        <v>STRING</v>
      </c>
      <c r="W57" s="0" t="n">
        <f aca="false">IF(J57="", "",J57)</f>
        <v>18</v>
      </c>
      <c r="X57" s="0" t="str">
        <f aca="false">S57</f>
        <v>Y</v>
      </c>
      <c r="Y57" s="0" t="str">
        <f aca="false">IF(OR($U57="Id",$U57="LastModifiedDate"), "C","")</f>
        <v/>
      </c>
      <c r="Z57" s="0" t="str">
        <f aca="false">IF(Q57= "", "", IF(H57="Picklist", "Y", "N"))</f>
        <v>N</v>
      </c>
      <c r="AA57" s="0" t="str">
        <f aca="false">IF(OR(U57="CreatedDate",U57="CreatedById"),"Must be populated when changeType = CREATE","")</f>
        <v/>
      </c>
      <c r="AB57" s="0" t="str">
        <f aca="false">IF($B57="","",VLOOKUP($B57,'Object Info'!$A$2:$F$13,5,0))</f>
        <v>rskcsp_ds_classification_curated</v>
      </c>
      <c r="AC57" s="0" t="str">
        <f aca="false">U57</f>
        <v>OwnerId</v>
      </c>
      <c r="AD57" s="0" t="str">
        <f aca="false">V57</f>
        <v>STRING</v>
      </c>
      <c r="AE57" s="0" t="n">
        <f aca="false">IF(W57="","",W57)</f>
        <v>18</v>
      </c>
      <c r="AF57" s="0" t="str">
        <f aca="false">X57</f>
        <v>Y</v>
      </c>
      <c r="AG57" s="0" t="str">
        <f aca="false">M57</f>
        <v>F</v>
      </c>
      <c r="AH57" s="0" t="str">
        <f aca="false">IF(AC57="LastModifiedDate","Must be latest date for the record id in Staging, and date must be t-1", "")</f>
        <v/>
      </c>
      <c r="AL57" s="0" t="str">
        <f aca="false">IF($B57="","",VLOOKUP($B57,'Object Info'!$A$2:$F$13,6,0))</f>
        <v>classification</v>
      </c>
      <c r="AM57" s="0" t="str">
        <f aca="false">IF(AC57="","",IF(OR(AC57="ccs_migration_id__c"),SUBSTITUTE(LOWER(AC57),"__c",""),_xlfn.IFNA(SUBSTITUTE(SUBSTITUTE(SUBSTITUTE(SUBSTITUTE(AC57,"LLC_BI__",""),"CCS_",""),"__c",""),"cm_",""),AC57)))</f>
        <v>OwnerId</v>
      </c>
      <c r="AN57" s="0" t="str">
        <f aca="false">IF(AD57="","",AD57)</f>
        <v>STRING</v>
      </c>
      <c r="AO57" s="0" t="n">
        <f aca="false">IF(AE57="","",AE57)</f>
        <v>18</v>
      </c>
      <c r="AP57" s="0" t="str">
        <f aca="false">IF(AF57="","",AF57)</f>
        <v>Y</v>
      </c>
      <c r="AQ57" s="0" t="str">
        <f aca="false">IF(AG57="","",AG57)</f>
        <v>F</v>
      </c>
    </row>
    <row r="58" customFormat="false" ht="15" hidden="false" customHeight="false" outlineLevel="0" collapsed="false">
      <c r="A58" s="0" t="str">
        <f aca="false">B58&amp;D58</f>
        <v>LLC_BI__Spread_Statement_Type__cLLC_BI__Allow_Record_Filtering__c</v>
      </c>
      <c r="B58" s="0" t="s">
        <v>96</v>
      </c>
      <c r="C58" s="0" t="str">
        <f aca="false">_xlfn.IFNA(VLOOKUP($A58,nCino_DMW!$A$2:$AI$358,7,0),"")</f>
        <v>Spread Statement Template</v>
      </c>
      <c r="D58" s="0" t="s">
        <v>673</v>
      </c>
      <c r="E58" s="0" t="str">
        <f aca="false">_xlfn.IFNA(VLOOKUP($A58,nCino_DMW!$A$2:$AI$358,9,0),"")</f>
        <v>Allow Record Filtering</v>
      </c>
      <c r="F58" s="0" t="str">
        <f aca="false">_xlfn.IFNA(VLOOKUP($A58,nCino_DMW!$A$1:$AI$358,12,0),"")</f>
        <v>This field is optional. It is populated through the Salesforce layout. When enabled, spread statement records (chart of accounts) can be filtered when a group header is clicked on. When disabled, the filter does not appear. By default, this is disabled.</v>
      </c>
      <c r="G58" s="0" t="str">
        <f aca="false">_xlfn.IFNA(IF(VLOOKUP($A58,nCino_DMW!$A$1:$AI$358,13,0)=0,"", VLOOKUP($A58,nCino_DMW!$A$1:$AI$358,13,0)),"")</f>
        <v>Checkbox</v>
      </c>
      <c r="H58" s="0" t="str">
        <f aca="false">_xlfn.IFNA(IF(VLOOKUP($A58,nCino_DevProc!$A$2:$S$352,8,0)=0,"", VLOOKUP($A58,nCino_DevProc!$A$2:$S$352,8,0)),"")</f>
        <v>boolean</v>
      </c>
      <c r="I58" s="0" t="str">
        <f aca="false">_xlfn.IFNA(IF(VLOOKUP($A58,nCino_DMW!$A$1:$AI$358,2,0)=0,"", VLOOKUP($A58,nCino_DMW!$A$1:$AI$358,2,0)),"")</f>
        <v>Boolean (True/False)</v>
      </c>
      <c r="J58" s="0" t="str">
        <f aca="false">IF(OR(D58=0, IFERROR(VLOOKUP($A58,nCino_DevProc!$A$2:$S$352,2,0),0)=0),"", VLOOKUP($A58,nCino_DevProc!$A$2:$S$352,2,0))</f>
        <v/>
      </c>
      <c r="K58" s="0" t="str">
        <f aca="false">IFERROR(IF(VLOOKUP($A58,nCino_DMW!$A$1:$AI$358,22,0)="Y", "N", IF(VLOOKUP($A58,nCino_DMW!$A$1:$AI$358,22,0)="N",  "Y", "")),"")</f>
        <v>Y</v>
      </c>
      <c r="L58" s="0" t="str">
        <f aca="false">_xlfn.IFNA(IF(VLOOKUP($A58,nCino_DevProc!$A$2:$S$352,8,0)=TRUE(), "Y", "N"),"")</f>
        <v>N</v>
      </c>
      <c r="M58" s="0" t="str">
        <f aca="false">IFERROR(IF(VLOOKUP($A58,nCino_DevProc!$A$2:$S$352,18,0)=TRUE(), "E", IF(D58="Id", "P", IF(OR(LEFT(G58, 6) = "Lookup", LEFT(G58, 6) ="Master"), "F",""))),"")</f>
        <v/>
      </c>
      <c r="N58" s="0" t="str">
        <f aca="false">_xlfn.IFNA(IF(VLOOKUP($A58,nCino_DMW!$A$1:$AI$358,4,0)="System generated", "Y", "N"),"")</f>
        <v>N</v>
      </c>
      <c r="O58" s="0" t="str">
        <f aca="false">IF(LEFT(G58,6)="lookup", G58,IF(OR(D58=0, IFERROR(VLOOKUP($A58,nCino_DevProc!$A$2:$S$352,18,0),0)=0),"", VLOOKUP($A58,nCino_DevProc!$A$2:$S$352,18,0)))</f>
        <v/>
      </c>
      <c r="P58" s="0" t="str">
        <f aca="false">IF($B58="","",VLOOKUP($B58,'Object Info'!$A$2:$F$13,3,0))</f>
        <v>rskcsp_ds_spread_statement_type</v>
      </c>
      <c r="Q58" s="0" t="str">
        <f aca="false">IF(D58="","",D58)</f>
        <v>LLC_BI__Allow_Record_Filtering__c</v>
      </c>
      <c r="R58" s="0" t="s">
        <v>158</v>
      </c>
      <c r="S58" s="0" t="str">
        <f aca="false">IF(OR(Q58 ="transactionKey", Q58="sequenceNumber", Q58 = "commitTimestamp", Q58 = "commitUser",Q58 = "commitNumber", Q58="changetype",Q58="entityName",Q58="ID", LEFT(Q58,12)="LastModified"), "N","Y")</f>
        <v>Y</v>
      </c>
      <c r="T58" s="0" t="str">
        <f aca="false">IF($B58="","",VLOOKUP($B58,'Object Info'!$A$2:$F$13,4,0))</f>
        <v>rskcsp_ds_spread_statement_type_staging</v>
      </c>
      <c r="U58" s="0" t="str">
        <f aca="false">Q58</f>
        <v>LLC_BI__Allow_Record_Filtering__c</v>
      </c>
      <c r="V58" s="0" t="str">
        <f aca="false">IF(OR(LEFT(H58,9)="reference", D58=""),"STRING",VLOOKUP($H58,'DataType Conversion'!$A$8:$I$37,3,0))</f>
        <v>BOOL</v>
      </c>
      <c r="W58" s="0" t="str">
        <f aca="false">IF(J58="", "",J58)</f>
        <v/>
      </c>
      <c r="X58" s="0" t="str">
        <f aca="false">S58</f>
        <v>Y</v>
      </c>
      <c r="Y58" s="0" t="str">
        <f aca="false">IF(OR($U58="Id",$U58="LastModifiedDate"), "C","")</f>
        <v/>
      </c>
      <c r="Z58" s="0" t="str">
        <f aca="false">IF(Q58= "", "", IF(H58="Picklist", "Y", "N"))</f>
        <v>N</v>
      </c>
      <c r="AA58" s="0" t="str">
        <f aca="false">IF(OR(U58="CreatedDate",U58="CreatedById"),"Must be populated when changeType = CREATE","")</f>
        <v/>
      </c>
      <c r="AB58" s="0" t="str">
        <f aca="false">IF($B58="","",VLOOKUP($B58,'Object Info'!$A$2:$F$13,5,0))</f>
        <v>rskcsp_ds_spread_statement_type_curated</v>
      </c>
      <c r="AC58" s="0" t="str">
        <f aca="false">U58</f>
        <v>LLC_BI__Allow_Record_Filtering__c</v>
      </c>
      <c r="AD58" s="0" t="str">
        <f aca="false">V58</f>
        <v>BOOL</v>
      </c>
      <c r="AE58" s="0" t="str">
        <f aca="false">IF(W58="","",W58)</f>
        <v/>
      </c>
      <c r="AF58" s="0" t="str">
        <f aca="false">X58</f>
        <v>Y</v>
      </c>
      <c r="AG58" s="0" t="str">
        <f aca="false">M58</f>
        <v/>
      </c>
      <c r="AH58" s="0" t="str">
        <f aca="false">IF(AC58="LastModifiedDate","Must be latest date for the record id in Staging, and date must be t-1", "")</f>
        <v/>
      </c>
      <c r="AL58" s="0" t="str">
        <f aca="false">IF($B58="","",VLOOKUP($B58,'Object Info'!$A$2:$F$13,6,0))</f>
        <v>spread_statement_type</v>
      </c>
      <c r="AM58" s="0" t="str">
        <f aca="false">IF(AC58="","",IF(OR(AC58="ccs_migration_id__c"),SUBSTITUTE(LOWER(AC58),"__c",""),_xlfn.IFNA(SUBSTITUTE(SUBSTITUTE(SUBSTITUTE(SUBSTITUTE(AC58,"LLC_BI__",""),"CCS_",""),"__c",""),"cm_",""),AC58)))</f>
        <v>Allow_Record_Filtering</v>
      </c>
      <c r="AN58" s="0" t="str">
        <f aca="false">IF(AD58="","",AD58)</f>
        <v>BOOL</v>
      </c>
      <c r="AO58" s="0" t="str">
        <f aca="false">IF(AE58="","",AE58)</f>
        <v/>
      </c>
      <c r="AP58" s="0" t="str">
        <f aca="false">IF(AF58="","",AF58)</f>
        <v>Y</v>
      </c>
      <c r="AQ58" s="0" t="str">
        <f aca="false">IF(AG58="","",AG58)</f>
        <v/>
      </c>
    </row>
    <row r="59" customFormat="false" ht="15" hidden="false" customHeight="false" outlineLevel="0" collapsed="false">
      <c r="A59" s="0" t="str">
        <f aca="false">B59&amp;D59</f>
        <v>LLC_BI__Spread_Statement_Type__cLLC_BI__Balance_Total__c</v>
      </c>
      <c r="B59" s="0" t="s">
        <v>96</v>
      </c>
      <c r="C59" s="0" t="str">
        <f aca="false">_xlfn.IFNA(VLOOKUP($A59,nCino_DMW!$A$2:$AI$358,7,0),"")</f>
        <v>Spread Statement Template</v>
      </c>
      <c r="D59" s="0" t="s">
        <v>677</v>
      </c>
      <c r="E59" s="0" t="str">
        <f aca="false">_xlfn.IFNA(VLOOKUP($A59,nCino_DMW!$A$2:$AI$358,9,0),"")</f>
        <v>Balance Total</v>
      </c>
      <c r="F59" s="0" t="str">
        <f aca="false">_xlfn.IFNA(VLOOKUP($A59,nCino_DMW!$A$1:$AI$358,12,0),"")</f>
        <v>This field is optional. It is populated through the Salesforce layout. When enabled, the system will determine whether each period's specified spread statement record total (group total) is equal to 0. It will display "balanced" if it is, and "unbalanced!" if not. When disabled, nothing occurs. It is disabled by default.</v>
      </c>
      <c r="G59" s="0" t="str">
        <f aca="false">_xlfn.IFNA(IF(VLOOKUP($A59,nCino_DMW!$A$1:$AI$358,13,0)=0,"", VLOOKUP($A59,nCino_DMW!$A$1:$AI$358,13,0)),"")</f>
        <v>Checkbox</v>
      </c>
      <c r="H59" s="0" t="str">
        <f aca="false">_xlfn.IFNA(IF(VLOOKUP($A59,nCino_DevProc!$A$2:$S$352,8,0)=0,"", VLOOKUP($A59,nCino_DevProc!$A$2:$S$352,8,0)),"")</f>
        <v>boolean</v>
      </c>
      <c r="I59" s="0" t="str">
        <f aca="false">_xlfn.IFNA(IF(VLOOKUP($A59,nCino_DMW!$A$1:$AI$358,2,0)=0,"", VLOOKUP($A59,nCino_DMW!$A$1:$AI$358,2,0)),"")</f>
        <v>Boolean (True/False)</v>
      </c>
      <c r="J59" s="0" t="str">
        <f aca="false">IF(OR(D59=0, IFERROR(VLOOKUP($A59,nCino_DevProc!$A$2:$S$352,2,0),0)=0),"", VLOOKUP($A59,nCino_DevProc!$A$2:$S$352,2,0))</f>
        <v/>
      </c>
      <c r="K59" s="0" t="str">
        <f aca="false">IFERROR(IF(VLOOKUP($A59,nCino_DMW!$A$1:$AI$358,22,0)="Y", "N", IF(VLOOKUP($A59,nCino_DMW!$A$1:$AI$358,22,0)="N",  "Y", "")),"")</f>
        <v>Y</v>
      </c>
      <c r="L59" s="0" t="str">
        <f aca="false">_xlfn.IFNA(IF(VLOOKUP($A59,nCino_DevProc!$A$2:$S$352,8,0)=TRUE(), "Y", "N"),"")</f>
        <v>N</v>
      </c>
      <c r="M59" s="0" t="str">
        <f aca="false">IFERROR(IF(VLOOKUP($A59,nCino_DevProc!$A$2:$S$352,18,0)=TRUE(), "E", IF(D59="Id", "P", IF(OR(LEFT(G59, 6) = "Lookup", LEFT(G59, 6) ="Master"), "F",""))),"")</f>
        <v/>
      </c>
      <c r="N59" s="0" t="str">
        <f aca="false">_xlfn.IFNA(IF(VLOOKUP($A59,nCino_DMW!$A$1:$AI$358,4,0)="System generated", "Y", "N"),"")</f>
        <v>N</v>
      </c>
      <c r="O59" s="0" t="str">
        <f aca="false">IF(LEFT(G59,6)="lookup", G59,IF(OR(D59=0, IFERROR(VLOOKUP($A59,nCino_DevProc!$A$2:$S$352,18,0),0)=0),"", VLOOKUP($A59,nCino_DevProc!$A$2:$S$352,18,0)))</f>
        <v/>
      </c>
      <c r="P59" s="0" t="str">
        <f aca="false">IF($B59="","",VLOOKUP($B59,'Object Info'!$A$2:$F$13,3,0))</f>
        <v>rskcsp_ds_spread_statement_type</v>
      </c>
      <c r="Q59" s="0" t="str">
        <f aca="false">IF(D59="","",D59)</f>
        <v>LLC_BI__Balance_Total__c</v>
      </c>
      <c r="R59" s="0" t="s">
        <v>158</v>
      </c>
      <c r="S59" s="0" t="str">
        <f aca="false">IF(OR(Q59 ="transactionKey", Q59="sequenceNumber", Q59 = "commitTimestamp", Q59 = "commitUser",Q59 = "commitNumber", Q59="changetype",Q59="entityName",Q59="ID", LEFT(Q59,12)="LastModified"), "N","Y")</f>
        <v>Y</v>
      </c>
      <c r="T59" s="0" t="str">
        <f aca="false">IF($B59="","",VLOOKUP($B59,'Object Info'!$A$2:$F$13,4,0))</f>
        <v>rskcsp_ds_spread_statement_type_staging</v>
      </c>
      <c r="U59" s="0" t="str">
        <f aca="false">Q59</f>
        <v>LLC_BI__Balance_Total__c</v>
      </c>
      <c r="V59" s="0" t="str">
        <f aca="false">IF(OR(LEFT(H59,9)="reference", D59=""),"STRING",VLOOKUP($H59,'DataType Conversion'!$A$8:$I$37,3,0))</f>
        <v>BOOL</v>
      </c>
      <c r="W59" s="0" t="str">
        <f aca="false">IF(J59="", "",J59)</f>
        <v/>
      </c>
      <c r="X59" s="0" t="str">
        <f aca="false">S59</f>
        <v>Y</v>
      </c>
      <c r="Y59" s="0" t="str">
        <f aca="false">IF(OR($U59="Id",$U59="LastModifiedDate"), "C","")</f>
        <v/>
      </c>
      <c r="Z59" s="0" t="str">
        <f aca="false">IF(Q59= "", "", IF(H59="Picklist", "Y", "N"))</f>
        <v>N</v>
      </c>
      <c r="AA59" s="0" t="str">
        <f aca="false">IF(OR(U59="CreatedDate",U59="CreatedById"),"Must be populated when changeType = CREATE","")</f>
        <v/>
      </c>
      <c r="AB59" s="0" t="str">
        <f aca="false">IF($B59="","",VLOOKUP($B59,'Object Info'!$A$2:$F$13,5,0))</f>
        <v>rskcsp_ds_spread_statement_type_curated</v>
      </c>
      <c r="AC59" s="0" t="str">
        <f aca="false">U59</f>
        <v>LLC_BI__Balance_Total__c</v>
      </c>
      <c r="AD59" s="0" t="str">
        <f aca="false">V59</f>
        <v>BOOL</v>
      </c>
      <c r="AE59" s="0" t="str">
        <f aca="false">IF(W59="","",W59)</f>
        <v/>
      </c>
      <c r="AF59" s="0" t="str">
        <f aca="false">X59</f>
        <v>Y</v>
      </c>
      <c r="AG59" s="0" t="str">
        <f aca="false">M59</f>
        <v/>
      </c>
      <c r="AH59" s="0" t="str">
        <f aca="false">IF(AC59="LastModifiedDate","Must be latest date for the record id in Staging, and date must be t-1", "")</f>
        <v/>
      </c>
      <c r="AL59" s="0" t="str">
        <f aca="false">IF($B59="","",VLOOKUP($B59,'Object Info'!$A$2:$F$13,6,0))</f>
        <v>spread_statement_type</v>
      </c>
      <c r="AM59" s="0" t="str">
        <f aca="false">IF(AC59="","",IF(OR(AC59="ccs_migration_id__c"),SUBSTITUTE(LOWER(AC59),"__c",""),_xlfn.IFNA(SUBSTITUTE(SUBSTITUTE(SUBSTITUTE(SUBSTITUTE(AC59,"LLC_BI__",""),"CCS_",""),"__c",""),"cm_",""),AC59)))</f>
        <v>Balance_Total</v>
      </c>
      <c r="AN59" s="0" t="str">
        <f aca="false">IF(AD59="","",AD59)</f>
        <v>BOOL</v>
      </c>
      <c r="AO59" s="0" t="str">
        <f aca="false">IF(AE59="","",AE59)</f>
        <v/>
      </c>
      <c r="AP59" s="0" t="str">
        <f aca="false">IF(AF59="","",AF59)</f>
        <v>Y</v>
      </c>
      <c r="AQ59" s="0" t="str">
        <f aca="false">IF(AG59="","",AG59)</f>
        <v/>
      </c>
    </row>
    <row r="60" customFormat="false" ht="15" hidden="false" customHeight="false" outlineLevel="0" collapsed="false">
      <c r="A60" s="0" t="str">
        <f aca="false">B60&amp;D60</f>
        <v>LLC_BI__Spread_Statement_Type__cLLC_BI__Bundle__c</v>
      </c>
      <c r="B60" s="0" t="s">
        <v>96</v>
      </c>
      <c r="C60" s="0" t="str">
        <f aca="false">_xlfn.IFNA(VLOOKUP($A60,nCino_DMW!$A$2:$AI$358,7,0),"")</f>
        <v>Spread Statement Template</v>
      </c>
      <c r="D60" s="0" t="s">
        <v>236</v>
      </c>
      <c r="E60" s="0" t="str">
        <f aca="false">_xlfn.IFNA(VLOOKUP($A60,nCino_DMW!$A$2:$AI$358,9,0),"")</f>
        <v>Bundle</v>
      </c>
      <c r="F60" s="0" t="str">
        <f aca="false">_xlfn.IFNA(VLOOKUP($A60,nCino_DMW!$A$1:$AI$358,12,0),"")</f>
        <v>This field is required and automatically updated. The Underwriting Bundle to which this object is related.</v>
      </c>
      <c r="G60" s="0" t="str">
        <f aca="false">_xlfn.IFNA(IF(VLOOKUP($A60,nCino_DMW!$A$1:$AI$358,13,0)=0,"", VLOOKUP($A60,nCino_DMW!$A$1:$AI$358,13,0)),"")</f>
        <v>Lookup(Underwriting Bundle)</v>
      </c>
      <c r="H60" s="0" t="str">
        <f aca="false">_xlfn.IFNA(IF(VLOOKUP($A60,nCino_DevProc!$A$2:$S$352,8,0)=0,"", VLOOKUP($A60,nCino_DevProc!$A$2:$S$352,8,0)),"")</f>
        <v>reference(LLC_BI__Underwriting_Bundle__c)</v>
      </c>
      <c r="I60" s="0" t="n">
        <f aca="false">_xlfn.IFNA(IF(VLOOKUP($A60,nCino_DMW!$A$1:$AI$358,2,0)=0,"", VLOOKUP($A60,nCino_DMW!$A$1:$AI$358,2,0)),"")</f>
        <v>18</v>
      </c>
      <c r="J60" s="0" t="n">
        <f aca="false">IF(OR(D60=0, IFERROR(VLOOKUP($A60,nCino_DevProc!$A$2:$S$352,2,0),0)=0),"", VLOOKUP($A60,nCino_DevProc!$A$2:$S$352,2,0))</f>
        <v>18</v>
      </c>
      <c r="K60" s="0" t="str">
        <f aca="false">IFERROR(IF(VLOOKUP($A60,nCino_DMW!$A$1:$AI$358,22,0)="Y", "N", IF(VLOOKUP($A60,nCino_DMW!$A$1:$AI$358,22,0)="N",  "Y", "")),"")</f>
        <v>Y</v>
      </c>
      <c r="L60" s="0" t="str">
        <f aca="false">_xlfn.IFNA(IF(VLOOKUP($A60,nCino_DevProc!$A$2:$S$352,8,0)=TRUE(), "Y", "N"),"")</f>
        <v>N</v>
      </c>
      <c r="M60" s="0" t="str">
        <f aca="false">IFERROR(IF(VLOOKUP($A60,nCino_DevProc!$A$2:$S$352,18,0)=TRUE(), "E", IF(D60="Id", "P", IF(OR(LEFT(G60, 6) = "Lookup", LEFT(G60, 6) ="Master"), "F",""))),"")</f>
        <v>F</v>
      </c>
      <c r="N60" s="0" t="str">
        <f aca="false">_xlfn.IFNA(IF(VLOOKUP($A60,nCino_DMW!$A$1:$AI$358,4,0)="System generated", "Y", "N"),"")</f>
        <v>Y</v>
      </c>
      <c r="O60" s="0" t="str">
        <f aca="false">IF(LEFT(G60,6)="lookup", G60,IF(OR(D60=0, IFERROR(VLOOKUP($A60,nCino_DevProc!$A$2:$S$352,18,0),0)=0),"", VLOOKUP($A60,nCino_DevProc!$A$2:$S$352,18,0)))</f>
        <v>Lookup(Underwriting Bundle)</v>
      </c>
      <c r="P60" s="0" t="str">
        <f aca="false">IF($B60="","",VLOOKUP($B60,'Object Info'!$A$2:$F$13,3,0))</f>
        <v>rskcsp_ds_spread_statement_type</v>
      </c>
      <c r="Q60" s="0" t="str">
        <f aca="false">IF(D60="","",D60)</f>
        <v>LLC_BI__Bundle__c</v>
      </c>
      <c r="R60" s="0" t="s">
        <v>158</v>
      </c>
      <c r="S60" s="0" t="str">
        <f aca="false">IF(OR(Q60 ="transactionKey", Q60="sequenceNumber", Q60 = "commitTimestamp", Q60 = "commitUser",Q60 = "commitNumber", Q60="changetype",Q60="entityName",Q60="ID", LEFT(Q60,12)="LastModified"), "N","Y")</f>
        <v>Y</v>
      </c>
      <c r="T60" s="0" t="str">
        <f aca="false">IF($B60="","",VLOOKUP($B60,'Object Info'!$A$2:$F$13,4,0))</f>
        <v>rskcsp_ds_spread_statement_type_staging</v>
      </c>
      <c r="U60" s="0" t="str">
        <f aca="false">Q60</f>
        <v>LLC_BI__Bundle__c</v>
      </c>
      <c r="V60" s="0" t="str">
        <f aca="false">IF(OR(LEFT(H60,9)="reference", D60=""),"STRING",VLOOKUP($H60,'DataType Conversion'!$A$8:$I$37,3,0))</f>
        <v>STRING</v>
      </c>
      <c r="W60" s="0" t="n">
        <f aca="false">IF(J60="", "",J60)</f>
        <v>18</v>
      </c>
      <c r="X60" s="0" t="str">
        <f aca="false">S60</f>
        <v>Y</v>
      </c>
      <c r="Y60" s="0" t="str">
        <f aca="false">IF(OR($U60="Id",$U60="LastModifiedDate"), "C","")</f>
        <v/>
      </c>
      <c r="Z60" s="0" t="str">
        <f aca="false">IF(Q60= "", "", IF(H60="Picklist", "Y", "N"))</f>
        <v>N</v>
      </c>
      <c r="AA60" s="0" t="str">
        <f aca="false">IF(OR(U60="CreatedDate",U60="CreatedById"),"Must be populated when changeType = CREATE","")</f>
        <v/>
      </c>
      <c r="AB60" s="0" t="str">
        <f aca="false">IF($B60="","",VLOOKUP($B60,'Object Info'!$A$2:$F$13,5,0))</f>
        <v>rskcsp_ds_spread_statement_type_curated</v>
      </c>
      <c r="AC60" s="0" t="str">
        <f aca="false">U60</f>
        <v>LLC_BI__Bundle__c</v>
      </c>
      <c r="AD60" s="0" t="str">
        <f aca="false">V60</f>
        <v>STRING</v>
      </c>
      <c r="AE60" s="0" t="n">
        <f aca="false">IF(W60="","",W60)</f>
        <v>18</v>
      </c>
      <c r="AF60" s="0" t="str">
        <f aca="false">X60</f>
        <v>Y</v>
      </c>
      <c r="AG60" s="0" t="str">
        <f aca="false">M60</f>
        <v>F</v>
      </c>
      <c r="AH60" s="0" t="str">
        <f aca="false">IF(AC60="LastModifiedDate","Must be latest date for the record id in Staging, and date must be t-1", "")</f>
        <v/>
      </c>
      <c r="AL60" s="0" t="str">
        <f aca="false">IF($B60="","",VLOOKUP($B60,'Object Info'!$A$2:$F$13,6,0))</f>
        <v>spread_statement_type</v>
      </c>
      <c r="AM60" s="0" t="str">
        <f aca="false">IF(AC60="","",IF(OR(AC60="ccs_migration_id__c"),SUBSTITUTE(LOWER(AC60),"__c",""),_xlfn.IFNA(SUBSTITUTE(SUBSTITUTE(SUBSTITUTE(SUBSTITUTE(AC60,"LLC_BI__",""),"CCS_",""),"__c",""),"cm_",""),AC60)))</f>
        <v>Bundle</v>
      </c>
      <c r="AN60" s="0" t="str">
        <f aca="false">IF(AD60="","",AD60)</f>
        <v>STRING</v>
      </c>
      <c r="AO60" s="0" t="n">
        <f aca="false">IF(AE60="","",AE60)</f>
        <v>18</v>
      </c>
      <c r="AP60" s="0" t="str">
        <f aca="false">IF(AF60="","",AF60)</f>
        <v>Y</v>
      </c>
      <c r="AQ60" s="0" t="str">
        <f aca="false">IF(AG60="","",AG60)</f>
        <v>F</v>
      </c>
    </row>
    <row r="61" customFormat="false" ht="15" hidden="false" customHeight="false" outlineLevel="0" collapsed="false">
      <c r="A61" s="0" t="str">
        <f aca="false">B61&amp;D61</f>
        <v>LLC_BI__Spread_Statement_Type__cLLC_BI__Calc_Common_Sizing_Record__c</v>
      </c>
      <c r="B61" s="0" t="s">
        <v>96</v>
      </c>
      <c r="C61" s="0" t="str">
        <f aca="false">_xlfn.IFNA(VLOOKUP($A61,nCino_DMW!$A$2:$AI$358,7,0),"")</f>
        <v>Spread Statement Template</v>
      </c>
      <c r="D61" s="0" t="s">
        <v>774</v>
      </c>
      <c r="E61" s="0" t="str">
        <f aca="false">_xlfn.IFNA(VLOOKUP($A61,nCino_DMW!$A$2:$AI$358,9,0),"")</f>
        <v>Calc Common Sizing Record</v>
      </c>
      <c r="F61" s="0" t="str">
        <f aca="false">_xlfn.IFNA(VLOOKUP($A61,nCino_DMW!$A$1:$AI$358,12,0),"")</f>
        <v>This field is optional and automatically updated. The Spread_Statement_Record__c used as the divisor when calculating common sizing.</v>
      </c>
      <c r="G61" s="0" t="str">
        <f aca="false">_xlfn.IFNA(IF(VLOOKUP($A61,nCino_DMW!$A$1:$AI$358,13,0)=0,"", VLOOKUP($A61,nCino_DMW!$A$1:$AI$358,13,0)),"")</f>
        <v>Lookup(Spread Statement Record)</v>
      </c>
      <c r="H61" s="0" t="str">
        <f aca="false">_xlfn.IFNA(IF(VLOOKUP($A61,nCino_DevProc!$A$2:$S$352,8,0)=0,"", VLOOKUP($A61,nCino_DevProc!$A$2:$S$352,8,0)),"")</f>
        <v>reference(LLC_BI__Spread_Statement_Record__c)</v>
      </c>
      <c r="I61" s="0" t="n">
        <f aca="false">_xlfn.IFNA(IF(VLOOKUP($A61,nCino_DMW!$A$1:$AI$358,2,0)=0,"", VLOOKUP($A61,nCino_DMW!$A$1:$AI$358,2,0)),"")</f>
        <v>18</v>
      </c>
      <c r="J61" s="0" t="n">
        <f aca="false">IF(OR(D61=0, IFERROR(VLOOKUP($A61,nCino_DevProc!$A$2:$S$352,2,0),0)=0),"", VLOOKUP($A61,nCino_DevProc!$A$2:$S$352,2,0))</f>
        <v>18</v>
      </c>
      <c r="K61" s="0" t="str">
        <f aca="false">IFERROR(IF(VLOOKUP($A61,nCino_DMW!$A$1:$AI$358,22,0)="Y", "N", IF(VLOOKUP($A61,nCino_DMW!$A$1:$AI$358,22,0)="N",  "Y", "")),"")</f>
        <v>Y</v>
      </c>
      <c r="L61" s="0" t="str">
        <f aca="false">_xlfn.IFNA(IF(VLOOKUP($A61,nCino_DevProc!$A$2:$S$352,8,0)=TRUE(), "Y", "N"),"")</f>
        <v>N</v>
      </c>
      <c r="M61" s="0" t="str">
        <f aca="false">IFERROR(IF(VLOOKUP($A61,nCino_DevProc!$A$2:$S$352,18,0)=TRUE(), "E", IF(D61="Id", "P", IF(OR(LEFT(G61, 6) = "Lookup", LEFT(G61, 6) ="Master"), "F",""))),"")</f>
        <v>F</v>
      </c>
      <c r="N61" s="0" t="str">
        <f aca="false">_xlfn.IFNA(IF(VLOOKUP($A61,nCino_DMW!$A$1:$AI$358,4,0)="System generated", "Y", "N"),"")</f>
        <v>Y</v>
      </c>
      <c r="O61" s="0" t="str">
        <f aca="false">IF(LEFT(G61,6)="lookup", G61,IF(OR(D61=0, IFERROR(VLOOKUP($A61,nCino_DevProc!$A$2:$S$352,18,0),0)=0),"", VLOOKUP($A61,nCino_DevProc!$A$2:$S$352,18,0)))</f>
        <v>Lookup(Spread Statement Record)</v>
      </c>
      <c r="P61" s="0" t="str">
        <f aca="false">IF($B61="","",VLOOKUP($B61,'Object Info'!$A$2:$F$13,3,0))</f>
        <v>rskcsp_ds_spread_statement_type</v>
      </c>
      <c r="Q61" s="0" t="str">
        <f aca="false">IF(D61="","",D61)</f>
        <v>LLC_BI__Calc_Common_Sizing_Record__c</v>
      </c>
      <c r="R61" s="0" t="s">
        <v>158</v>
      </c>
      <c r="S61" s="0" t="str">
        <f aca="false">IF(OR(Q61 ="transactionKey", Q61="sequenceNumber", Q61 = "commitTimestamp", Q61 = "commitUser",Q61 = "commitNumber", Q61="changetype",Q61="entityName",Q61="ID", LEFT(Q61,12)="LastModified"), "N","Y")</f>
        <v>Y</v>
      </c>
      <c r="T61" s="0" t="str">
        <f aca="false">IF($B61="","",VLOOKUP($B61,'Object Info'!$A$2:$F$13,4,0))</f>
        <v>rskcsp_ds_spread_statement_type_staging</v>
      </c>
      <c r="U61" s="0" t="str">
        <f aca="false">Q61</f>
        <v>LLC_BI__Calc_Common_Sizing_Record__c</v>
      </c>
      <c r="V61" s="0" t="str">
        <f aca="false">IF(OR(LEFT(H61,9)="reference", D61=""),"STRING",VLOOKUP($H61,'DataType Conversion'!$A$8:$I$37,3,0))</f>
        <v>STRING</v>
      </c>
      <c r="W61" s="0" t="n">
        <f aca="false">IF(J61="", "",J61)</f>
        <v>18</v>
      </c>
      <c r="X61" s="0" t="str">
        <f aca="false">S61</f>
        <v>Y</v>
      </c>
      <c r="Y61" s="0" t="str">
        <f aca="false">IF(OR($U61="Id",$U61="LastModifiedDate"), "C","")</f>
        <v/>
      </c>
      <c r="Z61" s="0" t="str">
        <f aca="false">IF(Q61= "", "", IF(H61="Picklist", "Y", "N"))</f>
        <v>N</v>
      </c>
      <c r="AA61" s="0" t="str">
        <f aca="false">IF(OR(U61="CreatedDate",U61="CreatedById"),"Must be populated when changeType = CREATE","")</f>
        <v/>
      </c>
      <c r="AB61" s="0" t="str">
        <f aca="false">IF($B61="","",VLOOKUP($B61,'Object Info'!$A$2:$F$13,5,0))</f>
        <v>rskcsp_ds_spread_statement_type_curated</v>
      </c>
      <c r="AC61" s="0" t="str">
        <f aca="false">U61</f>
        <v>LLC_BI__Calc_Common_Sizing_Record__c</v>
      </c>
      <c r="AD61" s="0" t="str">
        <f aca="false">V61</f>
        <v>STRING</v>
      </c>
      <c r="AE61" s="0" t="n">
        <f aca="false">IF(W61="","",W61)</f>
        <v>18</v>
      </c>
      <c r="AF61" s="0" t="str">
        <f aca="false">X61</f>
        <v>Y</v>
      </c>
      <c r="AG61" s="0" t="str">
        <f aca="false">M61</f>
        <v>F</v>
      </c>
      <c r="AH61" s="0" t="str">
        <f aca="false">IF(AC61="LastModifiedDate","Must be latest date for the record id in Staging, and date must be t-1", "")</f>
        <v/>
      </c>
      <c r="AL61" s="0" t="str">
        <f aca="false">IF($B61="","",VLOOKUP($B61,'Object Info'!$A$2:$F$13,6,0))</f>
        <v>spread_statement_type</v>
      </c>
      <c r="AM61" s="0" t="str">
        <f aca="false">IF(AC61="","",IF(OR(AC61="ccs_migration_id__c"),SUBSTITUTE(LOWER(AC61),"__c",""),_xlfn.IFNA(SUBSTITUTE(SUBSTITUTE(SUBSTITUTE(SUBSTITUTE(AC61,"LLC_BI__",""),"CCS_",""),"__c",""),"cm_",""),AC61)))</f>
        <v>Calc_Common_Sizing_Record</v>
      </c>
      <c r="AN61" s="0" t="str">
        <f aca="false">IF(AD61="","",AD61)</f>
        <v>STRING</v>
      </c>
      <c r="AO61" s="0" t="n">
        <f aca="false">IF(AE61="","",AE61)</f>
        <v>18</v>
      </c>
      <c r="AP61" s="0" t="str">
        <f aca="false">IF(AF61="","",AF61)</f>
        <v>Y</v>
      </c>
      <c r="AQ61" s="0" t="str">
        <f aca="false">IF(AG61="","",AG61)</f>
        <v>F</v>
      </c>
    </row>
    <row r="62" customFormat="false" ht="15" hidden="false" customHeight="false" outlineLevel="0" collapsed="false">
      <c r="A62" s="0" t="str">
        <f aca="false">B62&amp;D62</f>
        <v>LLC_BI__Spread_Statement_Type__cLLC_BI__Calc_Common_Sizing_Total_Group__c</v>
      </c>
      <c r="B62" s="0" t="s">
        <v>96</v>
      </c>
      <c r="C62" s="0" t="str">
        <f aca="false">_xlfn.IFNA(VLOOKUP($A62,nCino_DMW!$A$2:$AI$358,7,0),"")</f>
        <v>Spread Statement Template</v>
      </c>
      <c r="D62" s="0" t="s">
        <v>777</v>
      </c>
      <c r="E62" s="0" t="str">
        <f aca="false">_xlfn.IFNA(VLOOKUP($A62,nCino_DMW!$A$2:$AI$358,9,0),"")</f>
        <v>Calc Common Sizing Total Group</v>
      </c>
      <c r="F62" s="0" t="str">
        <f aca="false">_xlfn.IFNA(VLOOKUP($A62,nCino_DMW!$A$1:$AI$358,12,0),"")</f>
        <v>This field is optional and is user updated. The value to use as the denominator when calculating common sizing.</v>
      </c>
      <c r="G62" s="0" t="str">
        <f aca="false">_xlfn.IFNA(IF(VLOOKUP($A62,nCino_DMW!$A$1:$AI$358,13,0)=0,"", VLOOKUP($A62,nCino_DMW!$A$1:$AI$358,13,0)),"")</f>
        <v>Lookup(Spread Statement Total Group)</v>
      </c>
      <c r="H62" s="0" t="str">
        <f aca="false">_xlfn.IFNA(IF(VLOOKUP($A62,nCino_DevProc!$A$2:$S$352,8,0)=0,"", VLOOKUP($A62,nCino_DevProc!$A$2:$S$352,8,0)),"")</f>
        <v>reference(LLC_BI__Spread_Statement_Record_Total__c)</v>
      </c>
      <c r="I62" s="0" t="n">
        <f aca="false">_xlfn.IFNA(IF(VLOOKUP($A62,nCino_DMW!$A$1:$AI$358,2,0)=0,"", VLOOKUP($A62,nCino_DMW!$A$1:$AI$358,2,0)),"")</f>
        <v>18</v>
      </c>
      <c r="J62" s="0" t="n">
        <f aca="false">IF(OR(D62=0, IFERROR(VLOOKUP($A62,nCino_DevProc!$A$2:$S$352,2,0),0)=0),"", VLOOKUP($A62,nCino_DevProc!$A$2:$S$352,2,0))</f>
        <v>18</v>
      </c>
      <c r="K62" s="0" t="str">
        <f aca="false">IFERROR(IF(VLOOKUP($A62,nCino_DMW!$A$1:$AI$358,22,0)="Y", "N", IF(VLOOKUP($A62,nCino_DMW!$A$1:$AI$358,22,0)="N",  "Y", "")),"")</f>
        <v>Y</v>
      </c>
      <c r="L62" s="0" t="str">
        <f aca="false">_xlfn.IFNA(IF(VLOOKUP($A62,nCino_DevProc!$A$2:$S$352,8,0)=TRUE(), "Y", "N"),"")</f>
        <v>N</v>
      </c>
      <c r="M62" s="0" t="str">
        <f aca="false">IFERROR(IF(VLOOKUP($A62,nCino_DevProc!$A$2:$S$352,18,0)=TRUE(), "E", IF(D62="Id", "P", IF(OR(LEFT(G62, 6) = "Lookup", LEFT(G62, 6) ="Master"), "F",""))),"")</f>
        <v>F</v>
      </c>
      <c r="N62" s="0" t="str">
        <f aca="false">_xlfn.IFNA(IF(VLOOKUP($A62,nCino_DMW!$A$1:$AI$358,4,0)="System generated", "Y", "N"),"")</f>
        <v>N</v>
      </c>
      <c r="O62" s="0" t="str">
        <f aca="false">IF(LEFT(G62,6)="lookup", G62,IF(OR(D62=0, IFERROR(VLOOKUP($A62,nCino_DevProc!$A$2:$S$352,18,0),0)=0),"", VLOOKUP($A62,nCino_DevProc!$A$2:$S$352,18,0)))</f>
        <v>Lookup(Spread Statement Total Group)</v>
      </c>
      <c r="P62" s="0" t="str">
        <f aca="false">IF($B62="","",VLOOKUP($B62,'Object Info'!$A$2:$F$13,3,0))</f>
        <v>rskcsp_ds_spread_statement_type</v>
      </c>
      <c r="Q62" s="0" t="str">
        <f aca="false">IF(D62="","",D62)</f>
        <v>LLC_BI__Calc_Common_Sizing_Total_Group__c</v>
      </c>
      <c r="R62" s="0" t="s">
        <v>158</v>
      </c>
      <c r="S62" s="0" t="str">
        <f aca="false">IF(OR(Q62 ="transactionKey", Q62="sequenceNumber", Q62 = "commitTimestamp", Q62 = "commitUser",Q62 = "commitNumber", Q62="changetype",Q62="entityName",Q62="ID", LEFT(Q62,12)="LastModified"), "N","Y")</f>
        <v>Y</v>
      </c>
      <c r="T62" s="0" t="str">
        <f aca="false">IF($B62="","",VLOOKUP($B62,'Object Info'!$A$2:$F$13,4,0))</f>
        <v>rskcsp_ds_spread_statement_type_staging</v>
      </c>
      <c r="U62" s="0" t="str">
        <f aca="false">Q62</f>
        <v>LLC_BI__Calc_Common_Sizing_Total_Group__c</v>
      </c>
      <c r="V62" s="0" t="str">
        <f aca="false">IF(OR(LEFT(H62,9)="reference", D62=""),"STRING",VLOOKUP($H62,'DataType Conversion'!$A$8:$I$37,3,0))</f>
        <v>STRING</v>
      </c>
      <c r="W62" s="0" t="n">
        <f aca="false">IF(J62="", "",J62)</f>
        <v>18</v>
      </c>
      <c r="X62" s="0" t="str">
        <f aca="false">S62</f>
        <v>Y</v>
      </c>
      <c r="Y62" s="0" t="str">
        <f aca="false">IF(OR($U62="Id",$U62="LastModifiedDate"), "C","")</f>
        <v/>
      </c>
      <c r="Z62" s="0" t="str">
        <f aca="false">IF(Q62= "", "", IF(H62="Picklist", "Y", "N"))</f>
        <v>N</v>
      </c>
      <c r="AA62" s="0" t="str">
        <f aca="false">IF(OR(U62="CreatedDate",U62="CreatedById"),"Must be populated when changeType = CREATE","")</f>
        <v/>
      </c>
      <c r="AB62" s="0" t="str">
        <f aca="false">IF($B62="","",VLOOKUP($B62,'Object Info'!$A$2:$F$13,5,0))</f>
        <v>rskcsp_ds_spread_statement_type_curated</v>
      </c>
      <c r="AC62" s="0" t="str">
        <f aca="false">U62</f>
        <v>LLC_BI__Calc_Common_Sizing_Total_Group__c</v>
      </c>
      <c r="AD62" s="0" t="str">
        <f aca="false">V62</f>
        <v>STRING</v>
      </c>
      <c r="AE62" s="0" t="n">
        <f aca="false">IF(W62="","",W62)</f>
        <v>18</v>
      </c>
      <c r="AF62" s="0" t="str">
        <f aca="false">X62</f>
        <v>Y</v>
      </c>
      <c r="AG62" s="0" t="str">
        <f aca="false">M62</f>
        <v>F</v>
      </c>
      <c r="AH62" s="0" t="str">
        <f aca="false">IF(AC62="LastModifiedDate","Must be latest date for the record id in Staging, and date must be t-1", "")</f>
        <v/>
      </c>
      <c r="AL62" s="0" t="str">
        <f aca="false">IF($B62="","",VLOOKUP($B62,'Object Info'!$A$2:$F$13,6,0))</f>
        <v>spread_statement_type</v>
      </c>
      <c r="AM62" s="0" t="str">
        <f aca="false">IF(AC62="","",IF(OR(AC62="ccs_migration_id__c"),SUBSTITUTE(LOWER(AC62),"__c",""),_xlfn.IFNA(SUBSTITUTE(SUBSTITUTE(SUBSTITUTE(SUBSTITUTE(AC62,"LLC_BI__",""),"CCS_",""),"__c",""),"cm_",""),AC62)))</f>
        <v>Calc_Common_Sizing_Total_Group</v>
      </c>
      <c r="AN62" s="0" t="str">
        <f aca="false">IF(AD62="","",AD62)</f>
        <v>STRING</v>
      </c>
      <c r="AO62" s="0" t="n">
        <f aca="false">IF(AE62="","",AE62)</f>
        <v>18</v>
      </c>
      <c r="AP62" s="0" t="str">
        <f aca="false">IF(AF62="","",AF62)</f>
        <v>Y</v>
      </c>
      <c r="AQ62" s="0" t="str">
        <f aca="false">IF(AG62="","",AG62)</f>
        <v>F</v>
      </c>
    </row>
    <row r="63" customFormat="false" ht="15" hidden="false" customHeight="false" outlineLevel="0" collapsed="false">
      <c r="A63" s="0" t="str">
        <f aca="false">B63&amp;D63</f>
        <v>LLC_BI__Spread_Statement_Type__cCreatedById</v>
      </c>
      <c r="B63" s="0" t="s">
        <v>96</v>
      </c>
      <c r="C63" s="0" t="str">
        <f aca="false">_xlfn.IFNA(VLOOKUP($A63,nCino_DMW!$A$2:$AI$358,7,0),"")</f>
        <v>Spread Statement Template</v>
      </c>
      <c r="D63" s="0" t="s">
        <v>168</v>
      </c>
      <c r="E63" s="0" t="str">
        <f aca="false">_xlfn.IFNA(VLOOKUP($A63,nCino_DMW!$A$2:$AI$358,9,0),"")</f>
        <v>Created By</v>
      </c>
      <c r="F63" s="0" t="str">
        <f aca="false">_xlfn.IFNA(VLOOKUP($A63,nCino_DMW!$A$1:$AI$358,12,0),"")</f>
        <v>Record created by user.</v>
      </c>
      <c r="G63" s="0" t="str">
        <f aca="false">_xlfn.IFNA(IF(VLOOKUP($A63,nCino_DMW!$A$1:$AI$358,13,0)=0,"", VLOOKUP($A63,nCino_DMW!$A$1:$AI$358,13,0)),"")</f>
        <v>Lookup(User)</v>
      </c>
      <c r="H63" s="0" t="str">
        <f aca="false">_xlfn.IFNA(IF(VLOOKUP($A63,nCino_DevProc!$A$2:$S$352,8,0)=0,"", VLOOKUP($A63,nCino_DevProc!$A$2:$S$352,8,0)),"")</f>
        <v>reference(User)</v>
      </c>
      <c r="I63" s="0" t="n">
        <f aca="false">_xlfn.IFNA(IF(VLOOKUP($A63,nCino_DMW!$A$1:$AI$358,2,0)=0,"", VLOOKUP($A63,nCino_DMW!$A$1:$AI$358,2,0)),"")</f>
        <v>18</v>
      </c>
      <c r="J63" s="0" t="n">
        <f aca="false">IF(OR(D63=0, IFERROR(VLOOKUP($A63,nCino_DevProc!$A$2:$S$352,2,0),0)=0),"", VLOOKUP($A63,nCino_DevProc!$A$2:$S$352,2,0))</f>
        <v>18</v>
      </c>
      <c r="K63" s="0" t="str">
        <f aca="false">IFERROR(IF(VLOOKUP($A63,nCino_DMW!$A$1:$AI$358,22,0)="Y", "N", IF(VLOOKUP($A63,nCino_DMW!$A$1:$AI$358,22,0)="N",  "Y", "")),"")</f>
        <v>Y</v>
      </c>
      <c r="L63" s="0" t="str">
        <f aca="false">_xlfn.IFNA(IF(VLOOKUP($A63,nCino_DevProc!$A$2:$S$352,8,0)=TRUE(), "Y", "N"),"")</f>
        <v>N</v>
      </c>
      <c r="M63" s="0" t="str">
        <f aca="false">IFERROR(IF(VLOOKUP($A63,nCino_DevProc!$A$2:$S$352,18,0)=TRUE(), "E", IF(D63="Id", "P", IF(OR(LEFT(G63, 6) = "Lookup", LEFT(G63, 6) ="Master"), "F",""))),"")</f>
        <v>F</v>
      </c>
      <c r="N63" s="0" t="str">
        <f aca="false">_xlfn.IFNA(IF(VLOOKUP($A63,nCino_DMW!$A$1:$AI$358,4,0)="System generated", "Y", "N"),"")</f>
        <v>Y</v>
      </c>
      <c r="O63" s="0" t="str">
        <f aca="false">IF(LEFT(G63,6)="lookup", G63,IF(OR(D63=0, IFERROR(VLOOKUP($A63,nCino_DevProc!$A$2:$S$352,18,0),0)=0),"", VLOOKUP($A63,nCino_DevProc!$A$2:$S$352,18,0)))</f>
        <v>Lookup(User)</v>
      </c>
      <c r="P63" s="0" t="str">
        <f aca="false">IF($B63="","",VLOOKUP($B63,'Object Info'!$A$2:$F$13,3,0))</f>
        <v>rskcsp_ds_spread_statement_type</v>
      </c>
      <c r="Q63" s="0" t="str">
        <f aca="false">IF(D63="","",D63)</f>
        <v>CreatedById</v>
      </c>
      <c r="R63" s="0" t="s">
        <v>158</v>
      </c>
      <c r="S63" s="0" t="str">
        <f aca="false">IF(OR(Q63 ="transactionKey", Q63="sequenceNumber", Q63 = "commitTimestamp", Q63 = "commitUser",Q63 = "commitNumber", Q63="changetype",Q63="entityName",Q63="ID", LEFT(Q63,12)="LastModified"), "N","Y")</f>
        <v>Y</v>
      </c>
      <c r="T63" s="0" t="str">
        <f aca="false">IF($B63="","",VLOOKUP($B63,'Object Info'!$A$2:$F$13,4,0))</f>
        <v>rskcsp_ds_spread_statement_type_staging</v>
      </c>
      <c r="U63" s="0" t="str">
        <f aca="false">Q63</f>
        <v>CreatedById</v>
      </c>
      <c r="V63" s="0" t="str">
        <f aca="false">IF(OR(LEFT(H63,9)="reference", D63=""),"STRING",VLOOKUP($H63,'DataType Conversion'!$A$8:$I$37,3,0))</f>
        <v>STRING</v>
      </c>
      <c r="W63" s="0" t="n">
        <f aca="false">IF(J63="", "",J63)</f>
        <v>18</v>
      </c>
      <c r="X63" s="0" t="str">
        <f aca="false">S63</f>
        <v>Y</v>
      </c>
      <c r="Y63" s="0" t="str">
        <f aca="false">IF(OR($U63="Id",$U63="LastModifiedDate"), "C","")</f>
        <v/>
      </c>
      <c r="Z63" s="0" t="str">
        <f aca="false">IF(Q63= "", "", IF(H63="Picklist", "Y", "N"))</f>
        <v>N</v>
      </c>
      <c r="AA63" s="0" t="str">
        <f aca="false">IF(OR(U63="CreatedDate",U63="CreatedById"),"Must be populated when changeType = CREATE","")</f>
        <v>Must be populated when changeType = CREATE</v>
      </c>
      <c r="AB63" s="0" t="str">
        <f aca="false">IF($B63="","",VLOOKUP($B63,'Object Info'!$A$2:$F$13,5,0))</f>
        <v>rskcsp_ds_spread_statement_type_curated</v>
      </c>
      <c r="AC63" s="0" t="str">
        <f aca="false">U63</f>
        <v>CreatedById</v>
      </c>
      <c r="AD63" s="0" t="str">
        <f aca="false">V63</f>
        <v>STRING</v>
      </c>
      <c r="AE63" s="0" t="n">
        <f aca="false">IF(W63="","",W63)</f>
        <v>18</v>
      </c>
      <c r="AF63" s="0" t="str">
        <f aca="false">X63</f>
        <v>Y</v>
      </c>
      <c r="AG63" s="0" t="str">
        <f aca="false">M63</f>
        <v>F</v>
      </c>
      <c r="AH63" s="0" t="str">
        <f aca="false">IF(AC63="LastModifiedDate","Must be latest date for the record id in Staging, and date must be t-1", "")</f>
        <v/>
      </c>
      <c r="AL63" s="0" t="str">
        <f aca="false">IF($B63="","",VLOOKUP($B63,'Object Info'!$A$2:$F$13,6,0))</f>
        <v>spread_statement_type</v>
      </c>
      <c r="AM63" s="0" t="str">
        <f aca="false">IF(AC63="","",IF(OR(AC63="ccs_migration_id__c"),SUBSTITUTE(LOWER(AC63),"__c",""),_xlfn.IFNA(SUBSTITUTE(SUBSTITUTE(SUBSTITUTE(SUBSTITUTE(AC63,"LLC_BI__",""),"CCS_",""),"__c",""),"cm_",""),AC63)))</f>
        <v>CreatedById</v>
      </c>
      <c r="AN63" s="0" t="str">
        <f aca="false">IF(AD63="","",AD63)</f>
        <v>STRING</v>
      </c>
      <c r="AO63" s="0" t="n">
        <f aca="false">IF(AE63="","",AE63)</f>
        <v>18</v>
      </c>
      <c r="AP63" s="0" t="str">
        <f aca="false">IF(AF63="","",AF63)</f>
        <v>Y</v>
      </c>
      <c r="AQ63" s="0" t="str">
        <f aca="false">IF(AG63="","",AG63)</f>
        <v>F</v>
      </c>
    </row>
    <row r="64" customFormat="false" ht="15" hidden="false" customHeight="false" outlineLevel="0" collapsed="false">
      <c r="A64" s="0" t="str">
        <f aca="false">B64&amp;D64</f>
        <v>LLC_BI__Spread_Statement_Type__cCreatedDate</v>
      </c>
      <c r="B64" s="0" t="s">
        <v>96</v>
      </c>
      <c r="C64" s="0" t="str">
        <f aca="false">_xlfn.IFNA(VLOOKUP($A64,nCino_DMW!$A$2:$AI$358,7,0),"")</f>
        <v>Spread Statement Template</v>
      </c>
      <c r="D64" s="0" t="s">
        <v>164</v>
      </c>
      <c r="E64" s="0" t="str">
        <f aca="false">_xlfn.IFNA(VLOOKUP($A64,nCino_DMW!$A$2:$AI$358,9,0),"")</f>
        <v>Created Date</v>
      </c>
      <c r="F64" s="0" t="str">
        <f aca="false">_xlfn.IFNA(VLOOKUP($A64,nCino_DMW!$A$1:$AI$358,12,0),"")</f>
        <v>Record created date.</v>
      </c>
      <c r="G64" s="0" t="str">
        <f aca="false">_xlfn.IFNA(IF(VLOOKUP($A64,nCino_DMW!$A$1:$AI$358,13,0)=0,"", VLOOKUP($A64,nCino_DMW!$A$1:$AI$358,13,0)),"")</f>
        <v>Date Time</v>
      </c>
      <c r="H64" s="0" t="str">
        <f aca="false">_xlfn.IFNA(IF(VLOOKUP($A64,nCino_DevProc!$A$2:$S$352,8,0)=0,"", VLOOKUP($A64,nCino_DevProc!$A$2:$S$352,8,0)),"")</f>
        <v>datetime</v>
      </c>
      <c r="I64" s="0" t="str">
        <f aca="false">_xlfn.IFNA(IF(VLOOKUP($A64,nCino_DMW!$A$1:$AI$358,2,0)=0,"", VLOOKUP($A64,nCino_DMW!$A$1:$AI$358,2,0)),"")</f>
        <v/>
      </c>
      <c r="J64" s="0" t="str">
        <f aca="false">IF(OR(D64=0, IFERROR(VLOOKUP($A64,nCino_DevProc!$A$2:$S$352,2,0),0)=0),"", VLOOKUP($A64,nCino_DevProc!$A$2:$S$352,2,0))</f>
        <v/>
      </c>
      <c r="K64" s="0" t="str">
        <f aca="false">IFERROR(IF(VLOOKUP($A64,nCino_DMW!$A$1:$AI$358,22,0)="Y", "N", IF(VLOOKUP($A64,nCino_DMW!$A$1:$AI$358,22,0)="N",  "Y", "")),"")</f>
        <v>Y</v>
      </c>
      <c r="L64" s="0" t="str">
        <f aca="false">_xlfn.IFNA(IF(VLOOKUP($A64,nCino_DevProc!$A$2:$S$352,8,0)=TRUE(), "Y", "N"),"")</f>
        <v>N</v>
      </c>
      <c r="M64" s="0" t="str">
        <f aca="false">IFERROR(IF(VLOOKUP($A64,nCino_DevProc!$A$2:$S$352,18,0)=TRUE(), "E", IF(D64="Id", "P", IF(OR(LEFT(G64, 6) = "Lookup", LEFT(G64, 6) ="Master"), "F",""))),"")</f>
        <v/>
      </c>
      <c r="N64" s="0" t="str">
        <f aca="false">_xlfn.IFNA(IF(VLOOKUP($A64,nCino_DMW!$A$1:$AI$358,4,0)="System generated", "Y", "N"),"")</f>
        <v>Y</v>
      </c>
      <c r="O64" s="0" t="s">
        <v>1142</v>
      </c>
      <c r="P64" s="0" t="str">
        <f aca="false">IF($B64="","",VLOOKUP($B64,'Object Info'!$A$2:$F$13,3,0))</f>
        <v>rskcsp_ds_spread_statement_type</v>
      </c>
      <c r="Q64" s="0" t="str">
        <f aca="false">IF(D64="","",D64)</f>
        <v>CreatedDate</v>
      </c>
      <c r="R64" s="0" t="s">
        <v>158</v>
      </c>
      <c r="S64" s="0" t="str">
        <f aca="false">IF(OR(Q64 ="transactionKey", Q64="sequenceNumber", Q64 = "commitTimestamp", Q64 = "commitUser",Q64 = "commitNumber", Q64="changetype",Q64="entityName",Q64="ID", LEFT(Q64,12)="LastModified"), "N","Y")</f>
        <v>Y</v>
      </c>
      <c r="T64" s="0" t="str">
        <f aca="false">IF($B64="","",VLOOKUP($B64,'Object Info'!$A$2:$F$13,4,0))</f>
        <v>rskcsp_ds_spread_statement_type_staging</v>
      </c>
      <c r="U64" s="0" t="str">
        <f aca="false">Q64</f>
        <v>CreatedDate</v>
      </c>
      <c r="V64" s="0" t="str">
        <f aca="false">IF(OR(LEFT(H64,9)="reference", D64=""),"STRING",VLOOKUP($H64,'DataType Conversion'!$A$8:$I$37,3,0))</f>
        <v>DATETIME</v>
      </c>
      <c r="W64" s="0" t="str">
        <f aca="false">IF(J64="", "",J64)</f>
        <v/>
      </c>
      <c r="X64" s="0" t="str">
        <f aca="false">S64</f>
        <v>Y</v>
      </c>
      <c r="Y64" s="0" t="str">
        <f aca="false">IF(OR($U64="Id",$U64="LastModifiedDate"), "C","")</f>
        <v/>
      </c>
      <c r="Z64" s="0" t="str">
        <f aca="false">IF(Q64= "", "", IF(H64="Picklist", "Y", "N"))</f>
        <v>N</v>
      </c>
      <c r="AA64" s="0" t="str">
        <f aca="false">IF(OR(U64="CreatedDate",U64="CreatedById"),"Must be populated when changeType = CREATE","")</f>
        <v>Must be populated when changeType = CREATE</v>
      </c>
      <c r="AB64" s="0" t="str">
        <f aca="false">IF($B64="","",VLOOKUP($B64,'Object Info'!$A$2:$F$13,5,0))</f>
        <v>rskcsp_ds_spread_statement_type_curated</v>
      </c>
      <c r="AC64" s="0" t="str">
        <f aca="false">U64</f>
        <v>CreatedDate</v>
      </c>
      <c r="AD64" s="0" t="str">
        <f aca="false">V64</f>
        <v>DATETIME</v>
      </c>
      <c r="AE64" s="0" t="str">
        <f aca="false">IF(W64="","",W64)</f>
        <v/>
      </c>
      <c r="AF64" s="0" t="str">
        <f aca="false">X64</f>
        <v>Y</v>
      </c>
      <c r="AG64" s="0" t="str">
        <f aca="false">M64</f>
        <v/>
      </c>
      <c r="AH64" s="0" t="str">
        <f aca="false">IF(AC64="LastModifiedDate","Must be latest date for the record id in Staging, and date must be t-1", "")</f>
        <v/>
      </c>
      <c r="AL64" s="0" t="str">
        <f aca="false">IF($B64="","",VLOOKUP($B64,'Object Info'!$A$2:$F$13,6,0))</f>
        <v>spread_statement_type</v>
      </c>
      <c r="AM64" s="0" t="str">
        <f aca="false">IF(AC64="","",IF(OR(AC64="ccs_migration_id__c"),SUBSTITUTE(LOWER(AC64),"__c",""),_xlfn.IFNA(SUBSTITUTE(SUBSTITUTE(SUBSTITUTE(SUBSTITUTE(AC64,"LLC_BI__",""),"CCS_",""),"__c",""),"cm_",""),AC64)))</f>
        <v>CreatedDate</v>
      </c>
      <c r="AN64" s="0" t="str">
        <f aca="false">IF(AD64="","",AD64)</f>
        <v>DATETIME</v>
      </c>
      <c r="AO64" s="0" t="str">
        <f aca="false">IF(AE64="","",AE64)</f>
        <v/>
      </c>
      <c r="AP64" s="0" t="str">
        <f aca="false">IF(AF64="","",AF64)</f>
        <v>Y</v>
      </c>
      <c r="AQ64" s="0" t="str">
        <f aca="false">IF(AG64="","",AG64)</f>
        <v/>
      </c>
    </row>
    <row r="65" customFormat="false" ht="15" hidden="false" customHeight="false" outlineLevel="0" collapsed="false">
      <c r="A65" s="0" t="str">
        <f aca="false">B65&amp;D65</f>
        <v>LLC_BI__Spread_Statement_Type__cCurrencyIsoCode</v>
      </c>
      <c r="B65" s="0" t="s">
        <v>96</v>
      </c>
      <c r="C65" s="0" t="str">
        <f aca="false">_xlfn.IFNA(VLOOKUP($A65,nCino_DMW!$A$2:$AI$358,7,0),"")</f>
        <v>Spread Statement Template</v>
      </c>
      <c r="D65" s="0" t="s">
        <v>160</v>
      </c>
      <c r="E65" s="0" t="str">
        <f aca="false">_xlfn.IFNA(VLOOKUP($A65,nCino_DMW!$A$2:$AI$358,9,0),"")</f>
        <v>Currency</v>
      </c>
      <c r="F65" s="0" t="str">
        <f aca="false">_xlfn.IFNA(VLOOKUP($A65,nCino_DMW!$A$1:$AI$358,12,0),"")</f>
        <v>This is a picklist field that allows the user to select the applicable currency (e.g. GBP, EU, etc.)</v>
      </c>
      <c r="G65" s="0" t="str">
        <f aca="false">_xlfn.IFNA(IF(VLOOKUP($A65,nCino_DMW!$A$1:$AI$358,13,0)=0,"", VLOOKUP($A65,nCino_DMW!$A$1:$AI$358,13,0)),"")</f>
        <v>Picklist</v>
      </c>
      <c r="H65" s="0" t="str">
        <f aca="false">_xlfn.IFNA(IF(VLOOKUP($A65,nCino_DevProc!$A$2:$S$352,8,0)=0,"", VLOOKUP($A65,nCino_DevProc!$A$2:$S$352,8,0)),"")</f>
        <v>picklist</v>
      </c>
      <c r="I65" s="0" t="str">
        <f aca="false">_xlfn.IFNA(IF(VLOOKUP($A65,nCino_DMW!$A$1:$AI$358,2,0)=0,"", VLOOKUP($A65,nCino_DMW!$A$1:$AI$358,2,0)),"")</f>
        <v>See picklist options for lengths</v>
      </c>
      <c r="J65" s="0" t="n">
        <f aca="false">IF(OR(D65=0, IFERROR(VLOOKUP($A65,nCino_DevProc!$A$2:$S$352,2,0),0)=0),"", VLOOKUP($A65,nCino_DevProc!$A$2:$S$352,2,0))</f>
        <v>3</v>
      </c>
      <c r="K65" s="0" t="str">
        <f aca="false">IFERROR(IF(VLOOKUP($A65,nCino_DMW!$A$1:$AI$358,22,0)="Y", "N", IF(VLOOKUP($A65,nCino_DMW!$A$1:$AI$358,22,0)="N",  "Y", "")),"")</f>
        <v>Y</v>
      </c>
      <c r="L65" s="0" t="str">
        <f aca="false">_xlfn.IFNA(IF(VLOOKUP($A65,nCino_DevProc!$A$2:$S$352,8,0)=TRUE(), "Y", "N"),"")</f>
        <v>N</v>
      </c>
      <c r="M65" s="0" t="str">
        <f aca="false">IFERROR(IF(VLOOKUP($A65,nCino_DevProc!$A$2:$S$352,18,0)=TRUE(), "E", IF(D65="Id", "P", IF(OR(LEFT(G65, 6) = "Lookup", LEFT(G65, 6) ="Master"), "F",""))),"")</f>
        <v/>
      </c>
      <c r="N65" s="0" t="str">
        <f aca="false">_xlfn.IFNA(IF(VLOOKUP($A65,nCino_DMW!$A$1:$AI$358,4,0)="System generated", "Y", "N"),"")</f>
        <v>N</v>
      </c>
      <c r="O65" s="0" t="str">
        <f aca="false">IF(LEFT(G65,6)="lookup", G65,IF(OR(D65=0, IFERROR(VLOOKUP($A65,nCino_DevProc!$A$2:$S$352,18,0),0)=0),"", VLOOKUP($A65,nCino_DevProc!$A$2:$S$352,18,0)))</f>
        <v/>
      </c>
      <c r="P65" s="0" t="str">
        <f aca="false">IF($B65="","",VLOOKUP($B65,'Object Info'!$A$2:$F$13,3,0))</f>
        <v>rskcsp_ds_spread_statement_type</v>
      </c>
      <c r="Q65" s="0" t="str">
        <f aca="false">IF(D65="","",D65)</f>
        <v>CurrencyIsoCode</v>
      </c>
      <c r="R65" s="0" t="s">
        <v>158</v>
      </c>
      <c r="S65" s="0" t="str">
        <f aca="false">IF(OR(Q65 ="transactionKey", Q65="sequenceNumber", Q65 = "commitTimestamp", Q65 = "commitUser",Q65 = "commitNumber", Q65="changetype",Q65="entityName",Q65="ID", LEFT(Q65,12)="LastModified"), "N","Y")</f>
        <v>Y</v>
      </c>
      <c r="T65" s="0" t="str">
        <f aca="false">IF($B65="","",VLOOKUP($B65,'Object Info'!$A$2:$F$13,4,0))</f>
        <v>rskcsp_ds_spread_statement_type_staging</v>
      </c>
      <c r="U65" s="0" t="str">
        <f aca="false">Q65</f>
        <v>CurrencyIsoCode</v>
      </c>
      <c r="V65" s="0" t="str">
        <f aca="false">IF(OR(LEFT(H65,9)="reference", D65=""),"STRING",VLOOKUP($H65,'DataType Conversion'!$A$8:$I$37,3,0))</f>
        <v>STRING</v>
      </c>
      <c r="W65" s="0" t="n">
        <f aca="false">IF(J65="", "",J65)</f>
        <v>3</v>
      </c>
      <c r="X65" s="0" t="str">
        <f aca="false">S65</f>
        <v>Y</v>
      </c>
      <c r="Y65" s="0" t="str">
        <f aca="false">IF(OR($U65="Id",$U65="LastModifiedDate"), "C","")</f>
        <v/>
      </c>
      <c r="Z65" s="0" t="str">
        <f aca="false">IF(Q65= "", "", IF(H65="Picklist", "Y", "N"))</f>
        <v>Y</v>
      </c>
      <c r="AA65" s="0" t="str">
        <f aca="false">IF(OR(U65="CreatedDate",U65="CreatedById"),"Must be populated when changeType = CREATE","")</f>
        <v/>
      </c>
      <c r="AB65" s="0" t="str">
        <f aca="false">IF($B65="","",VLOOKUP($B65,'Object Info'!$A$2:$F$13,5,0))</f>
        <v>rskcsp_ds_spread_statement_type_curated</v>
      </c>
      <c r="AC65" s="0" t="str">
        <f aca="false">U65</f>
        <v>CurrencyIsoCode</v>
      </c>
      <c r="AD65" s="0" t="str">
        <f aca="false">V65</f>
        <v>STRING</v>
      </c>
      <c r="AE65" s="0" t="n">
        <f aca="false">IF(W65="","",W65)</f>
        <v>3</v>
      </c>
      <c r="AF65" s="0" t="str">
        <f aca="false">X65</f>
        <v>Y</v>
      </c>
      <c r="AG65" s="0" t="str">
        <f aca="false">M65</f>
        <v/>
      </c>
      <c r="AH65" s="0" t="str">
        <f aca="false">IF(AC65="LastModifiedDate","Must be latest date for the record id in Staging, and date must be t-1", "")</f>
        <v/>
      </c>
      <c r="AL65" s="0" t="str">
        <f aca="false">IF($B65="","",VLOOKUP($B65,'Object Info'!$A$2:$F$13,6,0))</f>
        <v>spread_statement_type</v>
      </c>
      <c r="AM65" s="0" t="str">
        <f aca="false">IF(AC65="","",IF(OR(AC65="ccs_migration_id__c"),SUBSTITUTE(LOWER(AC65),"__c",""),_xlfn.IFNA(SUBSTITUTE(SUBSTITUTE(SUBSTITUTE(SUBSTITUTE(AC65,"LLC_BI__",""),"CCS_",""),"__c",""),"cm_",""),AC65)))</f>
        <v>CurrencyIsoCode</v>
      </c>
      <c r="AN65" s="0" t="str">
        <f aca="false">IF(AD65="","",AD65)</f>
        <v>STRING</v>
      </c>
      <c r="AO65" s="0" t="n">
        <f aca="false">IF(AE65="","",AE65)</f>
        <v>3</v>
      </c>
      <c r="AP65" s="0" t="str">
        <f aca="false">IF(AF65="","",AF65)</f>
        <v>Y</v>
      </c>
      <c r="AQ65" s="0" t="str">
        <f aca="false">IF(AG65="","",AG65)</f>
        <v/>
      </c>
    </row>
    <row r="66" customFormat="false" ht="15" hidden="false" customHeight="false" outlineLevel="0" collapsed="false">
      <c r="A66" s="0" t="str">
        <f aca="false">B66&amp;D66</f>
        <v>LLC_BI__Spread_Statement_Type__cLLC_BI__Description__c</v>
      </c>
      <c r="B66" s="0" t="s">
        <v>96</v>
      </c>
      <c r="C66" s="0" t="str">
        <f aca="false">_xlfn.IFNA(VLOOKUP($A66,nCino_DMW!$A$2:$AI$358,7,0),"")</f>
        <v>Spread Statement Template</v>
      </c>
      <c r="D66" s="0" t="s">
        <v>294</v>
      </c>
      <c r="E66" s="0" t="str">
        <f aca="false">_xlfn.IFNA(VLOOKUP($A66,nCino_DMW!$A$2:$AI$358,9,0),"")</f>
        <v>Description</v>
      </c>
      <c r="F66" s="0" t="str">
        <f aca="false">_xlfn.IFNA(VLOOKUP($A66,nCino_DMW!$A$1:$AI$358,12,0),"")</f>
        <v>This field is optional. It is populated through the Salesforce layout. This text is only displayed when looking at a spread statement template record.</v>
      </c>
      <c r="G66" s="0" t="str">
        <f aca="false">_xlfn.IFNA(IF(VLOOKUP($A66,nCino_DMW!$A$1:$AI$358,13,0)=0,"", VLOOKUP($A66,nCino_DMW!$A$1:$AI$358,13,0)),"")</f>
        <v>Text Area</v>
      </c>
      <c r="H66" s="0" t="str">
        <f aca="false">_xlfn.IFNA(IF(VLOOKUP($A66,nCino_DevProc!$A$2:$S$352,8,0)=0,"", VLOOKUP($A66,nCino_DevProc!$A$2:$S$352,8,0)),"")</f>
        <v>textarea</v>
      </c>
      <c r="I66" s="0" t="n">
        <f aca="false">_xlfn.IFNA(IF(VLOOKUP($A66,nCino_DMW!$A$1:$AI$358,2,0)=0,"", VLOOKUP($A66,nCino_DMW!$A$1:$AI$358,2,0)),"")</f>
        <v>255</v>
      </c>
      <c r="J66" s="0" t="n">
        <f aca="false">IF(OR(D66=0, IFERROR(VLOOKUP($A66,nCino_DevProc!$A$2:$S$352,2,0),0)=0),"", VLOOKUP($A66,nCino_DevProc!$A$2:$S$352,2,0))</f>
        <v>255</v>
      </c>
      <c r="K66" s="0" t="str">
        <f aca="false">IFERROR(IF(VLOOKUP($A66,nCino_DMW!$A$1:$AI$358,22,0)="Y", "N", IF(VLOOKUP($A66,nCino_DMW!$A$1:$AI$358,22,0)="N",  "Y", "")),"")</f>
        <v>Y</v>
      </c>
      <c r="L66" s="0" t="str">
        <f aca="false">_xlfn.IFNA(IF(VLOOKUP($A66,nCino_DevProc!$A$2:$S$352,8,0)=TRUE(), "Y", "N"),"")</f>
        <v>N</v>
      </c>
      <c r="M66" s="0" t="str">
        <f aca="false">IFERROR(IF(VLOOKUP($A66,nCino_DevProc!$A$2:$S$352,18,0)=TRUE(), "E", IF(D66="Id", "P", IF(OR(LEFT(G66, 6) = "Lookup", LEFT(G66, 6) ="Master"), "F",""))),"")</f>
        <v/>
      </c>
      <c r="N66" s="0" t="str">
        <f aca="false">_xlfn.IFNA(IF(VLOOKUP($A66,nCino_DMW!$A$1:$AI$358,4,0)="System generated", "Y", "N"),"")</f>
        <v>N</v>
      </c>
      <c r="O66" s="0" t="str">
        <f aca="false">IF(LEFT(G66,6)="lookup", G66,IF(OR(D66=0, IFERROR(VLOOKUP($A66,nCino_DevProc!$A$2:$S$352,18,0),0)=0),"", VLOOKUP($A66,nCino_DevProc!$A$2:$S$352,18,0)))</f>
        <v/>
      </c>
      <c r="P66" s="0" t="str">
        <f aca="false">IF($B66="","",VLOOKUP($B66,'Object Info'!$A$2:$F$13,3,0))</f>
        <v>rskcsp_ds_spread_statement_type</v>
      </c>
      <c r="Q66" s="0" t="str">
        <f aca="false">IF(D66="","",D66)</f>
        <v>LLC_BI__Description__c</v>
      </c>
      <c r="R66" s="0" t="s">
        <v>158</v>
      </c>
      <c r="S66" s="0" t="str">
        <f aca="false">IF(OR(Q66 ="transactionKey", Q66="sequenceNumber", Q66 = "commitTimestamp", Q66 = "commitUser",Q66 = "commitNumber", Q66="changetype",Q66="entityName",Q66="ID", LEFT(Q66,12)="LastModified"), "N","Y")</f>
        <v>Y</v>
      </c>
      <c r="T66" s="0" t="str">
        <f aca="false">IF($B66="","",VLOOKUP($B66,'Object Info'!$A$2:$F$13,4,0))</f>
        <v>rskcsp_ds_spread_statement_type_staging</v>
      </c>
      <c r="U66" s="0" t="str">
        <f aca="false">Q66</f>
        <v>LLC_BI__Description__c</v>
      </c>
      <c r="V66" s="0" t="str">
        <f aca="false">IF(OR(LEFT(H66,9)="reference", D66=""),"STRING",VLOOKUP($H66,'DataType Conversion'!$A$8:$I$37,3,0))</f>
        <v>STRING</v>
      </c>
      <c r="W66" s="0" t="n">
        <f aca="false">IF(J66="", "",J66)</f>
        <v>255</v>
      </c>
      <c r="X66" s="0" t="str">
        <f aca="false">S66</f>
        <v>Y</v>
      </c>
      <c r="Y66" s="0" t="str">
        <f aca="false">IF(OR($U66="Id",$U66="LastModifiedDate"), "C","")</f>
        <v/>
      </c>
      <c r="Z66" s="0" t="str">
        <f aca="false">IF(Q66= "", "", IF(H66="Picklist", "Y", "N"))</f>
        <v>N</v>
      </c>
      <c r="AA66" s="0" t="str">
        <f aca="false">IF(OR(U66="CreatedDate",U66="CreatedById"),"Must be populated when changeType = CREATE","")</f>
        <v/>
      </c>
      <c r="AB66" s="0" t="str">
        <f aca="false">IF($B66="","",VLOOKUP($B66,'Object Info'!$A$2:$F$13,5,0))</f>
        <v>rskcsp_ds_spread_statement_type_curated</v>
      </c>
      <c r="AC66" s="0" t="str">
        <f aca="false">U66</f>
        <v>LLC_BI__Description__c</v>
      </c>
      <c r="AD66" s="0" t="str">
        <f aca="false">V66</f>
        <v>STRING</v>
      </c>
      <c r="AE66" s="0" t="n">
        <f aca="false">IF(W66="","",W66)</f>
        <v>255</v>
      </c>
      <c r="AF66" s="0" t="str">
        <f aca="false">X66</f>
        <v>Y</v>
      </c>
      <c r="AG66" s="0" t="str">
        <f aca="false">M66</f>
        <v/>
      </c>
      <c r="AH66" s="0" t="str">
        <f aca="false">IF(AC66="LastModifiedDate","Must be latest date for the record id in Staging, and date must be t-1", "")</f>
        <v/>
      </c>
      <c r="AL66" s="0" t="str">
        <f aca="false">IF($B66="","",VLOOKUP($B66,'Object Info'!$A$2:$F$13,6,0))</f>
        <v>spread_statement_type</v>
      </c>
      <c r="AM66" s="0" t="str">
        <f aca="false">IF(AC66="","",IF(OR(AC66="ccs_migration_id__c"),SUBSTITUTE(LOWER(AC66),"__c",""),_xlfn.IFNA(SUBSTITUTE(SUBSTITUTE(SUBSTITUTE(SUBSTITUTE(AC66,"LLC_BI__",""),"CCS_",""),"__c",""),"cm_",""),AC66)))</f>
        <v>Description</v>
      </c>
      <c r="AN66" s="0" t="str">
        <f aca="false">IF(AD66="","",AD66)</f>
        <v>STRING</v>
      </c>
      <c r="AO66" s="0" t="n">
        <f aca="false">IF(AE66="","",AE66)</f>
        <v>255</v>
      </c>
      <c r="AP66" s="0" t="str">
        <f aca="false">IF(AF66="","",AF66)</f>
        <v>Y</v>
      </c>
      <c r="AQ66" s="0" t="str">
        <f aca="false">IF(AG66="","",AG66)</f>
        <v/>
      </c>
    </row>
    <row r="67" customFormat="false" ht="15" hidden="false" customHeight="false" outlineLevel="0" collapsed="false">
      <c r="A67" s="0" t="str">
        <f aca="false">B67&amp;D67</f>
        <v>LLC_BI__Spread_Statement_Type__cLLC_BI__Display_Common_Sizing__c</v>
      </c>
      <c r="B67" s="0" t="s">
        <v>96</v>
      </c>
      <c r="C67" s="0" t="str">
        <f aca="false">_xlfn.IFNA(VLOOKUP($A67,nCino_DMW!$A$2:$AI$358,7,0),"")</f>
        <v>Spread Statement Template</v>
      </c>
      <c r="D67" s="0" t="s">
        <v>783</v>
      </c>
      <c r="E67" s="0" t="str">
        <f aca="false">_xlfn.IFNA(VLOOKUP($A67,nCino_DMW!$A$2:$AI$358,9,0),"")</f>
        <v>Display Common Sizing</v>
      </c>
      <c r="F67" s="0" t="str">
        <f aca="false">_xlfn.IFNA(VLOOKUP($A67,nCino_DMW!$A$1:$AI$358,12,0),"")</f>
        <v>This field is optional. It is driven by user selection within the spreading application. When enabled, common sizing columns are displayed for the spread statement. When disabled, the common sizing columns are not displayed. By default, this is disabled.</v>
      </c>
      <c r="G67" s="0" t="str">
        <f aca="false">_xlfn.IFNA(IF(VLOOKUP($A67,nCino_DMW!$A$1:$AI$358,13,0)=0,"", VLOOKUP($A67,nCino_DMW!$A$1:$AI$358,13,0)),"")</f>
        <v>Checkbox</v>
      </c>
      <c r="H67" s="0" t="str">
        <f aca="false">_xlfn.IFNA(IF(VLOOKUP($A67,nCino_DevProc!$A$2:$S$352,8,0)=0,"", VLOOKUP($A67,nCino_DevProc!$A$2:$S$352,8,0)),"")</f>
        <v>boolean</v>
      </c>
      <c r="I67" s="0" t="str">
        <f aca="false">_xlfn.IFNA(IF(VLOOKUP($A67,nCino_DMW!$A$1:$AI$358,2,0)=0,"", VLOOKUP($A67,nCino_DMW!$A$1:$AI$358,2,0)),"")</f>
        <v>Boolean (True/False)</v>
      </c>
      <c r="J67" s="0" t="str">
        <f aca="false">IF(OR(D67=0, IFERROR(VLOOKUP($A67,nCino_DevProc!$A$2:$S$352,2,0),0)=0),"", VLOOKUP($A67,nCino_DevProc!$A$2:$S$352,2,0))</f>
        <v/>
      </c>
      <c r="K67" s="0" t="str">
        <f aca="false">IFERROR(IF(VLOOKUP($A67,nCino_DMW!$A$1:$AI$358,22,0)="Y", "N", IF(VLOOKUP($A67,nCino_DMW!$A$1:$AI$358,22,0)="N",  "Y", "")),"")</f>
        <v>Y</v>
      </c>
      <c r="L67" s="0" t="str">
        <f aca="false">_xlfn.IFNA(IF(VLOOKUP($A67,nCino_DevProc!$A$2:$S$352,8,0)=TRUE(), "Y", "N"),"")</f>
        <v>N</v>
      </c>
      <c r="M67" s="0" t="str">
        <f aca="false">IFERROR(IF(VLOOKUP($A67,nCino_DevProc!$A$2:$S$352,18,0)=TRUE(), "E", IF(D67="Id", "P", IF(OR(LEFT(G67, 6) = "Lookup", LEFT(G67, 6) ="Master"), "F",""))),"")</f>
        <v/>
      </c>
      <c r="N67" s="0" t="str">
        <f aca="false">_xlfn.IFNA(IF(VLOOKUP($A67,nCino_DMW!$A$1:$AI$358,4,0)="System generated", "Y", "N"),"")</f>
        <v>N</v>
      </c>
      <c r="O67" s="0" t="str">
        <f aca="false">IF(LEFT(G67,6)="lookup", G67,IF(OR(D67=0, IFERROR(VLOOKUP($A67,nCino_DevProc!$A$2:$S$352,18,0),0)=0),"", VLOOKUP($A67,nCino_DevProc!$A$2:$S$352,18,0)))</f>
        <v/>
      </c>
      <c r="P67" s="0" t="str">
        <f aca="false">IF($B67="","",VLOOKUP($B67,'Object Info'!$A$2:$F$13,3,0))</f>
        <v>rskcsp_ds_spread_statement_type</v>
      </c>
      <c r="Q67" s="0" t="str">
        <f aca="false">IF(D67="","",D67)</f>
        <v>LLC_BI__Display_Common_Sizing__c</v>
      </c>
      <c r="R67" s="0" t="s">
        <v>158</v>
      </c>
      <c r="S67" s="0" t="str">
        <f aca="false">IF(OR(Q67 ="transactionKey", Q67="sequenceNumber", Q67 = "commitTimestamp", Q67 = "commitUser",Q67 = "commitNumber", Q67="changetype",Q67="entityName",Q67="ID", LEFT(Q67,12)="LastModified"), "N","Y")</f>
        <v>Y</v>
      </c>
      <c r="T67" s="0" t="str">
        <f aca="false">IF($B67="","",VLOOKUP($B67,'Object Info'!$A$2:$F$13,4,0))</f>
        <v>rskcsp_ds_spread_statement_type_staging</v>
      </c>
      <c r="U67" s="0" t="str">
        <f aca="false">Q67</f>
        <v>LLC_BI__Display_Common_Sizing__c</v>
      </c>
      <c r="V67" s="0" t="str">
        <f aca="false">IF(OR(LEFT(H67,9)="reference", D67=""),"STRING",VLOOKUP($H67,'DataType Conversion'!$A$8:$I$37,3,0))</f>
        <v>BOOL</v>
      </c>
      <c r="W67" s="0" t="str">
        <f aca="false">IF(J67="", "",J67)</f>
        <v/>
      </c>
      <c r="X67" s="0" t="str">
        <f aca="false">S67</f>
        <v>Y</v>
      </c>
      <c r="Y67" s="0" t="str">
        <f aca="false">IF(OR($U67="Id",$U67="LastModifiedDate"), "C","")</f>
        <v/>
      </c>
      <c r="Z67" s="0" t="str">
        <f aca="false">IF(Q67= "", "", IF(H67="Picklist", "Y", "N"))</f>
        <v>N</v>
      </c>
      <c r="AA67" s="0" t="str">
        <f aca="false">IF(OR(U67="CreatedDate",U67="CreatedById"),"Must be populated when changeType = CREATE","")</f>
        <v/>
      </c>
      <c r="AB67" s="0" t="str">
        <f aca="false">IF($B67="","",VLOOKUP($B67,'Object Info'!$A$2:$F$13,5,0))</f>
        <v>rskcsp_ds_spread_statement_type_curated</v>
      </c>
      <c r="AC67" s="0" t="str">
        <f aca="false">U67</f>
        <v>LLC_BI__Display_Common_Sizing__c</v>
      </c>
      <c r="AD67" s="0" t="str">
        <f aca="false">V67</f>
        <v>BOOL</v>
      </c>
      <c r="AE67" s="0" t="str">
        <f aca="false">IF(W67="","",W67)</f>
        <v/>
      </c>
      <c r="AF67" s="0" t="str">
        <f aca="false">X67</f>
        <v>Y</v>
      </c>
      <c r="AG67" s="0" t="str">
        <f aca="false">M67</f>
        <v/>
      </c>
      <c r="AH67" s="0" t="str">
        <f aca="false">IF(AC67="LastModifiedDate","Must be latest date for the record id in Staging, and date must be t-1", "")</f>
        <v/>
      </c>
      <c r="AL67" s="0" t="str">
        <f aca="false">IF($B67="","",VLOOKUP($B67,'Object Info'!$A$2:$F$13,6,0))</f>
        <v>spread_statement_type</v>
      </c>
      <c r="AM67" s="0" t="str">
        <f aca="false">IF(AC67="","",IF(OR(AC67="ccs_migration_id__c"),SUBSTITUTE(LOWER(AC67),"__c",""),_xlfn.IFNA(SUBSTITUTE(SUBSTITUTE(SUBSTITUTE(SUBSTITUTE(AC67,"LLC_BI__",""),"CCS_",""),"__c",""),"cm_",""),AC67)))</f>
        <v>Display_Common_Sizing</v>
      </c>
      <c r="AN67" s="0" t="str">
        <f aca="false">IF(AD67="","",AD67)</f>
        <v>BOOL</v>
      </c>
      <c r="AO67" s="0" t="str">
        <f aca="false">IF(AE67="","",AE67)</f>
        <v/>
      </c>
      <c r="AP67" s="0" t="str">
        <f aca="false">IF(AF67="","",AF67)</f>
        <v>Y</v>
      </c>
      <c r="AQ67" s="0" t="str">
        <f aca="false">IF(AG67="","",AG67)</f>
        <v/>
      </c>
    </row>
    <row r="68" customFormat="false" ht="15" hidden="false" customHeight="false" outlineLevel="0" collapsed="false">
      <c r="A68" s="0" t="str">
        <f aca="false">B68&amp;D68</f>
        <v>LLC_BI__Spread_Statement_Type__cLLC_BI__Display_Projection_Drivers__c</v>
      </c>
      <c r="B68" s="0" t="s">
        <v>96</v>
      </c>
      <c r="C68" s="0" t="str">
        <f aca="false">_xlfn.IFNA(VLOOKUP($A68,nCino_DMW!$A$2:$AI$358,7,0),"")</f>
        <v>Spread Statement Template</v>
      </c>
      <c r="D68" s="0" t="s">
        <v>798</v>
      </c>
      <c r="E68" s="0" t="str">
        <f aca="false">_xlfn.IFNA(VLOOKUP($A68,nCino_DMW!$A$2:$AI$358,9,0),"")</f>
        <v>Display Projection Drivers</v>
      </c>
      <c r="F68" s="0" t="str">
        <f aca="false">_xlfn.IFNA(VLOOKUP($A68,nCino_DMW!$A$1:$AI$358,12,0),"")</f>
        <v>This defaults to false. This field controls the visibility of the Driver column for Projections on the Balance Sheet, Income Statement and NOI Statement.</v>
      </c>
      <c r="G68" s="0" t="str">
        <f aca="false">_xlfn.IFNA(IF(VLOOKUP($A68,nCino_DMW!$A$1:$AI$358,13,0)=0,"", VLOOKUP($A68,nCino_DMW!$A$1:$AI$358,13,0)),"")</f>
        <v>Checkbox</v>
      </c>
      <c r="H68" s="0" t="str">
        <f aca="false">_xlfn.IFNA(IF(VLOOKUP($A68,nCino_DevProc!$A$2:$S$352,8,0)=0,"", VLOOKUP($A68,nCino_DevProc!$A$2:$S$352,8,0)),"")</f>
        <v>boolean</v>
      </c>
      <c r="I68" s="0" t="str">
        <f aca="false">_xlfn.IFNA(IF(VLOOKUP($A68,nCino_DMW!$A$1:$AI$358,2,0)=0,"", VLOOKUP($A68,nCino_DMW!$A$1:$AI$358,2,0)),"")</f>
        <v>Boolean (True/False)</v>
      </c>
      <c r="J68" s="0" t="str">
        <f aca="false">IF(OR(D68=0, IFERROR(VLOOKUP($A68,nCino_DevProc!$A$2:$S$352,2,0),0)=0),"", VLOOKUP($A68,nCino_DevProc!$A$2:$S$352,2,0))</f>
        <v/>
      </c>
      <c r="K68" s="0" t="str">
        <f aca="false">IFERROR(IF(VLOOKUP($A68,nCino_DMW!$A$1:$AI$358,22,0)="Y", "N", IF(VLOOKUP($A68,nCino_DMW!$A$1:$AI$358,22,0)="N",  "Y", "")),"")</f>
        <v>Y</v>
      </c>
      <c r="L68" s="0" t="str">
        <f aca="false">_xlfn.IFNA(IF(VLOOKUP($A68,nCino_DevProc!$A$2:$S$352,8,0)=TRUE(), "Y", "N"),"")</f>
        <v>N</v>
      </c>
      <c r="M68" s="0" t="str">
        <f aca="false">IFERROR(IF(VLOOKUP($A68,nCino_DevProc!$A$2:$S$352,18,0)=TRUE(), "E", IF(D68="Id", "P", IF(OR(LEFT(G68, 6) = "Lookup", LEFT(G68, 6) ="Master"), "F",""))),"")</f>
        <v/>
      </c>
      <c r="N68" s="0" t="str">
        <f aca="false">_xlfn.IFNA(IF(VLOOKUP($A68,nCino_DMW!$A$1:$AI$358,4,0)="System generated", "Y", "N"),"")</f>
        <v>N</v>
      </c>
      <c r="O68" s="0" t="str">
        <f aca="false">IF(LEFT(G68,6)="lookup", G68,IF(OR(D68=0, IFERROR(VLOOKUP($A68,nCino_DevProc!$A$2:$S$352,18,0),0)=0),"", VLOOKUP($A68,nCino_DevProc!$A$2:$S$352,18,0)))</f>
        <v/>
      </c>
      <c r="P68" s="0" t="str">
        <f aca="false">IF($B68="","",VLOOKUP($B68,'Object Info'!$A$2:$F$13,3,0))</f>
        <v>rskcsp_ds_spread_statement_type</v>
      </c>
      <c r="Q68" s="0" t="str">
        <f aca="false">IF(D68="","",D68)</f>
        <v>LLC_BI__Display_Projection_Drivers__c</v>
      </c>
      <c r="R68" s="0" t="s">
        <v>158</v>
      </c>
      <c r="S68" s="0" t="str">
        <f aca="false">IF(OR(Q68 ="transactionKey", Q68="sequenceNumber", Q68 = "commitTimestamp", Q68 = "commitUser",Q68 = "commitNumber", Q68="changetype",Q68="entityName",Q68="ID", LEFT(Q68,12)="LastModified"), "N","Y")</f>
        <v>Y</v>
      </c>
      <c r="T68" s="0" t="str">
        <f aca="false">IF($B68="","",VLOOKUP($B68,'Object Info'!$A$2:$F$13,4,0))</f>
        <v>rskcsp_ds_spread_statement_type_staging</v>
      </c>
      <c r="U68" s="0" t="str">
        <f aca="false">Q68</f>
        <v>LLC_BI__Display_Projection_Drivers__c</v>
      </c>
      <c r="V68" s="0" t="str">
        <f aca="false">IF(OR(LEFT(H68,9)="reference", D68=""),"STRING",VLOOKUP($H68,'DataType Conversion'!$A$8:$I$37,3,0))</f>
        <v>BOOL</v>
      </c>
      <c r="W68" s="0" t="str">
        <f aca="false">IF(J68="", "",J68)</f>
        <v/>
      </c>
      <c r="X68" s="0" t="str">
        <f aca="false">S68</f>
        <v>Y</v>
      </c>
      <c r="Y68" s="0" t="str">
        <f aca="false">IF(OR($U68="Id",$U68="LastModifiedDate"), "C","")</f>
        <v/>
      </c>
      <c r="Z68" s="0" t="str">
        <f aca="false">IF(Q68= "", "", IF(H68="Picklist", "Y", "N"))</f>
        <v>N</v>
      </c>
      <c r="AA68" s="0" t="str">
        <f aca="false">IF(OR(U68="CreatedDate",U68="CreatedById"),"Must be populated when changeType = CREATE","")</f>
        <v/>
      </c>
      <c r="AB68" s="0" t="str">
        <f aca="false">IF($B68="","",VLOOKUP($B68,'Object Info'!$A$2:$F$13,5,0))</f>
        <v>rskcsp_ds_spread_statement_type_curated</v>
      </c>
      <c r="AC68" s="0" t="str">
        <f aca="false">U68</f>
        <v>LLC_BI__Display_Projection_Drivers__c</v>
      </c>
      <c r="AD68" s="0" t="str">
        <f aca="false">V68</f>
        <v>BOOL</v>
      </c>
      <c r="AE68" s="0" t="str">
        <f aca="false">IF(W68="","",W68)</f>
        <v/>
      </c>
      <c r="AF68" s="0" t="str">
        <f aca="false">X68</f>
        <v>Y</v>
      </c>
      <c r="AG68" s="0" t="str">
        <f aca="false">M68</f>
        <v/>
      </c>
      <c r="AH68" s="0" t="str">
        <f aca="false">IF(AC68="LastModifiedDate","Must be latest date for the record id in Staging, and date must be t-1", "")</f>
        <v/>
      </c>
      <c r="AL68" s="0" t="str">
        <f aca="false">IF($B68="","",VLOOKUP($B68,'Object Info'!$A$2:$F$13,6,0))</f>
        <v>spread_statement_type</v>
      </c>
      <c r="AM68" s="0" t="str">
        <f aca="false">IF(AC68="","",IF(OR(AC68="ccs_migration_id__c"),SUBSTITUTE(LOWER(AC68),"__c",""),_xlfn.IFNA(SUBSTITUTE(SUBSTITUTE(SUBSTITUTE(SUBSTITUTE(AC68,"LLC_BI__",""),"CCS_",""),"__c",""),"cm_",""),AC68)))</f>
        <v>Display_Projection_Drivers</v>
      </c>
      <c r="AN68" s="0" t="str">
        <f aca="false">IF(AD68="","",AD68)</f>
        <v>BOOL</v>
      </c>
      <c r="AO68" s="0" t="str">
        <f aca="false">IF(AE68="","",AE68)</f>
        <v/>
      </c>
      <c r="AP68" s="0" t="str">
        <f aca="false">IF(AF68="","",AF68)</f>
        <v>Y</v>
      </c>
      <c r="AQ68" s="0" t="str">
        <f aca="false">IF(AG68="","",AG68)</f>
        <v/>
      </c>
    </row>
    <row r="69" customFormat="false" ht="15" hidden="false" customHeight="false" outlineLevel="0" collapsed="false">
      <c r="A69" s="0" t="str">
        <f aca="false">B69&amp;D69</f>
        <v>LLC_BI__Spread_Statement_Type__cLLC_BI__Display_Trend__c</v>
      </c>
      <c r="B69" s="0" t="s">
        <v>96</v>
      </c>
      <c r="C69" s="0" t="str">
        <f aca="false">_xlfn.IFNA(VLOOKUP($A69,nCino_DMW!$A$2:$AI$358,7,0),"")</f>
        <v>Spread Statement Template</v>
      </c>
      <c r="D69" s="0" t="s">
        <v>790</v>
      </c>
      <c r="E69" s="0" t="str">
        <f aca="false">_xlfn.IFNA(VLOOKUP($A69,nCino_DMW!$A$2:$AI$358,9,0),"")</f>
        <v>Display Trend</v>
      </c>
      <c r="F69" s="0" t="str">
        <f aca="false">_xlfn.IFNA(VLOOKUP($A69,nCino_DMW!$A$1:$AI$358,12,0),"")</f>
        <v>This defaults to false. User updated. This field controls the visibility of the Trend column on the Balance Sheet and Income Statement.</v>
      </c>
      <c r="G69" s="0" t="str">
        <f aca="false">_xlfn.IFNA(IF(VLOOKUP($A69,nCino_DMW!$A$1:$AI$358,13,0)=0,"", VLOOKUP($A69,nCino_DMW!$A$1:$AI$358,13,0)),"")</f>
        <v>Checkbox</v>
      </c>
      <c r="H69" s="0" t="str">
        <f aca="false">_xlfn.IFNA(IF(VLOOKUP($A69,nCino_DevProc!$A$2:$S$352,8,0)=0,"", VLOOKUP($A69,nCino_DevProc!$A$2:$S$352,8,0)),"")</f>
        <v>boolean</v>
      </c>
      <c r="I69" s="0" t="str">
        <f aca="false">_xlfn.IFNA(IF(VLOOKUP($A69,nCino_DMW!$A$1:$AI$358,2,0)=0,"", VLOOKUP($A69,nCino_DMW!$A$1:$AI$358,2,0)),"")</f>
        <v>Boolean (True/False)</v>
      </c>
      <c r="J69" s="0" t="str">
        <f aca="false">IF(OR(D69=0, IFERROR(VLOOKUP($A69,nCino_DevProc!$A$2:$S$352,2,0),0)=0),"", VLOOKUP($A69,nCino_DevProc!$A$2:$S$352,2,0))</f>
        <v/>
      </c>
      <c r="K69" s="0" t="str">
        <f aca="false">IFERROR(IF(VLOOKUP($A69,nCino_DMW!$A$1:$AI$358,22,0)="Y", "N", IF(VLOOKUP($A69,nCino_DMW!$A$1:$AI$358,22,0)="N",  "Y", "")),"")</f>
        <v>Y</v>
      </c>
      <c r="L69" s="0" t="str">
        <f aca="false">_xlfn.IFNA(IF(VLOOKUP($A69,nCino_DevProc!$A$2:$S$352,8,0)=TRUE(), "Y", "N"),"")</f>
        <v>N</v>
      </c>
      <c r="M69" s="0" t="str">
        <f aca="false">IFERROR(IF(VLOOKUP($A69,nCino_DevProc!$A$2:$S$352,18,0)=TRUE(), "E", IF(D69="Id", "P", IF(OR(LEFT(G69, 6) = "Lookup", LEFT(G69, 6) ="Master"), "F",""))),"")</f>
        <v/>
      </c>
      <c r="N69" s="0" t="str">
        <f aca="false">_xlfn.IFNA(IF(VLOOKUP($A69,nCino_DMW!$A$1:$AI$358,4,0)="System generated", "Y", "N"),"")</f>
        <v>N</v>
      </c>
      <c r="O69" s="0" t="str">
        <f aca="false">IF(LEFT(G69,6)="lookup", G69,IF(OR(D69=0, IFERROR(VLOOKUP($A69,nCino_DevProc!$A$2:$S$352,18,0),0)=0),"", VLOOKUP($A69,nCino_DevProc!$A$2:$S$352,18,0)))</f>
        <v/>
      </c>
      <c r="P69" s="0" t="str">
        <f aca="false">IF($B69="","",VLOOKUP($B69,'Object Info'!$A$2:$F$13,3,0))</f>
        <v>rskcsp_ds_spread_statement_type</v>
      </c>
      <c r="Q69" s="0" t="str">
        <f aca="false">IF(D69="","",D69)</f>
        <v>LLC_BI__Display_Trend__c</v>
      </c>
      <c r="R69" s="0" t="s">
        <v>158</v>
      </c>
      <c r="S69" s="0" t="str">
        <f aca="false">IF(OR(Q69 ="transactionKey", Q69="sequenceNumber", Q69 = "commitTimestamp", Q69 = "commitUser",Q69 = "commitNumber", Q69="changetype",Q69="entityName",Q69="ID", LEFT(Q69,12)="LastModified"), "N","Y")</f>
        <v>Y</v>
      </c>
      <c r="T69" s="0" t="str">
        <f aca="false">IF($B69="","",VLOOKUP($B69,'Object Info'!$A$2:$F$13,4,0))</f>
        <v>rskcsp_ds_spread_statement_type_staging</v>
      </c>
      <c r="U69" s="0" t="str">
        <f aca="false">Q69</f>
        <v>LLC_BI__Display_Trend__c</v>
      </c>
      <c r="V69" s="0" t="str">
        <f aca="false">IF(OR(LEFT(H69,9)="reference", D69=""),"STRING",VLOOKUP($H69,'DataType Conversion'!$A$8:$I$37,3,0))</f>
        <v>BOOL</v>
      </c>
      <c r="W69" s="0" t="str">
        <f aca="false">IF(J69="", "",J69)</f>
        <v/>
      </c>
      <c r="X69" s="0" t="str">
        <f aca="false">S69</f>
        <v>Y</v>
      </c>
      <c r="Y69" s="0" t="str">
        <f aca="false">IF(OR($U69="Id",$U69="LastModifiedDate"), "C","")</f>
        <v/>
      </c>
      <c r="Z69" s="0" t="str">
        <f aca="false">IF(Q69= "", "", IF(H69="Picklist", "Y", "N"))</f>
        <v>N</v>
      </c>
      <c r="AA69" s="0" t="str">
        <f aca="false">IF(OR(U69="CreatedDate",U69="CreatedById"),"Must be populated when changeType = CREATE","")</f>
        <v/>
      </c>
      <c r="AB69" s="0" t="str">
        <f aca="false">IF($B69="","",VLOOKUP($B69,'Object Info'!$A$2:$F$13,5,0))</f>
        <v>rskcsp_ds_spread_statement_type_curated</v>
      </c>
      <c r="AC69" s="0" t="str">
        <f aca="false">U69</f>
        <v>LLC_BI__Display_Trend__c</v>
      </c>
      <c r="AD69" s="0" t="str">
        <f aca="false">V69</f>
        <v>BOOL</v>
      </c>
      <c r="AE69" s="0" t="str">
        <f aca="false">IF(W69="","",W69)</f>
        <v/>
      </c>
      <c r="AF69" s="0" t="str">
        <f aca="false">X69</f>
        <v>Y</v>
      </c>
      <c r="AG69" s="0" t="str">
        <f aca="false">M69</f>
        <v/>
      </c>
      <c r="AH69" s="0" t="str">
        <f aca="false">IF(AC69="LastModifiedDate","Must be latest date for the record id in Staging, and date must be t-1", "")</f>
        <v/>
      </c>
      <c r="AL69" s="0" t="str">
        <f aca="false">IF($B69="","",VLOOKUP($B69,'Object Info'!$A$2:$F$13,6,0))</f>
        <v>spread_statement_type</v>
      </c>
      <c r="AM69" s="0" t="str">
        <f aca="false">IF(AC69="","",IF(OR(AC69="ccs_migration_id__c"),SUBSTITUTE(LOWER(AC69),"__c",""),_xlfn.IFNA(SUBSTITUTE(SUBSTITUTE(SUBSTITUTE(SUBSTITUTE(AC69,"LLC_BI__",""),"CCS_",""),"__c",""),"cm_",""),AC69)))</f>
        <v>Display_Trend</v>
      </c>
      <c r="AN69" s="0" t="str">
        <f aca="false">IF(AD69="","",AD69)</f>
        <v>BOOL</v>
      </c>
      <c r="AO69" s="0" t="str">
        <f aca="false">IF(AE69="","",AE69)</f>
        <v/>
      </c>
      <c r="AP69" s="0" t="str">
        <f aca="false">IF(AF69="","",AF69)</f>
        <v>Y</v>
      </c>
      <c r="AQ69" s="0" t="str">
        <f aca="false">IF(AG69="","",AG69)</f>
        <v/>
      </c>
    </row>
    <row r="70" customFormat="false" ht="15" hidden="false" customHeight="false" outlineLevel="0" collapsed="false">
      <c r="A70" s="0" t="str">
        <f aca="false">B70&amp;D70</f>
        <v>LLC_BI__Spread_Statement_Type__cLLC_BI__Entity_Type__c</v>
      </c>
      <c r="B70" s="0" t="s">
        <v>96</v>
      </c>
      <c r="C70" s="0" t="str">
        <f aca="false">_xlfn.IFNA(VLOOKUP($A70,nCino_DMW!$A$2:$AI$358,7,0),"")</f>
        <v>Spread Statement Template</v>
      </c>
      <c r="D70" s="0" t="s">
        <v>694</v>
      </c>
      <c r="E70" s="0" t="str">
        <f aca="false">_xlfn.IFNA(VLOOKUP($A70,nCino_DMW!$A$2:$AI$358,9,0),"")</f>
        <v>Entity Type</v>
      </c>
      <c r="F70" s="0" t="str">
        <f aca="false">_xlfn.IFNA(VLOOKUP($A70,nCino_DMW!$A$1:$AI$358,12,0),"")</f>
        <v>This field is optional and manually updated. If set, the entity type associated with the account is used as criteria for template selection.</v>
      </c>
      <c r="G70" s="0" t="str">
        <f aca="false">_xlfn.IFNA(IF(VLOOKUP($A70,nCino_DMW!$A$1:$AI$358,13,0)=0,"", VLOOKUP($A70,nCino_DMW!$A$1:$AI$358,13,0)),"")</f>
        <v>Picklist</v>
      </c>
      <c r="H70" s="0" t="str">
        <f aca="false">_xlfn.IFNA(IF(VLOOKUP($A70,nCino_DevProc!$A$2:$S$352,8,0)=0,"", VLOOKUP($A70,nCino_DevProc!$A$2:$S$352,8,0)),"")</f>
        <v>picklist</v>
      </c>
      <c r="I70" s="0" t="str">
        <f aca="false">_xlfn.IFNA(IF(VLOOKUP($A70,nCino_DMW!$A$1:$AI$358,2,0)=0,"", VLOOKUP($A70,nCino_DMW!$A$1:$AI$358,2,0)),"")</f>
        <v>See picklist options for lengths</v>
      </c>
      <c r="J70" s="0" t="n">
        <f aca="false">IF(OR(D70=0, IFERROR(VLOOKUP($A70,nCino_DevProc!$A$2:$S$352,2,0),0)=0),"", VLOOKUP($A70,nCino_DevProc!$A$2:$S$352,2,0))</f>
        <v>255</v>
      </c>
      <c r="K70" s="0" t="str">
        <f aca="false">IFERROR(IF(VLOOKUP($A70,nCino_DMW!$A$1:$AI$358,22,0)="Y", "N", IF(VLOOKUP($A70,nCino_DMW!$A$1:$AI$358,22,0)="N",  "Y", "")),"")</f>
        <v>Y</v>
      </c>
      <c r="L70" s="0" t="str">
        <f aca="false">_xlfn.IFNA(IF(VLOOKUP($A70,nCino_DevProc!$A$2:$S$352,8,0)=TRUE(), "Y", "N"),"")</f>
        <v>N</v>
      </c>
      <c r="M70" s="0" t="str">
        <f aca="false">IFERROR(IF(VLOOKUP($A70,nCino_DevProc!$A$2:$S$352,18,0)=TRUE(), "E", IF(D70="Id", "P", IF(OR(LEFT(G70, 6) = "Lookup", LEFT(G70, 6) ="Master"), "F",""))),"")</f>
        <v/>
      </c>
      <c r="N70" s="0" t="str">
        <f aca="false">_xlfn.IFNA(IF(VLOOKUP($A70,nCino_DMW!$A$1:$AI$358,4,0)="System generated", "Y", "N"),"")</f>
        <v>N</v>
      </c>
      <c r="O70" s="0" t="str">
        <f aca="false">IF(LEFT(G70,6)="lookup", G70,IF(OR(D70=0, IFERROR(VLOOKUP($A70,nCino_DevProc!$A$2:$S$352,18,0),0)=0),"", VLOOKUP($A70,nCino_DevProc!$A$2:$S$352,18,0)))</f>
        <v/>
      </c>
      <c r="P70" s="0" t="str">
        <f aca="false">IF($B70="","",VLOOKUP($B70,'Object Info'!$A$2:$F$13,3,0))</f>
        <v>rskcsp_ds_spread_statement_type</v>
      </c>
      <c r="Q70" s="0" t="str">
        <f aca="false">IF(D70="","",D70)</f>
        <v>LLC_BI__Entity_Type__c</v>
      </c>
      <c r="R70" s="0" t="s">
        <v>158</v>
      </c>
      <c r="S70" s="0" t="str">
        <f aca="false">IF(OR(Q70 ="transactionKey", Q70="sequenceNumber", Q70 = "commitTimestamp", Q70 = "commitUser",Q70 = "commitNumber", Q70="changetype",Q70="entityName",Q70="ID", LEFT(Q70,12)="LastModified"), "N","Y")</f>
        <v>Y</v>
      </c>
      <c r="T70" s="0" t="str">
        <f aca="false">IF($B70="","",VLOOKUP($B70,'Object Info'!$A$2:$F$13,4,0))</f>
        <v>rskcsp_ds_spread_statement_type_staging</v>
      </c>
      <c r="U70" s="0" t="str">
        <f aca="false">Q70</f>
        <v>LLC_BI__Entity_Type__c</v>
      </c>
      <c r="V70" s="0" t="str">
        <f aca="false">IF(OR(LEFT(H70,9)="reference", D70=""),"STRING",VLOOKUP($H70,'DataType Conversion'!$A$8:$I$37,3,0))</f>
        <v>STRING</v>
      </c>
      <c r="W70" s="0" t="n">
        <f aca="false">IF(J70="", "",J70)</f>
        <v>255</v>
      </c>
      <c r="X70" s="0" t="str">
        <f aca="false">S70</f>
        <v>Y</v>
      </c>
      <c r="Y70" s="0" t="str">
        <f aca="false">IF(OR($U70="Id",$U70="LastModifiedDate"), "C","")</f>
        <v/>
      </c>
      <c r="Z70" s="0" t="str">
        <f aca="false">IF(Q70= "", "", IF(H70="Picklist", "Y", "N"))</f>
        <v>Y</v>
      </c>
      <c r="AA70" s="0" t="str">
        <f aca="false">IF(OR(U70="CreatedDate",U70="CreatedById"),"Must be populated when changeType = CREATE","")</f>
        <v/>
      </c>
      <c r="AB70" s="0" t="str">
        <f aca="false">IF($B70="","",VLOOKUP($B70,'Object Info'!$A$2:$F$13,5,0))</f>
        <v>rskcsp_ds_spread_statement_type_curated</v>
      </c>
      <c r="AC70" s="0" t="str">
        <f aca="false">U70</f>
        <v>LLC_BI__Entity_Type__c</v>
      </c>
      <c r="AD70" s="0" t="str">
        <f aca="false">V70</f>
        <v>STRING</v>
      </c>
      <c r="AE70" s="0" t="n">
        <f aca="false">IF(W70="","",W70)</f>
        <v>255</v>
      </c>
      <c r="AF70" s="0" t="str">
        <f aca="false">X70</f>
        <v>Y</v>
      </c>
      <c r="AG70" s="0" t="str">
        <f aca="false">M70</f>
        <v/>
      </c>
      <c r="AH70" s="0" t="str">
        <f aca="false">IF(AC70="LastModifiedDate","Must be latest date for the record id in Staging, and date must be t-1", "")</f>
        <v/>
      </c>
      <c r="AL70" s="0" t="str">
        <f aca="false">IF($B70="","",VLOOKUP($B70,'Object Info'!$A$2:$F$13,6,0))</f>
        <v>spread_statement_type</v>
      </c>
      <c r="AM70" s="0" t="str">
        <f aca="false">IF(AC70="","",IF(OR(AC70="ccs_migration_id__c"),SUBSTITUTE(LOWER(AC70),"__c",""),_xlfn.IFNA(SUBSTITUTE(SUBSTITUTE(SUBSTITUTE(SUBSTITUTE(AC70,"LLC_BI__",""),"CCS_",""),"__c",""),"cm_",""),AC70)))</f>
        <v>Entity_Type</v>
      </c>
      <c r="AN70" s="0" t="str">
        <f aca="false">IF(AD70="","",AD70)</f>
        <v>STRING</v>
      </c>
      <c r="AO70" s="0" t="n">
        <f aca="false">IF(AE70="","",AE70)</f>
        <v>255</v>
      </c>
      <c r="AP70" s="0" t="str">
        <f aca="false">IF(AF70="","",AF70)</f>
        <v>Y</v>
      </c>
      <c r="AQ70" s="0" t="str">
        <f aca="false">IF(AG70="","",AG70)</f>
        <v/>
      </c>
    </row>
    <row r="71" customFormat="false" ht="15" hidden="false" customHeight="false" outlineLevel="0" collapsed="false">
      <c r="A71" s="0" t="str">
        <f aca="false">B71&amp;D71</f>
        <v>LLC_BI__Spread_Statement_Type__cLLC_BI__Group_Columns__c</v>
      </c>
      <c r="B71" s="0" t="s">
        <v>96</v>
      </c>
      <c r="C71" s="0" t="str">
        <f aca="false">_xlfn.IFNA(VLOOKUP($A71,nCino_DMW!$A$2:$AI$358,7,0),"")</f>
        <v>Spread Statement Template</v>
      </c>
      <c r="D71" s="0" t="s">
        <v>697</v>
      </c>
      <c r="E71" s="0" t="str">
        <f aca="false">_xlfn.IFNA(VLOOKUP($A71,nCino_DMW!$A$2:$AI$358,9,0),"")</f>
        <v>Group Columns</v>
      </c>
      <c r="F71" s="0" t="str">
        <f aca="false">_xlfn.IFNA(VLOOKUP($A71,nCino_DMW!$A$1:$AI$358,12,0),"")</f>
        <v>This field is optional. It is populated through the Salesforce layout. This field must be enabled for "LLC_BI__Balance_Total__c" to work. It is no longer used outside of this. It is disabled by default.</v>
      </c>
      <c r="G71" s="0" t="str">
        <f aca="false">_xlfn.IFNA(IF(VLOOKUP($A71,nCino_DMW!$A$1:$AI$358,13,0)=0,"", VLOOKUP($A71,nCino_DMW!$A$1:$AI$358,13,0)),"")</f>
        <v>Checkbox</v>
      </c>
      <c r="H71" s="0" t="str">
        <f aca="false">_xlfn.IFNA(IF(VLOOKUP($A71,nCino_DevProc!$A$2:$S$352,8,0)=0,"", VLOOKUP($A71,nCino_DevProc!$A$2:$S$352,8,0)),"")</f>
        <v>boolean</v>
      </c>
      <c r="I71" s="0" t="str">
        <f aca="false">_xlfn.IFNA(IF(VLOOKUP($A71,nCino_DMW!$A$1:$AI$358,2,0)=0,"", VLOOKUP($A71,nCino_DMW!$A$1:$AI$358,2,0)),"")</f>
        <v>Boolean (True/False)</v>
      </c>
      <c r="J71" s="0" t="str">
        <f aca="false">IF(OR(D71=0, IFERROR(VLOOKUP($A71,nCino_DevProc!$A$2:$S$352,2,0),0)=0),"", VLOOKUP($A71,nCino_DevProc!$A$2:$S$352,2,0))</f>
        <v/>
      </c>
      <c r="K71" s="0" t="str">
        <f aca="false">IFERROR(IF(VLOOKUP($A71,nCino_DMW!$A$1:$AI$358,22,0)="Y", "N", IF(VLOOKUP($A71,nCino_DMW!$A$1:$AI$358,22,0)="N",  "Y", "")),"")</f>
        <v>Y</v>
      </c>
      <c r="L71" s="0" t="str">
        <f aca="false">_xlfn.IFNA(IF(VLOOKUP($A71,nCino_DevProc!$A$2:$S$352,8,0)=TRUE(), "Y", "N"),"")</f>
        <v>N</v>
      </c>
      <c r="M71" s="0" t="str">
        <f aca="false">IFERROR(IF(VLOOKUP($A71,nCino_DevProc!$A$2:$S$352,18,0)=TRUE(), "E", IF(D71="Id", "P", IF(OR(LEFT(G71, 6) = "Lookup", LEFT(G71, 6) ="Master"), "F",""))),"")</f>
        <v/>
      </c>
      <c r="N71" s="0" t="str">
        <f aca="false">_xlfn.IFNA(IF(VLOOKUP($A71,nCino_DMW!$A$1:$AI$358,4,0)="System generated", "Y", "N"),"")</f>
        <v>N</v>
      </c>
      <c r="O71" s="0" t="str">
        <f aca="false">IF(LEFT(G71,6)="lookup", G71,IF(OR(D71=0, IFERROR(VLOOKUP($A71,nCino_DevProc!$A$2:$S$352,18,0),0)=0),"", VLOOKUP($A71,nCino_DevProc!$A$2:$S$352,18,0)))</f>
        <v/>
      </c>
      <c r="P71" s="0" t="str">
        <f aca="false">IF($B71="","",VLOOKUP($B71,'Object Info'!$A$2:$F$13,3,0))</f>
        <v>rskcsp_ds_spread_statement_type</v>
      </c>
      <c r="Q71" s="0" t="str">
        <f aca="false">IF(D71="","",D71)</f>
        <v>LLC_BI__Group_Columns__c</v>
      </c>
      <c r="R71" s="0" t="s">
        <v>158</v>
      </c>
      <c r="S71" s="0" t="str">
        <f aca="false">IF(OR(Q71 ="transactionKey", Q71="sequenceNumber", Q71 = "commitTimestamp", Q71 = "commitUser",Q71 = "commitNumber", Q71="changetype",Q71="entityName",Q71="ID", LEFT(Q71,12)="LastModified"), "N","Y")</f>
        <v>Y</v>
      </c>
      <c r="T71" s="0" t="str">
        <f aca="false">IF($B71="","",VLOOKUP($B71,'Object Info'!$A$2:$F$13,4,0))</f>
        <v>rskcsp_ds_spread_statement_type_staging</v>
      </c>
      <c r="U71" s="0" t="str">
        <f aca="false">Q71</f>
        <v>LLC_BI__Group_Columns__c</v>
      </c>
      <c r="V71" s="0" t="str">
        <f aca="false">IF(OR(LEFT(H71,9)="reference", D71=""),"STRING",VLOOKUP($H71,'DataType Conversion'!$A$8:$I$37,3,0))</f>
        <v>BOOL</v>
      </c>
      <c r="W71" s="0" t="str">
        <f aca="false">IF(J71="", "",J71)</f>
        <v/>
      </c>
      <c r="X71" s="0" t="str">
        <f aca="false">S71</f>
        <v>Y</v>
      </c>
      <c r="Y71" s="0" t="str">
        <f aca="false">IF(OR($U71="Id",$U71="LastModifiedDate"), "C","")</f>
        <v/>
      </c>
      <c r="Z71" s="0" t="str">
        <f aca="false">IF(Q71= "", "", IF(H71="Picklist", "Y", "N"))</f>
        <v>N</v>
      </c>
      <c r="AA71" s="0" t="str">
        <f aca="false">IF(OR(U71="CreatedDate",U71="CreatedById"),"Must be populated when changeType = CREATE","")</f>
        <v/>
      </c>
      <c r="AB71" s="0" t="str">
        <f aca="false">IF($B71="","",VLOOKUP($B71,'Object Info'!$A$2:$F$13,5,0))</f>
        <v>rskcsp_ds_spread_statement_type_curated</v>
      </c>
      <c r="AC71" s="0" t="str">
        <f aca="false">U71</f>
        <v>LLC_BI__Group_Columns__c</v>
      </c>
      <c r="AD71" s="0" t="str">
        <f aca="false">V71</f>
        <v>BOOL</v>
      </c>
      <c r="AE71" s="0" t="str">
        <f aca="false">IF(W71="","",W71)</f>
        <v/>
      </c>
      <c r="AF71" s="0" t="str">
        <f aca="false">X71</f>
        <v>Y</v>
      </c>
      <c r="AG71" s="0" t="str">
        <f aca="false">M71</f>
        <v/>
      </c>
      <c r="AH71" s="0" t="str">
        <f aca="false">IF(AC71="LastModifiedDate","Must be latest date for the record id in Staging, and date must be t-1", "")</f>
        <v/>
      </c>
      <c r="AL71" s="0" t="str">
        <f aca="false">IF($B71="","",VLOOKUP($B71,'Object Info'!$A$2:$F$13,6,0))</f>
        <v>spread_statement_type</v>
      </c>
      <c r="AM71" s="0" t="str">
        <f aca="false">IF(AC71="","",IF(OR(AC71="ccs_migration_id__c"),SUBSTITUTE(LOWER(AC71),"__c",""),_xlfn.IFNA(SUBSTITUTE(SUBSTITUTE(SUBSTITUTE(SUBSTITUTE(AC71,"LLC_BI__",""),"CCS_",""),"__c",""),"cm_",""),AC71)))</f>
        <v>Group_Columns</v>
      </c>
      <c r="AN71" s="0" t="str">
        <f aca="false">IF(AD71="","",AD71)</f>
        <v>BOOL</v>
      </c>
      <c r="AO71" s="0" t="str">
        <f aca="false">IF(AE71="","",AE71)</f>
        <v/>
      </c>
      <c r="AP71" s="0" t="str">
        <f aca="false">IF(AF71="","",AF71)</f>
        <v>Y</v>
      </c>
      <c r="AQ71" s="0" t="str">
        <f aca="false">IF(AG71="","",AG71)</f>
        <v/>
      </c>
    </row>
    <row r="72" customFormat="false" ht="15" hidden="false" customHeight="false" outlineLevel="0" collapsed="false">
      <c r="A72" s="0" t="str">
        <f aca="false">B72&amp;D72</f>
        <v>LLC_BI__Spread_Statement_Type__cId</v>
      </c>
      <c r="B72" s="0" t="s">
        <v>96</v>
      </c>
      <c r="C72" s="0" t="str">
        <f aca="false">_xlfn.IFNA(VLOOKUP($A72,nCino_DMW!$A$2:$AI$358,7,0),"")</f>
        <v>Spread Statement Template</v>
      </c>
      <c r="D72" s="0" t="s">
        <v>143</v>
      </c>
      <c r="E72" s="0" t="str">
        <f aca="false">_xlfn.IFNA(VLOOKUP($A72,nCino_DMW!$A$2:$AI$358,9,0),"")</f>
        <v>Id</v>
      </c>
      <c r="F72" s="0" t="str">
        <f aca="false">_xlfn.IFNA(VLOOKUP($A72,nCino_DMW!$A$1:$AI$358,12,0),"")</f>
        <v>Id</v>
      </c>
      <c r="G72" s="0" t="str">
        <f aca="false">_xlfn.IFNA(IF(VLOOKUP($A72,nCino_DMW!$A$1:$AI$358,13,0)=0,"", VLOOKUP($A72,nCino_DMW!$A$1:$AI$358,13,0)),"")</f>
        <v>Id</v>
      </c>
      <c r="H72" s="0" t="str">
        <f aca="false">_xlfn.IFNA(IF(VLOOKUP($A72,nCino_DevProc!$A$2:$S$352,8,0)=0,"", VLOOKUP($A72,nCino_DevProc!$A$2:$S$352,8,0)),"")</f>
        <v>id</v>
      </c>
      <c r="I72" s="0" t="n">
        <f aca="false">_xlfn.IFNA(IF(VLOOKUP($A72,nCino_DMW!$A$1:$AI$358,2,0)=0,"", VLOOKUP($A72,nCino_DMW!$A$1:$AI$358,2,0)),"")</f>
        <v>18</v>
      </c>
      <c r="J72" s="0" t="n">
        <f aca="false">IF(OR(D72=0, IFERROR(VLOOKUP($A72,nCino_DevProc!$A$2:$S$352,2,0),0)=0),"", VLOOKUP($A72,nCino_DevProc!$A$2:$S$352,2,0))</f>
        <v>18</v>
      </c>
      <c r="K72" s="0" t="str">
        <f aca="false">IFERROR(IF(VLOOKUP($A72,nCino_DMW!$A$1:$AI$358,22,0)="Y", "N", IF(VLOOKUP($A72,nCino_DMW!$A$1:$AI$358,22,0)="N",  "Y", "")),"")</f>
        <v>Y</v>
      </c>
      <c r="L72" s="0" t="str">
        <f aca="false">_xlfn.IFNA(IF(VLOOKUP($A72,nCino_DevProc!$A$2:$S$352,8,0)=TRUE(), "Y", "N"),"")</f>
        <v>N</v>
      </c>
      <c r="M72" s="0" t="str">
        <f aca="false">IFERROR(IF(VLOOKUP($A72,nCino_DevProc!$A$2:$S$352,18,0)=TRUE(), "E", IF(D72="Id", "P", IF(OR(LEFT(G72, 6) = "Lookup", LEFT(G72, 6) ="Master"), "F",""))),"")</f>
        <v>P</v>
      </c>
      <c r="N72" s="0" t="str">
        <f aca="false">_xlfn.IFNA(IF(VLOOKUP($A72,nCino_DMW!$A$1:$AI$358,4,0)="System generated", "Y", "N"),"")</f>
        <v>Y</v>
      </c>
      <c r="O72" s="0" t="str">
        <f aca="false">IF(LEFT(G72,6)="lookup", G72,IF(OR(D72=0, IFERROR(VLOOKUP($A72,nCino_DevProc!$A$2:$S$352,18,0),0)=0),"", VLOOKUP($A72,nCino_DevProc!$A$2:$S$352,18,0)))</f>
        <v/>
      </c>
      <c r="P72" s="0" t="str">
        <f aca="false">IF($B72="","",VLOOKUP($B72,'Object Info'!$A$2:$F$13,3,0))</f>
        <v>rskcsp_ds_spread_statement_type</v>
      </c>
      <c r="Q72" s="0" t="str">
        <f aca="false">IF(D72="","",D72)</f>
        <v>Id</v>
      </c>
      <c r="R72" s="0" t="s">
        <v>158</v>
      </c>
      <c r="S72" s="0" t="str">
        <f aca="false">IF(OR(Q72 ="transactionKey", Q72="sequenceNumber", Q72 = "commitTimestamp", Q72 = "commitUser",Q72 = "commitNumber", Q72="changetype",Q72="entityName",Q72="ID", LEFT(Q72,12)="LastModified"), "N","Y")</f>
        <v>N</v>
      </c>
      <c r="T72" s="0" t="str">
        <f aca="false">IF($B72="","",VLOOKUP($B72,'Object Info'!$A$2:$F$13,4,0))</f>
        <v>rskcsp_ds_spread_statement_type_staging</v>
      </c>
      <c r="U72" s="0" t="str">
        <f aca="false">Q72</f>
        <v>Id</v>
      </c>
      <c r="V72" s="0" t="str">
        <f aca="false">IF(OR(LEFT(H72,9)="reference", D72=""),"STRING",VLOOKUP($H72,'DataType Conversion'!$A$8:$I$37,3,0))</f>
        <v>STRING</v>
      </c>
      <c r="W72" s="0" t="n">
        <f aca="false">IF(J72="", "",J72)</f>
        <v>18</v>
      </c>
      <c r="X72" s="0" t="str">
        <f aca="false">S72</f>
        <v>N</v>
      </c>
      <c r="Y72" s="0" t="str">
        <f aca="false">IF(OR($U72="Id",$U72="LastModifiedDate"), "C","")</f>
        <v>C</v>
      </c>
      <c r="Z72" s="0" t="str">
        <f aca="false">IF(Q72= "", "", IF(H72="Picklist", "Y", "N"))</f>
        <v>N</v>
      </c>
      <c r="AA72" s="0" t="str">
        <f aca="false">IF(OR(U72="CreatedDate",U72="CreatedById"),"Must be populated when changeType = CREATE","")</f>
        <v/>
      </c>
      <c r="AB72" s="0" t="str">
        <f aca="false">IF($B72="","",VLOOKUP($B72,'Object Info'!$A$2:$F$13,5,0))</f>
        <v>rskcsp_ds_spread_statement_type_curated</v>
      </c>
      <c r="AC72" s="0" t="str">
        <f aca="false">U72</f>
        <v>Id</v>
      </c>
      <c r="AD72" s="0" t="str">
        <f aca="false">V72</f>
        <v>STRING</v>
      </c>
      <c r="AE72" s="0" t="n">
        <f aca="false">IF(W72="","",W72)</f>
        <v>18</v>
      </c>
      <c r="AF72" s="0" t="str">
        <f aca="false">X72</f>
        <v>N</v>
      </c>
      <c r="AG72" s="0" t="str">
        <f aca="false">M72</f>
        <v>P</v>
      </c>
      <c r="AH72" s="0" t="str">
        <f aca="false">IF(AC72="LastModifiedDate","Must be latest date for the record id in Staging, and date must be t-1", "")</f>
        <v/>
      </c>
      <c r="AL72" s="0" t="str">
        <f aca="false">IF($B72="","",VLOOKUP($B72,'Object Info'!$A$2:$F$13,6,0))</f>
        <v>spread_statement_type</v>
      </c>
      <c r="AM72" s="0" t="str">
        <f aca="false">IF(AC72="","",IF(OR(AC72="ccs_migration_id__c"),SUBSTITUTE(LOWER(AC72),"__c",""),_xlfn.IFNA(SUBSTITUTE(SUBSTITUTE(SUBSTITUTE(SUBSTITUTE(AC72,"LLC_BI__",""),"CCS_",""),"__c",""),"cm_",""),AC72)))</f>
        <v>Id</v>
      </c>
      <c r="AN72" s="0" t="str">
        <f aca="false">IF(AD72="","",AD72)</f>
        <v>STRING</v>
      </c>
      <c r="AO72" s="0" t="n">
        <f aca="false">IF(AE72="","",AE72)</f>
        <v>18</v>
      </c>
      <c r="AP72" s="0" t="str">
        <f aca="false">IF(AF72="","",AF72)</f>
        <v>N</v>
      </c>
      <c r="AQ72" s="0" t="str">
        <f aca="false">IF(AG72="","",AG72)</f>
        <v>P</v>
      </c>
    </row>
    <row r="73" customFormat="false" ht="15" hidden="false" customHeight="false" outlineLevel="0" collapsed="false">
      <c r="A73" s="0" t="str">
        <f aca="false">B73&amp;D73</f>
        <v>LLC_BI__Spread_Statement_Type__cLLC_BI__Is_Multi_Currency__c</v>
      </c>
      <c r="B73" s="0" t="s">
        <v>96</v>
      </c>
      <c r="C73" s="0" t="str">
        <f aca="false">_xlfn.IFNA(VLOOKUP($A73,nCino_DMW!$A$2:$AI$358,7,0),"")</f>
        <v>Spread Statement Template</v>
      </c>
      <c r="D73" s="0" t="s">
        <v>804</v>
      </c>
      <c r="E73" s="0" t="str">
        <f aca="false">_xlfn.IFNA(VLOOKUP($A73,nCino_DMW!$A$2:$AI$358,9,0),"")</f>
        <v>Is Multi-Currency</v>
      </c>
      <c r="F73" s="0" t="str">
        <f aca="false">_xlfn.IFNA(VLOOKUP($A73,nCino_DMW!$A$1:$AI$358,12,0),"")</f>
        <v>Users select this optional checkbox to indicate that the Spread Statement is multi-currency. By default, this field is deselected.</v>
      </c>
      <c r="G73" s="0" t="str">
        <f aca="false">_xlfn.IFNA(IF(VLOOKUP($A73,nCino_DMW!$A$1:$AI$358,13,0)=0,"", VLOOKUP($A73,nCino_DMW!$A$1:$AI$358,13,0)),"")</f>
        <v>Checkbox</v>
      </c>
      <c r="H73" s="0" t="str">
        <f aca="false">_xlfn.IFNA(IF(VLOOKUP($A73,nCino_DevProc!$A$2:$S$352,8,0)=0,"", VLOOKUP($A73,nCino_DevProc!$A$2:$S$352,8,0)),"")</f>
        <v>boolean</v>
      </c>
      <c r="I73" s="0" t="str">
        <f aca="false">_xlfn.IFNA(IF(VLOOKUP($A73,nCino_DMW!$A$1:$AI$358,2,0)=0,"", VLOOKUP($A73,nCino_DMW!$A$1:$AI$358,2,0)),"")</f>
        <v>Boolean (True/False)</v>
      </c>
      <c r="J73" s="0" t="str">
        <f aca="false">IF(OR(D73=0, IFERROR(VLOOKUP($A73,nCino_DevProc!$A$2:$S$352,2,0),0)=0),"", VLOOKUP($A73,nCino_DevProc!$A$2:$S$352,2,0))</f>
        <v/>
      </c>
      <c r="K73" s="0" t="str">
        <f aca="false">IFERROR(IF(VLOOKUP($A73,nCino_DMW!$A$1:$AI$358,22,0)="Y", "N", IF(VLOOKUP($A73,nCino_DMW!$A$1:$AI$358,22,0)="N",  "Y", "")),"")</f>
        <v>Y</v>
      </c>
      <c r="L73" s="0" t="str">
        <f aca="false">_xlfn.IFNA(IF(VLOOKUP($A73,nCino_DevProc!$A$2:$S$352,8,0)=TRUE(), "Y", "N"),"")</f>
        <v>N</v>
      </c>
      <c r="M73" s="0" t="str">
        <f aca="false">IFERROR(IF(VLOOKUP($A73,nCino_DevProc!$A$2:$S$352,18,0)=TRUE(), "E", IF(D73="Id", "P", IF(OR(LEFT(G73, 6) = "Lookup", LEFT(G73, 6) ="Master"), "F",""))),"")</f>
        <v/>
      </c>
      <c r="N73" s="0" t="str">
        <f aca="false">_xlfn.IFNA(IF(VLOOKUP($A73,nCino_DMW!$A$1:$AI$358,4,0)="System generated", "Y", "N"),"")</f>
        <v>N</v>
      </c>
      <c r="O73" s="0" t="str">
        <f aca="false">IF(LEFT(G73,6)="lookup", G73,IF(OR(D73=0, IFERROR(VLOOKUP($A73,nCino_DevProc!$A$2:$S$352,18,0),0)=0),"", VLOOKUP($A73,nCino_DevProc!$A$2:$S$352,18,0)))</f>
        <v/>
      </c>
      <c r="P73" s="0" t="str">
        <f aca="false">IF($B73="","",VLOOKUP($B73,'Object Info'!$A$2:$F$13,3,0))</f>
        <v>rskcsp_ds_spread_statement_type</v>
      </c>
      <c r="Q73" s="0" t="str">
        <f aca="false">IF(D73="","",D73)</f>
        <v>LLC_BI__Is_Multi_Currency__c</v>
      </c>
      <c r="R73" s="0" t="s">
        <v>158</v>
      </c>
      <c r="S73" s="0" t="str">
        <f aca="false">IF(OR(Q73 ="transactionKey", Q73="sequenceNumber", Q73 = "commitTimestamp", Q73 = "commitUser",Q73 = "commitNumber", Q73="changetype",Q73="entityName",Q73="ID", LEFT(Q73,12)="LastModified"), "N","Y")</f>
        <v>Y</v>
      </c>
      <c r="T73" s="0" t="str">
        <f aca="false">IF($B73="","",VLOOKUP($B73,'Object Info'!$A$2:$F$13,4,0))</f>
        <v>rskcsp_ds_spread_statement_type_staging</v>
      </c>
      <c r="U73" s="0" t="str">
        <f aca="false">Q73</f>
        <v>LLC_BI__Is_Multi_Currency__c</v>
      </c>
      <c r="V73" s="0" t="str">
        <f aca="false">IF(OR(LEFT(H73,9)="reference", D73=""),"STRING",VLOOKUP($H73,'DataType Conversion'!$A$8:$I$37,3,0))</f>
        <v>BOOL</v>
      </c>
      <c r="W73" s="0" t="str">
        <f aca="false">IF(J73="", "",J73)</f>
        <v/>
      </c>
      <c r="X73" s="0" t="str">
        <f aca="false">S73</f>
        <v>Y</v>
      </c>
      <c r="Y73" s="0" t="str">
        <f aca="false">IF(OR($U73="Id",$U73="LastModifiedDate"), "C","")</f>
        <v/>
      </c>
      <c r="Z73" s="0" t="str">
        <f aca="false">IF(Q73= "", "", IF(H73="Picklist", "Y", "N"))</f>
        <v>N</v>
      </c>
      <c r="AA73" s="0" t="str">
        <f aca="false">IF(OR(U73="CreatedDate",U73="CreatedById"),"Must be populated when changeType = CREATE","")</f>
        <v/>
      </c>
      <c r="AB73" s="0" t="str">
        <f aca="false">IF($B73="","",VLOOKUP($B73,'Object Info'!$A$2:$F$13,5,0))</f>
        <v>rskcsp_ds_spread_statement_type_curated</v>
      </c>
      <c r="AC73" s="0" t="str">
        <f aca="false">U73</f>
        <v>LLC_BI__Is_Multi_Currency__c</v>
      </c>
      <c r="AD73" s="0" t="str">
        <f aca="false">V73</f>
        <v>BOOL</v>
      </c>
      <c r="AE73" s="0" t="str">
        <f aca="false">IF(W73="","",W73)</f>
        <v/>
      </c>
      <c r="AF73" s="0" t="str">
        <f aca="false">X73</f>
        <v>Y</v>
      </c>
      <c r="AG73" s="0" t="str">
        <f aca="false">M73</f>
        <v/>
      </c>
      <c r="AH73" s="0" t="str">
        <f aca="false">IF(AC73="LastModifiedDate","Must be latest date for the record id in Staging, and date must be t-1", "")</f>
        <v/>
      </c>
      <c r="AL73" s="0" t="str">
        <f aca="false">IF($B73="","",VLOOKUP($B73,'Object Info'!$A$2:$F$13,6,0))</f>
        <v>spread_statement_type</v>
      </c>
      <c r="AM73" s="0" t="str">
        <f aca="false">IF(AC73="","",IF(OR(AC73="ccs_migration_id__c"),SUBSTITUTE(LOWER(AC73),"__c",""),_xlfn.IFNA(SUBSTITUTE(SUBSTITUTE(SUBSTITUTE(SUBSTITUTE(AC73,"LLC_BI__",""),"CCS_",""),"__c",""),"cm_",""),AC73)))</f>
        <v>Is_Multi_Currency</v>
      </c>
      <c r="AN73" s="0" t="str">
        <f aca="false">IF(AD73="","",AD73)</f>
        <v>BOOL</v>
      </c>
      <c r="AO73" s="0" t="str">
        <f aca="false">IF(AE73="","",AE73)</f>
        <v/>
      </c>
      <c r="AP73" s="0" t="str">
        <f aca="false">IF(AF73="","",AF73)</f>
        <v>Y</v>
      </c>
      <c r="AQ73" s="0" t="str">
        <f aca="false">IF(AG73="","",AG73)</f>
        <v/>
      </c>
    </row>
    <row r="74" customFormat="false" ht="15" hidden="false" customHeight="false" outlineLevel="0" collapsed="false">
      <c r="A74" s="0" t="str">
        <f aca="false">B74&amp;D74</f>
        <v>LLC_BI__Spread_Statement_Type__cLLC_BI__Is_Personal_Financial_Statement__c</v>
      </c>
      <c r="B74" s="0" t="s">
        <v>96</v>
      </c>
      <c r="C74" s="0" t="str">
        <f aca="false">_xlfn.IFNA(VLOOKUP($A74,nCino_DMW!$A$2:$AI$358,7,0),"")</f>
        <v>Spread Statement Template</v>
      </c>
      <c r="D74" s="0" t="s">
        <v>721</v>
      </c>
      <c r="E74" s="0" t="str">
        <f aca="false">_xlfn.IFNA(VLOOKUP($A74,nCino_DMW!$A$2:$AI$358,9,0),"")</f>
        <v>Is Personal Financial Statement</v>
      </c>
      <c r="F74" s="0" t="str">
        <f aca="false">_xlfn.IFNA(VLOOKUP($A74,nCino_DMW!$A$1:$AI$358,12,0),"")</f>
        <v>This field is used to mark the Personal Financial Statement. When true, the changes to Periods on the Spread Statement will be made independently of other statements.</v>
      </c>
      <c r="G74" s="0" t="str">
        <f aca="false">_xlfn.IFNA(IF(VLOOKUP($A74,nCino_DMW!$A$1:$AI$358,13,0)=0,"", VLOOKUP($A74,nCino_DMW!$A$1:$AI$358,13,0)),"")</f>
        <v>Formula (Number)</v>
      </c>
      <c r="H74" s="0" t="str">
        <f aca="false">_xlfn.IFNA(IF(VLOOKUP($A74,nCino_DevProc!$A$2:$S$352,8,0)=0,"", VLOOKUP($A74,nCino_DevProc!$A$2:$S$352,8,0)),"")</f>
        <v>double</v>
      </c>
      <c r="I74" s="0" t="str">
        <f aca="false">_xlfn.IFNA(IF(VLOOKUP($A74,nCino_DMW!$A$1:$AI$358,2,0)=0,"", VLOOKUP($A74,nCino_DMW!$A$1:$AI$358,2,0)),"")</f>
        <v>18, 0</v>
      </c>
      <c r="J74" s="0" t="str">
        <f aca="false">IF(OR(D74=0, IFERROR(VLOOKUP($A74,nCino_DevProc!$A$2:$S$352,2,0),0)=0),"", VLOOKUP($A74,nCino_DevProc!$A$2:$S$352,2,0))</f>
        <v>18, 0</v>
      </c>
      <c r="K74" s="0" t="str">
        <f aca="false">IFERROR(IF(VLOOKUP($A74,nCino_DMW!$A$1:$AI$358,22,0)="Y", "N", IF(VLOOKUP($A74,nCino_DMW!$A$1:$AI$358,22,0)="N",  "Y", "")),"")</f>
        <v>Y</v>
      </c>
      <c r="L74" s="0" t="str">
        <f aca="false">_xlfn.IFNA(IF(VLOOKUP($A74,nCino_DevProc!$A$2:$S$352,8,0)=TRUE(), "Y", "N"),"")</f>
        <v>N</v>
      </c>
      <c r="M74" s="0" t="str">
        <f aca="false">IFERROR(IF(VLOOKUP($A74,nCino_DevProc!$A$2:$S$352,18,0)=TRUE(), "E", IF(D74="Id", "P", IF(OR(LEFT(G74, 6) = "Lookup", LEFT(G74, 6) ="Master"), "F",""))),"")</f>
        <v/>
      </c>
      <c r="N74" s="0" t="str">
        <f aca="false">_xlfn.IFNA(IF(VLOOKUP($A74,nCino_DMW!$A$1:$AI$358,4,0)="System generated", "Y", "N"),"")</f>
        <v>N</v>
      </c>
      <c r="O74" s="0" t="str">
        <f aca="false">IF(LEFT(G74,6)="lookup", G74,IF(OR(D74=0, IFERROR(VLOOKUP($A74,nCino_DevProc!$A$2:$S$352,18,0),0)=0),"", VLOOKUP($A74,nCino_DevProc!$A$2:$S$352,18,0)))</f>
        <v>IF(ISPICKVAL(LLC_BI__Type__c, 'Personal Financial Statement'),1,0)</v>
      </c>
      <c r="P74" s="0" t="str">
        <f aca="false">IF($B74="","",VLOOKUP($B74,'Object Info'!$A$2:$F$13,3,0))</f>
        <v>rskcsp_ds_spread_statement_type</v>
      </c>
      <c r="Q74" s="0" t="str">
        <f aca="false">IF(D74="","",D74)</f>
        <v>LLC_BI__Is_Personal_Financial_Statement__c</v>
      </c>
      <c r="R74" s="0" t="s">
        <v>158</v>
      </c>
      <c r="S74" s="0" t="str">
        <f aca="false">IF(OR(Q74 ="transactionKey", Q74="sequenceNumber", Q74 = "commitTimestamp", Q74 = "commitUser",Q74 = "commitNumber", Q74="changetype",Q74="entityName",Q74="ID", LEFT(Q74,12)="LastModified"), "N","Y")</f>
        <v>Y</v>
      </c>
      <c r="T74" s="0" t="str">
        <f aca="false">IF($B74="","",VLOOKUP($B74,'Object Info'!$A$2:$F$13,4,0))</f>
        <v>rskcsp_ds_spread_statement_type_staging</v>
      </c>
      <c r="U74" s="0" t="str">
        <f aca="false">Q74</f>
        <v>LLC_BI__Is_Personal_Financial_Statement__c</v>
      </c>
      <c r="V74" s="0" t="str">
        <f aca="false">IF(OR(LEFT(H74,9)="reference", D74=""),"STRING",VLOOKUP($H74,'DataType Conversion'!$A$8:$I$37,3,0))</f>
        <v>DECIMAL</v>
      </c>
      <c r="W74" s="0" t="str">
        <f aca="false">IF(J74="", "",J74)</f>
        <v>18, 0</v>
      </c>
      <c r="X74" s="0" t="str">
        <f aca="false">S74</f>
        <v>Y</v>
      </c>
      <c r="Y74" s="0" t="str">
        <f aca="false">IF(OR($U74="Id",$U74="LastModifiedDate"), "C","")</f>
        <v/>
      </c>
      <c r="Z74" s="0" t="str">
        <f aca="false">IF(Q74= "", "", IF(H74="Picklist", "Y", "N"))</f>
        <v>N</v>
      </c>
      <c r="AA74" s="0" t="str">
        <f aca="false">IF(OR(U74="CreatedDate",U74="CreatedById"),"Must be populated when changeType = CREATE","")</f>
        <v/>
      </c>
      <c r="AB74" s="0" t="str">
        <f aca="false">IF($B74="","",VLOOKUP($B74,'Object Info'!$A$2:$F$13,5,0))</f>
        <v>rskcsp_ds_spread_statement_type_curated</v>
      </c>
      <c r="AC74" s="0" t="str">
        <f aca="false">U74</f>
        <v>LLC_BI__Is_Personal_Financial_Statement__c</v>
      </c>
      <c r="AD74" s="0" t="str">
        <f aca="false">V74</f>
        <v>DECIMAL</v>
      </c>
      <c r="AE74" s="0" t="str">
        <f aca="false">IF(W74="","",W74)</f>
        <v>18, 0</v>
      </c>
      <c r="AF74" s="0" t="str">
        <f aca="false">X74</f>
        <v>Y</v>
      </c>
      <c r="AG74" s="0" t="str">
        <f aca="false">M74</f>
        <v/>
      </c>
      <c r="AH74" s="0" t="str">
        <f aca="false">IF(AC74="LastModifiedDate","Must be latest date for the record id in Staging, and date must be t-1", "")</f>
        <v/>
      </c>
      <c r="AL74" s="0" t="str">
        <f aca="false">IF($B74="","",VLOOKUP($B74,'Object Info'!$A$2:$F$13,6,0))</f>
        <v>spread_statement_type</v>
      </c>
      <c r="AM74" s="0" t="str">
        <f aca="false">IF(AC74="","",IF(OR(AC74="ccs_migration_id__c"),SUBSTITUTE(LOWER(AC74),"__c",""),_xlfn.IFNA(SUBSTITUTE(SUBSTITUTE(SUBSTITUTE(SUBSTITUTE(AC74,"LLC_BI__",""),"CCS_",""),"__c",""),"cm_",""),AC74)))</f>
        <v>Is_Personal_Financial_Statement</v>
      </c>
      <c r="AN74" s="0" t="str">
        <f aca="false">IF(AD74="","",AD74)</f>
        <v>DECIMAL</v>
      </c>
      <c r="AO74" s="0" t="str">
        <f aca="false">IF(AE74="","",AE74)</f>
        <v>18, 0</v>
      </c>
      <c r="AP74" s="0" t="str">
        <f aca="false">IF(AF74="","",AF74)</f>
        <v>Y</v>
      </c>
      <c r="AQ74" s="0" t="str">
        <f aca="false">IF(AG74="","",AG74)</f>
        <v/>
      </c>
    </row>
    <row r="75" customFormat="false" ht="15" hidden="false" customHeight="false" outlineLevel="0" collapsed="false">
      <c r="A75" s="0" t="str">
        <f aca="false">B75&amp;D75</f>
        <v>LLC_BI__Spread_Statement_Type__cLLC_BI__Is_Template__c</v>
      </c>
      <c r="B75" s="0" t="s">
        <v>96</v>
      </c>
      <c r="C75" s="0" t="str">
        <f aca="false">_xlfn.IFNA(VLOOKUP($A75,nCino_DMW!$A$2:$AI$358,7,0),"")</f>
        <v>Spread Statement Template</v>
      </c>
      <c r="D75" s="0" t="s">
        <v>245</v>
      </c>
      <c r="E75" s="0" t="str">
        <f aca="false">_xlfn.IFNA(VLOOKUP($A75,nCino_DMW!$A$2:$AI$358,9,0),"")</f>
        <v>Is Template</v>
      </c>
      <c r="F75" s="0" t="str">
        <f aca="false">_xlfn.IFNA(VLOOKUP($A75,nCino_DMW!$A$1:$AI$358,12,0),"")</f>
        <v>This field is required. It must be manually populated. When enabled, the spread statement type is treated as a template and can be used to clone additional spread statement types. When disabled, it cannot be used to clone additional spread statement types. If its parent "LLC_BI__Underwriting_Bundle__c" is marked as a template, then the spread statement type is also a template. By default, this is disabled.</v>
      </c>
      <c r="G75" s="0" t="str">
        <f aca="false">_xlfn.IFNA(IF(VLOOKUP($A75,nCino_DMW!$A$1:$AI$358,13,0)=0,"", VLOOKUP($A75,nCino_DMW!$A$1:$AI$358,13,0)),"")</f>
        <v>Checkbox</v>
      </c>
      <c r="H75" s="0" t="str">
        <f aca="false">_xlfn.IFNA(IF(VLOOKUP($A75,nCino_DevProc!$A$2:$S$352,8,0)=0,"", VLOOKUP($A75,nCino_DevProc!$A$2:$S$352,8,0)),"")</f>
        <v>boolean</v>
      </c>
      <c r="I75" s="0" t="str">
        <f aca="false">_xlfn.IFNA(IF(VLOOKUP($A75,nCino_DMW!$A$1:$AI$358,2,0)=0,"", VLOOKUP($A75,nCino_DMW!$A$1:$AI$358,2,0)),"")</f>
        <v>Boolean (True/False)</v>
      </c>
      <c r="J75" s="0" t="str">
        <f aca="false">IF(OR(D75=0, IFERROR(VLOOKUP($A75,nCino_DevProc!$A$2:$S$352,2,0),0)=0),"", VLOOKUP($A75,nCino_DevProc!$A$2:$S$352,2,0))</f>
        <v/>
      </c>
      <c r="K75" s="0" t="str">
        <f aca="false">IFERROR(IF(VLOOKUP($A75,nCino_DMW!$A$1:$AI$358,22,0)="Y", "N", IF(VLOOKUP($A75,nCino_DMW!$A$1:$AI$358,22,0)="N",  "Y", "")),"")</f>
        <v>Y</v>
      </c>
      <c r="L75" s="0" t="str">
        <f aca="false">_xlfn.IFNA(IF(VLOOKUP($A75,nCino_DevProc!$A$2:$S$352,8,0)=TRUE(), "Y", "N"),"")</f>
        <v>N</v>
      </c>
      <c r="M75" s="0" t="str">
        <f aca="false">IFERROR(IF(VLOOKUP($A75,nCino_DevProc!$A$2:$S$352,18,0)=TRUE(), "E", IF(D75="Id", "P", IF(OR(LEFT(G75, 6) = "Lookup", LEFT(G75, 6) ="Master"), "F",""))),"")</f>
        <v/>
      </c>
      <c r="N75" s="0" t="str">
        <f aca="false">_xlfn.IFNA(IF(VLOOKUP($A75,nCino_DMW!$A$1:$AI$358,4,0)="System generated", "Y", "N"),"")</f>
        <v>N</v>
      </c>
      <c r="O75" s="0" t="str">
        <f aca="false">IF(LEFT(G75,6)="lookup", G75,IF(OR(D75=0, IFERROR(VLOOKUP($A75,nCino_DevProc!$A$2:$S$352,18,0),0)=0),"", VLOOKUP($A75,nCino_DevProc!$A$2:$S$352,18,0)))</f>
        <v/>
      </c>
      <c r="P75" s="0" t="str">
        <f aca="false">IF($B75="","",VLOOKUP($B75,'Object Info'!$A$2:$F$13,3,0))</f>
        <v>rskcsp_ds_spread_statement_type</v>
      </c>
      <c r="Q75" s="0" t="str">
        <f aca="false">IF(D75="","",D75)</f>
        <v>LLC_BI__Is_Template__c</v>
      </c>
      <c r="R75" s="0" t="s">
        <v>158</v>
      </c>
      <c r="S75" s="0" t="str">
        <f aca="false">IF(OR(Q75 ="transactionKey", Q75="sequenceNumber", Q75 = "commitTimestamp", Q75 = "commitUser",Q75 = "commitNumber", Q75="changetype",Q75="entityName",Q75="ID", LEFT(Q75,12)="LastModified"), "N","Y")</f>
        <v>Y</v>
      </c>
      <c r="T75" s="0" t="str">
        <f aca="false">IF($B75="","",VLOOKUP($B75,'Object Info'!$A$2:$F$13,4,0))</f>
        <v>rskcsp_ds_spread_statement_type_staging</v>
      </c>
      <c r="U75" s="0" t="str">
        <f aca="false">Q75</f>
        <v>LLC_BI__Is_Template__c</v>
      </c>
      <c r="V75" s="0" t="str">
        <f aca="false">IF(OR(LEFT(H75,9)="reference", D75=""),"STRING",VLOOKUP($H75,'DataType Conversion'!$A$8:$I$37,3,0))</f>
        <v>BOOL</v>
      </c>
      <c r="W75" s="0" t="str">
        <f aca="false">IF(J75="", "",J75)</f>
        <v/>
      </c>
      <c r="X75" s="0" t="str">
        <f aca="false">S75</f>
        <v>Y</v>
      </c>
      <c r="Y75" s="0" t="str">
        <f aca="false">IF(OR($U75="Id",$U75="LastModifiedDate"), "C","")</f>
        <v/>
      </c>
      <c r="Z75" s="0" t="str">
        <f aca="false">IF(Q75= "", "", IF(H75="Picklist", "Y", "N"))</f>
        <v>N</v>
      </c>
      <c r="AA75" s="0" t="str">
        <f aca="false">IF(OR(U75="CreatedDate",U75="CreatedById"),"Must be populated when changeType = CREATE","")</f>
        <v/>
      </c>
      <c r="AB75" s="0" t="str">
        <f aca="false">IF($B75="","",VLOOKUP($B75,'Object Info'!$A$2:$F$13,5,0))</f>
        <v>rskcsp_ds_spread_statement_type_curated</v>
      </c>
      <c r="AC75" s="0" t="str">
        <f aca="false">U75</f>
        <v>LLC_BI__Is_Template__c</v>
      </c>
      <c r="AD75" s="0" t="str">
        <f aca="false">V75</f>
        <v>BOOL</v>
      </c>
      <c r="AE75" s="0" t="str">
        <f aca="false">IF(W75="","",W75)</f>
        <v/>
      </c>
      <c r="AF75" s="0" t="str">
        <f aca="false">X75</f>
        <v>Y</v>
      </c>
      <c r="AG75" s="0" t="str">
        <f aca="false">M75</f>
        <v/>
      </c>
      <c r="AH75" s="0" t="str">
        <f aca="false">IF(AC75="LastModifiedDate","Must be latest date for the record id in Staging, and date must be t-1", "")</f>
        <v/>
      </c>
      <c r="AL75" s="0" t="str">
        <f aca="false">IF($B75="","",VLOOKUP($B75,'Object Info'!$A$2:$F$13,6,0))</f>
        <v>spread_statement_type</v>
      </c>
      <c r="AM75" s="0" t="str">
        <f aca="false">IF(AC75="","",IF(OR(AC75="ccs_migration_id__c"),SUBSTITUTE(LOWER(AC75),"__c",""),_xlfn.IFNA(SUBSTITUTE(SUBSTITUTE(SUBSTITUTE(SUBSTITUTE(AC75,"LLC_BI__",""),"CCS_",""),"__c",""),"cm_",""),AC75)))</f>
        <v>Is_Template</v>
      </c>
      <c r="AN75" s="0" t="str">
        <f aca="false">IF(AD75="","",AD75)</f>
        <v>BOOL</v>
      </c>
      <c r="AO75" s="0" t="str">
        <f aca="false">IF(AE75="","",AE75)</f>
        <v/>
      </c>
      <c r="AP75" s="0" t="str">
        <f aca="false">IF(AF75="","",AF75)</f>
        <v>Y</v>
      </c>
      <c r="AQ75" s="0" t="str">
        <f aca="false">IF(AG75="","",AG75)</f>
        <v/>
      </c>
    </row>
    <row r="76" customFormat="false" ht="15" hidden="false" customHeight="false" outlineLevel="0" collapsed="false">
      <c r="A76" s="0" t="str">
        <f aca="false">B76&amp;D76</f>
        <v>LLC_BI__Spread_Statement_Type__cLastModifiedById</v>
      </c>
      <c r="B76" s="0" t="s">
        <v>96</v>
      </c>
      <c r="C76" s="0" t="str">
        <f aca="false">_xlfn.IFNA(VLOOKUP($A76,nCino_DMW!$A$2:$AI$358,7,0),"")</f>
        <v>Spread Statement Template</v>
      </c>
      <c r="D76" s="0" t="s">
        <v>175</v>
      </c>
      <c r="E76" s="0" t="str">
        <f aca="false">_xlfn.IFNA(VLOOKUP($A76,nCino_DMW!$A$2:$AI$358,9,0),"")</f>
        <v>Last Modified By</v>
      </c>
      <c r="F76" s="0" t="str">
        <f aca="false">_xlfn.IFNA(VLOOKUP($A76,nCino_DMW!$A$1:$AI$358,12,0),"")</f>
        <v>Last modified by user.</v>
      </c>
      <c r="G76" s="0" t="str">
        <f aca="false">_xlfn.IFNA(IF(VLOOKUP($A76,nCino_DMW!$A$1:$AI$358,13,0)=0,"", VLOOKUP($A76,nCino_DMW!$A$1:$AI$358,13,0)),"")</f>
        <v>Lookup(User)</v>
      </c>
      <c r="H76" s="0" t="str">
        <f aca="false">_xlfn.IFNA(IF(VLOOKUP($A76,nCino_DevProc!$A$2:$S$352,8,0)=0,"", VLOOKUP($A76,nCino_DevProc!$A$2:$S$352,8,0)),"")</f>
        <v>reference(User)</v>
      </c>
      <c r="I76" s="0" t="n">
        <f aca="false">_xlfn.IFNA(IF(VLOOKUP($A76,nCino_DMW!$A$1:$AI$358,2,0)=0,"", VLOOKUP($A76,nCino_DMW!$A$1:$AI$358,2,0)),"")</f>
        <v>18</v>
      </c>
      <c r="J76" s="0" t="n">
        <f aca="false">IF(OR(D76=0, IFERROR(VLOOKUP($A76,nCino_DevProc!$A$2:$S$352,2,0),0)=0),"", VLOOKUP($A76,nCino_DevProc!$A$2:$S$352,2,0))</f>
        <v>18</v>
      </c>
      <c r="K76" s="0" t="str">
        <f aca="false">IFERROR(IF(VLOOKUP($A76,nCino_DMW!$A$1:$AI$358,22,0)="Y", "N", IF(VLOOKUP($A76,nCino_DMW!$A$1:$AI$358,22,0)="N",  "Y", "")),"")</f>
        <v>Y</v>
      </c>
      <c r="L76" s="0" t="str">
        <f aca="false">_xlfn.IFNA(IF(VLOOKUP($A76,nCino_DevProc!$A$2:$S$352,8,0)=TRUE(), "Y", "N"),"")</f>
        <v>N</v>
      </c>
      <c r="M76" s="0" t="str">
        <f aca="false">IFERROR(IF(VLOOKUP($A76,nCino_DevProc!$A$2:$S$352,18,0)=TRUE(), "E", IF(D76="Id", "P", IF(OR(LEFT(G76, 6) = "Lookup", LEFT(G76, 6) ="Master"), "F",""))),"")</f>
        <v>F</v>
      </c>
      <c r="N76" s="0" t="str">
        <f aca="false">_xlfn.IFNA(IF(VLOOKUP($A76,nCino_DMW!$A$1:$AI$358,4,0)="System generated", "Y", "N"),"")</f>
        <v>Y</v>
      </c>
      <c r="O76" s="0" t="str">
        <f aca="false">IF(LEFT(G76,6)="lookup", G76,IF(OR(D76=0, IFERROR(VLOOKUP($A76,nCino_DevProc!$A$2:$S$352,18,0),0)=0),"", VLOOKUP($A76,nCino_DevProc!$A$2:$S$352,18,0)))</f>
        <v>Lookup(User)</v>
      </c>
      <c r="P76" s="0" t="str">
        <f aca="false">IF($B76="","",VLOOKUP($B76,'Object Info'!$A$2:$F$13,3,0))</f>
        <v>rskcsp_ds_spread_statement_type</v>
      </c>
      <c r="Q76" s="0" t="str">
        <f aca="false">IF(D76="","",D76)</f>
        <v>LastModifiedById</v>
      </c>
      <c r="R76" s="0" t="s">
        <v>158</v>
      </c>
      <c r="S76" s="0" t="str">
        <f aca="false">IF(OR(Q76 ="transactionKey", Q76="sequenceNumber", Q76 = "commitTimestamp", Q76 = "commitUser",Q76 = "commitNumber", Q76="changetype",Q76="entityName",Q76="ID", LEFT(Q76,12)="LastModified"), "N","Y")</f>
        <v>N</v>
      </c>
      <c r="T76" s="0" t="str">
        <f aca="false">IF($B76="","",VLOOKUP($B76,'Object Info'!$A$2:$F$13,4,0))</f>
        <v>rskcsp_ds_spread_statement_type_staging</v>
      </c>
      <c r="U76" s="0" t="str">
        <f aca="false">Q76</f>
        <v>LastModifiedById</v>
      </c>
      <c r="V76" s="0" t="str">
        <f aca="false">IF(OR(LEFT(H76,9)="reference", D76=""),"STRING",VLOOKUP($H76,'DataType Conversion'!$A$8:$I$37,3,0))</f>
        <v>STRING</v>
      </c>
      <c r="W76" s="0" t="n">
        <f aca="false">IF(J76="", "",J76)</f>
        <v>18</v>
      </c>
      <c r="X76" s="0" t="str">
        <f aca="false">S76</f>
        <v>N</v>
      </c>
      <c r="Y76" s="0" t="str">
        <f aca="false">IF(OR($U76="Id",$U76="LastModifiedDate"), "C","")</f>
        <v/>
      </c>
      <c r="Z76" s="0" t="str">
        <f aca="false">IF(Q76= "", "", IF(H76="Picklist", "Y", "N"))</f>
        <v>N</v>
      </c>
      <c r="AA76" s="0" t="str">
        <f aca="false">IF(OR(U76="CreatedDate",U76="CreatedById"),"Must be populated when changeType = CREATE","")</f>
        <v/>
      </c>
      <c r="AB76" s="0" t="str">
        <f aca="false">IF($B76="","",VLOOKUP($B76,'Object Info'!$A$2:$F$13,5,0))</f>
        <v>rskcsp_ds_spread_statement_type_curated</v>
      </c>
      <c r="AC76" s="0" t="str">
        <f aca="false">U76</f>
        <v>LastModifiedById</v>
      </c>
      <c r="AD76" s="0" t="str">
        <f aca="false">V76</f>
        <v>STRING</v>
      </c>
      <c r="AE76" s="0" t="n">
        <f aca="false">IF(W76="","",W76)</f>
        <v>18</v>
      </c>
      <c r="AF76" s="0" t="str">
        <f aca="false">X76</f>
        <v>N</v>
      </c>
      <c r="AG76" s="0" t="str">
        <f aca="false">M76</f>
        <v>F</v>
      </c>
      <c r="AH76" s="0" t="str">
        <f aca="false">IF(AC76="LastModifiedDate","Must be latest date for the record id in Staging, and date must be t-1", "")</f>
        <v/>
      </c>
      <c r="AL76" s="0" t="str">
        <f aca="false">IF($B76="","",VLOOKUP($B76,'Object Info'!$A$2:$F$13,6,0))</f>
        <v>spread_statement_type</v>
      </c>
      <c r="AM76" s="0" t="str">
        <f aca="false">IF(AC76="","",IF(OR(AC76="ccs_migration_id__c"),SUBSTITUTE(LOWER(AC76),"__c",""),_xlfn.IFNA(SUBSTITUTE(SUBSTITUTE(SUBSTITUTE(SUBSTITUTE(AC76,"LLC_BI__",""),"CCS_",""),"__c",""),"cm_",""),AC76)))</f>
        <v>LastModifiedById</v>
      </c>
      <c r="AN76" s="0" t="str">
        <f aca="false">IF(AD76="","",AD76)</f>
        <v>STRING</v>
      </c>
      <c r="AO76" s="0" t="n">
        <f aca="false">IF(AE76="","",AE76)</f>
        <v>18</v>
      </c>
      <c r="AP76" s="0" t="str">
        <f aca="false">IF(AF76="","",AF76)</f>
        <v>N</v>
      </c>
      <c r="AQ76" s="0" t="str">
        <f aca="false">IF(AG76="","",AG76)</f>
        <v>F</v>
      </c>
    </row>
    <row r="77" customFormat="false" ht="15" hidden="false" customHeight="false" outlineLevel="0" collapsed="false">
      <c r="A77" s="0" t="str">
        <f aca="false">B77&amp;D77</f>
        <v>LLC_BI__Spread_Statement_Type__cLastModifiedDate</v>
      </c>
      <c r="B77" s="0" t="s">
        <v>96</v>
      </c>
      <c r="C77" s="0" t="str">
        <f aca="false">_xlfn.IFNA(VLOOKUP($A77,nCino_DMW!$A$2:$AI$358,7,0),"")</f>
        <v>Spread Statement Template</v>
      </c>
      <c r="D77" s="0" t="s">
        <v>172</v>
      </c>
      <c r="E77" s="0" t="str">
        <f aca="false">_xlfn.IFNA(VLOOKUP($A77,nCino_DMW!$A$2:$AI$358,9,0),"")</f>
        <v>Last Modified Date</v>
      </c>
      <c r="F77" s="0" t="str">
        <f aca="false">_xlfn.IFNA(VLOOKUP($A77,nCino_DMW!$A$1:$AI$358,12,0),"")</f>
        <v>Last modified date.</v>
      </c>
      <c r="G77" s="0" t="str">
        <f aca="false">_xlfn.IFNA(IF(VLOOKUP($A77,nCino_DMW!$A$1:$AI$358,13,0)=0,"", VLOOKUP($A77,nCino_DMW!$A$1:$AI$358,13,0)),"")</f>
        <v>Date Time</v>
      </c>
      <c r="H77" s="0" t="str">
        <f aca="false">_xlfn.IFNA(IF(VLOOKUP($A77,nCino_DevProc!$A$2:$S$352,8,0)=0,"", VLOOKUP($A77,nCino_DevProc!$A$2:$S$352,8,0)),"")</f>
        <v>datetime</v>
      </c>
      <c r="I77" s="0" t="str">
        <f aca="false">_xlfn.IFNA(IF(VLOOKUP($A77,nCino_DMW!$A$1:$AI$358,2,0)=0,"", VLOOKUP($A77,nCino_DMW!$A$1:$AI$358,2,0)),"")</f>
        <v/>
      </c>
      <c r="J77" s="0" t="str">
        <f aca="false">IF(OR(D77=0, IFERROR(VLOOKUP($A77,nCino_DevProc!$A$2:$S$352,2,0),0)=0),"", VLOOKUP($A77,nCino_DevProc!$A$2:$S$352,2,0))</f>
        <v/>
      </c>
      <c r="K77" s="0" t="str">
        <f aca="false">IFERROR(IF(VLOOKUP($A77,nCino_DMW!$A$1:$AI$358,22,0)="Y", "N", IF(VLOOKUP($A77,nCino_DMW!$A$1:$AI$358,22,0)="N",  "Y", "")),"")</f>
        <v>Y</v>
      </c>
      <c r="L77" s="0" t="str">
        <f aca="false">_xlfn.IFNA(IF(VLOOKUP($A77,nCino_DevProc!$A$2:$S$352,8,0)=TRUE(), "Y", "N"),"")</f>
        <v>N</v>
      </c>
      <c r="M77" s="0" t="str">
        <f aca="false">IFERROR(IF(VLOOKUP($A77,nCino_DevProc!$A$2:$S$352,18,0)=TRUE(), "E", IF(D77="Id", "P", IF(OR(LEFT(G77, 6) = "Lookup", LEFT(G77, 6) ="Master"), "F",""))),"")</f>
        <v/>
      </c>
      <c r="N77" s="0" t="str">
        <f aca="false">_xlfn.IFNA(IF(VLOOKUP($A77,nCino_DMW!$A$1:$AI$358,4,0)="System generated", "Y", "N"),"")</f>
        <v>Y</v>
      </c>
      <c r="O77" s="0" t="str">
        <f aca="false">IF(LEFT(G77,6)="lookup", G77,IF(OR(D77=0, IFERROR(VLOOKUP($A77,nCino_DevProc!$A$2:$S$352,18,0),0)=0),"", VLOOKUP($A77,nCino_DevProc!$A$2:$S$352,18,0)))</f>
        <v/>
      </c>
      <c r="P77" s="0" t="str">
        <f aca="false">IF($B77="","",VLOOKUP($B77,'Object Info'!$A$2:$F$13,3,0))</f>
        <v>rskcsp_ds_spread_statement_type</v>
      </c>
      <c r="Q77" s="0" t="str">
        <f aca="false">IF(D77="","",D77)</f>
        <v>LastModifiedDate</v>
      </c>
      <c r="R77" s="0" t="s">
        <v>158</v>
      </c>
      <c r="S77" s="0" t="str">
        <f aca="false">IF(OR(Q77 ="transactionKey", Q77="sequenceNumber", Q77 = "commitTimestamp", Q77 = "commitUser",Q77 = "commitNumber", Q77="changetype",Q77="entityName",Q77="ID", LEFT(Q77,12)="LastModified"), "N","Y")</f>
        <v>N</v>
      </c>
      <c r="T77" s="0" t="str">
        <f aca="false">IF($B77="","",VLOOKUP($B77,'Object Info'!$A$2:$F$13,4,0))</f>
        <v>rskcsp_ds_spread_statement_type_staging</v>
      </c>
      <c r="U77" s="0" t="str">
        <f aca="false">Q77</f>
        <v>LastModifiedDate</v>
      </c>
      <c r="V77" s="0" t="str">
        <f aca="false">IF(OR(LEFT(H77,9)="reference", D77=""),"STRING",VLOOKUP($H77,'DataType Conversion'!$A$8:$I$37,3,0))</f>
        <v>DATETIME</v>
      </c>
      <c r="W77" s="0" t="str">
        <f aca="false">IF(J77="", "",J77)</f>
        <v/>
      </c>
      <c r="X77" s="0" t="str">
        <f aca="false">S77</f>
        <v>N</v>
      </c>
      <c r="Y77" s="0" t="str">
        <f aca="false">IF(OR($U77="Id",$U77="LastModifiedDate"), "C","")</f>
        <v>C</v>
      </c>
      <c r="Z77" s="0" t="str">
        <f aca="false">IF(Q77= "", "", IF(H77="Picklist", "Y", "N"))</f>
        <v>N</v>
      </c>
      <c r="AA77" s="0" t="str">
        <f aca="false">IF(OR(U77="CreatedDate",U77="CreatedById"),"Must be populated when changeType = CREATE","")</f>
        <v/>
      </c>
      <c r="AB77" s="0" t="str">
        <f aca="false">IF($B77="","",VLOOKUP($B77,'Object Info'!$A$2:$F$13,5,0))</f>
        <v>rskcsp_ds_spread_statement_type_curated</v>
      </c>
      <c r="AC77" s="0" t="str">
        <f aca="false">U77</f>
        <v>LastModifiedDate</v>
      </c>
      <c r="AD77" s="0" t="str">
        <f aca="false">V77</f>
        <v>DATETIME</v>
      </c>
      <c r="AE77" s="0" t="str">
        <f aca="false">IF(W77="","",W77)</f>
        <v/>
      </c>
      <c r="AF77" s="0" t="str">
        <f aca="false">X77</f>
        <v>N</v>
      </c>
      <c r="AG77" s="0" t="str">
        <f aca="false">M77</f>
        <v/>
      </c>
      <c r="AH77" s="0" t="str">
        <f aca="false">IF(AC77="LastModifiedDate","Must be latest date for the record id in Staging, and date must be t-1", "")</f>
        <v>Must be latest date for the record id in Staging, and date must be t-1</v>
      </c>
      <c r="AL77" s="0" t="str">
        <f aca="false">IF($B77="","",VLOOKUP($B77,'Object Info'!$A$2:$F$13,6,0))</f>
        <v>spread_statement_type</v>
      </c>
      <c r="AM77" s="0" t="str">
        <f aca="false">IF(AC77="","",IF(OR(AC77="ccs_migration_id__c"),SUBSTITUTE(LOWER(AC77),"__c",""),_xlfn.IFNA(SUBSTITUTE(SUBSTITUTE(SUBSTITUTE(SUBSTITUTE(AC77,"LLC_BI__",""),"CCS_",""),"__c",""),"cm_",""),AC77)))</f>
        <v>LastModifiedDate</v>
      </c>
      <c r="AN77" s="0" t="str">
        <f aca="false">IF(AD77="","",AD77)</f>
        <v>DATETIME</v>
      </c>
      <c r="AO77" s="0" t="str">
        <f aca="false">IF(AE77="","",AE77)</f>
        <v/>
      </c>
      <c r="AP77" s="0" t="str">
        <f aca="false">IF(AF77="","",AF77)</f>
        <v>N</v>
      </c>
      <c r="AQ77" s="0" t="str">
        <f aca="false">IF(AG77="","",AG77)</f>
        <v/>
      </c>
    </row>
    <row r="78" customFormat="false" ht="15" hidden="false" customHeight="false" outlineLevel="0" collapsed="false">
      <c r="A78" s="0" t="str">
        <f aca="false">B78&amp;D78</f>
        <v>LLC_BI__Spread_Statement_Type__cLLC_BI__lookupKey__c</v>
      </c>
      <c r="B78" s="0" t="s">
        <v>96</v>
      </c>
      <c r="C78" s="0" t="str">
        <f aca="false">_xlfn.IFNA(VLOOKUP($A78,nCino_DMW!$A$2:$AI$358,7,0),"")</f>
        <v>Spread Statement Template</v>
      </c>
      <c r="D78" s="0" t="s">
        <v>192</v>
      </c>
      <c r="E78" s="0" t="str">
        <f aca="false">_xlfn.IFNA(VLOOKUP($A78,nCino_DMW!$A$2:$AI$358,9,0),"")</f>
        <v>lookupKey</v>
      </c>
      <c r="F78" s="0" t="str">
        <f aca="false">_xlfn.IFNA(VLOOKUP($A78,nCino_DMW!$A$1:$AI$358,12,0),"")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78" s="0" t="str">
        <f aca="false">_xlfn.IFNA(IF(VLOOKUP($A78,nCino_DMW!$A$1:$AI$358,13,0)=0,"", VLOOKUP($A78,nCino_DMW!$A$1:$AI$358,13,0)),"")</f>
        <v>Text (External ID) (Unique Case Insensitive)</v>
      </c>
      <c r="H78" s="0" t="str">
        <f aca="false">_xlfn.IFNA(IF(VLOOKUP($A78,nCino_DevProc!$A$2:$S$352,8,0)=0,"", VLOOKUP($A78,nCino_DevProc!$A$2:$S$352,8,0)),"")</f>
        <v>string</v>
      </c>
      <c r="I78" s="0" t="n">
        <f aca="false">_xlfn.IFNA(IF(VLOOKUP($A78,nCino_DMW!$A$1:$AI$358,2,0)=0,"", VLOOKUP($A78,nCino_DMW!$A$1:$AI$358,2,0)),"")</f>
        <v>255</v>
      </c>
      <c r="J78" s="0" t="n">
        <f aca="false">IF(OR(D78=0, IFERROR(VLOOKUP($A78,nCino_DevProc!$A$2:$S$352,2,0),0)=0),"", VLOOKUP($A78,nCino_DevProc!$A$2:$S$352,2,0))</f>
        <v>255</v>
      </c>
      <c r="K78" s="0" t="str">
        <f aca="false">IFERROR(IF(VLOOKUP($A78,nCino_DMW!$A$1:$AI$358,22,0)="Y", "N", IF(VLOOKUP($A78,nCino_DMW!$A$1:$AI$358,22,0)="N",  "Y", "")),"")</f>
        <v>Y</v>
      </c>
      <c r="L78" s="0" t="str">
        <f aca="false">_xlfn.IFNA(IF(VLOOKUP($A78,nCino_DevProc!$A$2:$S$352,8,0)=TRUE(), "Y", "N"),"")</f>
        <v>N</v>
      </c>
      <c r="M78" s="0" t="str">
        <f aca="false">IFERROR(IF(VLOOKUP($A78,nCino_DevProc!$A$2:$S$352,18,0)=TRUE(), "E", IF(D78="Id", "P", IF(OR(LEFT(G78, 6) = "Lookup", LEFT(G78, 6) ="Master"), "F",""))),"")</f>
        <v/>
      </c>
      <c r="N78" s="0" t="str">
        <f aca="false">_xlfn.IFNA(IF(VLOOKUP($A78,nCino_DMW!$A$1:$AI$358,4,0)="System generated", "Y", "N"),"")</f>
        <v>N</v>
      </c>
      <c r="O78" s="0" t="str">
        <f aca="false">IF(LEFT(G78,6)="lookup", G78,IF(OR(D78=0, IFERROR(VLOOKUP($A78,nCino_DevProc!$A$2:$S$352,18,0),0)=0),"", VLOOKUP($A78,nCino_DevProc!$A$2:$S$352,18,0)))</f>
        <v/>
      </c>
      <c r="P78" s="0" t="str">
        <f aca="false">IF($B78="","",VLOOKUP($B78,'Object Info'!$A$2:$F$13,3,0))</f>
        <v>rskcsp_ds_spread_statement_type</v>
      </c>
      <c r="Q78" s="0" t="str">
        <f aca="false">IF(D78="","",D78)</f>
        <v>LLC_BI__lookupKey__c</v>
      </c>
      <c r="R78" s="0" t="s">
        <v>158</v>
      </c>
      <c r="S78" s="0" t="str">
        <f aca="false">IF(OR(Q78 ="transactionKey", Q78="sequenceNumber", Q78 = "commitTimestamp", Q78 = "commitUser",Q78 = "commitNumber", Q78="changetype",Q78="entityName",Q78="ID", LEFT(Q78,12)="LastModified"), "N","Y")</f>
        <v>Y</v>
      </c>
      <c r="T78" s="0" t="str">
        <f aca="false">IF($B78="","",VLOOKUP($B78,'Object Info'!$A$2:$F$13,4,0))</f>
        <v>rskcsp_ds_spread_statement_type_staging</v>
      </c>
      <c r="U78" s="0" t="str">
        <f aca="false">Q78</f>
        <v>LLC_BI__lookupKey__c</v>
      </c>
      <c r="V78" s="0" t="str">
        <f aca="false">IF(OR(LEFT(H78,9)="reference", D78=""),"STRING",VLOOKUP($H78,'DataType Conversion'!$A$8:$I$37,3,0))</f>
        <v>STRING</v>
      </c>
      <c r="W78" s="0" t="n">
        <f aca="false">IF(J78="", "",J78)</f>
        <v>255</v>
      </c>
      <c r="X78" s="0" t="str">
        <f aca="false">S78</f>
        <v>Y</v>
      </c>
      <c r="Y78" s="0" t="str">
        <f aca="false">IF(OR($U78="Id",$U78="LastModifiedDate"), "C","")</f>
        <v/>
      </c>
      <c r="Z78" s="0" t="str">
        <f aca="false">IF(Q78= "", "", IF(H78="Picklist", "Y", "N"))</f>
        <v>N</v>
      </c>
      <c r="AA78" s="0" t="str">
        <f aca="false">IF(OR(U78="CreatedDate",U78="CreatedById"),"Must be populated when changeType = CREATE","")</f>
        <v/>
      </c>
      <c r="AB78" s="0" t="str">
        <f aca="false">IF($B78="","",VLOOKUP($B78,'Object Info'!$A$2:$F$13,5,0))</f>
        <v>rskcsp_ds_spread_statement_type_curated</v>
      </c>
      <c r="AC78" s="0" t="str">
        <f aca="false">U78</f>
        <v>LLC_BI__lookupKey__c</v>
      </c>
      <c r="AD78" s="0" t="str">
        <f aca="false">V78</f>
        <v>STRING</v>
      </c>
      <c r="AE78" s="0" t="n">
        <f aca="false">IF(W78="","",W78)</f>
        <v>255</v>
      </c>
      <c r="AF78" s="0" t="str">
        <f aca="false">X78</f>
        <v>Y</v>
      </c>
      <c r="AG78" s="0" t="str">
        <f aca="false">M78</f>
        <v/>
      </c>
      <c r="AH78" s="0" t="str">
        <f aca="false">IF(AC78="LastModifiedDate","Must be latest date for the record id in Staging, and date must be t-1", "")</f>
        <v/>
      </c>
      <c r="AL78" s="0" t="str">
        <f aca="false">IF($B78="","",VLOOKUP($B78,'Object Info'!$A$2:$F$13,6,0))</f>
        <v>spread_statement_type</v>
      </c>
      <c r="AM78" s="0" t="str">
        <f aca="false">IF(AC78="","",IF(OR(AC78="ccs_migration_id__c"),SUBSTITUTE(LOWER(AC78),"__c",""),_xlfn.IFNA(SUBSTITUTE(SUBSTITUTE(SUBSTITUTE(SUBSTITUTE(AC78,"LLC_BI__",""),"CCS_",""),"__c",""),"cm_",""),AC78)))</f>
        <v>lookupKey</v>
      </c>
      <c r="AN78" s="0" t="str">
        <f aca="false">IF(AD78="","",AD78)</f>
        <v>STRING</v>
      </c>
      <c r="AO78" s="0" t="n">
        <f aca="false">IF(AE78="","",AE78)</f>
        <v>255</v>
      </c>
      <c r="AP78" s="0" t="str">
        <f aca="false">IF(AF78="","",AF78)</f>
        <v>Y</v>
      </c>
      <c r="AQ78" s="0" t="str">
        <f aca="false">IF(AG78="","",AG78)</f>
        <v/>
      </c>
    </row>
    <row r="79" customFormat="false" ht="15" hidden="false" customHeight="false" outlineLevel="0" collapsed="false">
      <c r="A79" s="0" t="str">
        <f aca="false">B79&amp;D79</f>
        <v>LLC_BI__Spread_Statement_Type__cOwnerId</v>
      </c>
      <c r="B79" s="0" t="s">
        <v>96</v>
      </c>
      <c r="C79" s="0" t="str">
        <f aca="false">_xlfn.IFNA(VLOOKUP($A79,nCino_DMW!$A$2:$AI$358,7,0),"")</f>
        <v>Spread Statement Template</v>
      </c>
      <c r="D79" s="0" t="s">
        <v>148</v>
      </c>
      <c r="E79" s="0" t="str">
        <f aca="false">_xlfn.IFNA(VLOOKUP($A79,nCino_DMW!$A$2:$AI$358,9,0),"")</f>
        <v>Owner</v>
      </c>
      <c r="F79" s="0" t="str">
        <f aca="false">_xlfn.IFNA(VLOOKUP($A79,nCino_DMW!$A$1:$AI$358,12,0),"")</f>
        <v>Record owner.</v>
      </c>
      <c r="G79" s="0" t="str">
        <f aca="false">_xlfn.IFNA(IF(VLOOKUP($A79,nCino_DMW!$A$1:$AI$358,13,0)=0,"", VLOOKUP($A79,nCino_DMW!$A$1:$AI$358,13,0)),"")</f>
        <v>Lookup(User,Group)</v>
      </c>
      <c r="H79" s="0" t="str">
        <f aca="false">_xlfn.IFNA(IF(VLOOKUP($A79,nCino_DevProc!$A$2:$S$352,8,0)=0,"", VLOOKUP($A79,nCino_DevProc!$A$2:$S$352,8,0)),"")</f>
        <v>reference(Group,User)</v>
      </c>
      <c r="I79" s="0" t="n">
        <f aca="false">_xlfn.IFNA(IF(VLOOKUP($A79,nCino_DMW!$A$1:$AI$358,2,0)=0,"", VLOOKUP($A79,nCino_DMW!$A$1:$AI$358,2,0)),"")</f>
        <v>18</v>
      </c>
      <c r="J79" s="0" t="n">
        <f aca="false">IF(OR(D79=0, IFERROR(VLOOKUP($A79,nCino_DevProc!$A$2:$S$352,2,0),0)=0),"", VLOOKUP($A79,nCino_DevProc!$A$2:$S$352,2,0))</f>
        <v>18</v>
      </c>
      <c r="K79" s="0" t="str">
        <f aca="false">IFERROR(IF(VLOOKUP($A79,nCino_DMW!$A$1:$AI$358,22,0)="Y", "N", IF(VLOOKUP($A79,nCino_DMW!$A$1:$AI$358,22,0)="N",  "Y", "")),"")</f>
        <v>Y</v>
      </c>
      <c r="L79" s="0" t="str">
        <f aca="false">_xlfn.IFNA(IF(VLOOKUP($A79,nCino_DevProc!$A$2:$S$352,8,0)=TRUE(), "Y", "N"),"")</f>
        <v>N</v>
      </c>
      <c r="M79" s="0" t="str">
        <f aca="false">IFERROR(IF(VLOOKUP($A79,nCino_DevProc!$A$2:$S$352,18,0)=TRUE(), "E", IF(D79="Id", "P", IF(OR(LEFT(G79, 6) = "Lookup", LEFT(G79, 6) ="Master"), "F",""))),"")</f>
        <v>F</v>
      </c>
      <c r="N79" s="0" t="str">
        <f aca="false">_xlfn.IFNA(IF(VLOOKUP($A79,nCino_DMW!$A$1:$AI$358,4,0)="System generated", "Y", "N"),"")</f>
        <v>N</v>
      </c>
      <c r="O79" s="0" t="str">
        <f aca="false">IF(LEFT(G79,6)="lookup", G79,IF(OR(D79=0, IFERROR(VLOOKUP($A79,nCino_DevProc!$A$2:$S$352,18,0),0)=0),"", VLOOKUP($A79,nCino_DevProc!$A$2:$S$352,18,0)))</f>
        <v>Lookup(User,Group)</v>
      </c>
      <c r="P79" s="0" t="str">
        <f aca="false">IF($B79="","",VLOOKUP($B79,'Object Info'!$A$2:$F$13,3,0))</f>
        <v>rskcsp_ds_spread_statement_type</v>
      </c>
      <c r="Q79" s="0" t="str">
        <f aca="false">IF(D79="","",D79)</f>
        <v>OwnerId</v>
      </c>
      <c r="R79" s="0" t="s">
        <v>158</v>
      </c>
      <c r="S79" s="0" t="str">
        <f aca="false">IF(OR(Q79 ="transactionKey", Q79="sequenceNumber", Q79 = "commitTimestamp", Q79 = "commitUser",Q79 = "commitNumber", Q79="changetype",Q79="entityName",Q79="ID", LEFT(Q79,12)="LastModified"), "N","Y")</f>
        <v>Y</v>
      </c>
      <c r="T79" s="0" t="str">
        <f aca="false">IF($B79="","",VLOOKUP($B79,'Object Info'!$A$2:$F$13,4,0))</f>
        <v>rskcsp_ds_spread_statement_type_staging</v>
      </c>
      <c r="U79" s="0" t="str">
        <f aca="false">Q79</f>
        <v>OwnerId</v>
      </c>
      <c r="V79" s="0" t="str">
        <f aca="false">IF(OR(LEFT(H79,9)="reference", D79=""),"STRING",VLOOKUP($H79,'DataType Conversion'!$A$8:$I$37,3,0))</f>
        <v>STRING</v>
      </c>
      <c r="W79" s="0" t="n">
        <f aca="false">IF(J79="", "",J79)</f>
        <v>18</v>
      </c>
      <c r="X79" s="0" t="str">
        <f aca="false">S79</f>
        <v>Y</v>
      </c>
      <c r="Y79" s="0" t="str">
        <f aca="false">IF(OR($U79="Id",$U79="LastModifiedDate"), "C","")</f>
        <v/>
      </c>
      <c r="Z79" s="0" t="str">
        <f aca="false">IF(Q79= "", "", IF(H79="Picklist", "Y", "N"))</f>
        <v>N</v>
      </c>
      <c r="AA79" s="0" t="str">
        <f aca="false">IF(OR(U79="CreatedDate",U79="CreatedById"),"Must be populated when changeType = CREATE","")</f>
        <v/>
      </c>
      <c r="AB79" s="0" t="str">
        <f aca="false">IF($B79="","",VLOOKUP($B79,'Object Info'!$A$2:$F$13,5,0))</f>
        <v>rskcsp_ds_spread_statement_type_curated</v>
      </c>
      <c r="AC79" s="0" t="str">
        <f aca="false">U79</f>
        <v>OwnerId</v>
      </c>
      <c r="AD79" s="0" t="str">
        <f aca="false">V79</f>
        <v>STRING</v>
      </c>
      <c r="AE79" s="0" t="n">
        <f aca="false">IF(W79="","",W79)</f>
        <v>18</v>
      </c>
      <c r="AF79" s="0" t="str">
        <f aca="false">X79</f>
        <v>Y</v>
      </c>
      <c r="AG79" s="0" t="str">
        <f aca="false">M79</f>
        <v>F</v>
      </c>
      <c r="AH79" s="0" t="str">
        <f aca="false">IF(AC79="LastModifiedDate","Must be latest date for the record id in Staging, and date must be t-1", "")</f>
        <v/>
      </c>
      <c r="AL79" s="0" t="str">
        <f aca="false">IF($B79="","",VLOOKUP($B79,'Object Info'!$A$2:$F$13,6,0))</f>
        <v>spread_statement_type</v>
      </c>
      <c r="AM79" s="0" t="str">
        <f aca="false">IF(AC79="","",IF(OR(AC79="ccs_migration_id__c"),SUBSTITUTE(LOWER(AC79),"__c",""),_xlfn.IFNA(SUBSTITUTE(SUBSTITUTE(SUBSTITUTE(SUBSTITUTE(AC79,"LLC_BI__",""),"CCS_",""),"__c",""),"cm_",""),AC79)))</f>
        <v>OwnerId</v>
      </c>
      <c r="AN79" s="0" t="str">
        <f aca="false">IF(AD79="","",AD79)</f>
        <v>STRING</v>
      </c>
      <c r="AO79" s="0" t="n">
        <f aca="false">IF(AE79="","",AE79)</f>
        <v>18</v>
      </c>
      <c r="AP79" s="0" t="str">
        <f aca="false">IF(AF79="","",AF79)</f>
        <v>Y</v>
      </c>
      <c r="AQ79" s="0" t="str">
        <f aca="false">IF(AG79="","",AG79)</f>
        <v>F</v>
      </c>
    </row>
    <row r="80" customFormat="false" ht="15" hidden="false" customHeight="false" outlineLevel="0" collapsed="false">
      <c r="A80" s="0" t="str">
        <f aca="false">B80&amp;D80</f>
        <v>LLC_BI__Spread_Statement_Type__cLLC_BI__Sort_Order__c</v>
      </c>
      <c r="B80" s="0" t="s">
        <v>96</v>
      </c>
      <c r="C80" s="0" t="str">
        <f aca="false">_xlfn.IFNA(VLOOKUP($A80,nCino_DMW!$A$2:$AI$358,7,0),"")</f>
        <v>Spread Statement Template</v>
      </c>
      <c r="D80" s="0" t="s">
        <v>780</v>
      </c>
      <c r="E80" s="0" t="str">
        <f aca="false">_xlfn.IFNA(VLOOKUP($A80,nCino_DMW!$A$2:$AI$358,9,0),"")</f>
        <v>Sort Order</v>
      </c>
      <c r="F80" s="0" t="str">
        <f aca="false">_xlfn.IFNA(VLOOKUP($A80,nCino_DMW!$A$1:$AI$358,12,0),"")</f>
        <v>This field is required and automatically updated. The order for displaying the statements in the navigation bar when underwriting.</v>
      </c>
      <c r="G80" s="0" t="str">
        <f aca="false">_xlfn.IFNA(IF(VLOOKUP($A80,nCino_DMW!$A$1:$AI$358,13,0)=0,"", VLOOKUP($A80,nCino_DMW!$A$1:$AI$358,13,0)),"")</f>
        <v>Number</v>
      </c>
      <c r="H80" s="0" t="str">
        <f aca="false">_xlfn.IFNA(IF(VLOOKUP($A80,nCino_DevProc!$A$2:$S$352,8,0)=0,"", VLOOKUP($A80,nCino_DevProc!$A$2:$S$352,8,0)),"")</f>
        <v>double</v>
      </c>
      <c r="I80" s="0" t="str">
        <f aca="false">_xlfn.IFNA(IF(VLOOKUP($A80,nCino_DMW!$A$1:$AI$358,2,0)=0,"", VLOOKUP($A80,nCino_DMW!$A$1:$AI$358,2,0)),"")</f>
        <v>18, 0</v>
      </c>
      <c r="J80" s="0" t="str">
        <f aca="false">IF(OR(D80=0, IFERROR(VLOOKUP($A80,nCino_DevProc!$A$2:$S$352,2,0),0)=0),"", VLOOKUP($A80,nCino_DevProc!$A$2:$S$352,2,0))</f>
        <v>18, 0</v>
      </c>
      <c r="K80" s="0" t="str">
        <f aca="false">IFERROR(IF(VLOOKUP($A80,nCino_DMW!$A$1:$AI$358,22,0)="Y", "N", IF(VLOOKUP($A80,nCino_DMW!$A$1:$AI$358,22,0)="N",  "Y", "")),"")</f>
        <v>Y</v>
      </c>
      <c r="L80" s="0" t="str">
        <f aca="false">_xlfn.IFNA(IF(VLOOKUP($A80,nCino_DevProc!$A$2:$S$352,8,0)=TRUE(), "Y", "N"),"")</f>
        <v>N</v>
      </c>
      <c r="M80" s="0" t="str">
        <f aca="false">IFERROR(IF(VLOOKUP($A80,nCino_DevProc!$A$2:$S$352,18,0)=TRUE(), "E", IF(D80="Id", "P", IF(OR(LEFT(G80, 6) = "Lookup", LEFT(G80, 6) ="Master"), "F",""))),"")</f>
        <v/>
      </c>
      <c r="N80" s="0" t="str">
        <f aca="false">_xlfn.IFNA(IF(VLOOKUP($A80,nCino_DMW!$A$1:$AI$358,4,0)="System generated", "Y", "N"),"")</f>
        <v>N</v>
      </c>
      <c r="O80" s="0" t="str">
        <f aca="false">IF(LEFT(G80,6)="lookup", G80,IF(OR(D80=0, IFERROR(VLOOKUP($A80,nCino_DevProc!$A$2:$S$352,18,0),0)=0),"", VLOOKUP($A80,nCino_DevProc!$A$2:$S$352,18,0)))</f>
        <v/>
      </c>
      <c r="P80" s="0" t="str">
        <f aca="false">IF($B80="","",VLOOKUP($B80,'Object Info'!$A$2:$F$13,3,0))</f>
        <v>rskcsp_ds_spread_statement_type</v>
      </c>
      <c r="Q80" s="0" t="str">
        <f aca="false">IF(D80="","",D80)</f>
        <v>LLC_BI__Sort_Order__c</v>
      </c>
      <c r="R80" s="0" t="s">
        <v>158</v>
      </c>
      <c r="S80" s="0" t="str">
        <f aca="false">IF(OR(Q80 ="transactionKey", Q80="sequenceNumber", Q80 = "commitTimestamp", Q80 = "commitUser",Q80 = "commitNumber", Q80="changetype",Q80="entityName",Q80="ID", LEFT(Q80,12)="LastModified"), "N","Y")</f>
        <v>Y</v>
      </c>
      <c r="T80" s="0" t="str">
        <f aca="false">IF($B80="","",VLOOKUP($B80,'Object Info'!$A$2:$F$13,4,0))</f>
        <v>rskcsp_ds_spread_statement_type_staging</v>
      </c>
      <c r="U80" s="0" t="str">
        <f aca="false">Q80</f>
        <v>LLC_BI__Sort_Order__c</v>
      </c>
      <c r="V80" s="0" t="str">
        <f aca="false">IF(OR(LEFT(H80,9)="reference", D80=""),"STRING",VLOOKUP($H80,'DataType Conversion'!$A$8:$I$37,3,0))</f>
        <v>DECIMAL</v>
      </c>
      <c r="W80" s="0" t="str">
        <f aca="false">IF(J80="", "",J80)</f>
        <v>18, 0</v>
      </c>
      <c r="X80" s="0" t="str">
        <f aca="false">S80</f>
        <v>Y</v>
      </c>
      <c r="Y80" s="0" t="str">
        <f aca="false">IF(OR($U80="Id",$U80="LastModifiedDate"), "C","")</f>
        <v/>
      </c>
      <c r="Z80" s="0" t="str">
        <f aca="false">IF(Q80= "", "", IF(H80="Picklist", "Y", "N"))</f>
        <v>N</v>
      </c>
      <c r="AA80" s="0" t="str">
        <f aca="false">IF(OR(U80="CreatedDate",U80="CreatedById"),"Must be populated when changeType = CREATE","")</f>
        <v/>
      </c>
      <c r="AB80" s="0" t="str">
        <f aca="false">IF($B80="","",VLOOKUP($B80,'Object Info'!$A$2:$F$13,5,0))</f>
        <v>rskcsp_ds_spread_statement_type_curated</v>
      </c>
      <c r="AC80" s="0" t="str">
        <f aca="false">U80</f>
        <v>LLC_BI__Sort_Order__c</v>
      </c>
      <c r="AD80" s="0" t="str">
        <f aca="false">V80</f>
        <v>DECIMAL</v>
      </c>
      <c r="AE80" s="0" t="str">
        <f aca="false">IF(W80="","",W80)</f>
        <v>18, 0</v>
      </c>
      <c r="AF80" s="0" t="str">
        <f aca="false">X80</f>
        <v>Y</v>
      </c>
      <c r="AG80" s="0" t="str">
        <f aca="false">M80</f>
        <v/>
      </c>
      <c r="AH80" s="0" t="str">
        <f aca="false">IF(AC80="LastModifiedDate","Must be latest date for the record id in Staging, and date must be t-1", "")</f>
        <v/>
      </c>
      <c r="AL80" s="0" t="str">
        <f aca="false">IF($B80="","",VLOOKUP($B80,'Object Info'!$A$2:$F$13,6,0))</f>
        <v>spread_statement_type</v>
      </c>
      <c r="AM80" s="0" t="str">
        <f aca="false">IF(AC80="","",IF(OR(AC80="ccs_migration_id__c"),SUBSTITUTE(LOWER(AC80),"__c",""),_xlfn.IFNA(SUBSTITUTE(SUBSTITUTE(SUBSTITUTE(SUBSTITUTE(AC80,"LLC_BI__",""),"CCS_",""),"__c",""),"cm_",""),AC80)))</f>
        <v>Sort_Order</v>
      </c>
      <c r="AN80" s="0" t="str">
        <f aca="false">IF(AD80="","",AD80)</f>
        <v>DECIMAL</v>
      </c>
      <c r="AO80" s="0" t="str">
        <f aca="false">IF(AE80="","",AE80)</f>
        <v>18, 0</v>
      </c>
      <c r="AP80" s="0" t="str">
        <f aca="false">IF(AF80="","",AF80)</f>
        <v>Y</v>
      </c>
      <c r="AQ80" s="0" t="str">
        <f aca="false">IF(AG80="","",AG80)</f>
        <v/>
      </c>
    </row>
    <row r="81" customFormat="false" ht="15" hidden="false" customHeight="false" outlineLevel="0" collapsed="false">
      <c r="A81" s="0" t="str">
        <f aca="false">B81&amp;D81</f>
        <v>LLC_BI__Spread_Statement_Type__cLLC_BI__Source_Statement__c</v>
      </c>
      <c r="B81" s="0" t="s">
        <v>96</v>
      </c>
      <c r="C81" s="0" t="str">
        <f aca="false">_xlfn.IFNA(VLOOKUP($A81,nCino_DMW!$A$2:$AI$358,7,0),"")</f>
        <v>Spread Statement Template</v>
      </c>
      <c r="D81" s="0" t="s">
        <v>801</v>
      </c>
      <c r="E81" s="0" t="str">
        <f aca="false">_xlfn.IFNA(VLOOKUP($A81,nCino_DMW!$A$2:$AI$358,9,0),"")</f>
        <v>Source Statement</v>
      </c>
      <c r="F81" s="0" t="str">
        <f aca="false">_xlfn.IFNA(VLOOKUP($A81,nCino_DMW!$A$1:$AI$358,12,0),"")</f>
        <v>The system auto-populates this optional lookup field with the id of the cloned Statement from the Spreads Statement Template template.</v>
      </c>
      <c r="G81" s="0" t="str">
        <f aca="false">_xlfn.IFNA(IF(VLOOKUP($A81,nCino_DMW!$A$1:$AI$358,13,0)=0,"", VLOOKUP($A81,nCino_DMW!$A$1:$AI$358,13,0)),"")</f>
        <v>Lookup(Spread Statement Template)</v>
      </c>
      <c r="H81" s="0" t="str">
        <f aca="false">_xlfn.IFNA(IF(VLOOKUP($A81,nCino_DevProc!$A$2:$S$352,8,0)=0,"", VLOOKUP($A81,nCino_DevProc!$A$2:$S$352,8,0)),"")</f>
        <v>reference(LLC_BI__Spread_Statement_Type__c)</v>
      </c>
      <c r="I81" s="0" t="n">
        <f aca="false">_xlfn.IFNA(IF(VLOOKUP($A81,nCino_DMW!$A$1:$AI$358,2,0)=0,"", VLOOKUP($A81,nCino_DMW!$A$1:$AI$358,2,0)),"")</f>
        <v>18</v>
      </c>
      <c r="J81" s="0" t="n">
        <f aca="false">IF(OR(D81=0, IFERROR(VLOOKUP($A81,nCino_DevProc!$A$2:$S$352,2,0),0)=0),"", VLOOKUP($A81,nCino_DevProc!$A$2:$S$352,2,0))</f>
        <v>18</v>
      </c>
      <c r="K81" s="0" t="str">
        <f aca="false">IFERROR(IF(VLOOKUP($A81,nCino_DMW!$A$1:$AI$358,22,0)="Y", "N", IF(VLOOKUP($A81,nCino_DMW!$A$1:$AI$358,22,0)="N",  "Y", "")),"")</f>
        <v>Y</v>
      </c>
      <c r="L81" s="0" t="str">
        <f aca="false">_xlfn.IFNA(IF(VLOOKUP($A81,nCino_DevProc!$A$2:$S$352,8,0)=TRUE(), "Y", "N"),"")</f>
        <v>N</v>
      </c>
      <c r="M81" s="0" t="str">
        <f aca="false">IFERROR(IF(VLOOKUP($A81,nCino_DevProc!$A$2:$S$352,18,0)=TRUE(), "E", IF(D81="Id", "P", IF(OR(LEFT(G81, 6) = "Lookup", LEFT(G81, 6) ="Master"), "F",""))),"")</f>
        <v>F</v>
      </c>
      <c r="N81" s="0" t="str">
        <f aca="false">_xlfn.IFNA(IF(VLOOKUP($A81,nCino_DMW!$A$1:$AI$358,4,0)="System generated", "Y", "N"),"")</f>
        <v>N</v>
      </c>
      <c r="O81" s="0" t="str">
        <f aca="false">IF(LEFT(G81,6)="lookup", G81,IF(OR(D81=0, IFERROR(VLOOKUP($A81,nCino_DevProc!$A$2:$S$352,18,0),0)=0),"", VLOOKUP($A81,nCino_DevProc!$A$2:$S$352,18,0)))</f>
        <v>Lookup(Spread Statement Template)</v>
      </c>
      <c r="P81" s="0" t="str">
        <f aca="false">IF($B81="","",VLOOKUP($B81,'Object Info'!$A$2:$F$13,3,0))</f>
        <v>rskcsp_ds_spread_statement_type</v>
      </c>
      <c r="Q81" s="0" t="str">
        <f aca="false">IF(D81="","",D81)</f>
        <v>LLC_BI__Source_Statement__c</v>
      </c>
      <c r="R81" s="0" t="s">
        <v>158</v>
      </c>
      <c r="S81" s="0" t="str">
        <f aca="false">IF(OR(Q81 ="transactionKey", Q81="sequenceNumber", Q81 = "commitTimestamp", Q81 = "commitUser",Q81 = "commitNumber", Q81="changetype",Q81="entityName",Q81="ID", LEFT(Q81,12)="LastModified"), "N","Y")</f>
        <v>Y</v>
      </c>
      <c r="T81" s="0" t="str">
        <f aca="false">IF($B81="","",VLOOKUP($B81,'Object Info'!$A$2:$F$13,4,0))</f>
        <v>rskcsp_ds_spread_statement_type_staging</v>
      </c>
      <c r="U81" s="0" t="str">
        <f aca="false">Q81</f>
        <v>LLC_BI__Source_Statement__c</v>
      </c>
      <c r="V81" s="0" t="str">
        <f aca="false">IF(OR(LEFT(H81,9)="reference", D81=""),"STRING",VLOOKUP($H81,'DataType Conversion'!$A$8:$I$37,3,0))</f>
        <v>STRING</v>
      </c>
      <c r="W81" s="0" t="n">
        <f aca="false">IF(J81="", "",J81)</f>
        <v>18</v>
      </c>
      <c r="X81" s="0" t="str">
        <f aca="false">S81</f>
        <v>Y</v>
      </c>
      <c r="Y81" s="0" t="str">
        <f aca="false">IF(OR($U81="Id",$U81="LastModifiedDate"), "C","")</f>
        <v/>
      </c>
      <c r="Z81" s="0" t="str">
        <f aca="false">IF(Q81= "", "", IF(H81="Picklist", "Y", "N"))</f>
        <v>N</v>
      </c>
      <c r="AA81" s="0" t="str">
        <f aca="false">IF(OR(U81="CreatedDate",U81="CreatedById"),"Must be populated when changeType = CREATE","")</f>
        <v/>
      </c>
      <c r="AB81" s="0" t="str">
        <f aca="false">IF($B81="","",VLOOKUP($B81,'Object Info'!$A$2:$F$13,5,0))</f>
        <v>rskcsp_ds_spread_statement_type_curated</v>
      </c>
      <c r="AC81" s="0" t="str">
        <f aca="false">U81</f>
        <v>LLC_BI__Source_Statement__c</v>
      </c>
      <c r="AD81" s="0" t="str">
        <f aca="false">V81</f>
        <v>STRING</v>
      </c>
      <c r="AE81" s="0" t="n">
        <f aca="false">IF(W81="","",W81)</f>
        <v>18</v>
      </c>
      <c r="AF81" s="0" t="str">
        <f aca="false">X81</f>
        <v>Y</v>
      </c>
      <c r="AG81" s="0" t="str">
        <f aca="false">M81</f>
        <v>F</v>
      </c>
      <c r="AH81" s="0" t="str">
        <f aca="false">IF(AC81="LastModifiedDate","Must be latest date for the record id in Staging, and date must be t-1", "")</f>
        <v/>
      </c>
      <c r="AL81" s="0" t="str">
        <f aca="false">IF($B81="","",VLOOKUP($B81,'Object Info'!$A$2:$F$13,6,0))</f>
        <v>spread_statement_type</v>
      </c>
      <c r="AM81" s="0" t="str">
        <f aca="false">IF(AC81="","",IF(OR(AC81="ccs_migration_id__c"),SUBSTITUTE(LOWER(AC81),"__c",""),_xlfn.IFNA(SUBSTITUTE(SUBSTITUTE(SUBSTITUTE(SUBSTITUTE(AC81,"LLC_BI__",""),"CCS_",""),"__c",""),"cm_",""),AC81)))</f>
        <v>Source_Statement</v>
      </c>
      <c r="AN81" s="0" t="str">
        <f aca="false">IF(AD81="","",AD81)</f>
        <v>STRING</v>
      </c>
      <c r="AO81" s="0" t="n">
        <f aca="false">IF(AE81="","",AE81)</f>
        <v>18</v>
      </c>
      <c r="AP81" s="0" t="str">
        <f aca="false">IF(AF81="","",AF81)</f>
        <v>Y</v>
      </c>
      <c r="AQ81" s="0" t="str">
        <f aca="false">IF(AG81="","",AG81)</f>
        <v>F</v>
      </c>
    </row>
    <row r="82" customFormat="false" ht="15" hidden="false" customHeight="false" outlineLevel="0" collapsed="false">
      <c r="A82" s="0" t="str">
        <f aca="false">B82&amp;D82</f>
        <v>LLC_BI__Spread_Statement_Type__cName</v>
      </c>
      <c r="B82" s="0" t="s">
        <v>96</v>
      </c>
      <c r="C82" s="0" t="str">
        <f aca="false">_xlfn.IFNA(VLOOKUP($A82,nCino_DMW!$A$2:$AI$358,7,0),"")</f>
        <v>Spread Statement Template</v>
      </c>
      <c r="D82" s="0" t="s">
        <v>28</v>
      </c>
      <c r="E82" s="0" t="str">
        <f aca="false">_xlfn.IFNA(VLOOKUP($A82,nCino_DMW!$A$2:$AI$358,9,0),"")</f>
        <v>Spread Statement Type Name</v>
      </c>
      <c r="F82" s="0" t="n">
        <f aca="false">_xlfn.IFNA(VLOOKUP($A82,nCino_DMW!$A$1:$AI$358,12,0),"")</f>
        <v>0</v>
      </c>
      <c r="G82" s="0" t="str">
        <f aca="false">_xlfn.IFNA(IF(VLOOKUP($A82,nCino_DMW!$A$1:$AI$358,13,0)=0,"", VLOOKUP($A82,nCino_DMW!$A$1:$AI$358,13,0)),"")</f>
        <v>Auto Number</v>
      </c>
      <c r="H82" s="0" t="str">
        <f aca="false">_xlfn.IFNA(IF(VLOOKUP($A82,nCino_DevProc!$A$2:$S$352,8,0)=0,"", VLOOKUP($A82,nCino_DevProc!$A$2:$S$352,8,0)),"")</f>
        <v>string</v>
      </c>
      <c r="I82" s="0" t="n">
        <f aca="false">_xlfn.IFNA(IF(VLOOKUP($A82,nCino_DMW!$A$1:$AI$358,2,0)=0,"", VLOOKUP($A82,nCino_DMW!$A$1:$AI$358,2,0)),"")</f>
        <v>80</v>
      </c>
      <c r="J82" s="0" t="n">
        <f aca="false">IF(OR(D82=0, IFERROR(VLOOKUP($A82,nCino_DevProc!$A$2:$S$352,2,0),0)=0),"", VLOOKUP($A82,nCino_DevProc!$A$2:$S$352,2,0))</f>
        <v>80</v>
      </c>
      <c r="K82" s="0" t="str">
        <f aca="false">IFERROR(IF(VLOOKUP($A82,nCino_DMW!$A$1:$AI$358,22,0)="Y", "N", IF(VLOOKUP($A82,nCino_DMW!$A$1:$AI$358,22,0)="N",  "Y", "")),"")</f>
        <v>Y</v>
      </c>
      <c r="L82" s="0" t="str">
        <f aca="false">_xlfn.IFNA(IF(VLOOKUP($A82,nCino_DevProc!$A$2:$S$352,8,0)=TRUE(), "Y", "N"),"")</f>
        <v>N</v>
      </c>
      <c r="M82" s="0" t="str">
        <f aca="false">IFERROR(IF(VLOOKUP($A82,nCino_DevProc!$A$2:$S$352,18,0)=TRUE(), "E", IF(D82="Id", "P", IF(OR(LEFT(G82, 6) = "Lookup", LEFT(G82, 6) ="Master"), "F",""))),"")</f>
        <v/>
      </c>
      <c r="N82" s="0" t="str">
        <f aca="false">_xlfn.IFNA(IF(VLOOKUP($A82,nCino_DMW!$A$1:$AI$358,4,0)="System generated", "Y", "N"),"")</f>
        <v>Y</v>
      </c>
      <c r="O82" s="0" t="str">
        <f aca="false">IF(LEFT(G82,6)="lookup", G82,IF(OR(D82=0, IFERROR(VLOOKUP($A82,nCino_DevProc!$A$2:$S$352,18,0),0)=0),"", VLOOKUP($A82,nCino_DevProc!$A$2:$S$352,18,0)))</f>
        <v/>
      </c>
      <c r="P82" s="0" t="str">
        <f aca="false">IF($B82="","",VLOOKUP($B82,'Object Info'!$A$2:$F$13,3,0))</f>
        <v>rskcsp_ds_spread_statement_type</v>
      </c>
      <c r="Q82" s="0" t="str">
        <f aca="false">IF(D82="","",D82)</f>
        <v>Name</v>
      </c>
      <c r="R82" s="0" t="s">
        <v>158</v>
      </c>
      <c r="S82" s="0" t="str">
        <f aca="false">IF(OR(Q82 ="transactionKey", Q82="sequenceNumber", Q82 = "commitTimestamp", Q82 = "commitUser",Q82 = "commitNumber", Q82="changetype",Q82="entityName",Q82="ID", LEFT(Q82,12)="LastModified"), "N","Y")</f>
        <v>Y</v>
      </c>
      <c r="T82" s="0" t="str">
        <f aca="false">IF($B82="","",VLOOKUP($B82,'Object Info'!$A$2:$F$13,4,0))</f>
        <v>rskcsp_ds_spread_statement_type_staging</v>
      </c>
      <c r="U82" s="0" t="str">
        <f aca="false">Q82</f>
        <v>Name</v>
      </c>
      <c r="V82" s="0" t="str">
        <f aca="false">IF(OR(LEFT(H82,9)="reference", D82=""),"STRING",VLOOKUP($H82,'DataType Conversion'!$A$8:$I$37,3,0))</f>
        <v>STRING</v>
      </c>
      <c r="W82" s="0" t="n">
        <f aca="false">IF(J82="", "",J82)</f>
        <v>80</v>
      </c>
      <c r="X82" s="0" t="str">
        <f aca="false">S82</f>
        <v>Y</v>
      </c>
      <c r="Y82" s="0" t="str">
        <f aca="false">IF(OR($U82="Id",$U82="LastModifiedDate"), "C","")</f>
        <v/>
      </c>
      <c r="Z82" s="0" t="str">
        <f aca="false">IF(Q82= "", "", IF(H82="Picklist", "Y", "N"))</f>
        <v>N</v>
      </c>
      <c r="AA82" s="0" t="str">
        <f aca="false">IF(OR(U82="CreatedDate",U82="CreatedById"),"Must be populated when changeType = CREATE","")</f>
        <v/>
      </c>
      <c r="AB82" s="0" t="str">
        <f aca="false">IF($B82="","",VLOOKUP($B82,'Object Info'!$A$2:$F$13,5,0))</f>
        <v>rskcsp_ds_spread_statement_type_curated</v>
      </c>
      <c r="AC82" s="0" t="str">
        <f aca="false">U82</f>
        <v>Name</v>
      </c>
      <c r="AD82" s="0" t="str">
        <f aca="false">V82</f>
        <v>STRING</v>
      </c>
      <c r="AE82" s="0" t="n">
        <f aca="false">IF(W82="","",W82)</f>
        <v>80</v>
      </c>
      <c r="AF82" s="0" t="str">
        <f aca="false">X82</f>
        <v>Y</v>
      </c>
      <c r="AG82" s="0" t="str">
        <f aca="false">M82</f>
        <v/>
      </c>
      <c r="AH82" s="0" t="str">
        <f aca="false">IF(AC82="LastModifiedDate","Must be latest date for the record id in Staging, and date must be t-1", "")</f>
        <v/>
      </c>
      <c r="AL82" s="0" t="str">
        <f aca="false">IF($B82="","",VLOOKUP($B82,'Object Info'!$A$2:$F$13,6,0))</f>
        <v>spread_statement_type</v>
      </c>
      <c r="AM82" s="0" t="str">
        <f aca="false">IF(AC82="","",IF(OR(AC82="ccs_migration_id__c"),SUBSTITUTE(LOWER(AC82),"__c",""),_xlfn.IFNA(SUBSTITUTE(SUBSTITUTE(SUBSTITUTE(SUBSTITUTE(AC82,"LLC_BI__",""),"CCS_",""),"__c",""),"cm_",""),AC82)))</f>
        <v>Name</v>
      </c>
      <c r="AN82" s="0" t="str">
        <f aca="false">IF(AD82="","",AD82)</f>
        <v>STRING</v>
      </c>
      <c r="AO82" s="0" t="n">
        <f aca="false">IF(AE82="","",AE82)</f>
        <v>80</v>
      </c>
      <c r="AP82" s="0" t="str">
        <f aca="false">IF(AF82="","",AF82)</f>
        <v>Y</v>
      </c>
      <c r="AQ82" s="0" t="str">
        <f aca="false">IF(AG82="","",AG82)</f>
        <v/>
      </c>
    </row>
    <row r="83" customFormat="false" ht="15" hidden="false" customHeight="false" outlineLevel="0" collapsed="false">
      <c r="A83" s="0" t="str">
        <f aca="false">B83&amp;D83</f>
        <v>LLC_BI__Spread_Statement_Type__cLLC_BI__Static_Periods__c</v>
      </c>
      <c r="B83" s="0" t="s">
        <v>96</v>
      </c>
      <c r="C83" s="0" t="str">
        <f aca="false">_xlfn.IFNA(VLOOKUP($A83,nCino_DMW!$A$2:$AI$358,7,0),"")</f>
        <v>Spread Statement Template</v>
      </c>
      <c r="D83" s="0" t="s">
        <v>758</v>
      </c>
      <c r="E83" s="0" t="str">
        <f aca="false">_xlfn.IFNA(VLOOKUP($A83,nCino_DMW!$A$2:$AI$358,9,0),"")</f>
        <v>Static Periods</v>
      </c>
      <c r="F83" s="0" t="str">
        <f aca="false">_xlfn.IFNA(VLOOKUP($A83,nCino_DMW!$A$1:$AI$358,12,0),"")</f>
        <v>This field is optional and manually updated. If set then periods cannot be added after the initial creation of the statement.</v>
      </c>
      <c r="G83" s="0" t="str">
        <f aca="false">_xlfn.IFNA(IF(VLOOKUP($A83,nCino_DMW!$A$1:$AI$358,13,0)=0,"", VLOOKUP($A83,nCino_DMW!$A$1:$AI$358,13,0)),"")</f>
        <v>Checkbox</v>
      </c>
      <c r="H83" s="0" t="str">
        <f aca="false">_xlfn.IFNA(IF(VLOOKUP($A83,nCino_DevProc!$A$2:$S$352,8,0)=0,"", VLOOKUP($A83,nCino_DevProc!$A$2:$S$352,8,0)),"")</f>
        <v>boolean</v>
      </c>
      <c r="I83" s="0" t="str">
        <f aca="false">_xlfn.IFNA(IF(VLOOKUP($A83,nCino_DMW!$A$1:$AI$358,2,0)=0,"", VLOOKUP($A83,nCino_DMW!$A$1:$AI$358,2,0)),"")</f>
        <v>Boolean (True/False)</v>
      </c>
      <c r="J83" s="0" t="str">
        <f aca="false">IF(OR(D83=0, IFERROR(VLOOKUP($A83,nCino_DevProc!$A$2:$S$352,2,0),0)=0),"", VLOOKUP($A83,nCino_DevProc!$A$2:$S$352,2,0))</f>
        <v/>
      </c>
      <c r="K83" s="0" t="str">
        <f aca="false">IFERROR(IF(VLOOKUP($A83,nCino_DMW!$A$1:$AI$358,22,0)="Y", "N", IF(VLOOKUP($A83,nCino_DMW!$A$1:$AI$358,22,0)="N",  "Y", "")),"")</f>
        <v>Y</v>
      </c>
      <c r="L83" s="0" t="str">
        <f aca="false">_xlfn.IFNA(IF(VLOOKUP($A83,nCino_DevProc!$A$2:$S$352,8,0)=TRUE(), "Y", "N"),"")</f>
        <v>N</v>
      </c>
      <c r="M83" s="0" t="str">
        <f aca="false">IFERROR(IF(VLOOKUP($A83,nCino_DevProc!$A$2:$S$352,18,0)=TRUE(), "E", IF(D83="Id", "P", IF(OR(LEFT(G83, 6) = "Lookup", LEFT(G83, 6) ="Master"), "F",""))),"")</f>
        <v/>
      </c>
      <c r="N83" s="0" t="str">
        <f aca="false">_xlfn.IFNA(IF(VLOOKUP($A83,nCino_DMW!$A$1:$AI$358,4,0)="System generated", "Y", "N"),"")</f>
        <v>N</v>
      </c>
      <c r="O83" s="0" t="str">
        <f aca="false">IF(LEFT(G83,6)="lookup", G83,IF(OR(D83=0, IFERROR(VLOOKUP($A83,nCino_DevProc!$A$2:$S$352,18,0),0)=0),"", VLOOKUP($A83,nCino_DevProc!$A$2:$S$352,18,0)))</f>
        <v/>
      </c>
      <c r="P83" s="0" t="str">
        <f aca="false">IF($B83="","",VLOOKUP($B83,'Object Info'!$A$2:$F$13,3,0))</f>
        <v>rskcsp_ds_spread_statement_type</v>
      </c>
      <c r="Q83" s="0" t="str">
        <f aca="false">IF(D83="","",D83)</f>
        <v>LLC_BI__Static_Periods__c</v>
      </c>
      <c r="R83" s="0" t="s">
        <v>158</v>
      </c>
      <c r="S83" s="0" t="str">
        <f aca="false">IF(OR(Q83 ="transactionKey", Q83="sequenceNumber", Q83 = "commitTimestamp", Q83 = "commitUser",Q83 = "commitNumber", Q83="changetype",Q83="entityName",Q83="ID", LEFT(Q83,12)="LastModified"), "N","Y")</f>
        <v>Y</v>
      </c>
      <c r="T83" s="0" t="str">
        <f aca="false">IF($B83="","",VLOOKUP($B83,'Object Info'!$A$2:$F$13,4,0))</f>
        <v>rskcsp_ds_spread_statement_type_staging</v>
      </c>
      <c r="U83" s="0" t="str">
        <f aca="false">Q83</f>
        <v>LLC_BI__Static_Periods__c</v>
      </c>
      <c r="V83" s="0" t="str">
        <f aca="false">IF(OR(LEFT(H83,9)="reference", D83=""),"STRING",VLOOKUP($H83,'DataType Conversion'!$A$8:$I$37,3,0))</f>
        <v>BOOL</v>
      </c>
      <c r="W83" s="0" t="str">
        <f aca="false">IF(J83="", "",J83)</f>
        <v/>
      </c>
      <c r="X83" s="0" t="str">
        <f aca="false">S83</f>
        <v>Y</v>
      </c>
      <c r="Y83" s="0" t="str">
        <f aca="false">IF(OR($U83="Id",$U83="LastModifiedDate"), "C","")</f>
        <v/>
      </c>
      <c r="Z83" s="0" t="str">
        <f aca="false">IF(Q83= "", "", IF(H83="Picklist", "Y", "N"))</f>
        <v>N</v>
      </c>
      <c r="AA83" s="0" t="str">
        <f aca="false">IF(OR(U83="CreatedDate",U83="CreatedById"),"Must be populated when changeType = CREATE","")</f>
        <v/>
      </c>
      <c r="AB83" s="0" t="str">
        <f aca="false">IF($B83="","",VLOOKUP($B83,'Object Info'!$A$2:$F$13,5,0))</f>
        <v>rskcsp_ds_spread_statement_type_curated</v>
      </c>
      <c r="AC83" s="0" t="str">
        <f aca="false">U83</f>
        <v>LLC_BI__Static_Periods__c</v>
      </c>
      <c r="AD83" s="0" t="str">
        <f aca="false">V83</f>
        <v>BOOL</v>
      </c>
      <c r="AE83" s="0" t="str">
        <f aca="false">IF(W83="","",W83)</f>
        <v/>
      </c>
      <c r="AF83" s="0" t="str">
        <f aca="false">X83</f>
        <v>Y</v>
      </c>
      <c r="AG83" s="0" t="str">
        <f aca="false">M83</f>
        <v/>
      </c>
      <c r="AH83" s="0" t="str">
        <f aca="false">IF(AC83="LastModifiedDate","Must be latest date for the record id in Staging, and date must be t-1", "")</f>
        <v/>
      </c>
      <c r="AL83" s="0" t="str">
        <f aca="false">IF($B83="","",VLOOKUP($B83,'Object Info'!$A$2:$F$13,6,0))</f>
        <v>spread_statement_type</v>
      </c>
      <c r="AM83" s="0" t="str">
        <f aca="false">IF(AC83="","",IF(OR(AC83="ccs_migration_id__c"),SUBSTITUTE(LOWER(AC83),"__c",""),_xlfn.IFNA(SUBSTITUTE(SUBSTITUTE(SUBSTITUTE(SUBSTITUTE(AC83,"LLC_BI__",""),"CCS_",""),"__c",""),"cm_",""),AC83)))</f>
        <v>Static_Periods</v>
      </c>
      <c r="AN83" s="0" t="str">
        <f aca="false">IF(AD83="","",AD83)</f>
        <v>BOOL</v>
      </c>
      <c r="AO83" s="0" t="str">
        <f aca="false">IF(AE83="","",AE83)</f>
        <v/>
      </c>
      <c r="AP83" s="0" t="str">
        <f aca="false">IF(AF83="","",AF83)</f>
        <v>Y</v>
      </c>
      <c r="AQ83" s="0" t="str">
        <f aca="false">IF(AG83="","",AG83)</f>
        <v/>
      </c>
    </row>
    <row r="84" customFormat="false" ht="15" hidden="false" customHeight="false" outlineLevel="0" collapsed="false">
      <c r="A84" s="0" t="str">
        <f aca="false">B84&amp;D84</f>
        <v>LLC_BI__Spread_Statement_Type__cLLC_BI__Supports_Common_Sizing__c</v>
      </c>
      <c r="B84" s="0" t="s">
        <v>96</v>
      </c>
      <c r="C84" s="0" t="str">
        <f aca="false">_xlfn.IFNA(VLOOKUP($A84,nCino_DMW!$A$2:$AI$358,7,0),"")</f>
        <v>Spread Statement Template</v>
      </c>
      <c r="D84" s="0" t="s">
        <v>786</v>
      </c>
      <c r="E84" s="0" t="str">
        <f aca="false">_xlfn.IFNA(VLOOKUP($A84,nCino_DMW!$A$2:$AI$358,9,0),"")</f>
        <v>Supports Common Sizing</v>
      </c>
      <c r="F84" s="0" t="str">
        <f aca="false">_xlfn.IFNA(VLOOKUP($A84,nCino_DMW!$A$1:$AI$358,12,0),"")</f>
        <v>This field is optional. It is automatically populated via a formula. It determines which spread statement types allow the user to enable common sizing. When enabled, the spread statement supports common sizing. Income Statement and Balance Sheet are the only spread statements which have this enabled.</v>
      </c>
      <c r="G84" s="0" t="str">
        <f aca="false">_xlfn.IFNA(IF(VLOOKUP($A84,nCino_DMW!$A$1:$AI$358,13,0)=0,"", VLOOKUP($A84,nCino_DMW!$A$1:$AI$358,13,0)),"")</f>
        <v>Formula (Checkbox)</v>
      </c>
      <c r="H84" s="0" t="str">
        <f aca="false">_xlfn.IFNA(IF(VLOOKUP($A84,nCino_DevProc!$A$2:$S$352,8,0)=0,"", VLOOKUP($A84,nCino_DevProc!$A$2:$S$352,8,0)),"")</f>
        <v>boolean</v>
      </c>
      <c r="I84" s="0" t="n">
        <f aca="false">_xlfn.IFNA(IF(VLOOKUP($A84,nCino_DMW!$A$1:$AI$358,2,0)=0,"", VLOOKUP($A84,nCino_DMW!$A$1:$AI$358,2,0)),"")</f>
        <v>4</v>
      </c>
      <c r="J84" s="0" t="str">
        <f aca="false">IF(OR(D84=0, IFERROR(VLOOKUP($A84,nCino_DevProc!$A$2:$S$352,2,0),0)=0),"", VLOOKUP($A84,nCino_DevProc!$A$2:$S$352,2,0))</f>
        <v/>
      </c>
      <c r="K84" s="0" t="str">
        <f aca="false">IFERROR(IF(VLOOKUP($A84,nCino_DMW!$A$1:$AI$358,22,0)="Y", "N", IF(VLOOKUP($A84,nCino_DMW!$A$1:$AI$358,22,0)="N",  "Y", "")),"")</f>
        <v>Y</v>
      </c>
      <c r="L84" s="0" t="str">
        <f aca="false">_xlfn.IFNA(IF(VLOOKUP($A84,nCino_DevProc!$A$2:$S$352,8,0)=TRUE(), "Y", "N"),"")</f>
        <v>N</v>
      </c>
      <c r="M84" s="0" t="str">
        <f aca="false">IFERROR(IF(VLOOKUP($A84,nCino_DevProc!$A$2:$S$352,18,0)=TRUE(), "E", IF(D84="Id", "P", IF(OR(LEFT(G84, 6) = "Lookup", LEFT(G84, 6) ="Master"), "F",""))),"")</f>
        <v/>
      </c>
      <c r="N84" s="0" t="str">
        <f aca="false">_xlfn.IFNA(IF(VLOOKUP($A84,nCino_DMW!$A$1:$AI$358,4,0)="System generated", "Y", "N"),"")</f>
        <v>N</v>
      </c>
      <c r="O84" s="0" t="str">
        <f aca="false">IF(LEFT(G84,6)="lookup", G84,IF(OR(D84=0, IFERROR(VLOOKUP($A84,nCino_DevProc!$A$2:$S$352,18,0),0)=0),"", VLOOKUP($A84,nCino_DevProc!$A$2:$S$352,18,0)))</f>
        <v>OR(ISPICKVAL(LLC_BI__Type__c, 'Income Statement'),ISPICKVAL(LLC_BI__Type__c, 'Balance Sheet'))</v>
      </c>
      <c r="P84" s="0" t="str">
        <f aca="false">IF($B84="","",VLOOKUP($B84,'Object Info'!$A$2:$F$13,3,0))</f>
        <v>rskcsp_ds_spread_statement_type</v>
      </c>
      <c r="Q84" s="0" t="str">
        <f aca="false">IF(D84="","",D84)</f>
        <v>LLC_BI__Supports_Common_Sizing__c</v>
      </c>
      <c r="R84" s="0" t="s">
        <v>158</v>
      </c>
      <c r="S84" s="0" t="str">
        <f aca="false">IF(OR(Q84 ="transactionKey", Q84="sequenceNumber", Q84 = "commitTimestamp", Q84 = "commitUser",Q84 = "commitNumber", Q84="changetype",Q84="entityName",Q84="ID", LEFT(Q84,12)="LastModified"), "N","Y")</f>
        <v>Y</v>
      </c>
      <c r="T84" s="0" t="str">
        <f aca="false">IF($B84="","",VLOOKUP($B84,'Object Info'!$A$2:$F$13,4,0))</f>
        <v>rskcsp_ds_spread_statement_type_staging</v>
      </c>
      <c r="U84" s="0" t="str">
        <f aca="false">Q84</f>
        <v>LLC_BI__Supports_Common_Sizing__c</v>
      </c>
      <c r="V84" s="0" t="str">
        <f aca="false">IF(OR(LEFT(H84,9)="reference", D84=""),"STRING",VLOOKUP($H84,'DataType Conversion'!$A$8:$I$37,3,0))</f>
        <v>BOOL</v>
      </c>
      <c r="W84" s="0" t="str">
        <f aca="false">IF(J84="", "",J84)</f>
        <v/>
      </c>
      <c r="X84" s="0" t="str">
        <f aca="false">S84</f>
        <v>Y</v>
      </c>
      <c r="Y84" s="0" t="str">
        <f aca="false">IF(OR($U84="Id",$U84="LastModifiedDate"), "C","")</f>
        <v/>
      </c>
      <c r="Z84" s="0" t="str">
        <f aca="false">IF(Q84= "", "", IF(H84="Picklist", "Y", "N"))</f>
        <v>N</v>
      </c>
      <c r="AA84" s="0" t="str">
        <f aca="false">IF(OR(U84="CreatedDate",U84="CreatedById"),"Must be populated when changeType = CREATE","")</f>
        <v/>
      </c>
      <c r="AB84" s="0" t="str">
        <f aca="false">IF($B84="","",VLOOKUP($B84,'Object Info'!$A$2:$F$13,5,0))</f>
        <v>rskcsp_ds_spread_statement_type_curated</v>
      </c>
      <c r="AC84" s="0" t="str">
        <f aca="false">U84</f>
        <v>LLC_BI__Supports_Common_Sizing__c</v>
      </c>
      <c r="AD84" s="0" t="str">
        <f aca="false">V84</f>
        <v>BOOL</v>
      </c>
      <c r="AE84" s="0" t="str">
        <f aca="false">IF(W84="","",W84)</f>
        <v/>
      </c>
      <c r="AF84" s="0" t="str">
        <f aca="false">X84</f>
        <v>Y</v>
      </c>
      <c r="AG84" s="0" t="str">
        <f aca="false">M84</f>
        <v/>
      </c>
      <c r="AH84" s="0" t="str">
        <f aca="false">IF(AC84="LastModifiedDate","Must be latest date for the record id in Staging, and date must be t-1", "")</f>
        <v/>
      </c>
      <c r="AL84" s="0" t="str">
        <f aca="false">IF($B84="","",VLOOKUP($B84,'Object Info'!$A$2:$F$13,6,0))</f>
        <v>spread_statement_type</v>
      </c>
      <c r="AM84" s="0" t="str">
        <f aca="false">IF(AC84="","",IF(OR(AC84="ccs_migration_id__c"),SUBSTITUTE(LOWER(AC84),"__c",""),_xlfn.IFNA(SUBSTITUTE(SUBSTITUTE(SUBSTITUTE(SUBSTITUTE(AC84,"LLC_BI__",""),"CCS_",""),"__c",""),"cm_",""),AC84)))</f>
        <v>Supports_Common_Sizing</v>
      </c>
      <c r="AN84" s="0" t="str">
        <f aca="false">IF(AD84="","",AD84)</f>
        <v>BOOL</v>
      </c>
      <c r="AO84" s="0" t="str">
        <f aca="false">IF(AE84="","",AE84)</f>
        <v/>
      </c>
      <c r="AP84" s="0" t="str">
        <f aca="false">IF(AF84="","",AF84)</f>
        <v>Y</v>
      </c>
      <c r="AQ84" s="0" t="str">
        <f aca="false">IF(AG84="","",AG84)</f>
        <v/>
      </c>
    </row>
    <row r="85" customFormat="false" ht="15" hidden="false" customHeight="false" outlineLevel="0" collapsed="false">
      <c r="A85" s="0" t="str">
        <f aca="false">B85&amp;D85</f>
        <v>LLC_BI__Spread_Statement_Type__cLLC_BI__Supports_Trend__c</v>
      </c>
      <c r="B85" s="0" t="s">
        <v>96</v>
      </c>
      <c r="C85" s="0" t="str">
        <f aca="false">_xlfn.IFNA(VLOOKUP($A85,nCino_DMW!$A$2:$AI$358,7,0),"")</f>
        <v>Spread Statement Template</v>
      </c>
      <c r="D85" s="0" t="s">
        <v>794</v>
      </c>
      <c r="E85" s="0" t="str">
        <f aca="false">_xlfn.IFNA(VLOOKUP($A85,nCino_DMW!$A$2:$AI$358,9,0),"")</f>
        <v>Supports_Trend</v>
      </c>
      <c r="F85" s="0" t="str">
        <f aca="false">_xlfn.IFNA(VLOOKUP($A85,nCino_DMW!$A$1:$AI$358,12,0),"")</f>
        <v>This defaults to false. Does this statement type support trend.</v>
      </c>
      <c r="G85" s="0" t="str">
        <f aca="false">_xlfn.IFNA(IF(VLOOKUP($A85,nCino_DMW!$A$1:$AI$358,13,0)=0,"", VLOOKUP($A85,nCino_DMW!$A$1:$AI$358,13,0)),"")</f>
        <v>Formula (Checkbox)</v>
      </c>
      <c r="H85" s="0" t="str">
        <f aca="false">_xlfn.IFNA(IF(VLOOKUP($A85,nCino_DevProc!$A$2:$S$352,8,0)=0,"", VLOOKUP($A85,nCino_DevProc!$A$2:$S$352,8,0)),"")</f>
        <v>boolean</v>
      </c>
      <c r="I85" s="0" t="n">
        <f aca="false">_xlfn.IFNA(IF(VLOOKUP($A85,nCino_DMW!$A$1:$AI$358,2,0)=0,"", VLOOKUP($A85,nCino_DMW!$A$1:$AI$358,2,0)),"")</f>
        <v>4</v>
      </c>
      <c r="J85" s="0" t="str">
        <f aca="false">IF(OR(D85=0, IFERROR(VLOOKUP($A85,nCino_DevProc!$A$2:$S$352,2,0),0)=0),"", VLOOKUP($A85,nCino_DevProc!$A$2:$S$352,2,0))</f>
        <v/>
      </c>
      <c r="K85" s="0" t="str">
        <f aca="false">IFERROR(IF(VLOOKUP($A85,nCino_DMW!$A$1:$AI$358,22,0)="Y", "N", IF(VLOOKUP($A85,nCino_DMW!$A$1:$AI$358,22,0)="N",  "Y", "")),"")</f>
        <v>Y</v>
      </c>
      <c r="L85" s="0" t="str">
        <f aca="false">_xlfn.IFNA(IF(VLOOKUP($A85,nCino_DevProc!$A$2:$S$352,8,0)=TRUE(), "Y", "N"),"")</f>
        <v>N</v>
      </c>
      <c r="M85" s="0" t="str">
        <f aca="false">IFERROR(IF(VLOOKUP($A85,nCino_DevProc!$A$2:$S$352,18,0)=TRUE(), "E", IF(D85="Id", "P", IF(OR(LEFT(G85, 6) = "Lookup", LEFT(G85, 6) ="Master"), "F",""))),"")</f>
        <v/>
      </c>
      <c r="N85" s="0" t="str">
        <f aca="false">_xlfn.IFNA(IF(VLOOKUP($A85,nCino_DMW!$A$1:$AI$358,4,0)="System generated", "Y", "N"),"")</f>
        <v>N</v>
      </c>
      <c r="O85" s="0" t="str">
        <f aca="false">IF(LEFT(G85,6)="lookup", G85,IF(OR(D85=0, IFERROR(VLOOKUP($A85,nCino_DevProc!$A$2:$S$352,18,0),0)=0),"", VLOOKUP($A85,nCino_DevProc!$A$2:$S$352,18,0)))</f>
        <v>OR(ISPICKVAL(LLC_BI__Type__c, 'Income Statement'),ISPICKVAL(LLC_BI__Type__c, 'Balance Sheet'))</v>
      </c>
      <c r="P85" s="0" t="str">
        <f aca="false">IF($B85="","",VLOOKUP($B85,'Object Info'!$A$2:$F$13,3,0))</f>
        <v>rskcsp_ds_spread_statement_type</v>
      </c>
      <c r="Q85" s="0" t="str">
        <f aca="false">IF(D85="","",D85)</f>
        <v>LLC_BI__Supports_Trend__c</v>
      </c>
      <c r="R85" s="0" t="s">
        <v>158</v>
      </c>
      <c r="S85" s="0" t="str">
        <f aca="false">IF(OR(Q85 ="transactionKey", Q85="sequenceNumber", Q85 = "commitTimestamp", Q85 = "commitUser",Q85 = "commitNumber", Q85="changetype",Q85="entityName",Q85="ID", LEFT(Q85,12)="LastModified"), "N","Y")</f>
        <v>Y</v>
      </c>
      <c r="T85" s="0" t="str">
        <f aca="false">IF($B85="","",VLOOKUP($B85,'Object Info'!$A$2:$F$13,4,0))</f>
        <v>rskcsp_ds_spread_statement_type_staging</v>
      </c>
      <c r="U85" s="0" t="str">
        <f aca="false">Q85</f>
        <v>LLC_BI__Supports_Trend__c</v>
      </c>
      <c r="V85" s="0" t="str">
        <f aca="false">IF(OR(LEFT(H85,9)="reference", D85=""),"STRING",VLOOKUP($H85,'DataType Conversion'!$A$8:$I$37,3,0))</f>
        <v>BOOL</v>
      </c>
      <c r="W85" s="0" t="str">
        <f aca="false">IF(J85="", "",J85)</f>
        <v/>
      </c>
      <c r="X85" s="0" t="str">
        <f aca="false">S85</f>
        <v>Y</v>
      </c>
      <c r="Y85" s="0" t="str">
        <f aca="false">IF(OR($U85="Id",$U85="LastModifiedDate"), "C","")</f>
        <v/>
      </c>
      <c r="Z85" s="0" t="str">
        <f aca="false">IF(Q85= "", "", IF(H85="Picklist", "Y", "N"))</f>
        <v>N</v>
      </c>
      <c r="AA85" s="0" t="str">
        <f aca="false">IF(OR(U85="CreatedDate",U85="CreatedById"),"Must be populated when changeType = CREATE","")</f>
        <v/>
      </c>
      <c r="AB85" s="0" t="str">
        <f aca="false">IF($B85="","",VLOOKUP($B85,'Object Info'!$A$2:$F$13,5,0))</f>
        <v>rskcsp_ds_spread_statement_type_curated</v>
      </c>
      <c r="AC85" s="0" t="str">
        <f aca="false">U85</f>
        <v>LLC_BI__Supports_Trend__c</v>
      </c>
      <c r="AD85" s="0" t="str">
        <f aca="false">V85</f>
        <v>BOOL</v>
      </c>
      <c r="AE85" s="0" t="str">
        <f aca="false">IF(W85="","",W85)</f>
        <v/>
      </c>
      <c r="AF85" s="0" t="str">
        <f aca="false">X85</f>
        <v>Y</v>
      </c>
      <c r="AG85" s="0" t="str">
        <f aca="false">M85</f>
        <v/>
      </c>
      <c r="AH85" s="0" t="str">
        <f aca="false">IF(AC85="LastModifiedDate","Must be latest date for the record id in Staging, and date must be t-1", "")</f>
        <v/>
      </c>
      <c r="AL85" s="0" t="str">
        <f aca="false">IF($B85="","",VLOOKUP($B85,'Object Info'!$A$2:$F$13,6,0))</f>
        <v>spread_statement_type</v>
      </c>
      <c r="AM85" s="0" t="str">
        <f aca="false">IF(AC85="","",IF(OR(AC85="ccs_migration_id__c"),SUBSTITUTE(LOWER(AC85),"__c",""),_xlfn.IFNA(SUBSTITUTE(SUBSTITUTE(SUBSTITUTE(SUBSTITUTE(AC85,"LLC_BI__",""),"CCS_",""),"__c",""),"cm_",""),AC85)))</f>
        <v>Supports_Trend</v>
      </c>
      <c r="AN85" s="0" t="str">
        <f aca="false">IF(AD85="","",AD85)</f>
        <v>BOOL</v>
      </c>
      <c r="AO85" s="0" t="str">
        <f aca="false">IF(AE85="","",AE85)</f>
        <v/>
      </c>
      <c r="AP85" s="0" t="str">
        <f aca="false">IF(AF85="","",AF85)</f>
        <v>Y</v>
      </c>
      <c r="AQ85" s="0" t="str">
        <f aca="false">IF(AG85="","",AG85)</f>
        <v/>
      </c>
    </row>
    <row r="86" customFormat="false" ht="15" hidden="false" customHeight="false" outlineLevel="0" collapsed="false">
      <c r="A86" s="0" t="str">
        <f aca="false">B86&amp;D86</f>
        <v>LLC_BI__Spread_Statement_Type__cLLC_BI__Total_Hide_Currency_Symbol__c</v>
      </c>
      <c r="B86" s="0" t="s">
        <v>96</v>
      </c>
      <c r="C86" s="0" t="str">
        <f aca="false">_xlfn.IFNA(VLOOKUP($A86,nCino_DMW!$A$2:$AI$358,7,0),"")</f>
        <v>Spread Statement Template</v>
      </c>
      <c r="D86" s="0" t="s">
        <v>761</v>
      </c>
      <c r="E86" s="0" t="str">
        <f aca="false">_xlfn.IFNA(VLOOKUP($A86,nCino_DMW!$A$2:$AI$358,9,0),"")</f>
        <v>Total Hide Currency Symbol</v>
      </c>
      <c r="F86" s="0" t="str">
        <f aca="false">_xlfn.IFNA(VLOOKUP($A86,nCino_DMW!$A$1:$AI$358,12,0),"")</f>
        <v>This defaults to false. Controls display of the currency symbol on the Total Record Group that is automatically created for this Spread Statement Template.</v>
      </c>
      <c r="G86" s="0" t="str">
        <f aca="false">_xlfn.IFNA(IF(VLOOKUP($A86,nCino_DMW!$A$1:$AI$358,13,0)=0,"", VLOOKUP($A86,nCino_DMW!$A$1:$AI$358,13,0)),"")</f>
        <v>Checkbox</v>
      </c>
      <c r="H86" s="0" t="str">
        <f aca="false">_xlfn.IFNA(IF(VLOOKUP($A86,nCino_DevProc!$A$2:$S$352,8,0)=0,"", VLOOKUP($A86,nCino_DevProc!$A$2:$S$352,8,0)),"")</f>
        <v>boolean</v>
      </c>
      <c r="I86" s="0" t="str">
        <f aca="false">_xlfn.IFNA(IF(VLOOKUP($A86,nCino_DMW!$A$1:$AI$358,2,0)=0,"", VLOOKUP($A86,nCino_DMW!$A$1:$AI$358,2,0)),"")</f>
        <v>Boolean (True/False)</v>
      </c>
      <c r="J86" s="0" t="str">
        <f aca="false">IF(OR(D86=0, IFERROR(VLOOKUP($A86,nCino_DevProc!$A$2:$S$352,2,0),0)=0),"", VLOOKUP($A86,nCino_DevProc!$A$2:$S$352,2,0))</f>
        <v/>
      </c>
      <c r="K86" s="0" t="str">
        <f aca="false">IFERROR(IF(VLOOKUP($A86,nCino_DMW!$A$1:$AI$358,22,0)="Y", "N", IF(VLOOKUP($A86,nCino_DMW!$A$1:$AI$358,22,0)="N",  "Y", "")),"")</f>
        <v>Y</v>
      </c>
      <c r="L86" s="0" t="str">
        <f aca="false">_xlfn.IFNA(IF(VLOOKUP($A86,nCino_DevProc!$A$2:$S$352,8,0)=TRUE(), "Y", "N"),"")</f>
        <v>N</v>
      </c>
      <c r="M86" s="0" t="str">
        <f aca="false">IFERROR(IF(VLOOKUP($A86,nCino_DevProc!$A$2:$S$352,18,0)=TRUE(), "E", IF(D86="Id", "P", IF(OR(LEFT(G86, 6) = "Lookup", LEFT(G86, 6) ="Master"), "F",""))),"")</f>
        <v/>
      </c>
      <c r="N86" s="0" t="str">
        <f aca="false">_xlfn.IFNA(IF(VLOOKUP($A86,nCino_DMW!$A$1:$AI$358,4,0)="System generated", "Y", "N"),"")</f>
        <v>N</v>
      </c>
      <c r="O86" s="0" t="str">
        <f aca="false">IF(LEFT(G86,6)="lookup", G86,IF(OR(D86=0, IFERROR(VLOOKUP($A86,nCino_DevProc!$A$2:$S$352,18,0),0)=0),"", VLOOKUP($A86,nCino_DevProc!$A$2:$S$352,18,0)))</f>
        <v/>
      </c>
      <c r="P86" s="0" t="str">
        <f aca="false">IF($B86="","",VLOOKUP($B86,'Object Info'!$A$2:$F$13,3,0))</f>
        <v>rskcsp_ds_spread_statement_type</v>
      </c>
      <c r="Q86" s="0" t="str">
        <f aca="false">IF(D86="","",D86)</f>
        <v>LLC_BI__Total_Hide_Currency_Symbol__c</v>
      </c>
      <c r="R86" s="0" t="s">
        <v>158</v>
      </c>
      <c r="S86" s="0" t="str">
        <f aca="false">IF(OR(Q86 ="transactionKey", Q86="sequenceNumber", Q86 = "commitTimestamp", Q86 = "commitUser",Q86 = "commitNumber", Q86="changetype",Q86="entityName",Q86="ID", LEFT(Q86,12)="LastModified"), "N","Y")</f>
        <v>Y</v>
      </c>
      <c r="T86" s="0" t="str">
        <f aca="false">IF($B86="","",VLOOKUP($B86,'Object Info'!$A$2:$F$13,4,0))</f>
        <v>rskcsp_ds_spread_statement_type_staging</v>
      </c>
      <c r="U86" s="0" t="str">
        <f aca="false">Q86</f>
        <v>LLC_BI__Total_Hide_Currency_Symbol__c</v>
      </c>
      <c r="V86" s="0" t="str">
        <f aca="false">IF(OR(LEFT(H86,9)="reference", D86=""),"STRING",VLOOKUP($H86,'DataType Conversion'!$A$8:$I$37,3,0))</f>
        <v>BOOL</v>
      </c>
      <c r="W86" s="0" t="str">
        <f aca="false">IF(J86="", "",J86)</f>
        <v/>
      </c>
      <c r="X86" s="0" t="str">
        <f aca="false">S86</f>
        <v>Y</v>
      </c>
      <c r="Y86" s="0" t="str">
        <f aca="false">IF(OR($U86="Id",$U86="LastModifiedDate"), "C","")</f>
        <v/>
      </c>
      <c r="Z86" s="0" t="str">
        <f aca="false">IF(Q86= "", "", IF(H86="Picklist", "Y", "N"))</f>
        <v>N</v>
      </c>
      <c r="AA86" s="0" t="str">
        <f aca="false">IF(OR(U86="CreatedDate",U86="CreatedById"),"Must be populated when changeType = CREATE","")</f>
        <v/>
      </c>
      <c r="AB86" s="0" t="str">
        <f aca="false">IF($B86="","",VLOOKUP($B86,'Object Info'!$A$2:$F$13,5,0))</f>
        <v>rskcsp_ds_spread_statement_type_curated</v>
      </c>
      <c r="AC86" s="0" t="str">
        <f aca="false">U86</f>
        <v>LLC_BI__Total_Hide_Currency_Symbol__c</v>
      </c>
      <c r="AD86" s="0" t="str">
        <f aca="false">V86</f>
        <v>BOOL</v>
      </c>
      <c r="AE86" s="0" t="str">
        <f aca="false">IF(W86="","",W86)</f>
        <v/>
      </c>
      <c r="AF86" s="0" t="str">
        <f aca="false">X86</f>
        <v>Y</v>
      </c>
      <c r="AG86" s="0" t="str">
        <f aca="false">M86</f>
        <v/>
      </c>
      <c r="AH86" s="0" t="str">
        <f aca="false">IF(AC86="LastModifiedDate","Must be latest date for the record id in Staging, and date must be t-1", "")</f>
        <v/>
      </c>
      <c r="AL86" s="0" t="str">
        <f aca="false">IF($B86="","",VLOOKUP($B86,'Object Info'!$A$2:$F$13,6,0))</f>
        <v>spread_statement_type</v>
      </c>
      <c r="AM86" s="0" t="str">
        <f aca="false">IF(AC86="","",IF(OR(AC86="ccs_migration_id__c"),SUBSTITUTE(LOWER(AC86),"__c",""),_xlfn.IFNA(SUBSTITUTE(SUBSTITUTE(SUBSTITUTE(SUBSTITUTE(AC86,"LLC_BI__",""),"CCS_",""),"__c",""),"cm_",""),AC86)))</f>
        <v>Total_Hide_Currency_Symbol</v>
      </c>
      <c r="AN86" s="0" t="str">
        <f aca="false">IF(AD86="","",AD86)</f>
        <v>BOOL</v>
      </c>
      <c r="AO86" s="0" t="str">
        <f aca="false">IF(AE86="","",AE86)</f>
        <v/>
      </c>
      <c r="AP86" s="0" t="str">
        <f aca="false">IF(AF86="","",AF86)</f>
        <v>Y</v>
      </c>
      <c r="AQ86" s="0" t="str">
        <f aca="false">IF(AG86="","",AG86)</f>
        <v/>
      </c>
    </row>
    <row r="87" customFormat="false" ht="15" hidden="false" customHeight="false" outlineLevel="0" collapsed="false">
      <c r="A87" s="0" t="str">
        <f aca="false">B87&amp;D87</f>
        <v>LLC_BI__Spread_Statement_Type__cLLC_BI__Total_Row_Name__c</v>
      </c>
      <c r="B87" s="0" t="s">
        <v>96</v>
      </c>
      <c r="C87" s="0" t="str">
        <f aca="false">_xlfn.IFNA(VLOOKUP($A87,nCino_DMW!$A$2:$AI$358,7,0),"")</f>
        <v>Spread Statement Template</v>
      </c>
      <c r="D87" s="0" t="s">
        <v>765</v>
      </c>
      <c r="E87" s="0" t="str">
        <f aca="false">_xlfn.IFNA(VLOOKUP($A87,nCino_DMW!$A$2:$AI$358,9,0),"")</f>
        <v>Total Row Name</v>
      </c>
      <c r="F87" s="0" t="str">
        <f aca="false">_xlfn.IFNA(VLOOKUP($A87,nCino_DMW!$A$1:$AI$358,12,0),"")</f>
        <v>This field is optional. It is populated through the Salesforce layout. This field allows you to specify the spread statement record total (group total) that "LLC_BI__Balance_Total__c" should be used with.</v>
      </c>
      <c r="G87" s="0" t="str">
        <f aca="false">_xlfn.IFNA(IF(VLOOKUP($A87,nCino_DMW!$A$1:$AI$358,13,0)=0,"", VLOOKUP($A87,nCino_DMW!$A$1:$AI$358,13,0)),"")</f>
        <v>Text</v>
      </c>
      <c r="H87" s="0" t="str">
        <f aca="false">_xlfn.IFNA(IF(VLOOKUP($A87,nCino_DevProc!$A$2:$S$352,8,0)=0,"", VLOOKUP($A87,nCino_DevProc!$A$2:$S$352,8,0)),"")</f>
        <v>string</v>
      </c>
      <c r="I87" s="0" t="n">
        <f aca="false">_xlfn.IFNA(IF(VLOOKUP($A87,nCino_DMW!$A$1:$AI$358,2,0)=0,"", VLOOKUP($A87,nCino_DMW!$A$1:$AI$358,2,0)),"")</f>
        <v>255</v>
      </c>
      <c r="J87" s="0" t="n">
        <f aca="false">IF(OR(D87=0, IFERROR(VLOOKUP($A87,nCino_DevProc!$A$2:$S$352,2,0),0)=0),"", VLOOKUP($A87,nCino_DevProc!$A$2:$S$352,2,0))</f>
        <v>255</v>
      </c>
      <c r="K87" s="0" t="str">
        <f aca="false">IFERROR(IF(VLOOKUP($A87,nCino_DMW!$A$1:$AI$358,22,0)="Y", "N", IF(VLOOKUP($A87,nCino_DMW!$A$1:$AI$358,22,0)="N",  "Y", "")),"")</f>
        <v>Y</v>
      </c>
      <c r="L87" s="0" t="str">
        <f aca="false">_xlfn.IFNA(IF(VLOOKUP($A87,nCino_DevProc!$A$2:$S$352,8,0)=TRUE(), "Y", "N"),"")</f>
        <v>N</v>
      </c>
      <c r="M87" s="0" t="str">
        <f aca="false">IFERROR(IF(VLOOKUP($A87,nCino_DevProc!$A$2:$S$352,18,0)=TRUE(), "E", IF(D87="Id", "P", IF(OR(LEFT(G87, 6) = "Lookup", LEFT(G87, 6) ="Master"), "F",""))),"")</f>
        <v/>
      </c>
      <c r="N87" s="0" t="str">
        <f aca="false">_xlfn.IFNA(IF(VLOOKUP($A87,nCino_DMW!$A$1:$AI$358,4,0)="System generated", "Y", "N"),"")</f>
        <v>N</v>
      </c>
      <c r="O87" s="0" t="str">
        <f aca="false">IF(LEFT(G87,6)="lookup", G87,IF(OR(D87=0, IFERROR(VLOOKUP($A87,nCino_DevProc!$A$2:$S$352,18,0),0)=0),"", VLOOKUP($A87,nCino_DevProc!$A$2:$S$352,18,0)))</f>
        <v/>
      </c>
      <c r="P87" s="0" t="str">
        <f aca="false">IF($B87="","",VLOOKUP($B87,'Object Info'!$A$2:$F$13,3,0))</f>
        <v>rskcsp_ds_spread_statement_type</v>
      </c>
      <c r="Q87" s="0" t="str">
        <f aca="false">IF(D87="","",D87)</f>
        <v>LLC_BI__Total_Row_Name__c</v>
      </c>
      <c r="R87" s="0" t="s">
        <v>158</v>
      </c>
      <c r="S87" s="0" t="str">
        <f aca="false">IF(OR(Q87 ="transactionKey", Q87="sequenceNumber", Q87 = "commitTimestamp", Q87 = "commitUser",Q87 = "commitNumber", Q87="changetype",Q87="entityName",Q87="ID", LEFT(Q87,12)="LastModified"), "N","Y")</f>
        <v>Y</v>
      </c>
      <c r="T87" s="0" t="str">
        <f aca="false">IF($B87="","",VLOOKUP($B87,'Object Info'!$A$2:$F$13,4,0))</f>
        <v>rskcsp_ds_spread_statement_type_staging</v>
      </c>
      <c r="U87" s="0" t="str">
        <f aca="false">Q87</f>
        <v>LLC_BI__Total_Row_Name__c</v>
      </c>
      <c r="V87" s="0" t="str">
        <f aca="false">IF(OR(LEFT(H87,9)="reference", D87=""),"STRING",VLOOKUP($H87,'DataType Conversion'!$A$8:$I$37,3,0))</f>
        <v>STRING</v>
      </c>
      <c r="W87" s="0" t="n">
        <f aca="false">IF(J87="", "",J87)</f>
        <v>255</v>
      </c>
      <c r="X87" s="0" t="str">
        <f aca="false">S87</f>
        <v>Y</v>
      </c>
      <c r="Y87" s="0" t="str">
        <f aca="false">IF(OR($U87="Id",$U87="LastModifiedDate"), "C","")</f>
        <v/>
      </c>
      <c r="Z87" s="0" t="str">
        <f aca="false">IF(Q87= "", "", IF(H87="Picklist", "Y", "N"))</f>
        <v>N</v>
      </c>
      <c r="AA87" s="0" t="str">
        <f aca="false">IF(OR(U87="CreatedDate",U87="CreatedById"),"Must be populated when changeType = CREATE","")</f>
        <v/>
      </c>
      <c r="AB87" s="0" t="str">
        <f aca="false">IF($B87="","",VLOOKUP($B87,'Object Info'!$A$2:$F$13,5,0))</f>
        <v>rskcsp_ds_spread_statement_type_curated</v>
      </c>
      <c r="AC87" s="0" t="str">
        <f aca="false">U87</f>
        <v>LLC_BI__Total_Row_Name__c</v>
      </c>
      <c r="AD87" s="0" t="str">
        <f aca="false">V87</f>
        <v>STRING</v>
      </c>
      <c r="AE87" s="0" t="n">
        <f aca="false">IF(W87="","",W87)</f>
        <v>255</v>
      </c>
      <c r="AF87" s="0" t="str">
        <f aca="false">X87</f>
        <v>Y</v>
      </c>
      <c r="AG87" s="0" t="str">
        <f aca="false">M87</f>
        <v/>
      </c>
      <c r="AH87" s="0" t="str">
        <f aca="false">IF(AC87="LastModifiedDate","Must be latest date for the record id in Staging, and date must be t-1", "")</f>
        <v/>
      </c>
      <c r="AL87" s="0" t="str">
        <f aca="false">IF($B87="","",VLOOKUP($B87,'Object Info'!$A$2:$F$13,6,0))</f>
        <v>spread_statement_type</v>
      </c>
      <c r="AM87" s="0" t="str">
        <f aca="false">IF(AC87="","",IF(OR(AC87="ccs_migration_id__c"),SUBSTITUTE(LOWER(AC87),"__c",""),_xlfn.IFNA(SUBSTITUTE(SUBSTITUTE(SUBSTITUTE(SUBSTITUTE(AC87,"LLC_BI__",""),"CCS_",""),"__c",""),"cm_",""),AC87)))</f>
        <v>Total_Row_Name</v>
      </c>
      <c r="AN87" s="0" t="str">
        <f aca="false">IF(AD87="","",AD87)</f>
        <v>STRING</v>
      </c>
      <c r="AO87" s="0" t="n">
        <f aca="false">IF(AE87="","",AE87)</f>
        <v>255</v>
      </c>
      <c r="AP87" s="0" t="str">
        <f aca="false">IF(AF87="","",AF87)</f>
        <v>Y</v>
      </c>
      <c r="AQ87" s="0" t="str">
        <f aca="false">IF(AG87="","",AG87)</f>
        <v/>
      </c>
    </row>
    <row r="88" customFormat="false" ht="15" hidden="false" customHeight="false" outlineLevel="0" collapsed="false">
      <c r="A88" s="0" t="str">
        <f aca="false">B88&amp;D88</f>
        <v>LLC_BI__Spread_Statement_Type__cLLC_BI__Type__c</v>
      </c>
      <c r="B88" s="0" t="s">
        <v>96</v>
      </c>
      <c r="C88" s="0" t="str">
        <f aca="false">_xlfn.IFNA(VLOOKUP($A88,nCino_DMW!$A$2:$AI$358,7,0),"")</f>
        <v>Spread Statement Template</v>
      </c>
      <c r="D88" s="0" t="s">
        <v>275</v>
      </c>
      <c r="E88" s="0" t="str">
        <f aca="false">_xlfn.IFNA(VLOOKUP($A88,nCino_DMW!$A$2:$AI$358,9,0),"")</f>
        <v>Type</v>
      </c>
      <c r="F88" s="0" t="str">
        <f aca="false">_xlfn.IFNA(VLOOKUP($A88,nCino_DMW!$A$1:$AI$358,12,0),"")</f>
        <v>This field is required. The selected value will be displayed as the name of the Spread Statement.</v>
      </c>
      <c r="G88" s="0" t="str">
        <f aca="false">_xlfn.IFNA(IF(VLOOKUP($A88,nCino_DMW!$A$1:$AI$358,13,0)=0,"", VLOOKUP($A88,nCino_DMW!$A$1:$AI$358,13,0)),"")</f>
        <v>Picklist</v>
      </c>
      <c r="H88" s="0" t="str">
        <f aca="false">_xlfn.IFNA(IF(VLOOKUP($A88,nCino_DevProc!$A$2:$S$352,8,0)=0,"", VLOOKUP($A88,nCino_DevProc!$A$2:$S$352,8,0)),"")</f>
        <v>picklist</v>
      </c>
      <c r="I88" s="0" t="str">
        <f aca="false">_xlfn.IFNA(IF(VLOOKUP($A88,nCino_DMW!$A$1:$AI$358,2,0)=0,"", VLOOKUP($A88,nCino_DMW!$A$1:$AI$358,2,0)),"")</f>
        <v>See picklist options for lengths</v>
      </c>
      <c r="J88" s="0" t="n">
        <f aca="false">IF(OR(D88=0, IFERROR(VLOOKUP($A88,nCino_DevProc!$A$2:$S$352,2,0),0)=0),"", VLOOKUP($A88,nCino_DevProc!$A$2:$S$352,2,0))</f>
        <v>255</v>
      </c>
      <c r="K88" s="0" t="str">
        <f aca="false">IFERROR(IF(VLOOKUP($A88,nCino_DMW!$A$1:$AI$358,22,0)="Y", "N", IF(VLOOKUP($A88,nCino_DMW!$A$1:$AI$358,22,0)="N",  "Y", "")),"")</f>
        <v>Y</v>
      </c>
      <c r="L88" s="0" t="str">
        <f aca="false">_xlfn.IFNA(IF(VLOOKUP($A88,nCino_DevProc!$A$2:$S$352,8,0)=TRUE(), "Y", "N"),"")</f>
        <v>N</v>
      </c>
      <c r="M88" s="0" t="str">
        <f aca="false">IFERROR(IF(VLOOKUP($A88,nCino_DevProc!$A$2:$S$352,18,0)=TRUE(), "E", IF(D88="Id", "P", IF(OR(LEFT(G88, 6) = "Lookup", LEFT(G88, 6) ="Master"), "F",""))),"")</f>
        <v/>
      </c>
      <c r="N88" s="0" t="str">
        <f aca="false">_xlfn.IFNA(IF(VLOOKUP($A88,nCino_DMW!$A$1:$AI$358,4,0)="System generated", "Y", "N"),"")</f>
        <v>N</v>
      </c>
      <c r="O88" s="0" t="str">
        <f aca="false">IF(LEFT(G88,6)="lookup", G88,IF(OR(D88=0, IFERROR(VLOOKUP($A88,nCino_DevProc!$A$2:$S$352,18,0),0)=0),"", VLOOKUP($A88,nCino_DevProc!$A$2:$S$352,18,0)))</f>
        <v/>
      </c>
      <c r="P88" s="0" t="str">
        <f aca="false">IF($B88="","",VLOOKUP($B88,'Object Info'!$A$2:$F$13,3,0))</f>
        <v>rskcsp_ds_spread_statement_type</v>
      </c>
      <c r="Q88" s="0" t="str">
        <f aca="false">IF(D88="","",D88)</f>
        <v>LLC_BI__Type__c</v>
      </c>
      <c r="R88" s="0" t="s">
        <v>158</v>
      </c>
      <c r="S88" s="0" t="str">
        <f aca="false">IF(OR(Q88 ="transactionKey", Q88="sequenceNumber", Q88 = "commitTimestamp", Q88 = "commitUser",Q88 = "commitNumber", Q88="changetype",Q88="entityName",Q88="ID", LEFT(Q88,12)="LastModified"), "N","Y")</f>
        <v>Y</v>
      </c>
      <c r="T88" s="0" t="str">
        <f aca="false">IF($B88="","",VLOOKUP($B88,'Object Info'!$A$2:$F$13,4,0))</f>
        <v>rskcsp_ds_spread_statement_type_staging</v>
      </c>
      <c r="U88" s="0" t="str">
        <f aca="false">Q88</f>
        <v>LLC_BI__Type__c</v>
      </c>
      <c r="V88" s="0" t="str">
        <f aca="false">IF(OR(LEFT(H88,9)="reference", D88=""),"STRING",VLOOKUP($H88,'DataType Conversion'!$A$8:$I$37,3,0))</f>
        <v>STRING</v>
      </c>
      <c r="W88" s="0" t="n">
        <f aca="false">IF(J88="", "",J88)</f>
        <v>255</v>
      </c>
      <c r="X88" s="0" t="str">
        <f aca="false">S88</f>
        <v>Y</v>
      </c>
      <c r="Y88" s="0" t="str">
        <f aca="false">IF(OR($U88="Id",$U88="LastModifiedDate"), "C","")</f>
        <v/>
      </c>
      <c r="Z88" s="0" t="str">
        <f aca="false">IF(Q88= "", "", IF(H88="Picklist", "Y", "N"))</f>
        <v>Y</v>
      </c>
      <c r="AA88" s="0" t="str">
        <f aca="false">IF(OR(U88="CreatedDate",U88="CreatedById"),"Must be populated when changeType = CREATE","")</f>
        <v/>
      </c>
      <c r="AB88" s="0" t="str">
        <f aca="false">IF($B88="","",VLOOKUP($B88,'Object Info'!$A$2:$F$13,5,0))</f>
        <v>rskcsp_ds_spread_statement_type_curated</v>
      </c>
      <c r="AC88" s="0" t="str">
        <f aca="false">U88</f>
        <v>LLC_BI__Type__c</v>
      </c>
      <c r="AD88" s="0" t="str">
        <f aca="false">V88</f>
        <v>STRING</v>
      </c>
      <c r="AE88" s="0" t="n">
        <f aca="false">IF(W88="","",W88)</f>
        <v>255</v>
      </c>
      <c r="AF88" s="0" t="str">
        <f aca="false">X88</f>
        <v>Y</v>
      </c>
      <c r="AG88" s="0" t="str">
        <f aca="false">M88</f>
        <v/>
      </c>
      <c r="AH88" s="0" t="str">
        <f aca="false">IF(AC88="LastModifiedDate","Must be latest date for the record id in Staging, and date must be t-1", "")</f>
        <v/>
      </c>
      <c r="AL88" s="0" t="str">
        <f aca="false">IF($B88="","",VLOOKUP($B88,'Object Info'!$A$2:$F$13,6,0))</f>
        <v>spread_statement_type</v>
      </c>
      <c r="AM88" s="0" t="str">
        <f aca="false">IF(AC88="","",IF(OR(AC88="ccs_migration_id__c"),SUBSTITUTE(LOWER(AC88),"__c",""),_xlfn.IFNA(SUBSTITUTE(SUBSTITUTE(SUBSTITUTE(SUBSTITUTE(AC88,"LLC_BI__",""),"CCS_",""),"__c",""),"cm_",""),AC88)))</f>
        <v>Type</v>
      </c>
      <c r="AN88" s="0" t="str">
        <f aca="false">IF(AD88="","",AD88)</f>
        <v>STRING</v>
      </c>
      <c r="AO88" s="0" t="n">
        <f aca="false">IF(AE88="","",AE88)</f>
        <v>255</v>
      </c>
      <c r="AP88" s="0" t="str">
        <f aca="false">IF(AF88="","",AF88)</f>
        <v>Y</v>
      </c>
      <c r="AQ88" s="0" t="str">
        <f aca="false">IF(AG88="","",AG88)</f>
        <v/>
      </c>
    </row>
    <row r="89" customFormat="false" ht="15" hidden="false" customHeight="false" outlineLevel="0" collapsed="false">
      <c r="A89" s="0" t="str">
        <f aca="false">B89&amp;D89</f>
        <v>LLC_BI__Spread_Statement_Record__cLLC_BI__Associated_Parent_Record__c</v>
      </c>
      <c r="B89" s="0" t="s">
        <v>90</v>
      </c>
      <c r="C89" s="0" t="str">
        <f aca="false">_xlfn.IFNA(VLOOKUP($A89,nCino_DMW!$A$2:$AI$358,7,0),"")</f>
        <v>Spread Statement Record</v>
      </c>
      <c r="D89" s="0" t="s">
        <v>655</v>
      </c>
      <c r="E89" s="0" t="str">
        <f aca="false">_xlfn.IFNA(VLOOKUP($A89,nCino_DMW!$A$2:$AI$358,9,0),"")</f>
        <v>Associated Record</v>
      </c>
      <c r="F89" s="0" t="str">
        <f aca="false">_xlfn.IFNA(VLOOKUP($A89,nCino_DMW!$A$1:$AI$358,12,0),"")</f>
        <v>Administrators populate this optional lookup field with the record they want to associate. By default, it is blank.</v>
      </c>
      <c r="G89" s="0" t="str">
        <f aca="false">_xlfn.IFNA(IF(VLOOKUP($A89,nCino_DMW!$A$1:$AI$358,13,0)=0,"", VLOOKUP($A89,nCino_DMW!$A$1:$AI$358,13,0)),"")</f>
        <v>Lookup(Spread Statement Record)</v>
      </c>
      <c r="H89" s="0" t="str">
        <f aca="false">_xlfn.IFNA(IF(VLOOKUP($A89,nCino_DevProc!$A$2:$S$352,8,0)=0,"", VLOOKUP($A89,nCino_DevProc!$A$2:$S$352,8,0)),"")</f>
        <v>reference(LLC_BI__Spread_Statement_Record__c)</v>
      </c>
      <c r="I89" s="0" t="n">
        <f aca="false">_xlfn.IFNA(IF(VLOOKUP($A89,nCino_DMW!$A$1:$AI$358,2,0)=0,"", VLOOKUP($A89,nCino_DMW!$A$1:$AI$358,2,0)),"")</f>
        <v>18</v>
      </c>
      <c r="J89" s="0" t="n">
        <f aca="false">IF(OR(D89=0, IFERROR(VLOOKUP($A89,nCino_DevProc!$A$2:$S$352,2,0),0)=0),"", VLOOKUP($A89,nCino_DevProc!$A$2:$S$352,2,0))</f>
        <v>18</v>
      </c>
      <c r="K89" s="0" t="str">
        <f aca="false">IFERROR(IF(VLOOKUP($A89,nCino_DMW!$A$1:$AI$358,22,0)="Y", "N", IF(VLOOKUP($A89,nCino_DMW!$A$1:$AI$358,22,0)="N",  "Y", "")),"")</f>
        <v>Y</v>
      </c>
      <c r="L89" s="0" t="str">
        <f aca="false">_xlfn.IFNA(IF(VLOOKUP($A89,nCino_DevProc!$A$2:$S$352,8,0)=TRUE(), "Y", "N"),"")</f>
        <v>N</v>
      </c>
      <c r="M89" s="0" t="str">
        <f aca="false">IFERROR(IF(VLOOKUP($A89,nCino_DevProc!$A$2:$S$352,18,0)=TRUE(), "E", IF(D89="Id", "P", IF(OR(LEFT(G89, 6) = "Lookup", LEFT(G89, 6) ="Master"), "F",""))),"")</f>
        <v>F</v>
      </c>
      <c r="N89" s="0" t="str">
        <f aca="false">_xlfn.IFNA(IF(VLOOKUP($A89,nCino_DMW!$A$1:$AI$358,4,0)="System generated", "Y", "N"),"")</f>
        <v>N</v>
      </c>
      <c r="O89" s="0" t="str">
        <f aca="false">IF(LEFT(G89,6)="lookup", G89,IF(OR(D89=0, IFERROR(VLOOKUP($A89,nCino_DevProc!$A$2:$S$352,18,0),0)=0),"", VLOOKUP($A89,nCino_DevProc!$A$2:$S$352,18,0)))</f>
        <v>Lookup(Spread Statement Record)</v>
      </c>
      <c r="P89" s="0" t="str">
        <f aca="false">IF($B89="","",VLOOKUP($B89,'Object Info'!$A$2:$F$13,3,0))</f>
        <v>rskcsp_ds_spread_statement_record</v>
      </c>
      <c r="Q89" s="0" t="str">
        <f aca="false">IF(D89="","",D89)</f>
        <v>LLC_BI__Associated_Parent_Record__c</v>
      </c>
      <c r="R89" s="0" t="s">
        <v>158</v>
      </c>
      <c r="S89" s="0" t="str">
        <f aca="false">IF(OR(Q89 ="transactionKey", Q89="sequenceNumber", Q89 = "commitTimestamp", Q89 = "commitUser",Q89 = "commitNumber", Q89="changetype",Q89="entityName",Q89="ID", LEFT(Q89,12)="LastModified"), "N","Y")</f>
        <v>Y</v>
      </c>
      <c r="T89" s="0" t="str">
        <f aca="false">IF($B89="","",VLOOKUP($B89,'Object Info'!$A$2:$F$13,4,0))</f>
        <v>rskcsp_ds_spread_statement_record_staging</v>
      </c>
      <c r="U89" s="0" t="str">
        <f aca="false">Q89</f>
        <v>LLC_BI__Associated_Parent_Record__c</v>
      </c>
      <c r="V89" s="0" t="str">
        <f aca="false">IF(OR(LEFT(H89,9)="reference", D89=""),"STRING",VLOOKUP($H89,'DataType Conversion'!$A$8:$I$37,3,0))</f>
        <v>STRING</v>
      </c>
      <c r="W89" s="0" t="n">
        <f aca="false">IF(J89="", "",J89)</f>
        <v>18</v>
      </c>
      <c r="X89" s="0" t="str">
        <f aca="false">S89</f>
        <v>Y</v>
      </c>
      <c r="Y89" s="0" t="str">
        <f aca="false">IF(OR($U89="Id",$U89="LastModifiedDate"), "C","")</f>
        <v/>
      </c>
      <c r="Z89" s="0" t="str">
        <f aca="false">IF(Q89= "", "", IF(H89="Picklist", "Y", "N"))</f>
        <v>N</v>
      </c>
      <c r="AA89" s="0" t="str">
        <f aca="false">IF(OR(U89="CreatedDate",U89="CreatedById"),"Must be populated when changeType = CREATE","")</f>
        <v/>
      </c>
      <c r="AB89" s="0" t="str">
        <f aca="false">IF($B89="","",VLOOKUP($B89,'Object Info'!$A$2:$F$13,5,0))</f>
        <v>rskcsp_ds_spread_statement_record_curated</v>
      </c>
      <c r="AC89" s="0" t="str">
        <f aca="false">U89</f>
        <v>LLC_BI__Associated_Parent_Record__c</v>
      </c>
      <c r="AD89" s="0" t="str">
        <f aca="false">V89</f>
        <v>STRING</v>
      </c>
      <c r="AE89" s="0" t="n">
        <f aca="false">IF(W89="","",W89)</f>
        <v>18</v>
      </c>
      <c r="AF89" s="0" t="str">
        <f aca="false">X89</f>
        <v>Y</v>
      </c>
      <c r="AG89" s="0" t="str">
        <f aca="false">M89</f>
        <v>F</v>
      </c>
      <c r="AH89" s="0" t="str">
        <f aca="false">IF(AC89="LastModifiedDate","Must be latest date for the record id in Staging, and date must be t-1", "")</f>
        <v/>
      </c>
      <c r="AL89" s="0" t="str">
        <f aca="false">IF($B89="","",VLOOKUP($B89,'Object Info'!$A$2:$F$13,6,0))</f>
        <v>spread_statement_record</v>
      </c>
      <c r="AM89" s="0" t="str">
        <f aca="false">IF(AC89="","",IF(OR(AC89="ccs_migration_id__c"),SUBSTITUTE(LOWER(AC89),"__c",""),_xlfn.IFNA(SUBSTITUTE(SUBSTITUTE(SUBSTITUTE(SUBSTITUTE(AC89,"LLC_BI__",""),"CCS_",""),"__c",""),"cm_",""),AC89)))</f>
        <v>Associated_Parent_Record</v>
      </c>
      <c r="AN89" s="0" t="str">
        <f aca="false">IF(AD89="","",AD89)</f>
        <v>STRING</v>
      </c>
      <c r="AO89" s="0" t="n">
        <f aca="false">IF(AE89="","",AE89)</f>
        <v>18</v>
      </c>
      <c r="AP89" s="0" t="str">
        <f aca="false">IF(AF89="","",AF89)</f>
        <v>Y</v>
      </c>
      <c r="AQ89" s="0" t="str">
        <f aca="false">IF(AG89="","",AG89)</f>
        <v>F</v>
      </c>
    </row>
    <row r="90" customFormat="false" ht="15" hidden="false" customHeight="false" outlineLevel="0" collapsed="false">
      <c r="A90" s="0" t="str">
        <f aca="false">B90&amp;D90</f>
        <v>LLC_BI__Spread_Statement_Record__cLLC_BI__Cloned_Source_Row__c</v>
      </c>
      <c r="B90" s="0" t="s">
        <v>90</v>
      </c>
      <c r="C90" s="0" t="str">
        <f aca="false">_xlfn.IFNA(VLOOKUP($A90,nCino_DMW!$A$2:$AI$358,7,0),"")</f>
        <v>Spread Statement Record</v>
      </c>
      <c r="D90" s="0" t="s">
        <v>650</v>
      </c>
      <c r="E90" s="0" t="str">
        <f aca="false">_xlfn.IFNA(VLOOKUP($A90,nCino_DMW!$A$2:$AI$358,9,0),"")</f>
        <v>Cloned Source Row</v>
      </c>
      <c r="F90" s="0" t="str">
        <f aca="false">_xlfn.IFNA(VLOOKUP($A90,nCino_DMW!$A$1:$AI$358,12,0),"")</f>
        <v>When a row is cloned from a Spreads Statement Record, the system auto-populates this optional lookup field with the row id.</v>
      </c>
      <c r="G90" s="0" t="str">
        <f aca="false">_xlfn.IFNA(IF(VLOOKUP($A90,nCino_DMW!$A$1:$AI$358,13,0)=0,"", VLOOKUP($A90,nCino_DMW!$A$1:$AI$358,13,0)),"")</f>
        <v>Lookup(Spread Statement Record)</v>
      </c>
      <c r="H90" s="0" t="str">
        <f aca="false">_xlfn.IFNA(IF(VLOOKUP($A90,nCino_DevProc!$A$2:$S$352,8,0)=0,"", VLOOKUP($A90,nCino_DevProc!$A$2:$S$352,8,0)),"")</f>
        <v>reference(LLC_BI__Spread_Statement_Record__c)</v>
      </c>
      <c r="I90" s="0" t="n">
        <f aca="false">_xlfn.IFNA(IF(VLOOKUP($A90,nCino_DMW!$A$1:$AI$358,2,0)=0,"", VLOOKUP($A90,nCino_DMW!$A$1:$AI$358,2,0)),"")</f>
        <v>18</v>
      </c>
      <c r="J90" s="0" t="n">
        <f aca="false">IF(OR(D90=0, IFERROR(VLOOKUP($A90,nCino_DevProc!$A$2:$S$352,2,0),0)=0),"", VLOOKUP($A90,nCino_DevProc!$A$2:$S$352,2,0))</f>
        <v>18</v>
      </c>
      <c r="K90" s="0" t="str">
        <f aca="false">IFERROR(IF(VLOOKUP($A90,nCino_DMW!$A$1:$AI$358,22,0)="Y", "N", IF(VLOOKUP($A90,nCino_DMW!$A$1:$AI$358,22,0)="N",  "Y", "")),"")</f>
        <v>Y</v>
      </c>
      <c r="L90" s="0" t="str">
        <f aca="false">_xlfn.IFNA(IF(VLOOKUP($A90,nCino_DevProc!$A$2:$S$352,8,0)=TRUE(), "Y", "N"),"")</f>
        <v>N</v>
      </c>
      <c r="M90" s="0" t="str">
        <f aca="false">IFERROR(IF(VLOOKUP($A90,nCino_DevProc!$A$2:$S$352,18,0)=TRUE(), "E", IF(D90="Id", "P", IF(OR(LEFT(G90, 6) = "Lookup", LEFT(G90, 6) ="Master"), "F",""))),"")</f>
        <v>F</v>
      </c>
      <c r="N90" s="0" t="str">
        <f aca="false">_xlfn.IFNA(IF(VLOOKUP($A90,nCino_DMW!$A$1:$AI$358,4,0)="System generated", "Y", "N"),"")</f>
        <v>N</v>
      </c>
      <c r="O90" s="0" t="str">
        <f aca="false">IF(LEFT(G90,6)="lookup", G90,IF(OR(D90=0, IFERROR(VLOOKUP($A90,nCino_DevProc!$A$2:$S$352,18,0),0)=0),"", VLOOKUP($A90,nCino_DevProc!$A$2:$S$352,18,0)))</f>
        <v>Lookup(Spread Statement Record)</v>
      </c>
      <c r="P90" s="0" t="str">
        <f aca="false">IF($B90="","",VLOOKUP($B90,'Object Info'!$A$2:$F$13,3,0))</f>
        <v>rskcsp_ds_spread_statement_record</v>
      </c>
      <c r="Q90" s="0" t="str">
        <f aca="false">IF(D90="","",D90)</f>
        <v>LLC_BI__Cloned_Source_Row__c</v>
      </c>
      <c r="R90" s="0" t="s">
        <v>158</v>
      </c>
      <c r="S90" s="0" t="str">
        <f aca="false">IF(OR(Q90 ="transactionKey", Q90="sequenceNumber", Q90 = "commitTimestamp", Q90 = "commitUser",Q90 = "commitNumber", Q90="changetype",Q90="entityName",Q90="ID", LEFT(Q90,12)="LastModified"), "N","Y")</f>
        <v>Y</v>
      </c>
      <c r="T90" s="0" t="str">
        <f aca="false">IF($B90="","",VLOOKUP($B90,'Object Info'!$A$2:$F$13,4,0))</f>
        <v>rskcsp_ds_spread_statement_record_staging</v>
      </c>
      <c r="U90" s="0" t="str">
        <f aca="false">Q90</f>
        <v>LLC_BI__Cloned_Source_Row__c</v>
      </c>
      <c r="V90" s="0" t="str">
        <f aca="false">IF(OR(LEFT(H90,9)="reference", D90=""),"STRING",VLOOKUP($H90,'DataType Conversion'!$A$8:$I$37,3,0))</f>
        <v>STRING</v>
      </c>
      <c r="W90" s="0" t="n">
        <f aca="false">IF(J90="", "",J90)</f>
        <v>18</v>
      </c>
      <c r="X90" s="0" t="str">
        <f aca="false">S90</f>
        <v>Y</v>
      </c>
      <c r="Y90" s="0" t="str">
        <f aca="false">IF(OR($U90="Id",$U90="LastModifiedDate"), "C","")</f>
        <v/>
      </c>
      <c r="Z90" s="0" t="str">
        <f aca="false">IF(Q90= "", "", IF(H90="Picklist", "Y", "N"))</f>
        <v>N</v>
      </c>
      <c r="AA90" s="0" t="str">
        <f aca="false">IF(OR(U90="CreatedDate",U90="CreatedById"),"Must be populated when changeType = CREATE","")</f>
        <v/>
      </c>
      <c r="AB90" s="0" t="str">
        <f aca="false">IF($B90="","",VLOOKUP($B90,'Object Info'!$A$2:$F$13,5,0))</f>
        <v>rskcsp_ds_spread_statement_record_curated</v>
      </c>
      <c r="AC90" s="0" t="str">
        <f aca="false">U90</f>
        <v>LLC_BI__Cloned_Source_Row__c</v>
      </c>
      <c r="AD90" s="0" t="str">
        <f aca="false">V90</f>
        <v>STRING</v>
      </c>
      <c r="AE90" s="0" t="n">
        <f aca="false">IF(W90="","",W90)</f>
        <v>18</v>
      </c>
      <c r="AF90" s="0" t="str">
        <f aca="false">X90</f>
        <v>Y</v>
      </c>
      <c r="AG90" s="0" t="str">
        <f aca="false">M90</f>
        <v>F</v>
      </c>
      <c r="AH90" s="0" t="str">
        <f aca="false">IF(AC90="LastModifiedDate","Must be latest date for the record id in Staging, and date must be t-1", "")</f>
        <v/>
      </c>
      <c r="AL90" s="0" t="str">
        <f aca="false">IF($B90="","",VLOOKUP($B90,'Object Info'!$A$2:$F$13,6,0))</f>
        <v>spread_statement_record</v>
      </c>
      <c r="AM90" s="0" t="str">
        <f aca="false">IF(AC90="","",IF(OR(AC90="ccs_migration_id__c"),SUBSTITUTE(LOWER(AC90),"__c",""),_xlfn.IFNA(SUBSTITUTE(SUBSTITUTE(SUBSTITUTE(SUBSTITUTE(AC90,"LLC_BI__",""),"CCS_",""),"__c",""),"cm_",""),AC90)))</f>
        <v>Cloned_Source_Row</v>
      </c>
      <c r="AN90" s="0" t="str">
        <f aca="false">IF(AD90="","",AD90)</f>
        <v>STRING</v>
      </c>
      <c r="AO90" s="0" t="n">
        <f aca="false">IF(AE90="","",AE90)</f>
        <v>18</v>
      </c>
      <c r="AP90" s="0" t="str">
        <f aca="false">IF(AF90="","",AF90)</f>
        <v>Y</v>
      </c>
      <c r="AQ90" s="0" t="str">
        <f aca="false">IF(AG90="","",AG90)</f>
        <v>F</v>
      </c>
    </row>
    <row r="91" customFormat="false" ht="15" hidden="false" customHeight="false" outlineLevel="0" collapsed="false">
      <c r="A91" s="0" t="str">
        <f aca="false">B91&amp;D91</f>
        <v>LLC_BI__Spread_Statement_Record__cCreatedById</v>
      </c>
      <c r="B91" s="0" t="s">
        <v>90</v>
      </c>
      <c r="C91" s="0" t="str">
        <f aca="false">_xlfn.IFNA(VLOOKUP($A91,nCino_DMW!$A$2:$AI$358,7,0),"")</f>
        <v>Spread Statement Record</v>
      </c>
      <c r="D91" s="0" t="s">
        <v>168</v>
      </c>
      <c r="E91" s="0" t="str">
        <f aca="false">_xlfn.IFNA(VLOOKUP($A91,nCino_DMW!$A$2:$AI$358,9,0),"")</f>
        <v>Created By</v>
      </c>
      <c r="F91" s="0" t="str">
        <f aca="false">_xlfn.IFNA(VLOOKUP($A91,nCino_DMW!$A$1:$AI$358,12,0),"")</f>
        <v>Record created by user.</v>
      </c>
      <c r="G91" s="0" t="str">
        <f aca="false">_xlfn.IFNA(IF(VLOOKUP($A91,nCino_DMW!$A$1:$AI$358,13,0)=0,"", VLOOKUP($A91,nCino_DMW!$A$1:$AI$358,13,0)),"")</f>
        <v>Lookup(User)</v>
      </c>
      <c r="H91" s="0" t="str">
        <f aca="false">_xlfn.IFNA(IF(VLOOKUP($A91,nCino_DevProc!$A$2:$S$352,8,0)=0,"", VLOOKUP($A91,nCino_DevProc!$A$2:$S$352,8,0)),"")</f>
        <v>reference(User)</v>
      </c>
      <c r="I91" s="0" t="n">
        <f aca="false">_xlfn.IFNA(IF(VLOOKUP($A91,nCino_DMW!$A$1:$AI$358,2,0)=0,"", VLOOKUP($A91,nCino_DMW!$A$1:$AI$358,2,0)),"")</f>
        <v>18</v>
      </c>
      <c r="J91" s="0" t="n">
        <f aca="false">IF(OR(D91=0, IFERROR(VLOOKUP($A91,nCino_DevProc!$A$2:$S$352,2,0),0)=0),"", VLOOKUP($A91,nCino_DevProc!$A$2:$S$352,2,0))</f>
        <v>18</v>
      </c>
      <c r="K91" s="0" t="str">
        <f aca="false">IFERROR(IF(VLOOKUP($A91,nCino_DMW!$A$1:$AI$358,22,0)="Y", "N", IF(VLOOKUP($A91,nCino_DMW!$A$1:$AI$358,22,0)="N",  "Y", "")),"")</f>
        <v>Y</v>
      </c>
      <c r="L91" s="0" t="str">
        <f aca="false">_xlfn.IFNA(IF(VLOOKUP($A91,nCino_DevProc!$A$2:$S$352,8,0)=TRUE(), "Y", "N"),"")</f>
        <v>N</v>
      </c>
      <c r="M91" s="0" t="str">
        <f aca="false">IFERROR(IF(VLOOKUP($A91,nCino_DevProc!$A$2:$S$352,18,0)=TRUE(), "E", IF(D91="Id", "P", IF(OR(LEFT(G91, 6) = "Lookup", LEFT(G91, 6) ="Master"), "F",""))),"")</f>
        <v>F</v>
      </c>
      <c r="N91" s="0" t="str">
        <f aca="false">_xlfn.IFNA(IF(VLOOKUP($A91,nCino_DMW!$A$1:$AI$358,4,0)="System generated", "Y", "N"),"")</f>
        <v>Y</v>
      </c>
      <c r="O91" s="0" t="str">
        <f aca="false">IF(LEFT(G91,6)="lookup", G91,IF(OR(D91=0, IFERROR(VLOOKUP($A91,nCino_DevProc!$A$2:$S$352,18,0),0)=0),"", VLOOKUP($A91,nCino_DevProc!$A$2:$S$352,18,0)))</f>
        <v>Lookup(User)</v>
      </c>
      <c r="P91" s="0" t="str">
        <f aca="false">IF($B91="","",VLOOKUP($B91,'Object Info'!$A$2:$F$13,3,0))</f>
        <v>rskcsp_ds_spread_statement_record</v>
      </c>
      <c r="Q91" s="0" t="str">
        <f aca="false">IF(D91="","",D91)</f>
        <v>CreatedById</v>
      </c>
      <c r="R91" s="0" t="s">
        <v>158</v>
      </c>
      <c r="S91" s="0" t="str">
        <f aca="false">IF(OR(Q91 ="transactionKey", Q91="sequenceNumber", Q91 = "commitTimestamp", Q91 = "commitUser",Q91 = "commitNumber", Q91="changetype",Q91="entityName",Q91="ID", LEFT(Q91,12)="LastModified"), "N","Y")</f>
        <v>Y</v>
      </c>
      <c r="T91" s="0" t="str">
        <f aca="false">IF($B91="","",VLOOKUP($B91,'Object Info'!$A$2:$F$13,4,0))</f>
        <v>rskcsp_ds_spread_statement_record_staging</v>
      </c>
      <c r="U91" s="0" t="str">
        <f aca="false">Q91</f>
        <v>CreatedById</v>
      </c>
      <c r="V91" s="0" t="str">
        <f aca="false">IF(OR(LEFT(H91,9)="reference", D91=""),"STRING",VLOOKUP($H91,'DataType Conversion'!$A$8:$I$37,3,0))</f>
        <v>STRING</v>
      </c>
      <c r="W91" s="0" t="n">
        <f aca="false">IF(J91="", "",J91)</f>
        <v>18</v>
      </c>
      <c r="X91" s="0" t="str">
        <f aca="false">S91</f>
        <v>Y</v>
      </c>
      <c r="Y91" s="0" t="str">
        <f aca="false">IF(OR($U91="Id",$U91="LastModifiedDate"), "C","")</f>
        <v/>
      </c>
      <c r="Z91" s="0" t="str">
        <f aca="false">IF(Q91= "", "", IF(H91="Picklist", "Y", "N"))</f>
        <v>N</v>
      </c>
      <c r="AA91" s="0" t="str">
        <f aca="false">IF(OR(U91="CreatedDate",U91="CreatedById"),"Must be populated when changeType = CREATE","")</f>
        <v>Must be populated when changeType = CREATE</v>
      </c>
      <c r="AB91" s="0" t="str">
        <f aca="false">IF($B91="","",VLOOKUP($B91,'Object Info'!$A$2:$F$13,5,0))</f>
        <v>rskcsp_ds_spread_statement_record_curated</v>
      </c>
      <c r="AC91" s="0" t="str">
        <f aca="false">U91</f>
        <v>CreatedById</v>
      </c>
      <c r="AD91" s="0" t="str">
        <f aca="false">V91</f>
        <v>STRING</v>
      </c>
      <c r="AE91" s="0" t="n">
        <f aca="false">IF(W91="","",W91)</f>
        <v>18</v>
      </c>
      <c r="AF91" s="0" t="str">
        <f aca="false">X91</f>
        <v>Y</v>
      </c>
      <c r="AG91" s="0" t="str">
        <f aca="false">M91</f>
        <v>F</v>
      </c>
      <c r="AH91" s="0" t="str">
        <f aca="false">IF(AC91="LastModifiedDate","Must be latest date for the record id in Staging, and date must be t-1", "")</f>
        <v/>
      </c>
      <c r="AL91" s="0" t="str">
        <f aca="false">IF($B91="","",VLOOKUP($B91,'Object Info'!$A$2:$F$13,6,0))</f>
        <v>spread_statement_record</v>
      </c>
      <c r="AM91" s="0" t="str">
        <f aca="false">IF(AC91="","",IF(OR(AC91="ccs_migration_id__c"),SUBSTITUTE(LOWER(AC91),"__c",""),_xlfn.IFNA(SUBSTITUTE(SUBSTITUTE(SUBSTITUTE(SUBSTITUTE(AC91,"LLC_BI__",""),"CCS_",""),"__c",""),"cm_",""),AC91)))</f>
        <v>CreatedById</v>
      </c>
      <c r="AN91" s="0" t="str">
        <f aca="false">IF(AD91="","",AD91)</f>
        <v>STRING</v>
      </c>
      <c r="AO91" s="0" t="n">
        <f aca="false">IF(AE91="","",AE91)</f>
        <v>18</v>
      </c>
      <c r="AP91" s="0" t="str">
        <f aca="false">IF(AF91="","",AF91)</f>
        <v>Y</v>
      </c>
      <c r="AQ91" s="0" t="str">
        <f aca="false">IF(AG91="","",AG91)</f>
        <v>F</v>
      </c>
    </row>
    <row r="92" customFormat="false" ht="15" hidden="false" customHeight="false" outlineLevel="0" collapsed="false">
      <c r="A92" s="0" t="str">
        <f aca="false">B92&amp;D92</f>
        <v>LLC_BI__Spread_Statement_Record__cCreatedDate</v>
      </c>
      <c r="B92" s="0" t="s">
        <v>90</v>
      </c>
      <c r="C92" s="0" t="str">
        <f aca="false">_xlfn.IFNA(VLOOKUP($A92,nCino_DMW!$A$2:$AI$358,7,0),"")</f>
        <v>Spread Statement Record</v>
      </c>
      <c r="D92" s="0" t="s">
        <v>164</v>
      </c>
      <c r="E92" s="0" t="str">
        <f aca="false">_xlfn.IFNA(VLOOKUP($A92,nCino_DMW!$A$2:$AI$358,9,0),"")</f>
        <v>Created Date</v>
      </c>
      <c r="F92" s="0" t="str">
        <f aca="false">_xlfn.IFNA(VLOOKUP($A92,nCino_DMW!$A$1:$AI$358,12,0),"")</f>
        <v>Record created date.</v>
      </c>
      <c r="G92" s="0" t="str">
        <f aca="false">_xlfn.IFNA(IF(VLOOKUP($A92,nCino_DMW!$A$1:$AI$358,13,0)=0,"", VLOOKUP($A92,nCino_DMW!$A$1:$AI$358,13,0)),"")</f>
        <v>Date Time</v>
      </c>
      <c r="H92" s="0" t="str">
        <f aca="false">_xlfn.IFNA(IF(VLOOKUP($A92,nCino_DevProc!$A$2:$S$352,8,0)=0,"", VLOOKUP($A92,nCino_DevProc!$A$2:$S$352,8,0)),"")</f>
        <v>datetime</v>
      </c>
      <c r="I92" s="0" t="str">
        <f aca="false">_xlfn.IFNA(IF(VLOOKUP($A92,nCino_DMW!$A$1:$AI$358,2,0)=0,"", VLOOKUP($A92,nCino_DMW!$A$1:$AI$358,2,0)),"")</f>
        <v/>
      </c>
      <c r="J92" s="0" t="str">
        <f aca="false">IF(OR(D92=0, IFERROR(VLOOKUP($A92,nCino_DevProc!$A$2:$S$352,2,0),0)=0),"", VLOOKUP($A92,nCino_DevProc!$A$2:$S$352,2,0))</f>
        <v/>
      </c>
      <c r="K92" s="0" t="str">
        <f aca="false">IFERROR(IF(VLOOKUP($A92,nCino_DMW!$A$1:$AI$358,22,0)="Y", "N", IF(VLOOKUP($A92,nCino_DMW!$A$1:$AI$358,22,0)="N",  "Y", "")),"")</f>
        <v>Y</v>
      </c>
      <c r="L92" s="0" t="str">
        <f aca="false">_xlfn.IFNA(IF(VLOOKUP($A92,nCino_DevProc!$A$2:$S$352,8,0)=TRUE(), "Y", "N"),"")</f>
        <v>N</v>
      </c>
      <c r="M92" s="0" t="str">
        <f aca="false">IFERROR(IF(VLOOKUP($A92,nCino_DevProc!$A$2:$S$352,18,0)=TRUE(), "E", IF(D92="Id", "P", IF(OR(LEFT(G92, 6) = "Lookup", LEFT(G92, 6) ="Master"), "F",""))),"")</f>
        <v/>
      </c>
      <c r="N92" s="0" t="str">
        <f aca="false">_xlfn.IFNA(IF(VLOOKUP($A92,nCino_DMW!$A$1:$AI$358,4,0)="System generated", "Y", "N"),"")</f>
        <v>Y</v>
      </c>
      <c r="O92" s="0" t="str">
        <f aca="false">IF(LEFT(G92,6)="lookup", G92,IF(OR(D92=0, IFERROR(VLOOKUP($A92,nCino_DevProc!$A$2:$S$352,18,0),0)=0),"", VLOOKUP($A92,nCino_DevProc!$A$2:$S$352,18,0)))</f>
        <v/>
      </c>
      <c r="P92" s="0" t="str">
        <f aca="false">IF($B92="","",VLOOKUP($B92,'Object Info'!$A$2:$F$13,3,0))</f>
        <v>rskcsp_ds_spread_statement_record</v>
      </c>
      <c r="Q92" s="0" t="str">
        <f aca="false">IF(D92="","",D92)</f>
        <v>CreatedDate</v>
      </c>
      <c r="R92" s="0" t="s">
        <v>158</v>
      </c>
      <c r="S92" s="0" t="str">
        <f aca="false">IF(OR(Q92 ="transactionKey", Q92="sequenceNumber", Q92 = "commitTimestamp", Q92 = "commitUser",Q92 = "commitNumber", Q92="changetype",Q92="entityName",Q92="ID", LEFT(Q92,12)="LastModified"), "N","Y")</f>
        <v>Y</v>
      </c>
      <c r="T92" s="0" t="str">
        <f aca="false">IF($B92="","",VLOOKUP($B92,'Object Info'!$A$2:$F$13,4,0))</f>
        <v>rskcsp_ds_spread_statement_record_staging</v>
      </c>
      <c r="U92" s="0" t="str">
        <f aca="false">Q92</f>
        <v>CreatedDate</v>
      </c>
      <c r="V92" s="0" t="str">
        <f aca="false">IF(OR(LEFT(H92,9)="reference", D92=""),"STRING",VLOOKUP($H92,'DataType Conversion'!$A$8:$I$37,3,0))</f>
        <v>DATETIME</v>
      </c>
      <c r="W92" s="0" t="str">
        <f aca="false">IF(J92="", "",J92)</f>
        <v/>
      </c>
      <c r="X92" s="0" t="str">
        <f aca="false">S92</f>
        <v>Y</v>
      </c>
      <c r="Y92" s="0" t="str">
        <f aca="false">IF(OR($U92="Id",$U92="LastModifiedDate"), "C","")</f>
        <v/>
      </c>
      <c r="Z92" s="0" t="str">
        <f aca="false">IF(Q92= "", "", IF(H92="Picklist", "Y", "N"))</f>
        <v>N</v>
      </c>
      <c r="AA92" s="0" t="str">
        <f aca="false">IF(OR(U92="CreatedDate",U92="CreatedById"),"Must be populated when changeType = CREATE","")</f>
        <v>Must be populated when changeType = CREATE</v>
      </c>
      <c r="AB92" s="0" t="str">
        <f aca="false">IF($B92="","",VLOOKUP($B92,'Object Info'!$A$2:$F$13,5,0))</f>
        <v>rskcsp_ds_spread_statement_record_curated</v>
      </c>
      <c r="AC92" s="0" t="str">
        <f aca="false">U92</f>
        <v>CreatedDate</v>
      </c>
      <c r="AD92" s="0" t="str">
        <f aca="false">V92</f>
        <v>DATETIME</v>
      </c>
      <c r="AE92" s="0" t="str">
        <f aca="false">IF(W92="","",W92)</f>
        <v/>
      </c>
      <c r="AF92" s="0" t="str">
        <f aca="false">X92</f>
        <v>Y</v>
      </c>
      <c r="AG92" s="0" t="str">
        <f aca="false">M92</f>
        <v/>
      </c>
      <c r="AH92" s="0" t="str">
        <f aca="false">IF(AC92="LastModifiedDate","Must be latest date for the record id in Staging, and date must be t-1", "")</f>
        <v/>
      </c>
      <c r="AL92" s="0" t="str">
        <f aca="false">IF($B92="","",VLOOKUP($B92,'Object Info'!$A$2:$F$13,6,0))</f>
        <v>spread_statement_record</v>
      </c>
      <c r="AM92" s="0" t="str">
        <f aca="false">IF(AC92="","",IF(OR(AC92="ccs_migration_id__c"),SUBSTITUTE(LOWER(AC92),"__c",""),_xlfn.IFNA(SUBSTITUTE(SUBSTITUTE(SUBSTITUTE(SUBSTITUTE(AC92,"LLC_BI__",""),"CCS_",""),"__c",""),"cm_",""),AC92)))</f>
        <v>CreatedDate</v>
      </c>
      <c r="AN92" s="0" t="str">
        <f aca="false">IF(AD92="","",AD92)</f>
        <v>DATETIME</v>
      </c>
      <c r="AO92" s="0" t="str">
        <f aca="false">IF(AE92="","",AE92)</f>
        <v/>
      </c>
      <c r="AP92" s="0" t="str">
        <f aca="false">IF(AF92="","",AF92)</f>
        <v>Y</v>
      </c>
      <c r="AQ92" s="0" t="str">
        <f aca="false">IF(AG92="","",AG92)</f>
        <v/>
      </c>
    </row>
    <row r="93" customFormat="false" ht="15" hidden="false" customHeight="false" outlineLevel="0" collapsed="false">
      <c r="A93" s="0" t="str">
        <f aca="false">B93&amp;D93</f>
        <v>LLC_BI__Spread_Statement_Record__cCurrencyIsoCode</v>
      </c>
      <c r="B93" s="0" t="s">
        <v>90</v>
      </c>
      <c r="C93" s="0" t="str">
        <f aca="false">_xlfn.IFNA(VLOOKUP($A93,nCino_DMW!$A$2:$AI$358,7,0),"")</f>
        <v>Spread Statement Record</v>
      </c>
      <c r="D93" s="0" t="s">
        <v>160</v>
      </c>
      <c r="E93" s="0" t="str">
        <f aca="false">_xlfn.IFNA(VLOOKUP($A93,nCino_DMW!$A$2:$AI$358,9,0),"")</f>
        <v>Currency</v>
      </c>
      <c r="F93" s="0" t="str">
        <f aca="false">_xlfn.IFNA(VLOOKUP($A93,nCino_DMW!$A$1:$AI$358,12,0),"")</f>
        <v>This is a picklist field that allows the user to select the applicable currency (e.g. GBP, EU, etc.)</v>
      </c>
      <c r="G93" s="0" t="str">
        <f aca="false">_xlfn.IFNA(IF(VLOOKUP($A93,nCino_DMW!$A$1:$AI$358,13,0)=0,"", VLOOKUP($A93,nCino_DMW!$A$1:$AI$358,13,0)),"")</f>
        <v>Picklist</v>
      </c>
      <c r="H93" s="0" t="str">
        <f aca="false">_xlfn.IFNA(IF(VLOOKUP($A93,nCino_DevProc!$A$2:$S$352,8,0)=0,"", VLOOKUP($A93,nCino_DevProc!$A$2:$S$352,8,0)),"")</f>
        <v>picklist</v>
      </c>
      <c r="I93" s="0" t="str">
        <f aca="false">_xlfn.IFNA(IF(VLOOKUP($A93,nCino_DMW!$A$1:$AI$358,2,0)=0,"", VLOOKUP($A93,nCino_DMW!$A$1:$AI$358,2,0)),"")</f>
        <v>See picklist options for lengths</v>
      </c>
      <c r="J93" s="0" t="n">
        <f aca="false">IF(OR(D93=0, IFERROR(VLOOKUP($A93,nCino_DevProc!$A$2:$S$352,2,0),0)=0),"", VLOOKUP($A93,nCino_DevProc!$A$2:$S$352,2,0))</f>
        <v>3</v>
      </c>
      <c r="K93" s="0" t="str">
        <f aca="false">IFERROR(IF(VLOOKUP($A93,nCino_DMW!$A$1:$AI$358,22,0)="Y", "N", IF(VLOOKUP($A93,nCino_DMW!$A$1:$AI$358,22,0)="N",  "Y", "")),"")</f>
        <v>Y</v>
      </c>
      <c r="L93" s="0" t="str">
        <f aca="false">_xlfn.IFNA(IF(VLOOKUP($A93,nCino_DevProc!$A$2:$S$352,8,0)=TRUE(), "Y", "N"),"")</f>
        <v>N</v>
      </c>
      <c r="M93" s="0" t="str">
        <f aca="false">IFERROR(IF(VLOOKUP($A93,nCino_DevProc!$A$2:$S$352,18,0)=TRUE(), "E", IF(D93="Id", "P", IF(OR(LEFT(G93, 6) = "Lookup", LEFT(G93, 6) ="Master"), "F",""))),"")</f>
        <v/>
      </c>
      <c r="N93" s="0" t="str">
        <f aca="false">_xlfn.IFNA(IF(VLOOKUP($A93,nCino_DMW!$A$1:$AI$358,4,0)="System generated", "Y", "N"),"")</f>
        <v>N</v>
      </c>
      <c r="O93" s="0" t="str">
        <f aca="false">IF(LEFT(G93,6)="lookup", G93,IF(OR(D93=0, IFERROR(VLOOKUP($A93,nCino_DevProc!$A$2:$S$352,18,0),0)=0),"", VLOOKUP($A93,nCino_DevProc!$A$2:$S$352,18,0)))</f>
        <v/>
      </c>
      <c r="P93" s="0" t="str">
        <f aca="false">IF($B93="","",VLOOKUP($B93,'Object Info'!$A$2:$F$13,3,0))</f>
        <v>rskcsp_ds_spread_statement_record</v>
      </c>
      <c r="Q93" s="0" t="str">
        <f aca="false">IF(D93="","",D93)</f>
        <v>CurrencyIsoCode</v>
      </c>
      <c r="R93" s="0" t="s">
        <v>158</v>
      </c>
      <c r="S93" s="0" t="str">
        <f aca="false">IF(OR(Q93 ="transactionKey", Q93="sequenceNumber", Q93 = "commitTimestamp", Q93 = "commitUser",Q93 = "commitNumber", Q93="changetype",Q93="entityName",Q93="ID", LEFT(Q93,12)="LastModified"), "N","Y")</f>
        <v>Y</v>
      </c>
      <c r="T93" s="0" t="str">
        <f aca="false">IF($B93="","",VLOOKUP($B93,'Object Info'!$A$2:$F$13,4,0))</f>
        <v>rskcsp_ds_spread_statement_record_staging</v>
      </c>
      <c r="U93" s="0" t="str">
        <f aca="false">Q93</f>
        <v>CurrencyIsoCode</v>
      </c>
      <c r="V93" s="0" t="str">
        <f aca="false">IF(OR(LEFT(H93,9)="reference", D93=""),"STRING",VLOOKUP($H93,'DataType Conversion'!$A$8:$I$37,3,0))</f>
        <v>STRING</v>
      </c>
      <c r="W93" s="0" t="n">
        <f aca="false">IF(J93="", "",J93)</f>
        <v>3</v>
      </c>
      <c r="X93" s="0" t="str">
        <f aca="false">S93</f>
        <v>Y</v>
      </c>
      <c r="Y93" s="0" t="str">
        <f aca="false">IF(OR($U93="Id",$U93="LastModifiedDate"), "C","")</f>
        <v/>
      </c>
      <c r="Z93" s="0" t="str">
        <f aca="false">IF(Q93= "", "", IF(H93="Picklist", "Y", "N"))</f>
        <v>Y</v>
      </c>
      <c r="AA93" s="0" t="str">
        <f aca="false">IF(OR(U93="CreatedDate",U93="CreatedById"),"Must be populated when changeType = CREATE","")</f>
        <v/>
      </c>
      <c r="AB93" s="0" t="str">
        <f aca="false">IF($B93="","",VLOOKUP($B93,'Object Info'!$A$2:$F$13,5,0))</f>
        <v>rskcsp_ds_spread_statement_record_curated</v>
      </c>
      <c r="AC93" s="0" t="str">
        <f aca="false">U93</f>
        <v>CurrencyIsoCode</v>
      </c>
      <c r="AD93" s="0" t="str">
        <f aca="false">V93</f>
        <v>STRING</v>
      </c>
      <c r="AE93" s="0" t="n">
        <f aca="false">IF(W93="","",W93)</f>
        <v>3</v>
      </c>
      <c r="AF93" s="0" t="str">
        <f aca="false">X93</f>
        <v>Y</v>
      </c>
      <c r="AG93" s="0" t="str">
        <f aca="false">M93</f>
        <v/>
      </c>
      <c r="AH93" s="0" t="str">
        <f aca="false">IF(AC93="LastModifiedDate","Must be latest date for the record id in Staging, and date must be t-1", "")</f>
        <v/>
      </c>
      <c r="AL93" s="0" t="str">
        <f aca="false">IF($B93="","",VLOOKUP($B93,'Object Info'!$A$2:$F$13,6,0))</f>
        <v>spread_statement_record</v>
      </c>
      <c r="AM93" s="0" t="str">
        <f aca="false">IF(AC93="","",IF(OR(AC93="ccs_migration_id__c"),SUBSTITUTE(LOWER(AC93),"__c",""),_xlfn.IFNA(SUBSTITUTE(SUBSTITUTE(SUBSTITUTE(SUBSTITUTE(AC93,"LLC_BI__",""),"CCS_",""),"__c",""),"cm_",""),AC93)))</f>
        <v>CurrencyIsoCode</v>
      </c>
      <c r="AN93" s="0" t="str">
        <f aca="false">IF(AD93="","",AD93)</f>
        <v>STRING</v>
      </c>
      <c r="AO93" s="0" t="n">
        <f aca="false">IF(AE93="","",AE93)</f>
        <v>3</v>
      </c>
      <c r="AP93" s="0" t="str">
        <f aca="false">IF(AF93="","",AF93)</f>
        <v>Y</v>
      </c>
      <c r="AQ93" s="0" t="str">
        <f aca="false">IF(AG93="","",AG93)</f>
        <v/>
      </c>
    </row>
    <row r="94" customFormat="false" ht="15" hidden="false" customHeight="false" outlineLevel="0" collapsed="false">
      <c r="A94" s="0" t="str">
        <f aca="false">B94&amp;D94</f>
        <v>LLC_BI__Spread_Statement_Record__cLLC_BI__Debit__c</v>
      </c>
      <c r="B94" s="0" t="s">
        <v>90</v>
      </c>
      <c r="C94" s="0" t="str">
        <f aca="false">_xlfn.IFNA(VLOOKUP($A94,nCino_DMW!$A$2:$AI$358,7,0),"")</f>
        <v>Spread Statement Record</v>
      </c>
      <c r="D94" s="0" t="s">
        <v>494</v>
      </c>
      <c r="E94" s="0" t="str">
        <f aca="false">_xlfn.IFNA(VLOOKUP($A94,nCino_DMW!$A$2:$AI$358,9,0),"")</f>
        <v>Debit</v>
      </c>
      <c r="F94" s="0" t="str">
        <f aca="false">_xlfn.IFNA(VLOOKUP($A94,nCino_DMW!$A$1:$AI$358,12,0),"")</f>
        <v>This field is optional. It is driven by user selection within the spreading application. When enabled, the spread statement record (chart of account) is treated as a debit. When disabled, the spread statement record is treated as a credit. By default, it is disabled.</v>
      </c>
      <c r="G94" s="0" t="str">
        <f aca="false">_xlfn.IFNA(IF(VLOOKUP($A94,nCino_DMW!$A$1:$AI$358,13,0)=0,"", VLOOKUP($A94,nCino_DMW!$A$1:$AI$358,13,0)),"")</f>
        <v>Checkbox</v>
      </c>
      <c r="H94" s="0" t="str">
        <f aca="false">_xlfn.IFNA(IF(VLOOKUP($A94,nCino_DevProc!$A$2:$S$352,8,0)=0,"", VLOOKUP($A94,nCino_DevProc!$A$2:$S$352,8,0)),"")</f>
        <v>boolean</v>
      </c>
      <c r="I94" s="0" t="str">
        <f aca="false">_xlfn.IFNA(IF(VLOOKUP($A94,nCino_DMW!$A$1:$AI$358,2,0)=0,"", VLOOKUP($A94,nCino_DMW!$A$1:$AI$358,2,0)),"")</f>
        <v>Boolean (True/False)</v>
      </c>
      <c r="J94" s="0" t="str">
        <f aca="false">IF(OR(D94=0, IFERROR(VLOOKUP($A94,nCino_DevProc!$A$2:$S$352,2,0),0)=0),"", VLOOKUP($A94,nCino_DevProc!$A$2:$S$352,2,0))</f>
        <v/>
      </c>
      <c r="K94" s="0" t="str">
        <f aca="false">IFERROR(IF(VLOOKUP($A94,nCino_DMW!$A$1:$AI$358,22,0)="Y", "N", IF(VLOOKUP($A94,nCino_DMW!$A$1:$AI$358,22,0)="N",  "Y", "")),"")</f>
        <v>Y</v>
      </c>
      <c r="L94" s="0" t="str">
        <f aca="false">_xlfn.IFNA(IF(VLOOKUP($A94,nCino_DevProc!$A$2:$S$352,8,0)=TRUE(), "Y", "N"),"")</f>
        <v>N</v>
      </c>
      <c r="M94" s="0" t="str">
        <f aca="false">IFERROR(IF(VLOOKUP($A94,nCino_DevProc!$A$2:$S$352,18,0)=TRUE(), "E", IF(D94="Id", "P", IF(OR(LEFT(G94, 6) = "Lookup", LEFT(G94, 6) ="Master"), "F",""))),"")</f>
        <v/>
      </c>
      <c r="N94" s="0" t="str">
        <f aca="false">_xlfn.IFNA(IF(VLOOKUP($A94,nCino_DMW!$A$1:$AI$358,4,0)="System generated", "Y", "N"),"")</f>
        <v>N</v>
      </c>
      <c r="O94" s="0" t="str">
        <f aca="false">IF(LEFT(G94,6)="lookup", G94,IF(OR(D94=0, IFERROR(VLOOKUP($A94,nCino_DevProc!$A$2:$S$352,18,0),0)=0),"", VLOOKUP($A94,nCino_DevProc!$A$2:$S$352,18,0)))</f>
        <v/>
      </c>
      <c r="P94" s="0" t="str">
        <f aca="false">IF($B94="","",VLOOKUP($B94,'Object Info'!$A$2:$F$13,3,0))</f>
        <v>rskcsp_ds_spread_statement_record</v>
      </c>
      <c r="Q94" s="0" t="str">
        <f aca="false">IF(D94="","",D94)</f>
        <v>LLC_BI__Debit__c</v>
      </c>
      <c r="R94" s="0" t="s">
        <v>158</v>
      </c>
      <c r="S94" s="0" t="str">
        <f aca="false">IF(OR(Q94 ="transactionKey", Q94="sequenceNumber", Q94 = "commitTimestamp", Q94 = "commitUser",Q94 = "commitNumber", Q94="changetype",Q94="entityName",Q94="ID", LEFT(Q94,12)="LastModified"), "N","Y")</f>
        <v>Y</v>
      </c>
      <c r="T94" s="0" t="str">
        <f aca="false">IF($B94="","",VLOOKUP($B94,'Object Info'!$A$2:$F$13,4,0))</f>
        <v>rskcsp_ds_spread_statement_record_staging</v>
      </c>
      <c r="U94" s="0" t="str">
        <f aca="false">Q94</f>
        <v>LLC_BI__Debit__c</v>
      </c>
      <c r="V94" s="0" t="str">
        <f aca="false">IF(OR(LEFT(H94,9)="reference", D94=""),"STRING",VLOOKUP($H94,'DataType Conversion'!$A$8:$I$37,3,0))</f>
        <v>BOOL</v>
      </c>
      <c r="W94" s="0" t="str">
        <f aca="false">IF(J94="", "",J94)</f>
        <v/>
      </c>
      <c r="X94" s="0" t="str">
        <f aca="false">S94</f>
        <v>Y</v>
      </c>
      <c r="Y94" s="0" t="str">
        <f aca="false">IF(OR($U94="Id",$U94="LastModifiedDate"), "C","")</f>
        <v/>
      </c>
      <c r="Z94" s="0" t="str">
        <f aca="false">IF(Q94= "", "", IF(H94="Picklist", "Y", "N"))</f>
        <v>N</v>
      </c>
      <c r="AA94" s="0" t="str">
        <f aca="false">IF(OR(U94="CreatedDate",U94="CreatedById"),"Must be populated when changeType = CREATE","")</f>
        <v/>
      </c>
      <c r="AB94" s="0" t="str">
        <f aca="false">IF($B94="","",VLOOKUP($B94,'Object Info'!$A$2:$F$13,5,0))</f>
        <v>rskcsp_ds_spread_statement_record_curated</v>
      </c>
      <c r="AC94" s="0" t="str">
        <f aca="false">U94</f>
        <v>LLC_BI__Debit__c</v>
      </c>
      <c r="AD94" s="0" t="str">
        <f aca="false">V94</f>
        <v>BOOL</v>
      </c>
      <c r="AE94" s="0" t="str">
        <f aca="false">IF(W94="","",W94)</f>
        <v/>
      </c>
      <c r="AF94" s="0" t="str">
        <f aca="false">X94</f>
        <v>Y</v>
      </c>
      <c r="AG94" s="0" t="str">
        <f aca="false">M94</f>
        <v/>
      </c>
      <c r="AH94" s="0" t="str">
        <f aca="false">IF(AC94="LastModifiedDate","Must be latest date for the record id in Staging, and date must be t-1", "")</f>
        <v/>
      </c>
      <c r="AL94" s="0" t="str">
        <f aca="false">IF($B94="","",VLOOKUP($B94,'Object Info'!$A$2:$F$13,6,0))</f>
        <v>spread_statement_record</v>
      </c>
      <c r="AM94" s="0" t="str">
        <f aca="false">IF(AC94="","",IF(OR(AC94="ccs_migration_id__c"),SUBSTITUTE(LOWER(AC94),"__c",""),_xlfn.IFNA(SUBSTITUTE(SUBSTITUTE(SUBSTITUTE(SUBSTITUTE(AC94,"LLC_BI__",""),"CCS_",""),"__c",""),"cm_",""),AC94)))</f>
        <v>Debit</v>
      </c>
      <c r="AN94" s="0" t="str">
        <f aca="false">IF(AD94="","",AD94)</f>
        <v>BOOL</v>
      </c>
      <c r="AO94" s="0" t="str">
        <f aca="false">IF(AE94="","",AE94)</f>
        <v/>
      </c>
      <c r="AP94" s="0" t="str">
        <f aca="false">IF(AF94="","",AF94)</f>
        <v>Y</v>
      </c>
      <c r="AQ94" s="0" t="str">
        <f aca="false">IF(AG94="","",AG94)</f>
        <v/>
      </c>
    </row>
    <row r="95" customFormat="false" ht="15" hidden="false" customHeight="false" outlineLevel="0" collapsed="false">
      <c r="A95" s="0" t="str">
        <f aca="false">B95&amp;D95</f>
        <v>LLC_BI__Spread_Statement_Record__cLLC_BI__Display_Type__c</v>
      </c>
      <c r="B95" s="0" t="s">
        <v>90</v>
      </c>
      <c r="C95" s="0" t="str">
        <f aca="false">_xlfn.IFNA(VLOOKUP($A95,nCino_DMW!$A$2:$AI$358,7,0),"")</f>
        <v>Spread Statement Record</v>
      </c>
      <c r="D95" s="0" t="s">
        <v>637</v>
      </c>
      <c r="E95" s="0" t="str">
        <f aca="false">_xlfn.IFNA(VLOOKUP($A95,nCino_DMW!$A$2:$AI$358,9,0),"")</f>
        <v>Display Type</v>
      </c>
      <c r="F95" s="0" t="str">
        <f aca="false">_xlfn.IFNA(VLOOKUP($A95,nCino_DMW!$A$1:$AI$358,12,0),"")</f>
        <v>This field is required and automatically updated. Determines display of Spread Statement Record.</v>
      </c>
      <c r="G95" s="0" t="str">
        <f aca="false">_xlfn.IFNA(IF(VLOOKUP($A95,nCino_DMW!$A$1:$AI$358,13,0)=0,"", VLOOKUP($A95,nCino_DMW!$A$1:$AI$358,13,0)),"")</f>
        <v>Picklist</v>
      </c>
      <c r="H95" s="0" t="str">
        <f aca="false">_xlfn.IFNA(IF(VLOOKUP($A95,nCino_DevProc!$A$2:$S$352,8,0)=0,"", VLOOKUP($A95,nCino_DevProc!$A$2:$S$352,8,0)),"")</f>
        <v>picklist</v>
      </c>
      <c r="I95" s="0" t="str">
        <f aca="false">_xlfn.IFNA(IF(VLOOKUP($A95,nCino_DMW!$A$1:$AI$358,2,0)=0,"", VLOOKUP($A95,nCino_DMW!$A$1:$AI$358,2,0)),"")</f>
        <v>See picklist options for lengths</v>
      </c>
      <c r="J95" s="0" t="n">
        <f aca="false">IF(OR(D95=0, IFERROR(VLOOKUP($A95,nCino_DevProc!$A$2:$S$352,2,0),0)=0),"", VLOOKUP($A95,nCino_DevProc!$A$2:$S$352,2,0))</f>
        <v>255</v>
      </c>
      <c r="K95" s="0" t="str">
        <f aca="false">IFERROR(IF(VLOOKUP($A95,nCino_DMW!$A$1:$AI$358,22,0)="Y", "N", IF(VLOOKUP($A95,nCino_DMW!$A$1:$AI$358,22,0)="N",  "Y", "")),"")</f>
        <v>Y</v>
      </c>
      <c r="L95" s="0" t="str">
        <f aca="false">_xlfn.IFNA(IF(VLOOKUP($A95,nCino_DevProc!$A$2:$S$352,8,0)=TRUE(), "Y", "N"),"")</f>
        <v>N</v>
      </c>
      <c r="M95" s="0" t="str">
        <f aca="false">IFERROR(IF(VLOOKUP($A95,nCino_DevProc!$A$2:$S$352,18,0)=TRUE(), "E", IF(D95="Id", "P", IF(OR(LEFT(G95, 6) = "Lookup", LEFT(G95, 6) ="Master"), "F",""))),"")</f>
        <v/>
      </c>
      <c r="N95" s="0" t="str">
        <f aca="false">_xlfn.IFNA(IF(VLOOKUP($A95,nCino_DMW!$A$1:$AI$358,4,0)="System generated", "Y", "N"),"")</f>
        <v>N</v>
      </c>
      <c r="O95" s="0" t="str">
        <f aca="false">IF(LEFT(G95,6)="lookup", G95,IF(OR(D95=0, IFERROR(VLOOKUP($A95,nCino_DevProc!$A$2:$S$352,18,0),0)=0),"", VLOOKUP($A95,nCino_DevProc!$A$2:$S$352,18,0)))</f>
        <v/>
      </c>
      <c r="P95" s="0" t="str">
        <f aca="false">IF($B95="","",VLOOKUP($B95,'Object Info'!$A$2:$F$13,3,0))</f>
        <v>rskcsp_ds_spread_statement_record</v>
      </c>
      <c r="Q95" s="0" t="str">
        <f aca="false">IF(D95="","",D95)</f>
        <v>LLC_BI__Display_Type__c</v>
      </c>
      <c r="R95" s="0" t="s">
        <v>158</v>
      </c>
      <c r="S95" s="0" t="str">
        <f aca="false">IF(OR(Q95 ="transactionKey", Q95="sequenceNumber", Q95 = "commitTimestamp", Q95 = "commitUser",Q95 = "commitNumber", Q95="changetype",Q95="entityName",Q95="ID", LEFT(Q95,12)="LastModified"), "N","Y")</f>
        <v>Y</v>
      </c>
      <c r="T95" s="0" t="str">
        <f aca="false">IF($B95="","",VLOOKUP($B95,'Object Info'!$A$2:$F$13,4,0))</f>
        <v>rskcsp_ds_spread_statement_record_staging</v>
      </c>
      <c r="U95" s="0" t="str">
        <f aca="false">Q95</f>
        <v>LLC_BI__Display_Type__c</v>
      </c>
      <c r="V95" s="0" t="str">
        <f aca="false">IF(OR(LEFT(H95,9)="reference", D95=""),"STRING",VLOOKUP($H95,'DataType Conversion'!$A$8:$I$37,3,0))</f>
        <v>STRING</v>
      </c>
      <c r="W95" s="0" t="n">
        <f aca="false">IF(J95="", "",J95)</f>
        <v>255</v>
      </c>
      <c r="X95" s="0" t="str">
        <f aca="false">S95</f>
        <v>Y</v>
      </c>
      <c r="Y95" s="0" t="str">
        <f aca="false">IF(OR($U95="Id",$U95="LastModifiedDate"), "C","")</f>
        <v/>
      </c>
      <c r="Z95" s="0" t="str">
        <f aca="false">IF(Q95= "", "", IF(H95="Picklist", "Y", "N"))</f>
        <v>Y</v>
      </c>
      <c r="AA95" s="0" t="str">
        <f aca="false">IF(OR(U95="CreatedDate",U95="CreatedById"),"Must be populated when changeType = CREATE","")</f>
        <v/>
      </c>
      <c r="AB95" s="0" t="str">
        <f aca="false">IF($B95="","",VLOOKUP($B95,'Object Info'!$A$2:$F$13,5,0))</f>
        <v>rskcsp_ds_spread_statement_record_curated</v>
      </c>
      <c r="AC95" s="0" t="str">
        <f aca="false">U95</f>
        <v>LLC_BI__Display_Type__c</v>
      </c>
      <c r="AD95" s="0" t="str">
        <f aca="false">V95</f>
        <v>STRING</v>
      </c>
      <c r="AE95" s="0" t="n">
        <f aca="false">IF(W95="","",W95)</f>
        <v>255</v>
      </c>
      <c r="AF95" s="0" t="str">
        <f aca="false">X95</f>
        <v>Y</v>
      </c>
      <c r="AG95" s="0" t="str">
        <f aca="false">M95</f>
        <v/>
      </c>
      <c r="AH95" s="0" t="str">
        <f aca="false">IF(AC95="LastModifiedDate","Must be latest date for the record id in Staging, and date must be t-1", "")</f>
        <v/>
      </c>
      <c r="AL95" s="0" t="str">
        <f aca="false">IF($B95="","",VLOOKUP($B95,'Object Info'!$A$2:$F$13,6,0))</f>
        <v>spread_statement_record</v>
      </c>
      <c r="AM95" s="0" t="str">
        <f aca="false">IF(AC95="","",IF(OR(AC95="ccs_migration_id__c"),SUBSTITUTE(LOWER(AC95),"__c",""),_xlfn.IFNA(SUBSTITUTE(SUBSTITUTE(SUBSTITUTE(SUBSTITUTE(AC95,"LLC_BI__",""),"CCS_",""),"__c",""),"cm_",""),AC95)))</f>
        <v>Display_Type</v>
      </c>
      <c r="AN95" s="0" t="str">
        <f aca="false">IF(AD95="","",AD95)</f>
        <v>STRING</v>
      </c>
      <c r="AO95" s="0" t="n">
        <f aca="false">IF(AE95="","",AE95)</f>
        <v>255</v>
      </c>
      <c r="AP95" s="0" t="str">
        <f aca="false">IF(AF95="","",AF95)</f>
        <v>Y</v>
      </c>
      <c r="AQ95" s="0" t="str">
        <f aca="false">IF(AG95="","",AG95)</f>
        <v/>
      </c>
    </row>
    <row r="96" customFormat="false" ht="15" hidden="false" customHeight="false" outlineLevel="0" collapsed="false">
      <c r="A96" s="0" t="str">
        <f aca="false">B96&amp;D96</f>
        <v>LLC_BI__Spread_Statement_Record__cLLC_BI__Formula_Long_Text__c</v>
      </c>
      <c r="B96" s="0" t="s">
        <v>90</v>
      </c>
      <c r="C96" s="0" t="str">
        <f aca="false">_xlfn.IFNA(VLOOKUP($A96,nCino_DMW!$A$2:$AI$358,7,0),"")</f>
        <v>Spread Statement Record</v>
      </c>
      <c r="D96" s="0" t="s">
        <v>653</v>
      </c>
      <c r="E96" s="0" t="str">
        <f aca="false">_xlfn.IFNA(VLOOKUP($A96,nCino_DMW!$A$2:$AI$358,9,0),"")</f>
        <v>Formula</v>
      </c>
      <c r="F96" s="0" t="str">
        <f aca="false">_xlfn.IFNA(VLOOKUP($A96,nCino_DMW!$A$1:$AI$358,12,0),"")</f>
        <v>Users populate this optional text field with a formula that defines the values in the Spreads row. By default, it is blank.</v>
      </c>
      <c r="G96" s="0" t="str">
        <f aca="false">_xlfn.IFNA(IF(VLOOKUP($A96,nCino_DMW!$A$1:$AI$358,13,0)=0,"", VLOOKUP($A96,nCino_DMW!$A$1:$AI$358,13,0)),"")</f>
        <v>Long Text Area</v>
      </c>
      <c r="H96" s="0" t="str">
        <f aca="false">_xlfn.IFNA(IF(VLOOKUP($A96,nCino_DevProc!$A$2:$S$352,8,0)=0,"", VLOOKUP($A96,nCino_DevProc!$A$2:$S$352,8,0)),"")</f>
        <v>textarea</v>
      </c>
      <c r="I96" s="0" t="n">
        <f aca="false">_xlfn.IFNA(IF(VLOOKUP($A96,nCino_DMW!$A$1:$AI$358,2,0)=0,"", VLOOKUP($A96,nCino_DMW!$A$1:$AI$358,2,0)),"")</f>
        <v>32768</v>
      </c>
      <c r="J96" s="0" t="n">
        <f aca="false">IF(OR(D96=0, IFERROR(VLOOKUP($A96,nCino_DevProc!$A$2:$S$352,2,0),0)=0),"", VLOOKUP($A96,nCino_DevProc!$A$2:$S$352,2,0))</f>
        <v>32768</v>
      </c>
      <c r="K96" s="0" t="str">
        <f aca="false">IFERROR(IF(VLOOKUP($A96,nCino_DMW!$A$1:$AI$358,22,0)="Y", "N", IF(VLOOKUP($A96,nCino_DMW!$A$1:$AI$358,22,0)="N",  "Y", "")),"")</f>
        <v>Y</v>
      </c>
      <c r="L96" s="0" t="str">
        <f aca="false">_xlfn.IFNA(IF(VLOOKUP($A96,nCino_DevProc!$A$2:$S$352,8,0)=TRUE(), "Y", "N"),"")</f>
        <v>N</v>
      </c>
      <c r="M96" s="0" t="str">
        <f aca="false">IFERROR(IF(VLOOKUP($A96,nCino_DevProc!$A$2:$S$352,18,0)=TRUE(), "E", IF(D96="Id", "P", IF(OR(LEFT(G96, 6) = "Lookup", LEFT(G96, 6) ="Master"), "F",""))),"")</f>
        <v/>
      </c>
      <c r="N96" s="0" t="str">
        <f aca="false">_xlfn.IFNA(IF(VLOOKUP($A96,nCino_DMW!$A$1:$AI$358,4,0)="System generated", "Y", "N"),"")</f>
        <v>N</v>
      </c>
      <c r="O96" s="0" t="str">
        <f aca="false">IF(LEFT(G96,6)="lookup", G96,IF(OR(D96=0, IFERROR(VLOOKUP($A96,nCino_DevProc!$A$2:$S$352,18,0),0)=0),"", VLOOKUP($A96,nCino_DevProc!$A$2:$S$352,18,0)))</f>
        <v/>
      </c>
      <c r="P96" s="0" t="str">
        <f aca="false">IF($B96="","",VLOOKUP($B96,'Object Info'!$A$2:$F$13,3,0))</f>
        <v>rskcsp_ds_spread_statement_record</v>
      </c>
      <c r="Q96" s="0" t="str">
        <f aca="false">IF(D96="","",D96)</f>
        <v>LLC_BI__Formula_Long_Text__c</v>
      </c>
      <c r="R96" s="0" t="s">
        <v>158</v>
      </c>
      <c r="S96" s="0" t="str">
        <f aca="false">IF(OR(Q96 ="transactionKey", Q96="sequenceNumber", Q96 = "commitTimestamp", Q96 = "commitUser",Q96 = "commitNumber", Q96="changetype",Q96="entityName",Q96="ID", LEFT(Q96,12)="LastModified"), "N","Y")</f>
        <v>Y</v>
      </c>
      <c r="T96" s="0" t="str">
        <f aca="false">IF($B96="","",VLOOKUP($B96,'Object Info'!$A$2:$F$13,4,0))</f>
        <v>rskcsp_ds_spread_statement_record_staging</v>
      </c>
      <c r="U96" s="0" t="str">
        <f aca="false">Q96</f>
        <v>LLC_BI__Formula_Long_Text__c</v>
      </c>
      <c r="V96" s="0" t="str">
        <f aca="false">IF(OR(LEFT(H96,9)="reference", D96=""),"STRING",VLOOKUP($H96,'DataType Conversion'!$A$8:$I$37,3,0))</f>
        <v>STRING</v>
      </c>
      <c r="W96" s="0" t="n">
        <f aca="false">IF(J96="", "",J96)</f>
        <v>32768</v>
      </c>
      <c r="X96" s="0" t="str">
        <f aca="false">S96</f>
        <v>Y</v>
      </c>
      <c r="Y96" s="0" t="str">
        <f aca="false">IF(OR($U96="Id",$U96="LastModifiedDate"), "C","")</f>
        <v/>
      </c>
      <c r="Z96" s="0" t="str">
        <f aca="false">IF(Q96= "", "", IF(H96="Picklist", "Y", "N"))</f>
        <v>N</v>
      </c>
      <c r="AA96" s="0" t="str">
        <f aca="false">IF(OR(U96="CreatedDate",U96="CreatedById"),"Must be populated when changeType = CREATE","")</f>
        <v/>
      </c>
      <c r="AB96" s="0" t="str">
        <f aca="false">IF($B96="","",VLOOKUP($B96,'Object Info'!$A$2:$F$13,5,0))</f>
        <v>rskcsp_ds_spread_statement_record_curated</v>
      </c>
      <c r="AC96" s="0" t="str">
        <f aca="false">U96</f>
        <v>LLC_BI__Formula_Long_Text__c</v>
      </c>
      <c r="AD96" s="0" t="str">
        <f aca="false">V96</f>
        <v>STRING</v>
      </c>
      <c r="AE96" s="0" t="n">
        <f aca="false">IF(W96="","",W96)</f>
        <v>32768</v>
      </c>
      <c r="AF96" s="0" t="str">
        <f aca="false">X96</f>
        <v>Y</v>
      </c>
      <c r="AG96" s="0" t="str">
        <f aca="false">M96</f>
        <v/>
      </c>
      <c r="AH96" s="0" t="str">
        <f aca="false">IF(AC96="LastModifiedDate","Must be latest date for the record id in Staging, and date must be t-1", "")</f>
        <v/>
      </c>
      <c r="AL96" s="0" t="str">
        <f aca="false">IF($B96="","",VLOOKUP($B96,'Object Info'!$A$2:$F$13,6,0))</f>
        <v>spread_statement_record</v>
      </c>
      <c r="AM96" s="0" t="str">
        <f aca="false">IF(AC96="","",IF(OR(AC96="ccs_migration_id__c"),SUBSTITUTE(LOWER(AC96),"__c",""),_xlfn.IFNA(SUBSTITUTE(SUBSTITUTE(SUBSTITUTE(SUBSTITUTE(AC96,"LLC_BI__",""),"CCS_",""),"__c",""),"cm_",""),AC96)))</f>
        <v>Formula_Long_Text</v>
      </c>
      <c r="AN96" s="0" t="str">
        <f aca="false">IF(AD96="","",AD96)</f>
        <v>STRING</v>
      </c>
      <c r="AO96" s="0" t="n">
        <f aca="false">IF(AE96="","",AE96)</f>
        <v>32768</v>
      </c>
      <c r="AP96" s="0" t="str">
        <f aca="false">IF(AF96="","",AF96)</f>
        <v>Y</v>
      </c>
      <c r="AQ96" s="0" t="str">
        <f aca="false">IF(AG96="","",AG96)</f>
        <v/>
      </c>
    </row>
    <row r="97" customFormat="false" ht="15" hidden="false" customHeight="false" outlineLevel="0" collapsed="false">
      <c r="A97" s="0" t="str">
        <f aca="false">B97&amp;D97</f>
        <v>LLC_BI__Spread_Statement_Record__cLLC_BI__KPI_Type__c</v>
      </c>
      <c r="B97" s="0" t="s">
        <v>90</v>
      </c>
      <c r="C97" s="0" t="str">
        <f aca="false">_xlfn.IFNA(VLOOKUP($A97,nCino_DMW!$A$2:$AI$358,7,0),"")</f>
        <v>Spread Statement Record</v>
      </c>
      <c r="D97" s="0" t="s">
        <v>531</v>
      </c>
      <c r="E97" s="0" t="str">
        <f aca="false">_xlfn.IFNA(VLOOKUP($A97,nCino_DMW!$A$2:$AI$358,9,0),"")</f>
        <v>Highlights Type</v>
      </c>
      <c r="F97" s="0" t="str">
        <f aca="false">_xlfn.IFNA(VLOOKUP($A97,nCino_DMW!$A$1:$AI$358,12,0),"")</f>
        <v>This field is optional. It is driven by user selections within the spreading application. When "Standard Highlight" is selected, the spread statement record (chart of account) is treated as a highlight that cannot be deselected by a user. When "User Highlight" is selected, the spread statement record can be deselected by a user. If neither are selected, the spread statement record is not treated as a highlight. By default, this picklist does not have either selected. None</v>
      </c>
      <c r="G97" s="0" t="str">
        <f aca="false">_xlfn.IFNA(IF(VLOOKUP($A97,nCino_DMW!$A$1:$AI$358,13,0)=0,"", VLOOKUP($A97,nCino_DMW!$A$1:$AI$358,13,0)),"")</f>
        <v>Picklist</v>
      </c>
      <c r="H97" s="0" t="str">
        <f aca="false">_xlfn.IFNA(IF(VLOOKUP($A97,nCino_DevProc!$A$2:$S$352,8,0)=0,"", VLOOKUP($A97,nCino_DevProc!$A$2:$S$352,8,0)),"")</f>
        <v>picklist</v>
      </c>
      <c r="I97" s="0" t="str">
        <f aca="false">_xlfn.IFNA(IF(VLOOKUP($A97,nCino_DMW!$A$1:$AI$358,2,0)=0,"", VLOOKUP($A97,nCino_DMW!$A$1:$AI$358,2,0)),"")</f>
        <v>See picklist options for lengths</v>
      </c>
      <c r="J97" s="0" t="n">
        <f aca="false">IF(OR(D97=0, IFERROR(VLOOKUP($A97,nCino_DevProc!$A$2:$S$352,2,0),0)=0),"", VLOOKUP($A97,nCino_DevProc!$A$2:$S$352,2,0))</f>
        <v>255</v>
      </c>
      <c r="K97" s="0" t="str">
        <f aca="false">IFERROR(IF(VLOOKUP($A97,nCino_DMW!$A$1:$AI$358,22,0)="Y", "N", IF(VLOOKUP($A97,nCino_DMW!$A$1:$AI$358,22,0)="N",  "Y", "")),"")</f>
        <v>Y</v>
      </c>
      <c r="L97" s="0" t="str">
        <f aca="false">_xlfn.IFNA(IF(VLOOKUP($A97,nCino_DevProc!$A$2:$S$352,8,0)=TRUE(), "Y", "N"),"")</f>
        <v>N</v>
      </c>
      <c r="M97" s="0" t="str">
        <f aca="false">IFERROR(IF(VLOOKUP($A97,nCino_DevProc!$A$2:$S$352,18,0)=TRUE(), "E", IF(D97="Id", "P", IF(OR(LEFT(G97, 6) = "Lookup", LEFT(G97, 6) ="Master"), "F",""))),"")</f>
        <v/>
      </c>
      <c r="N97" s="0" t="str">
        <f aca="false">_xlfn.IFNA(IF(VLOOKUP($A97,nCino_DMW!$A$1:$AI$358,4,0)="System generated", "Y", "N"),"")</f>
        <v>N</v>
      </c>
      <c r="O97" s="0" t="str">
        <f aca="false">IF(LEFT(G97,6)="lookup", G97,IF(OR(D97=0, IFERROR(VLOOKUP($A97,nCino_DevProc!$A$2:$S$352,18,0),0)=0),"", VLOOKUP($A97,nCino_DevProc!$A$2:$S$352,18,0)))</f>
        <v/>
      </c>
      <c r="P97" s="0" t="str">
        <f aca="false">IF($B97="","",VLOOKUP($B97,'Object Info'!$A$2:$F$13,3,0))</f>
        <v>rskcsp_ds_spread_statement_record</v>
      </c>
      <c r="Q97" s="0" t="str">
        <f aca="false">IF(D97="","",D97)</f>
        <v>LLC_BI__KPI_Type__c</v>
      </c>
      <c r="R97" s="0" t="s">
        <v>158</v>
      </c>
      <c r="S97" s="0" t="str">
        <f aca="false">IF(OR(Q97 ="transactionKey", Q97="sequenceNumber", Q97 = "commitTimestamp", Q97 = "commitUser",Q97 = "commitNumber", Q97="changetype",Q97="entityName",Q97="ID", LEFT(Q97,12)="LastModified"), "N","Y")</f>
        <v>Y</v>
      </c>
      <c r="T97" s="0" t="str">
        <f aca="false">IF($B97="","",VLOOKUP($B97,'Object Info'!$A$2:$F$13,4,0))</f>
        <v>rskcsp_ds_spread_statement_record_staging</v>
      </c>
      <c r="U97" s="0" t="str">
        <f aca="false">Q97</f>
        <v>LLC_BI__KPI_Type__c</v>
      </c>
      <c r="V97" s="0" t="str">
        <f aca="false">IF(OR(LEFT(H97,9)="reference", D97=""),"STRING",VLOOKUP($H97,'DataType Conversion'!$A$8:$I$37,3,0))</f>
        <v>STRING</v>
      </c>
      <c r="W97" s="0" t="n">
        <f aca="false">IF(J97="", "",J97)</f>
        <v>255</v>
      </c>
      <c r="X97" s="0" t="str">
        <f aca="false">S97</f>
        <v>Y</v>
      </c>
      <c r="Y97" s="0" t="str">
        <f aca="false">IF(OR($U97="Id",$U97="LastModifiedDate"), "C","")</f>
        <v/>
      </c>
      <c r="Z97" s="0" t="str">
        <f aca="false">IF(Q97= "", "", IF(H97="Picklist", "Y", "N"))</f>
        <v>Y</v>
      </c>
      <c r="AA97" s="0" t="str">
        <f aca="false">IF(OR(U97="CreatedDate",U97="CreatedById"),"Must be populated when changeType = CREATE","")</f>
        <v/>
      </c>
      <c r="AB97" s="0" t="str">
        <f aca="false">IF($B97="","",VLOOKUP($B97,'Object Info'!$A$2:$F$13,5,0))</f>
        <v>rskcsp_ds_spread_statement_record_curated</v>
      </c>
      <c r="AC97" s="0" t="str">
        <f aca="false">U97</f>
        <v>LLC_BI__KPI_Type__c</v>
      </c>
      <c r="AD97" s="0" t="str">
        <f aca="false">V97</f>
        <v>STRING</v>
      </c>
      <c r="AE97" s="0" t="n">
        <f aca="false">IF(W97="","",W97)</f>
        <v>255</v>
      </c>
      <c r="AF97" s="0" t="str">
        <f aca="false">X97</f>
        <v>Y</v>
      </c>
      <c r="AG97" s="0" t="str">
        <f aca="false">M97</f>
        <v/>
      </c>
      <c r="AH97" s="0" t="str">
        <f aca="false">IF(AC97="LastModifiedDate","Must be latest date for the record id in Staging, and date must be t-1", "")</f>
        <v/>
      </c>
      <c r="AL97" s="0" t="str">
        <f aca="false">IF($B97="","",VLOOKUP($B97,'Object Info'!$A$2:$F$13,6,0))</f>
        <v>spread_statement_record</v>
      </c>
      <c r="AM97" s="0" t="str">
        <f aca="false">IF(AC97="","",IF(OR(AC97="ccs_migration_id__c"),SUBSTITUTE(LOWER(AC97),"__c",""),_xlfn.IFNA(SUBSTITUTE(SUBSTITUTE(SUBSTITUTE(SUBSTITUTE(AC97,"LLC_BI__",""),"CCS_",""),"__c",""),"cm_",""),AC97)))</f>
        <v>KPI_Type</v>
      </c>
      <c r="AN97" s="0" t="str">
        <f aca="false">IF(AD97="","",AD97)</f>
        <v>STRING</v>
      </c>
      <c r="AO97" s="0" t="n">
        <f aca="false">IF(AE97="","",AE97)</f>
        <v>255</v>
      </c>
      <c r="AP97" s="0" t="str">
        <f aca="false">IF(AF97="","",AF97)</f>
        <v>Y</v>
      </c>
      <c r="AQ97" s="0" t="str">
        <f aca="false">IF(AG97="","",AG97)</f>
        <v/>
      </c>
    </row>
    <row r="98" customFormat="false" ht="15" hidden="false" customHeight="false" outlineLevel="0" collapsed="false">
      <c r="A98" s="0" t="str">
        <f aca="false">B98&amp;D98</f>
        <v>LLC_BI__Spread_Statement_Record__cId</v>
      </c>
      <c r="B98" s="0" t="s">
        <v>90</v>
      </c>
      <c r="C98" s="0" t="str">
        <f aca="false">_xlfn.IFNA(VLOOKUP($A98,nCino_DMW!$A$2:$AI$358,7,0),"")</f>
        <v>Spread Statement Record</v>
      </c>
      <c r="D98" s="0" t="s">
        <v>143</v>
      </c>
      <c r="E98" s="0" t="str">
        <f aca="false">_xlfn.IFNA(VLOOKUP($A98,nCino_DMW!$A$2:$AI$358,9,0),"")</f>
        <v>Id</v>
      </c>
      <c r="F98" s="0" t="str">
        <f aca="false">_xlfn.IFNA(VLOOKUP($A98,nCino_DMW!$A$1:$AI$358,12,0),"")</f>
        <v>Id</v>
      </c>
      <c r="G98" s="0" t="str">
        <f aca="false">_xlfn.IFNA(IF(VLOOKUP($A98,nCino_DMW!$A$1:$AI$358,13,0)=0,"", VLOOKUP($A98,nCino_DMW!$A$1:$AI$358,13,0)),"")</f>
        <v>Id</v>
      </c>
      <c r="H98" s="0" t="str">
        <f aca="false">_xlfn.IFNA(IF(VLOOKUP($A98,nCino_DevProc!$A$2:$S$352,8,0)=0,"", VLOOKUP($A98,nCino_DevProc!$A$2:$S$352,8,0)),"")</f>
        <v>id</v>
      </c>
      <c r="I98" s="0" t="n">
        <f aca="false">_xlfn.IFNA(IF(VLOOKUP($A98,nCino_DMW!$A$1:$AI$358,2,0)=0,"", VLOOKUP($A98,nCino_DMW!$A$1:$AI$358,2,0)),"")</f>
        <v>18</v>
      </c>
      <c r="J98" s="0" t="n">
        <f aca="false">IF(OR(D98=0, IFERROR(VLOOKUP($A98,nCino_DevProc!$A$2:$S$352,2,0),0)=0),"", VLOOKUP($A98,nCino_DevProc!$A$2:$S$352,2,0))</f>
        <v>18</v>
      </c>
      <c r="K98" s="0" t="str">
        <f aca="false">IFERROR(IF(VLOOKUP($A98,nCino_DMW!$A$1:$AI$358,22,0)="Y", "N", IF(VLOOKUP($A98,nCino_DMW!$A$1:$AI$358,22,0)="N",  "Y", "")),"")</f>
        <v>Y</v>
      </c>
      <c r="L98" s="0" t="str">
        <f aca="false">_xlfn.IFNA(IF(VLOOKUP($A98,nCino_DevProc!$A$2:$S$352,8,0)=TRUE(), "Y", "N"),"")</f>
        <v>N</v>
      </c>
      <c r="M98" s="0" t="str">
        <f aca="false">IFERROR(IF(VLOOKUP($A98,nCino_DevProc!$A$2:$S$352,18,0)=TRUE(), "E", IF(D98="Id", "P", IF(OR(LEFT(G98, 6) = "Lookup", LEFT(G98, 6) ="Master"), "F",""))),"")</f>
        <v>P</v>
      </c>
      <c r="N98" s="0" t="str">
        <f aca="false">_xlfn.IFNA(IF(VLOOKUP($A98,nCino_DMW!$A$1:$AI$358,4,0)="System generated", "Y", "N"),"")</f>
        <v>Y</v>
      </c>
      <c r="O98" s="0" t="str">
        <f aca="false">IF(LEFT(G98,6)="lookup", G98,IF(OR(D98=0, IFERROR(VLOOKUP($A98,nCino_DevProc!$A$2:$S$352,18,0),0)=0),"", VLOOKUP($A98,nCino_DevProc!$A$2:$S$352,18,0)))</f>
        <v/>
      </c>
      <c r="P98" s="0" t="str">
        <f aca="false">IF($B98="","",VLOOKUP($B98,'Object Info'!$A$2:$F$13,3,0))</f>
        <v>rskcsp_ds_spread_statement_record</v>
      </c>
      <c r="Q98" s="0" t="str">
        <f aca="false">IF(D98="","",D98)</f>
        <v>Id</v>
      </c>
      <c r="R98" s="0" t="s">
        <v>158</v>
      </c>
      <c r="S98" s="0" t="str">
        <f aca="false">IF(OR(Q98 ="transactionKey", Q98="sequenceNumber", Q98 = "commitTimestamp", Q98 = "commitUser",Q98 = "commitNumber", Q98="changetype",Q98="entityName",Q98="ID", LEFT(Q98,12)="LastModified"), "N","Y")</f>
        <v>N</v>
      </c>
      <c r="T98" s="0" t="str">
        <f aca="false">IF($B98="","",VLOOKUP($B98,'Object Info'!$A$2:$F$13,4,0))</f>
        <v>rskcsp_ds_spread_statement_record_staging</v>
      </c>
      <c r="U98" s="0" t="str">
        <f aca="false">Q98</f>
        <v>Id</v>
      </c>
      <c r="V98" s="0" t="str">
        <f aca="false">IF(OR(LEFT(H98,9)="reference", D98=""),"STRING",VLOOKUP($H98,'DataType Conversion'!$A$8:$I$37,3,0))</f>
        <v>STRING</v>
      </c>
      <c r="W98" s="0" t="n">
        <f aca="false">IF(J98="", "",J98)</f>
        <v>18</v>
      </c>
      <c r="X98" s="0" t="str">
        <f aca="false">S98</f>
        <v>N</v>
      </c>
      <c r="Y98" s="0" t="str">
        <f aca="false">IF(OR($U98="Id",$U98="LastModifiedDate"), "C","")</f>
        <v>C</v>
      </c>
      <c r="Z98" s="0" t="str">
        <f aca="false">IF(Q98= "", "", IF(H98="Picklist", "Y", "N"))</f>
        <v>N</v>
      </c>
      <c r="AA98" s="0" t="str">
        <f aca="false">IF(OR(U98="CreatedDate",U98="CreatedById"),"Must be populated when changeType = CREATE","")</f>
        <v/>
      </c>
      <c r="AB98" s="0" t="str">
        <f aca="false">IF($B98="","",VLOOKUP($B98,'Object Info'!$A$2:$F$13,5,0))</f>
        <v>rskcsp_ds_spread_statement_record_curated</v>
      </c>
      <c r="AC98" s="0" t="str">
        <f aca="false">U98</f>
        <v>Id</v>
      </c>
      <c r="AD98" s="0" t="str">
        <f aca="false">V98</f>
        <v>STRING</v>
      </c>
      <c r="AE98" s="0" t="n">
        <f aca="false">IF(W98="","",W98)</f>
        <v>18</v>
      </c>
      <c r="AF98" s="0" t="str">
        <f aca="false">X98</f>
        <v>N</v>
      </c>
      <c r="AG98" s="0" t="str">
        <f aca="false">M98</f>
        <v>P</v>
      </c>
      <c r="AH98" s="0" t="str">
        <f aca="false">IF(AC98="LastModifiedDate","Must be latest date for the record id in Staging, and date must be t-1", "")</f>
        <v/>
      </c>
      <c r="AL98" s="0" t="str">
        <f aca="false">IF($B98="","",VLOOKUP($B98,'Object Info'!$A$2:$F$13,6,0))</f>
        <v>spread_statement_record</v>
      </c>
      <c r="AM98" s="0" t="str">
        <f aca="false">IF(AC98="","",IF(OR(AC98="ccs_migration_id__c"),SUBSTITUTE(LOWER(AC98),"__c",""),_xlfn.IFNA(SUBSTITUTE(SUBSTITUTE(SUBSTITUTE(SUBSTITUTE(AC98,"LLC_BI__",""),"CCS_",""),"__c",""),"cm_",""),AC98)))</f>
        <v>Id</v>
      </c>
      <c r="AN98" s="0" t="str">
        <f aca="false">IF(AD98="","",AD98)</f>
        <v>STRING</v>
      </c>
      <c r="AO98" s="0" t="n">
        <f aca="false">IF(AE98="","",AE98)</f>
        <v>18</v>
      </c>
      <c r="AP98" s="0" t="str">
        <f aca="false">IF(AF98="","",AF98)</f>
        <v>N</v>
      </c>
      <c r="AQ98" s="0" t="str">
        <f aca="false">IF(AG98="","",AG98)</f>
        <v>P</v>
      </c>
    </row>
    <row r="99" customFormat="false" ht="15" hidden="false" customHeight="false" outlineLevel="0" collapsed="false">
      <c r="A99" s="0" t="str">
        <f aca="false">B99&amp;D99</f>
        <v>LLC_BI__Spread_Statement_Record__cLLC_BI__Include_In_Total__c</v>
      </c>
      <c r="B99" s="0" t="s">
        <v>90</v>
      </c>
      <c r="C99" s="0" t="str">
        <f aca="false">_xlfn.IFNA(VLOOKUP($A99,nCino_DMW!$A$2:$AI$358,7,0),"")</f>
        <v>Spread Statement Record</v>
      </c>
      <c r="D99" s="0" t="s">
        <v>503</v>
      </c>
      <c r="E99" s="0" t="str">
        <f aca="false">_xlfn.IFNA(VLOOKUP($A99,nCino_DMW!$A$2:$AI$358,9,0),"")</f>
        <v>Include In Total</v>
      </c>
      <c r="F99" s="0" t="str">
        <f aca="false">_xlfn.IFNA(VLOOKUP($A99,nCino_DMW!$A$1:$AI$358,12,0),"")</f>
        <v>This field is optional. It is driven by user selection within the spreading application. When enabled, the spread statement record (chart of account) will not be displayed in the group and will not be used as part of the group's calculation. When disabled, it is display and used in the calculation. By default, it is disabled.</v>
      </c>
      <c r="G99" s="0" t="str">
        <f aca="false">_xlfn.IFNA(IF(VLOOKUP($A99,nCino_DMW!$A$1:$AI$358,13,0)=0,"", VLOOKUP($A99,nCino_DMW!$A$1:$AI$358,13,0)),"")</f>
        <v>Checkbox</v>
      </c>
      <c r="H99" s="0" t="str">
        <f aca="false">_xlfn.IFNA(IF(VLOOKUP($A99,nCino_DevProc!$A$2:$S$352,8,0)=0,"", VLOOKUP($A99,nCino_DevProc!$A$2:$S$352,8,0)),"")</f>
        <v>boolean</v>
      </c>
      <c r="I99" s="0" t="str">
        <f aca="false">_xlfn.IFNA(IF(VLOOKUP($A99,nCino_DMW!$A$1:$AI$358,2,0)=0,"", VLOOKUP($A99,nCino_DMW!$A$1:$AI$358,2,0)),"")</f>
        <v>Boolean (True/False)</v>
      </c>
      <c r="J99" s="0" t="str">
        <f aca="false">IF(OR(D99=0, IFERROR(VLOOKUP($A99,nCino_DevProc!$A$2:$S$352,2,0),0)=0),"", VLOOKUP($A99,nCino_DevProc!$A$2:$S$352,2,0))</f>
        <v/>
      </c>
      <c r="K99" s="0" t="str">
        <f aca="false">IFERROR(IF(VLOOKUP($A99,nCino_DMW!$A$1:$AI$358,22,0)="Y", "N", IF(VLOOKUP($A99,nCino_DMW!$A$1:$AI$358,22,0)="N",  "Y", "")),"")</f>
        <v>Y</v>
      </c>
      <c r="L99" s="0" t="str">
        <f aca="false">_xlfn.IFNA(IF(VLOOKUP($A99,nCino_DevProc!$A$2:$S$352,8,0)=TRUE(), "Y", "N"),"")</f>
        <v>N</v>
      </c>
      <c r="M99" s="0" t="str">
        <f aca="false">IFERROR(IF(VLOOKUP($A99,nCino_DevProc!$A$2:$S$352,18,0)=TRUE(), "E", IF(D99="Id", "P", IF(OR(LEFT(G99, 6) = "Lookup", LEFT(G99, 6) ="Master"), "F",""))),"")</f>
        <v/>
      </c>
      <c r="N99" s="0" t="str">
        <f aca="false">_xlfn.IFNA(IF(VLOOKUP($A99,nCino_DMW!$A$1:$AI$358,4,0)="System generated", "Y", "N"),"")</f>
        <v>N</v>
      </c>
      <c r="O99" s="0" t="str">
        <f aca="false">IF(LEFT(G99,6)="lookup", G99,IF(OR(D99=0, IFERROR(VLOOKUP($A99,nCino_DevProc!$A$2:$S$352,18,0),0)=0),"", VLOOKUP($A99,nCino_DevProc!$A$2:$S$352,18,0)))</f>
        <v/>
      </c>
      <c r="P99" s="0" t="str">
        <f aca="false">IF($B99="","",VLOOKUP($B99,'Object Info'!$A$2:$F$13,3,0))</f>
        <v>rskcsp_ds_spread_statement_record</v>
      </c>
      <c r="Q99" s="0" t="str">
        <f aca="false">IF(D99="","",D99)</f>
        <v>LLC_BI__Include_In_Total__c</v>
      </c>
      <c r="R99" s="0" t="s">
        <v>158</v>
      </c>
      <c r="S99" s="0" t="str">
        <f aca="false">IF(OR(Q99 ="transactionKey", Q99="sequenceNumber", Q99 = "commitTimestamp", Q99 = "commitUser",Q99 = "commitNumber", Q99="changetype",Q99="entityName",Q99="ID", LEFT(Q99,12)="LastModified"), "N","Y")</f>
        <v>Y</v>
      </c>
      <c r="T99" s="0" t="str">
        <f aca="false">IF($B99="","",VLOOKUP($B99,'Object Info'!$A$2:$F$13,4,0))</f>
        <v>rskcsp_ds_spread_statement_record_staging</v>
      </c>
      <c r="U99" s="0" t="str">
        <f aca="false">Q99</f>
        <v>LLC_BI__Include_In_Total__c</v>
      </c>
      <c r="V99" s="0" t="str">
        <f aca="false">IF(OR(LEFT(H99,9)="reference", D99=""),"STRING",VLOOKUP($H99,'DataType Conversion'!$A$8:$I$37,3,0))</f>
        <v>BOOL</v>
      </c>
      <c r="W99" s="0" t="str">
        <f aca="false">IF(J99="", "",J99)</f>
        <v/>
      </c>
      <c r="X99" s="0" t="str">
        <f aca="false">S99</f>
        <v>Y</v>
      </c>
      <c r="Y99" s="0" t="str">
        <f aca="false">IF(OR($U99="Id",$U99="LastModifiedDate"), "C","")</f>
        <v/>
      </c>
      <c r="Z99" s="0" t="str">
        <f aca="false">IF(Q99= "", "", IF(H99="Picklist", "Y", "N"))</f>
        <v>N</v>
      </c>
      <c r="AA99" s="0" t="str">
        <f aca="false">IF(OR(U99="CreatedDate",U99="CreatedById"),"Must be populated when changeType = CREATE","")</f>
        <v/>
      </c>
      <c r="AB99" s="0" t="str">
        <f aca="false">IF($B99="","",VLOOKUP($B99,'Object Info'!$A$2:$F$13,5,0))</f>
        <v>rskcsp_ds_spread_statement_record_curated</v>
      </c>
      <c r="AC99" s="0" t="str">
        <f aca="false">U99</f>
        <v>LLC_BI__Include_In_Total__c</v>
      </c>
      <c r="AD99" s="0" t="str">
        <f aca="false">V99</f>
        <v>BOOL</v>
      </c>
      <c r="AE99" s="0" t="str">
        <f aca="false">IF(W99="","",W99)</f>
        <v/>
      </c>
      <c r="AF99" s="0" t="str">
        <f aca="false">X99</f>
        <v>Y</v>
      </c>
      <c r="AG99" s="0" t="str">
        <f aca="false">M99</f>
        <v/>
      </c>
      <c r="AH99" s="0" t="str">
        <f aca="false">IF(AC99="LastModifiedDate","Must be latest date for the record id in Staging, and date must be t-1", "")</f>
        <v/>
      </c>
      <c r="AL99" s="0" t="str">
        <f aca="false">IF($B99="","",VLOOKUP($B99,'Object Info'!$A$2:$F$13,6,0))</f>
        <v>spread_statement_record</v>
      </c>
      <c r="AM99" s="0" t="str">
        <f aca="false">IF(AC99="","",IF(OR(AC99="ccs_migration_id__c"),SUBSTITUTE(LOWER(AC99),"__c",""),_xlfn.IFNA(SUBSTITUTE(SUBSTITUTE(SUBSTITUTE(SUBSTITUTE(AC99,"LLC_BI__",""),"CCS_",""),"__c",""),"cm_",""),AC99)))</f>
        <v>Include_In_Total</v>
      </c>
      <c r="AN99" s="0" t="str">
        <f aca="false">IF(AD99="","",AD99)</f>
        <v>BOOL</v>
      </c>
      <c r="AO99" s="0" t="str">
        <f aca="false">IF(AE99="","",AE99)</f>
        <v/>
      </c>
      <c r="AP99" s="0" t="str">
        <f aca="false">IF(AF99="","",AF99)</f>
        <v>Y</v>
      </c>
      <c r="AQ99" s="0" t="str">
        <f aca="false">IF(AG99="","",AG99)</f>
        <v/>
      </c>
    </row>
    <row r="100" customFormat="false" ht="15" hidden="false" customHeight="false" outlineLevel="0" collapsed="false">
      <c r="A100" s="0" t="str">
        <f aca="false">B100&amp;D100</f>
        <v>LLC_BI__Spread_Statement_Record__cLLC_BI__Is_Linked__c</v>
      </c>
      <c r="B100" s="0" t="s">
        <v>90</v>
      </c>
      <c r="C100" s="0" t="str">
        <f aca="false">_xlfn.IFNA(VLOOKUP($A100,nCino_DMW!$A$2:$AI$358,7,0),"")</f>
        <v>Spread Statement Record</v>
      </c>
      <c r="D100" s="0" t="s">
        <v>572</v>
      </c>
      <c r="E100" s="0" t="str">
        <f aca="false">_xlfn.IFNA(VLOOKUP($A100,nCino_DMW!$A$2:$AI$358,9,0),"")</f>
        <v>Is Linked</v>
      </c>
      <c r="F100" s="0" t="str">
        <f aca="false">_xlfn.IFNA(VLOOKUP($A100,nCino_DMW!$A$1:$AI$358,12,0),"")</f>
        <v>This field is optional. It is populated automatically based on whether the "LLC_BI__Spread_Statement_Record_Total__c" and "LLC_BI__Spread_Statement_Record__c" fields have values. It tells the system whether the spread statement record (chart of account) is pulling its value from another chart of account or group total. If either of those fields have a value, this is enabled, otherwise it is disabled. If enabled, values cannot be manually entered for this record. By default, it is disabled.</v>
      </c>
      <c r="G100" s="0" t="str">
        <f aca="false">_xlfn.IFNA(IF(VLOOKUP($A100,nCino_DMW!$A$1:$AI$358,13,0)=0,"", VLOOKUP($A100,nCino_DMW!$A$1:$AI$358,13,0)),"")</f>
        <v>Formula (Checkbox)</v>
      </c>
      <c r="H100" s="0" t="str">
        <f aca="false">_xlfn.IFNA(IF(VLOOKUP($A100,nCino_DevProc!$A$2:$S$352,8,0)=0,"", VLOOKUP($A100,nCino_DevProc!$A$2:$S$352,8,0)),"")</f>
        <v>boolean</v>
      </c>
      <c r="I100" s="0" t="n">
        <f aca="false">_xlfn.IFNA(IF(VLOOKUP($A100,nCino_DMW!$A$1:$AI$358,2,0)=0,"", VLOOKUP($A100,nCino_DMW!$A$1:$AI$358,2,0)),"")</f>
        <v>4</v>
      </c>
      <c r="J100" s="0" t="str">
        <f aca="false">IF(OR(D100=0, IFERROR(VLOOKUP($A100,nCino_DevProc!$A$2:$S$352,2,0),0)=0),"", VLOOKUP($A100,nCino_DevProc!$A$2:$S$352,2,0))</f>
        <v/>
      </c>
      <c r="K100" s="0" t="str">
        <f aca="false">IFERROR(IF(VLOOKUP($A100,nCino_DMW!$A$1:$AI$358,22,0)="Y", "N", IF(VLOOKUP($A100,nCino_DMW!$A$1:$AI$358,22,0)="N",  "Y", "")),"")</f>
        <v>Y</v>
      </c>
      <c r="L100" s="0" t="str">
        <f aca="false">_xlfn.IFNA(IF(VLOOKUP($A100,nCino_DevProc!$A$2:$S$352,8,0)=TRUE(), "Y", "N"),"")</f>
        <v>N</v>
      </c>
      <c r="M100" s="0" t="str">
        <f aca="false">IFERROR(IF(VLOOKUP($A100,nCino_DevProc!$A$2:$S$352,18,0)=TRUE(), "E", IF(D100="Id", "P", IF(OR(LEFT(G100, 6) = "Lookup", LEFT(G100, 6) ="Master"), "F",""))),"")</f>
        <v/>
      </c>
      <c r="N100" s="0" t="str">
        <f aca="false">_xlfn.IFNA(IF(VLOOKUP($A100,nCino_DMW!$A$1:$AI$358,4,0)="System generated", "Y", "N"),"")</f>
        <v>N</v>
      </c>
      <c r="O100" s="0" t="str">
        <f aca="false">IF(LEFT(G100,6)="lookup", G100,IF(OR(D100=0, IFERROR(VLOOKUP($A100,nCino_DevProc!$A$2:$S$352,18,0),0)=0),"", VLOOKUP($A100,nCino_DevProc!$A$2:$S$352,18,0)))</f>
        <v>NOT(AND( ISBLANK( LLC_BI__Linked_Spread_Statement_Record__c ) ,ISBLANK(  LLC_BI__Linked_Spread_Statement_Total_Group__c  )))</v>
      </c>
      <c r="P100" s="0" t="str">
        <f aca="false">IF($B100="","",VLOOKUP($B100,'Object Info'!$A$2:$F$13,3,0))</f>
        <v>rskcsp_ds_spread_statement_record</v>
      </c>
      <c r="Q100" s="0" t="str">
        <f aca="false">IF(D100="","",D100)</f>
        <v>LLC_BI__Is_Linked__c</v>
      </c>
      <c r="R100" s="0" t="s">
        <v>158</v>
      </c>
      <c r="S100" s="0" t="str">
        <f aca="false">IF(OR(Q100 ="transactionKey", Q100="sequenceNumber", Q100 = "commitTimestamp", Q100 = "commitUser",Q100 = "commitNumber", Q100="changetype",Q100="entityName",Q100="ID", LEFT(Q100,12)="LastModified"), "N","Y")</f>
        <v>Y</v>
      </c>
      <c r="T100" s="0" t="str">
        <f aca="false">IF($B100="","",VLOOKUP($B100,'Object Info'!$A$2:$F$13,4,0))</f>
        <v>rskcsp_ds_spread_statement_record_staging</v>
      </c>
      <c r="U100" s="0" t="str">
        <f aca="false">Q100</f>
        <v>LLC_BI__Is_Linked__c</v>
      </c>
      <c r="V100" s="0" t="str">
        <f aca="false">IF(OR(LEFT(H100,9)="reference", D100=""),"STRING",VLOOKUP($H100,'DataType Conversion'!$A$8:$I$37,3,0))</f>
        <v>BOOL</v>
      </c>
      <c r="W100" s="0" t="str">
        <f aca="false">IF(J100="", "",J100)</f>
        <v/>
      </c>
      <c r="X100" s="0" t="str">
        <f aca="false">S100</f>
        <v>Y</v>
      </c>
      <c r="Y100" s="0" t="str">
        <f aca="false">IF(OR($U100="Id",$U100="LastModifiedDate"), "C","")</f>
        <v/>
      </c>
      <c r="Z100" s="0" t="str">
        <f aca="false">IF(Q100= "", "", IF(H100="Picklist", "Y", "N"))</f>
        <v>N</v>
      </c>
      <c r="AA100" s="0" t="str">
        <f aca="false">IF(OR(U100="CreatedDate",U100="CreatedById"),"Must be populated when changeType = CREATE","")</f>
        <v/>
      </c>
      <c r="AB100" s="0" t="str">
        <f aca="false">IF($B100="","",VLOOKUP($B100,'Object Info'!$A$2:$F$13,5,0))</f>
        <v>rskcsp_ds_spread_statement_record_curated</v>
      </c>
      <c r="AC100" s="0" t="str">
        <f aca="false">U100</f>
        <v>LLC_BI__Is_Linked__c</v>
      </c>
      <c r="AD100" s="0" t="str">
        <f aca="false">V100</f>
        <v>BOOL</v>
      </c>
      <c r="AE100" s="0" t="str">
        <f aca="false">IF(W100="","",W100)</f>
        <v/>
      </c>
      <c r="AF100" s="0" t="str">
        <f aca="false">X100</f>
        <v>Y</v>
      </c>
      <c r="AG100" s="0" t="str">
        <f aca="false">M100</f>
        <v/>
      </c>
      <c r="AH100" s="0" t="str">
        <f aca="false">IF(AC100="LastModifiedDate","Must be latest date for the record id in Staging, and date must be t-1", "")</f>
        <v/>
      </c>
      <c r="AL100" s="0" t="str">
        <f aca="false">IF($B100="","",VLOOKUP($B100,'Object Info'!$A$2:$F$13,6,0))</f>
        <v>spread_statement_record</v>
      </c>
      <c r="AM100" s="0" t="str">
        <f aca="false">IF(AC100="","",IF(OR(AC100="ccs_migration_id__c"),SUBSTITUTE(LOWER(AC100),"__c",""),_xlfn.IFNA(SUBSTITUTE(SUBSTITUTE(SUBSTITUTE(SUBSTITUTE(AC100,"LLC_BI__",""),"CCS_",""),"__c",""),"cm_",""),AC100)))</f>
        <v>Is_Linked</v>
      </c>
      <c r="AN100" s="0" t="str">
        <f aca="false">IF(AD100="","",AD100)</f>
        <v>BOOL</v>
      </c>
      <c r="AO100" s="0" t="str">
        <f aca="false">IF(AE100="","",AE100)</f>
        <v/>
      </c>
      <c r="AP100" s="0" t="str">
        <f aca="false">IF(AF100="","",AF100)</f>
        <v>Y</v>
      </c>
      <c r="AQ100" s="0" t="str">
        <f aca="false">IF(AG100="","",AG100)</f>
        <v/>
      </c>
    </row>
    <row r="101" customFormat="false" ht="15" hidden="false" customHeight="false" outlineLevel="0" collapsed="false">
      <c r="A101" s="0" t="str">
        <f aca="false">B101&amp;D101</f>
        <v>LLC_BI__Spread_Statement_Record__cLastModifiedById</v>
      </c>
      <c r="B101" s="0" t="s">
        <v>90</v>
      </c>
      <c r="C101" s="0" t="str">
        <f aca="false">_xlfn.IFNA(VLOOKUP($A101,nCino_DMW!$A$2:$AI$358,7,0),"")</f>
        <v>Spread Statement Record</v>
      </c>
      <c r="D101" s="0" t="s">
        <v>175</v>
      </c>
      <c r="E101" s="0" t="str">
        <f aca="false">_xlfn.IFNA(VLOOKUP($A101,nCino_DMW!$A$2:$AI$358,9,0),"")</f>
        <v>Last Modified By</v>
      </c>
      <c r="F101" s="0" t="str">
        <f aca="false">_xlfn.IFNA(VLOOKUP($A101,nCino_DMW!$A$1:$AI$358,12,0),"")</f>
        <v>Last modified by user.</v>
      </c>
      <c r="G101" s="0" t="str">
        <f aca="false">_xlfn.IFNA(IF(VLOOKUP($A101,nCino_DMW!$A$1:$AI$358,13,0)=0,"", VLOOKUP($A101,nCino_DMW!$A$1:$AI$358,13,0)),"")</f>
        <v>Lookup(User)</v>
      </c>
      <c r="H101" s="0" t="str">
        <f aca="false">_xlfn.IFNA(IF(VLOOKUP($A101,nCino_DevProc!$A$2:$S$352,8,0)=0,"", VLOOKUP($A101,nCino_DevProc!$A$2:$S$352,8,0)),"")</f>
        <v>reference(User)</v>
      </c>
      <c r="I101" s="0" t="n">
        <f aca="false">_xlfn.IFNA(IF(VLOOKUP($A101,nCino_DMW!$A$1:$AI$358,2,0)=0,"", VLOOKUP($A101,nCino_DMW!$A$1:$AI$358,2,0)),"")</f>
        <v>18</v>
      </c>
      <c r="J101" s="0" t="n">
        <f aca="false">IF(OR(D101=0, IFERROR(VLOOKUP($A101,nCino_DevProc!$A$2:$S$352,2,0),0)=0),"", VLOOKUP($A101,nCino_DevProc!$A$2:$S$352,2,0))</f>
        <v>18</v>
      </c>
      <c r="K101" s="0" t="str">
        <f aca="false">IFERROR(IF(VLOOKUP($A101,nCino_DMW!$A$1:$AI$358,22,0)="Y", "N", IF(VLOOKUP($A101,nCino_DMW!$A$1:$AI$358,22,0)="N",  "Y", "")),"")</f>
        <v>Y</v>
      </c>
      <c r="L101" s="0" t="str">
        <f aca="false">_xlfn.IFNA(IF(VLOOKUP($A101,nCino_DevProc!$A$2:$S$352,8,0)=TRUE(), "Y", "N"),"")</f>
        <v>N</v>
      </c>
      <c r="M101" s="0" t="str">
        <f aca="false">IFERROR(IF(VLOOKUP($A101,nCino_DevProc!$A$2:$S$352,18,0)=TRUE(), "E", IF(D101="Id", "P", IF(OR(LEFT(G101, 6) = "Lookup", LEFT(G101, 6) ="Master"), "F",""))),"")</f>
        <v>F</v>
      </c>
      <c r="N101" s="0" t="str">
        <f aca="false">_xlfn.IFNA(IF(VLOOKUP($A101,nCino_DMW!$A$1:$AI$358,4,0)="System generated", "Y", "N"),"")</f>
        <v>Y</v>
      </c>
      <c r="O101" s="0" t="str">
        <f aca="false">IF(LEFT(G101,6)="lookup", G101,IF(OR(D101=0, IFERROR(VLOOKUP($A101,nCino_DevProc!$A$2:$S$352,18,0),0)=0),"", VLOOKUP($A101,nCino_DevProc!$A$2:$S$352,18,0)))</f>
        <v>Lookup(User)</v>
      </c>
      <c r="P101" s="0" t="str">
        <f aca="false">IF($B101="","",VLOOKUP($B101,'Object Info'!$A$2:$F$13,3,0))</f>
        <v>rskcsp_ds_spread_statement_record</v>
      </c>
      <c r="Q101" s="0" t="str">
        <f aca="false">IF(D101="","",D101)</f>
        <v>LastModifiedById</v>
      </c>
      <c r="R101" s="0" t="s">
        <v>158</v>
      </c>
      <c r="S101" s="0" t="str">
        <f aca="false">IF(OR(Q101 ="transactionKey", Q101="sequenceNumber", Q101 = "commitTimestamp", Q101 = "commitUser",Q101 = "commitNumber", Q101="changetype",Q101="entityName",Q101="ID", LEFT(Q101,12)="LastModified"), "N","Y")</f>
        <v>N</v>
      </c>
      <c r="T101" s="0" t="str">
        <f aca="false">IF($B101="","",VLOOKUP($B101,'Object Info'!$A$2:$F$13,4,0))</f>
        <v>rskcsp_ds_spread_statement_record_staging</v>
      </c>
      <c r="U101" s="0" t="str">
        <f aca="false">Q101</f>
        <v>LastModifiedById</v>
      </c>
      <c r="V101" s="0" t="str">
        <f aca="false">IF(OR(LEFT(H101,9)="reference", D101=""),"STRING",VLOOKUP($H101,'DataType Conversion'!$A$8:$I$37,3,0))</f>
        <v>STRING</v>
      </c>
      <c r="W101" s="0" t="n">
        <f aca="false">IF(J101="", "",J101)</f>
        <v>18</v>
      </c>
      <c r="X101" s="0" t="str">
        <f aca="false">S101</f>
        <v>N</v>
      </c>
      <c r="Y101" s="0" t="str">
        <f aca="false">IF(OR($U101="Id",$U101="LastModifiedDate"), "C","")</f>
        <v/>
      </c>
      <c r="Z101" s="0" t="str">
        <f aca="false">IF(Q101= "", "", IF(H101="Picklist", "Y", "N"))</f>
        <v>N</v>
      </c>
      <c r="AA101" s="0" t="str">
        <f aca="false">IF(OR(U101="CreatedDate",U101="CreatedById"),"Must be populated when changeType = CREATE","")</f>
        <v/>
      </c>
      <c r="AB101" s="0" t="str">
        <f aca="false">IF($B101="","",VLOOKUP($B101,'Object Info'!$A$2:$F$13,5,0))</f>
        <v>rskcsp_ds_spread_statement_record_curated</v>
      </c>
      <c r="AC101" s="0" t="str">
        <f aca="false">U101</f>
        <v>LastModifiedById</v>
      </c>
      <c r="AD101" s="0" t="str">
        <f aca="false">V101</f>
        <v>STRING</v>
      </c>
      <c r="AE101" s="0" t="n">
        <f aca="false">IF(W101="","",W101)</f>
        <v>18</v>
      </c>
      <c r="AF101" s="0" t="str">
        <f aca="false">X101</f>
        <v>N</v>
      </c>
      <c r="AG101" s="0" t="str">
        <f aca="false">M101</f>
        <v>F</v>
      </c>
      <c r="AH101" s="0" t="str">
        <f aca="false">IF(AC101="LastModifiedDate","Must be latest date for the record id in Staging, and date must be t-1", "")</f>
        <v/>
      </c>
      <c r="AL101" s="0" t="str">
        <f aca="false">IF($B101="","",VLOOKUP($B101,'Object Info'!$A$2:$F$13,6,0))</f>
        <v>spread_statement_record</v>
      </c>
      <c r="AM101" s="0" t="str">
        <f aca="false">IF(AC101="","",IF(OR(AC101="ccs_migration_id__c"),SUBSTITUTE(LOWER(AC101),"__c",""),_xlfn.IFNA(SUBSTITUTE(SUBSTITUTE(SUBSTITUTE(SUBSTITUTE(AC101,"LLC_BI__",""),"CCS_",""),"__c",""),"cm_",""),AC101)))</f>
        <v>LastModifiedById</v>
      </c>
      <c r="AN101" s="0" t="str">
        <f aca="false">IF(AD101="","",AD101)</f>
        <v>STRING</v>
      </c>
      <c r="AO101" s="0" t="n">
        <f aca="false">IF(AE101="","",AE101)</f>
        <v>18</v>
      </c>
      <c r="AP101" s="0" t="str">
        <f aca="false">IF(AF101="","",AF101)</f>
        <v>N</v>
      </c>
      <c r="AQ101" s="0" t="str">
        <f aca="false">IF(AG101="","",AG101)</f>
        <v>F</v>
      </c>
    </row>
    <row r="102" customFormat="false" ht="15" hidden="false" customHeight="false" outlineLevel="0" collapsed="false">
      <c r="A102" s="0" t="str">
        <f aca="false">B102&amp;D102</f>
        <v>LLC_BI__Spread_Statement_Record__cLastModifiedDate</v>
      </c>
      <c r="B102" s="0" t="s">
        <v>90</v>
      </c>
      <c r="C102" s="0" t="str">
        <f aca="false">_xlfn.IFNA(VLOOKUP($A102,nCino_DMW!$A$2:$AI$358,7,0),"")</f>
        <v>Spread Statement Record</v>
      </c>
      <c r="D102" s="0" t="s">
        <v>172</v>
      </c>
      <c r="E102" s="0" t="str">
        <f aca="false">_xlfn.IFNA(VLOOKUP($A102,nCino_DMW!$A$2:$AI$358,9,0),"")</f>
        <v>Last Modified Date</v>
      </c>
      <c r="F102" s="0" t="str">
        <f aca="false">_xlfn.IFNA(VLOOKUP($A102,nCino_DMW!$A$1:$AI$358,12,0),"")</f>
        <v>Last modified date.</v>
      </c>
      <c r="G102" s="0" t="str">
        <f aca="false">_xlfn.IFNA(IF(VLOOKUP($A102,nCino_DMW!$A$1:$AI$358,13,0)=0,"", VLOOKUP($A102,nCino_DMW!$A$1:$AI$358,13,0)),"")</f>
        <v>Date Time</v>
      </c>
      <c r="H102" s="0" t="str">
        <f aca="false">_xlfn.IFNA(IF(VLOOKUP($A102,nCino_DevProc!$A$2:$S$352,8,0)=0,"", VLOOKUP($A102,nCino_DevProc!$A$2:$S$352,8,0)),"")</f>
        <v>datetime</v>
      </c>
      <c r="I102" s="0" t="str">
        <f aca="false">_xlfn.IFNA(IF(VLOOKUP($A102,nCino_DMW!$A$1:$AI$358,2,0)=0,"", VLOOKUP($A102,nCino_DMW!$A$1:$AI$358,2,0)),"")</f>
        <v/>
      </c>
      <c r="J102" s="0" t="str">
        <f aca="false">IF(OR(D102=0, IFERROR(VLOOKUP($A102,nCino_DevProc!$A$2:$S$352,2,0),0)=0),"", VLOOKUP($A102,nCino_DevProc!$A$2:$S$352,2,0))</f>
        <v/>
      </c>
      <c r="K102" s="0" t="str">
        <f aca="false">IFERROR(IF(VLOOKUP($A102,nCino_DMW!$A$1:$AI$358,22,0)="Y", "N", IF(VLOOKUP($A102,nCino_DMW!$A$1:$AI$358,22,0)="N",  "Y", "")),"")</f>
        <v>Y</v>
      </c>
      <c r="L102" s="0" t="str">
        <f aca="false">_xlfn.IFNA(IF(VLOOKUP($A102,nCino_DevProc!$A$2:$S$352,8,0)=TRUE(), "Y", "N"),"")</f>
        <v>N</v>
      </c>
      <c r="M102" s="0" t="str">
        <f aca="false">IFERROR(IF(VLOOKUP($A102,nCino_DevProc!$A$2:$S$352,18,0)=TRUE(), "E", IF(D102="Id", "P", IF(OR(LEFT(G102, 6) = "Lookup", LEFT(G102, 6) ="Master"), "F",""))),"")</f>
        <v/>
      </c>
      <c r="N102" s="0" t="str">
        <f aca="false">_xlfn.IFNA(IF(VLOOKUP($A102,nCino_DMW!$A$1:$AI$358,4,0)="System generated", "Y", "N"),"")</f>
        <v>Y</v>
      </c>
      <c r="O102" s="0" t="str">
        <f aca="false">IF(LEFT(G102,6)="lookup", G102,IF(OR(D102=0, IFERROR(VLOOKUP($A102,nCino_DevProc!$A$2:$S$352,18,0),0)=0),"", VLOOKUP($A102,nCino_DevProc!$A$2:$S$352,18,0)))</f>
        <v/>
      </c>
      <c r="P102" s="0" t="str">
        <f aca="false">IF($B102="","",VLOOKUP($B102,'Object Info'!$A$2:$F$13,3,0))</f>
        <v>rskcsp_ds_spread_statement_record</v>
      </c>
      <c r="Q102" s="0" t="str">
        <f aca="false">IF(D102="","",D102)</f>
        <v>LastModifiedDate</v>
      </c>
      <c r="R102" s="0" t="s">
        <v>158</v>
      </c>
      <c r="S102" s="0" t="str">
        <f aca="false">IF(OR(Q102 ="transactionKey", Q102="sequenceNumber", Q102 = "commitTimestamp", Q102 = "commitUser",Q102 = "commitNumber", Q102="changetype",Q102="entityName",Q102="ID", LEFT(Q102,12)="LastModified"), "N","Y")</f>
        <v>N</v>
      </c>
      <c r="T102" s="0" t="str">
        <f aca="false">IF($B102="","",VLOOKUP($B102,'Object Info'!$A$2:$F$13,4,0))</f>
        <v>rskcsp_ds_spread_statement_record_staging</v>
      </c>
      <c r="U102" s="0" t="str">
        <f aca="false">Q102</f>
        <v>LastModifiedDate</v>
      </c>
      <c r="V102" s="0" t="str">
        <f aca="false">IF(OR(LEFT(H102,9)="reference", D102=""),"STRING",VLOOKUP($H102,'DataType Conversion'!$A$8:$I$37,3,0))</f>
        <v>DATETIME</v>
      </c>
      <c r="W102" s="0" t="str">
        <f aca="false">IF(J102="", "",J102)</f>
        <v/>
      </c>
      <c r="X102" s="0" t="str">
        <f aca="false">S102</f>
        <v>N</v>
      </c>
      <c r="Y102" s="0" t="str">
        <f aca="false">IF(OR($U102="Id",$U102="LastModifiedDate"), "C","")</f>
        <v>C</v>
      </c>
      <c r="Z102" s="0" t="str">
        <f aca="false">IF(Q102= "", "", IF(H102="Picklist", "Y", "N"))</f>
        <v>N</v>
      </c>
      <c r="AA102" s="0" t="str">
        <f aca="false">IF(OR(U102="CreatedDate",U102="CreatedById"),"Must be populated when changeType = CREATE","")</f>
        <v/>
      </c>
      <c r="AB102" s="0" t="str">
        <f aca="false">IF($B102="","",VLOOKUP($B102,'Object Info'!$A$2:$F$13,5,0))</f>
        <v>rskcsp_ds_spread_statement_record_curated</v>
      </c>
      <c r="AC102" s="0" t="str">
        <f aca="false">U102</f>
        <v>LastModifiedDate</v>
      </c>
      <c r="AD102" s="0" t="str">
        <f aca="false">V102</f>
        <v>DATETIME</v>
      </c>
      <c r="AE102" s="0" t="str">
        <f aca="false">IF(W102="","",W102)</f>
        <v/>
      </c>
      <c r="AF102" s="0" t="str">
        <f aca="false">X102</f>
        <v>N</v>
      </c>
      <c r="AG102" s="0" t="str">
        <f aca="false">M102</f>
        <v/>
      </c>
      <c r="AH102" s="0" t="str">
        <f aca="false">IF(AC102="LastModifiedDate","Must be latest date for the record id in Staging, and date must be t-1", "")</f>
        <v>Must be latest date for the record id in Staging, and date must be t-1</v>
      </c>
      <c r="AL102" s="0" t="str">
        <f aca="false">IF($B102="","",VLOOKUP($B102,'Object Info'!$A$2:$F$13,6,0))</f>
        <v>spread_statement_record</v>
      </c>
      <c r="AM102" s="0" t="str">
        <f aca="false">IF(AC102="","",IF(OR(AC102="ccs_migration_id__c"),SUBSTITUTE(LOWER(AC102),"__c",""),_xlfn.IFNA(SUBSTITUTE(SUBSTITUTE(SUBSTITUTE(SUBSTITUTE(AC102,"LLC_BI__",""),"CCS_",""),"__c",""),"cm_",""),AC102)))</f>
        <v>LastModifiedDate</v>
      </c>
      <c r="AN102" s="0" t="str">
        <f aca="false">IF(AD102="","",AD102)</f>
        <v>DATETIME</v>
      </c>
      <c r="AO102" s="0" t="str">
        <f aca="false">IF(AE102="","",AE102)</f>
        <v/>
      </c>
      <c r="AP102" s="0" t="str">
        <f aca="false">IF(AF102="","",AF102)</f>
        <v>N</v>
      </c>
      <c r="AQ102" s="0" t="str">
        <f aca="false">IF(AG102="","",AG102)</f>
        <v/>
      </c>
    </row>
    <row r="103" customFormat="false" ht="15" hidden="false" customHeight="false" outlineLevel="0" collapsed="false">
      <c r="A103" s="0" t="str">
        <f aca="false">B103&amp;D103</f>
        <v>LLC_BI__Spread_Statement_Record__cLLC_BI__Linked_Spread_Statement_Record__c</v>
      </c>
      <c r="B103" s="0" t="s">
        <v>90</v>
      </c>
      <c r="C103" s="0" t="str">
        <f aca="false">_xlfn.IFNA(VLOOKUP($A103,nCino_DMW!$A$2:$AI$358,7,0),"")</f>
        <v>Spread Statement Record</v>
      </c>
      <c r="D103" s="0" t="s">
        <v>598</v>
      </c>
      <c r="E103" s="0" t="str">
        <f aca="false">_xlfn.IFNA(VLOOKUP($A103,nCino_DMW!$A$2:$AI$358,9,0),"")</f>
        <v>Linked Spread Statement Record</v>
      </c>
      <c r="F103" s="0" t="str">
        <f aca="false">_xlfn.IFNA(VLOOKUP($A103,nCino_DMW!$A$1:$AI$358,12,0),"")</f>
        <v>This field is optional and manually updated. If set then this spread statement record is read-only and linked to the referenced spread statement record.</v>
      </c>
      <c r="G103" s="0" t="str">
        <f aca="false">_xlfn.IFNA(IF(VLOOKUP($A103,nCino_DMW!$A$1:$AI$358,13,0)=0,"", VLOOKUP($A103,nCino_DMW!$A$1:$AI$358,13,0)),"")</f>
        <v>Lookup(Spread Statement Record)</v>
      </c>
      <c r="H103" s="0" t="str">
        <f aca="false">_xlfn.IFNA(IF(VLOOKUP($A103,nCino_DevProc!$A$2:$S$352,8,0)=0,"", VLOOKUP($A103,nCino_DevProc!$A$2:$S$352,8,0)),"")</f>
        <v>reference(LLC_BI__Spread_Statement_Record__c)</v>
      </c>
      <c r="I103" s="0" t="n">
        <f aca="false">_xlfn.IFNA(IF(VLOOKUP($A103,nCino_DMW!$A$1:$AI$358,2,0)=0,"", VLOOKUP($A103,nCino_DMW!$A$1:$AI$358,2,0)),"")</f>
        <v>18</v>
      </c>
      <c r="J103" s="0" t="n">
        <f aca="false">IF(OR(D103=0, IFERROR(VLOOKUP($A103,nCino_DevProc!$A$2:$S$352,2,0),0)=0),"", VLOOKUP($A103,nCino_DevProc!$A$2:$S$352,2,0))</f>
        <v>18</v>
      </c>
      <c r="K103" s="0" t="str">
        <f aca="false">IFERROR(IF(VLOOKUP($A103,nCino_DMW!$A$1:$AI$358,22,0)="Y", "N", IF(VLOOKUP($A103,nCino_DMW!$A$1:$AI$358,22,0)="N",  "Y", "")),"")</f>
        <v>Y</v>
      </c>
      <c r="L103" s="0" t="str">
        <f aca="false">_xlfn.IFNA(IF(VLOOKUP($A103,nCino_DevProc!$A$2:$S$352,8,0)=TRUE(), "Y", "N"),"")</f>
        <v>N</v>
      </c>
      <c r="M103" s="0" t="str">
        <f aca="false">IFERROR(IF(VLOOKUP($A103,nCino_DevProc!$A$2:$S$352,18,0)=TRUE(), "E", IF(D103="Id", "P", IF(OR(LEFT(G103, 6) = "Lookup", LEFT(G103, 6) ="Master"), "F",""))),"")</f>
        <v>F</v>
      </c>
      <c r="N103" s="0" t="str">
        <f aca="false">_xlfn.IFNA(IF(VLOOKUP($A103,nCino_DMW!$A$1:$AI$358,4,0)="System generated", "Y", "N"),"")</f>
        <v>N</v>
      </c>
      <c r="O103" s="0" t="str">
        <f aca="false">IF(LEFT(G103,6)="lookup", G103,IF(OR(D103=0, IFERROR(VLOOKUP($A103,nCino_DevProc!$A$2:$S$352,18,0),0)=0),"", VLOOKUP($A103,nCino_DevProc!$A$2:$S$352,18,0)))</f>
        <v>Lookup(Spread Statement Record)</v>
      </c>
      <c r="P103" s="0" t="str">
        <f aca="false">IF($B103="","",VLOOKUP($B103,'Object Info'!$A$2:$F$13,3,0))</f>
        <v>rskcsp_ds_spread_statement_record</v>
      </c>
      <c r="Q103" s="0" t="str">
        <f aca="false">IF(D103="","",D103)</f>
        <v>LLC_BI__Linked_Spread_Statement_Record__c</v>
      </c>
      <c r="R103" s="0" t="s">
        <v>158</v>
      </c>
      <c r="S103" s="0" t="str">
        <f aca="false">IF(OR(Q103 ="transactionKey", Q103="sequenceNumber", Q103 = "commitTimestamp", Q103 = "commitUser",Q103 = "commitNumber", Q103="changetype",Q103="entityName",Q103="ID", LEFT(Q103,12)="LastModified"), "N","Y")</f>
        <v>Y</v>
      </c>
      <c r="T103" s="0" t="str">
        <f aca="false">IF($B103="","",VLOOKUP($B103,'Object Info'!$A$2:$F$13,4,0))</f>
        <v>rskcsp_ds_spread_statement_record_staging</v>
      </c>
      <c r="U103" s="0" t="str">
        <f aca="false">Q103</f>
        <v>LLC_BI__Linked_Spread_Statement_Record__c</v>
      </c>
      <c r="V103" s="0" t="str">
        <f aca="false">IF(OR(LEFT(H103,9)="reference", D103=""),"STRING",VLOOKUP($H103,'DataType Conversion'!$A$8:$I$37,3,0))</f>
        <v>STRING</v>
      </c>
      <c r="W103" s="0" t="n">
        <f aca="false">IF(J103="", "",J103)</f>
        <v>18</v>
      </c>
      <c r="X103" s="0" t="str">
        <f aca="false">S103</f>
        <v>Y</v>
      </c>
      <c r="Y103" s="0" t="str">
        <f aca="false">IF(OR($U103="Id",$U103="LastModifiedDate"), "C","")</f>
        <v/>
      </c>
      <c r="Z103" s="0" t="str">
        <f aca="false">IF(Q103= "", "", IF(H103="Picklist", "Y", "N"))</f>
        <v>N</v>
      </c>
      <c r="AA103" s="0" t="str">
        <f aca="false">IF(OR(U103="CreatedDate",U103="CreatedById"),"Must be populated when changeType = CREATE","")</f>
        <v/>
      </c>
      <c r="AB103" s="0" t="str">
        <f aca="false">IF($B103="","",VLOOKUP($B103,'Object Info'!$A$2:$F$13,5,0))</f>
        <v>rskcsp_ds_spread_statement_record_curated</v>
      </c>
      <c r="AC103" s="0" t="str">
        <f aca="false">U103</f>
        <v>LLC_BI__Linked_Spread_Statement_Record__c</v>
      </c>
      <c r="AD103" s="0" t="str">
        <f aca="false">V103</f>
        <v>STRING</v>
      </c>
      <c r="AE103" s="0" t="n">
        <f aca="false">IF(W103="","",W103)</f>
        <v>18</v>
      </c>
      <c r="AF103" s="0" t="str">
        <f aca="false">X103</f>
        <v>Y</v>
      </c>
      <c r="AG103" s="0" t="str">
        <f aca="false">M103</f>
        <v>F</v>
      </c>
      <c r="AH103" s="0" t="str">
        <f aca="false">IF(AC103="LastModifiedDate","Must be latest date for the record id in Staging, and date must be t-1", "")</f>
        <v/>
      </c>
      <c r="AL103" s="0" t="str">
        <f aca="false">IF($B103="","",VLOOKUP($B103,'Object Info'!$A$2:$F$13,6,0))</f>
        <v>spread_statement_record</v>
      </c>
      <c r="AM103" s="0" t="str">
        <f aca="false">IF(AC103="","",IF(OR(AC103="ccs_migration_id__c"),SUBSTITUTE(LOWER(AC103),"__c",""),_xlfn.IFNA(SUBSTITUTE(SUBSTITUTE(SUBSTITUTE(SUBSTITUTE(AC103,"LLC_BI__",""),"CCS_",""),"__c",""),"cm_",""),AC103)))</f>
        <v>Linked_Spread_Statement_Record</v>
      </c>
      <c r="AN103" s="0" t="str">
        <f aca="false">IF(AD103="","",AD103)</f>
        <v>STRING</v>
      </c>
      <c r="AO103" s="0" t="n">
        <f aca="false">IF(AE103="","",AE103)</f>
        <v>18</v>
      </c>
      <c r="AP103" s="0" t="str">
        <f aca="false">IF(AF103="","",AF103)</f>
        <v>Y</v>
      </c>
      <c r="AQ103" s="0" t="str">
        <f aca="false">IF(AG103="","",AG103)</f>
        <v>F</v>
      </c>
    </row>
    <row r="104" customFormat="false" ht="15" hidden="false" customHeight="false" outlineLevel="0" collapsed="false">
      <c r="A104" s="0" t="str">
        <f aca="false">B104&amp;D104</f>
        <v>LLC_BI__Spread_Statement_Record__cLLC_BI__Linked_Spread_Statement_Total_Group__c</v>
      </c>
      <c r="B104" s="0" t="s">
        <v>90</v>
      </c>
      <c r="C104" s="0" t="str">
        <f aca="false">_xlfn.IFNA(VLOOKUP($A104,nCino_DMW!$A$2:$AI$358,7,0),"")</f>
        <v>Spread Statement Record</v>
      </c>
      <c r="D104" s="0" t="s">
        <v>601</v>
      </c>
      <c r="E104" s="0" t="str">
        <f aca="false">_xlfn.IFNA(VLOOKUP($A104,nCino_DMW!$A$2:$AI$358,9,0),"")</f>
        <v>Linked Spread Statement Total Group</v>
      </c>
      <c r="F104" s="0" t="str">
        <f aca="false">_xlfn.IFNA(VLOOKUP($A104,nCino_DMW!$A$1:$AI$358,12,0),"")</f>
        <v>This field is optional and manually updated. If set then this spread statement record is read-only and linked to the referenced spread statement record.</v>
      </c>
      <c r="G104" s="0" t="str">
        <f aca="false">_xlfn.IFNA(IF(VLOOKUP($A104,nCino_DMW!$A$1:$AI$358,13,0)=0,"", VLOOKUP($A104,nCino_DMW!$A$1:$AI$358,13,0)),"")</f>
        <v>Lookup(Spread Statement Total Group)</v>
      </c>
      <c r="H104" s="0" t="str">
        <f aca="false">_xlfn.IFNA(IF(VLOOKUP($A104,nCino_DevProc!$A$2:$S$352,8,0)=0,"", VLOOKUP($A104,nCino_DevProc!$A$2:$S$352,8,0)),"")</f>
        <v>reference(LLC_BI__Spread_Statement_Record_Total__c)</v>
      </c>
      <c r="I104" s="0" t="n">
        <f aca="false">_xlfn.IFNA(IF(VLOOKUP($A104,nCino_DMW!$A$1:$AI$358,2,0)=0,"", VLOOKUP($A104,nCino_DMW!$A$1:$AI$358,2,0)),"")</f>
        <v>18</v>
      </c>
      <c r="J104" s="0" t="n">
        <f aca="false">IF(OR(D104=0, IFERROR(VLOOKUP($A104,nCino_DevProc!$A$2:$S$352,2,0),0)=0),"", VLOOKUP($A104,nCino_DevProc!$A$2:$S$352,2,0))</f>
        <v>18</v>
      </c>
      <c r="K104" s="0" t="str">
        <f aca="false">IFERROR(IF(VLOOKUP($A104,nCino_DMW!$A$1:$AI$358,22,0)="Y", "N", IF(VLOOKUP($A104,nCino_DMW!$A$1:$AI$358,22,0)="N",  "Y", "")),"")</f>
        <v>Y</v>
      </c>
      <c r="L104" s="0" t="str">
        <f aca="false">_xlfn.IFNA(IF(VLOOKUP($A104,nCino_DevProc!$A$2:$S$352,8,0)=TRUE(), "Y", "N"),"")</f>
        <v>N</v>
      </c>
      <c r="M104" s="0" t="str">
        <f aca="false">IFERROR(IF(VLOOKUP($A104,nCino_DevProc!$A$2:$S$352,18,0)=TRUE(), "E", IF(D104="Id", "P", IF(OR(LEFT(G104, 6) = "Lookup", LEFT(G104, 6) ="Master"), "F",""))),"")</f>
        <v>F</v>
      </c>
      <c r="N104" s="0" t="str">
        <f aca="false">_xlfn.IFNA(IF(VLOOKUP($A104,nCino_DMW!$A$1:$AI$358,4,0)="System generated", "Y", "N"),"")</f>
        <v>N</v>
      </c>
      <c r="O104" s="0" t="str">
        <f aca="false">IF(LEFT(G104,6)="lookup", G104,IF(OR(D104=0, IFERROR(VLOOKUP($A104,nCino_DevProc!$A$2:$S$352,18,0),0)=0),"", VLOOKUP($A104,nCino_DevProc!$A$2:$S$352,18,0)))</f>
        <v>Lookup(Spread Statement Total Group)</v>
      </c>
      <c r="P104" s="0" t="str">
        <f aca="false">IF($B104="","",VLOOKUP($B104,'Object Info'!$A$2:$F$13,3,0))</f>
        <v>rskcsp_ds_spread_statement_record</v>
      </c>
      <c r="Q104" s="0" t="str">
        <f aca="false">IF(D104="","",D104)</f>
        <v>LLC_BI__Linked_Spread_Statement_Total_Group__c</v>
      </c>
      <c r="R104" s="0" t="s">
        <v>158</v>
      </c>
      <c r="S104" s="0" t="str">
        <f aca="false">IF(OR(Q104 ="transactionKey", Q104="sequenceNumber", Q104 = "commitTimestamp", Q104 = "commitUser",Q104 = "commitNumber", Q104="changetype",Q104="entityName",Q104="ID", LEFT(Q104,12)="LastModified"), "N","Y")</f>
        <v>Y</v>
      </c>
      <c r="T104" s="0" t="str">
        <f aca="false">IF($B104="","",VLOOKUP($B104,'Object Info'!$A$2:$F$13,4,0))</f>
        <v>rskcsp_ds_spread_statement_record_staging</v>
      </c>
      <c r="U104" s="0" t="str">
        <f aca="false">Q104</f>
        <v>LLC_BI__Linked_Spread_Statement_Total_Group__c</v>
      </c>
      <c r="V104" s="0" t="str">
        <f aca="false">IF(OR(LEFT(H104,9)="reference", D104=""),"STRING",VLOOKUP($H104,'DataType Conversion'!$A$8:$I$37,3,0))</f>
        <v>STRING</v>
      </c>
      <c r="W104" s="0" t="n">
        <f aca="false">IF(J104="", "",J104)</f>
        <v>18</v>
      </c>
      <c r="X104" s="0" t="str">
        <f aca="false">S104</f>
        <v>Y</v>
      </c>
      <c r="Y104" s="0" t="str">
        <f aca="false">IF(OR($U104="Id",$U104="LastModifiedDate"), "C","")</f>
        <v/>
      </c>
      <c r="Z104" s="0" t="str">
        <f aca="false">IF(Q104= "", "", IF(H104="Picklist", "Y", "N"))</f>
        <v>N</v>
      </c>
      <c r="AA104" s="0" t="str">
        <f aca="false">IF(OR(U104="CreatedDate",U104="CreatedById"),"Must be populated when changeType = CREATE","")</f>
        <v/>
      </c>
      <c r="AB104" s="0" t="str">
        <f aca="false">IF($B104="","",VLOOKUP($B104,'Object Info'!$A$2:$F$13,5,0))</f>
        <v>rskcsp_ds_spread_statement_record_curated</v>
      </c>
      <c r="AC104" s="0" t="str">
        <f aca="false">U104</f>
        <v>LLC_BI__Linked_Spread_Statement_Total_Group__c</v>
      </c>
      <c r="AD104" s="0" t="str">
        <f aca="false">V104</f>
        <v>STRING</v>
      </c>
      <c r="AE104" s="0" t="n">
        <f aca="false">IF(W104="","",W104)</f>
        <v>18</v>
      </c>
      <c r="AF104" s="0" t="str">
        <f aca="false">X104</f>
        <v>Y</v>
      </c>
      <c r="AG104" s="0" t="str">
        <f aca="false">M104</f>
        <v>F</v>
      </c>
      <c r="AH104" s="0" t="str">
        <f aca="false">IF(AC104="LastModifiedDate","Must be latest date for the record id in Staging, and date must be t-1", "")</f>
        <v/>
      </c>
      <c r="AL104" s="0" t="str">
        <f aca="false">IF($B104="","",VLOOKUP($B104,'Object Info'!$A$2:$F$13,6,0))</f>
        <v>spread_statement_record</v>
      </c>
      <c r="AM104" s="0" t="str">
        <f aca="false">IF(AC104="","",IF(OR(AC104="ccs_migration_id__c"),SUBSTITUTE(LOWER(AC104),"__c",""),_xlfn.IFNA(SUBSTITUTE(SUBSTITUTE(SUBSTITUTE(SUBSTITUTE(AC104,"LLC_BI__",""),"CCS_",""),"__c",""),"cm_",""),AC104)))</f>
        <v>Linked_Spread_Statement_Total_Group</v>
      </c>
      <c r="AN104" s="0" t="str">
        <f aca="false">IF(AD104="","",AD104)</f>
        <v>STRING</v>
      </c>
      <c r="AO104" s="0" t="n">
        <f aca="false">IF(AE104="","",AE104)</f>
        <v>18</v>
      </c>
      <c r="AP104" s="0" t="str">
        <f aca="false">IF(AF104="","",AF104)</f>
        <v>Y</v>
      </c>
      <c r="AQ104" s="0" t="str">
        <f aca="false">IF(AG104="","",AG104)</f>
        <v>F</v>
      </c>
    </row>
    <row r="105" customFormat="false" ht="15" hidden="false" customHeight="false" outlineLevel="0" collapsed="false">
      <c r="A105" s="0" t="str">
        <f aca="false">B105&amp;D105</f>
        <v>LLC_BI__Spread_Statement_Record__cLLC_BI__lookupKey__c</v>
      </c>
      <c r="B105" s="0" t="s">
        <v>90</v>
      </c>
      <c r="C105" s="0" t="str">
        <f aca="false">_xlfn.IFNA(VLOOKUP($A105,nCino_DMW!$A$2:$AI$358,7,0),"")</f>
        <v>Spread Statement Record</v>
      </c>
      <c r="D105" s="0" t="s">
        <v>192</v>
      </c>
      <c r="E105" s="0" t="str">
        <f aca="false">_xlfn.IFNA(VLOOKUP($A105,nCino_DMW!$A$2:$AI$358,9,0),"")</f>
        <v>lookupKey</v>
      </c>
      <c r="F105" s="0" t="str">
        <f aca="false">_xlfn.IFNA(VLOOKUP($A105,nCino_DMW!$A$1:$AI$358,12,0),"")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05" s="0" t="str">
        <f aca="false">_xlfn.IFNA(IF(VLOOKUP($A105,nCino_DMW!$A$1:$AI$358,13,0)=0,"", VLOOKUP($A105,nCino_DMW!$A$1:$AI$358,13,0)),"")</f>
        <v>Text (External ID) (Unique Case Insensitive)</v>
      </c>
      <c r="H105" s="0" t="str">
        <f aca="false">_xlfn.IFNA(IF(VLOOKUP($A105,nCino_DevProc!$A$2:$S$352,8,0)=0,"", VLOOKUP($A105,nCino_DevProc!$A$2:$S$352,8,0)),"")</f>
        <v>string</v>
      </c>
      <c r="I105" s="0" t="n">
        <f aca="false">_xlfn.IFNA(IF(VLOOKUP($A105,nCino_DMW!$A$1:$AI$358,2,0)=0,"", VLOOKUP($A105,nCino_DMW!$A$1:$AI$358,2,0)),"")</f>
        <v>255</v>
      </c>
      <c r="J105" s="0" t="n">
        <f aca="false">IF(OR(D105=0, IFERROR(VLOOKUP($A105,nCino_DevProc!$A$2:$S$352,2,0),0)=0),"", VLOOKUP($A105,nCino_DevProc!$A$2:$S$352,2,0))</f>
        <v>255</v>
      </c>
      <c r="K105" s="0" t="str">
        <f aca="false">IFERROR(IF(VLOOKUP($A105,nCino_DMW!$A$1:$AI$358,22,0)="Y", "N", IF(VLOOKUP($A105,nCino_DMW!$A$1:$AI$358,22,0)="N",  "Y", "")),"")</f>
        <v>Y</v>
      </c>
      <c r="L105" s="0" t="str">
        <f aca="false">_xlfn.IFNA(IF(VLOOKUP($A105,nCino_DevProc!$A$2:$S$352,8,0)=TRUE(), "Y", "N"),"")</f>
        <v>N</v>
      </c>
      <c r="M105" s="0" t="str">
        <f aca="false">IFERROR(IF(VLOOKUP($A105,nCino_DevProc!$A$2:$S$352,18,0)=TRUE(), "E", IF(D105="Id", "P", IF(OR(LEFT(G105, 6) = "Lookup", LEFT(G105, 6) ="Master"), "F",""))),"")</f>
        <v/>
      </c>
      <c r="N105" s="0" t="str">
        <f aca="false">_xlfn.IFNA(IF(VLOOKUP($A105,nCino_DMW!$A$1:$AI$358,4,0)="System generated", "Y", "N"),"")</f>
        <v>N</v>
      </c>
      <c r="O105" s="0" t="str">
        <f aca="false">IF(LEFT(G105,6)="lookup", G105,IF(OR(D105=0, IFERROR(VLOOKUP($A105,nCino_DevProc!$A$2:$S$352,18,0),0)=0),"", VLOOKUP($A105,nCino_DevProc!$A$2:$S$352,18,0)))</f>
        <v/>
      </c>
      <c r="P105" s="0" t="str">
        <f aca="false">IF($B105="","",VLOOKUP($B105,'Object Info'!$A$2:$F$13,3,0))</f>
        <v>rskcsp_ds_spread_statement_record</v>
      </c>
      <c r="Q105" s="0" t="str">
        <f aca="false">IF(D105="","",D105)</f>
        <v>LLC_BI__lookupKey__c</v>
      </c>
      <c r="R105" s="0" t="s">
        <v>158</v>
      </c>
      <c r="S105" s="0" t="str">
        <f aca="false">IF(OR(Q105 ="transactionKey", Q105="sequenceNumber", Q105 = "commitTimestamp", Q105 = "commitUser",Q105 = "commitNumber", Q105="changetype",Q105="entityName",Q105="ID", LEFT(Q105,12)="LastModified"), "N","Y")</f>
        <v>Y</v>
      </c>
      <c r="T105" s="0" t="str">
        <f aca="false">IF($B105="","",VLOOKUP($B105,'Object Info'!$A$2:$F$13,4,0))</f>
        <v>rskcsp_ds_spread_statement_record_staging</v>
      </c>
      <c r="U105" s="0" t="str">
        <f aca="false">Q105</f>
        <v>LLC_BI__lookupKey__c</v>
      </c>
      <c r="V105" s="0" t="str">
        <f aca="false">IF(OR(LEFT(H105,9)="reference", D105=""),"STRING",VLOOKUP($H105,'DataType Conversion'!$A$8:$I$37,3,0))</f>
        <v>STRING</v>
      </c>
      <c r="W105" s="0" t="n">
        <f aca="false">IF(J105="", "",J105)</f>
        <v>255</v>
      </c>
      <c r="X105" s="0" t="str">
        <f aca="false">S105</f>
        <v>Y</v>
      </c>
      <c r="Y105" s="0" t="str">
        <f aca="false">IF(OR($U105="Id",$U105="LastModifiedDate"), "C","")</f>
        <v/>
      </c>
      <c r="Z105" s="0" t="str">
        <f aca="false">IF(Q105= "", "", IF(H105="Picklist", "Y", "N"))</f>
        <v>N</v>
      </c>
      <c r="AA105" s="0" t="str">
        <f aca="false">IF(OR(U105="CreatedDate",U105="CreatedById"),"Must be populated when changeType = CREATE","")</f>
        <v/>
      </c>
      <c r="AB105" s="0" t="str">
        <f aca="false">IF($B105="","",VLOOKUP($B105,'Object Info'!$A$2:$F$13,5,0))</f>
        <v>rskcsp_ds_spread_statement_record_curated</v>
      </c>
      <c r="AC105" s="0" t="str">
        <f aca="false">U105</f>
        <v>LLC_BI__lookupKey__c</v>
      </c>
      <c r="AD105" s="0" t="str">
        <f aca="false">V105</f>
        <v>STRING</v>
      </c>
      <c r="AE105" s="0" t="n">
        <f aca="false">IF(W105="","",W105)</f>
        <v>255</v>
      </c>
      <c r="AF105" s="0" t="str">
        <f aca="false">X105</f>
        <v>Y</v>
      </c>
      <c r="AG105" s="0" t="str">
        <f aca="false">M105</f>
        <v/>
      </c>
      <c r="AH105" s="0" t="str">
        <f aca="false">IF(AC105="LastModifiedDate","Must be latest date for the record id in Staging, and date must be t-1", "")</f>
        <v/>
      </c>
      <c r="AL105" s="0" t="str">
        <f aca="false">IF($B105="","",VLOOKUP($B105,'Object Info'!$A$2:$F$13,6,0))</f>
        <v>spread_statement_record</v>
      </c>
      <c r="AM105" s="0" t="str">
        <f aca="false">IF(AC105="","",IF(OR(AC105="ccs_migration_id__c"),SUBSTITUTE(LOWER(AC105),"__c",""),_xlfn.IFNA(SUBSTITUTE(SUBSTITUTE(SUBSTITUTE(SUBSTITUTE(AC105,"LLC_BI__",""),"CCS_",""),"__c",""),"cm_",""),AC105)))</f>
        <v>lookupKey</v>
      </c>
      <c r="AN105" s="0" t="str">
        <f aca="false">IF(AD105="","",AD105)</f>
        <v>STRING</v>
      </c>
      <c r="AO105" s="0" t="n">
        <f aca="false">IF(AE105="","",AE105)</f>
        <v>255</v>
      </c>
      <c r="AP105" s="0" t="str">
        <f aca="false">IF(AF105="","",AF105)</f>
        <v>Y</v>
      </c>
      <c r="AQ105" s="0" t="str">
        <f aca="false">IF(AG105="","",AG105)</f>
        <v/>
      </c>
    </row>
    <row r="106" customFormat="false" ht="15" hidden="false" customHeight="false" outlineLevel="0" collapsed="false">
      <c r="A106" s="0" t="str">
        <f aca="false">B106&amp;D106</f>
        <v>LLC_BI__Spread_Statement_Record__cLLC_BI__Operation__c</v>
      </c>
      <c r="B106" s="0" t="s">
        <v>90</v>
      </c>
      <c r="C106" s="0" t="str">
        <f aca="false">_xlfn.IFNA(VLOOKUP($A106,nCino_DMW!$A$2:$AI$358,7,0),"")</f>
        <v>Spread Statement Record</v>
      </c>
      <c r="D106" s="0" t="s">
        <v>620</v>
      </c>
      <c r="E106" s="0" t="str">
        <f aca="false">_xlfn.IFNA(VLOOKUP($A106,nCino_DMW!$A$2:$AI$358,9,0),"")</f>
        <v>Operation</v>
      </c>
      <c r="F106" s="0" t="str">
        <f aca="false">_xlfn.IFNA(VLOOKUP($A106,nCino_DMW!$A$1:$AI$358,12,0),"")</f>
        <v>This field is optional. It is driven by user selection within the spreading application. It indicates what type of mathematical operation should be performed on the spread statement record (chart of account) this spread statement record represents.</v>
      </c>
      <c r="G106" s="0" t="str">
        <f aca="false">_xlfn.IFNA(IF(VLOOKUP($A106,nCino_DMW!$A$1:$AI$358,13,0)=0,"", VLOOKUP($A106,nCino_DMW!$A$1:$AI$358,13,0)),"")</f>
        <v>Picklist</v>
      </c>
      <c r="H106" s="0" t="str">
        <f aca="false">_xlfn.IFNA(IF(VLOOKUP($A106,nCino_DevProc!$A$2:$S$352,8,0)=0,"", VLOOKUP($A106,nCino_DevProc!$A$2:$S$352,8,0)),"")</f>
        <v>picklist</v>
      </c>
      <c r="I106" s="0" t="str">
        <f aca="false">_xlfn.IFNA(IF(VLOOKUP($A106,nCino_DMW!$A$1:$AI$358,2,0)=0,"", VLOOKUP($A106,nCino_DMW!$A$1:$AI$358,2,0)),"")</f>
        <v>See picklist options for lengths</v>
      </c>
      <c r="J106" s="0" t="n">
        <f aca="false">IF(OR(D106=0, IFERROR(VLOOKUP($A106,nCino_DevProc!$A$2:$S$352,2,0),0)=0),"", VLOOKUP($A106,nCino_DevProc!$A$2:$S$352,2,0))</f>
        <v>255</v>
      </c>
      <c r="K106" s="0" t="str">
        <f aca="false">IFERROR(IF(VLOOKUP($A106,nCino_DMW!$A$1:$AI$358,22,0)="Y", "N", IF(VLOOKUP($A106,nCino_DMW!$A$1:$AI$358,22,0)="N",  "Y", "")),"")</f>
        <v>Y</v>
      </c>
      <c r="L106" s="0" t="str">
        <f aca="false">_xlfn.IFNA(IF(VLOOKUP($A106,nCino_DevProc!$A$2:$S$352,8,0)=TRUE(), "Y", "N"),"")</f>
        <v>N</v>
      </c>
      <c r="M106" s="0" t="str">
        <f aca="false">IFERROR(IF(VLOOKUP($A106,nCino_DevProc!$A$2:$S$352,18,0)=TRUE(), "E", IF(D106="Id", "P", IF(OR(LEFT(G106, 6) = "Lookup", LEFT(G106, 6) ="Master"), "F",""))),"")</f>
        <v/>
      </c>
      <c r="N106" s="0" t="str">
        <f aca="false">_xlfn.IFNA(IF(VLOOKUP($A106,nCino_DMW!$A$1:$AI$358,4,0)="System generated", "Y", "N"),"")</f>
        <v>N</v>
      </c>
      <c r="O106" s="0" t="str">
        <f aca="false">IF(LEFT(G106,6)="lookup", G106,IF(OR(D106=0, IFERROR(VLOOKUP($A106,nCino_DevProc!$A$2:$S$352,18,0),0)=0),"", VLOOKUP($A106,nCino_DevProc!$A$2:$S$352,18,0)))</f>
        <v/>
      </c>
      <c r="P106" s="0" t="str">
        <f aca="false">IF($B106="","",VLOOKUP($B106,'Object Info'!$A$2:$F$13,3,0))</f>
        <v>rskcsp_ds_spread_statement_record</v>
      </c>
      <c r="Q106" s="0" t="str">
        <f aca="false">IF(D106="","",D106)</f>
        <v>LLC_BI__Operation__c</v>
      </c>
      <c r="R106" s="0" t="s">
        <v>158</v>
      </c>
      <c r="S106" s="0" t="str">
        <f aca="false">IF(OR(Q106 ="transactionKey", Q106="sequenceNumber", Q106 = "commitTimestamp", Q106 = "commitUser",Q106 = "commitNumber", Q106="changetype",Q106="entityName",Q106="ID", LEFT(Q106,12)="LastModified"), "N","Y")</f>
        <v>Y</v>
      </c>
      <c r="T106" s="0" t="str">
        <f aca="false">IF($B106="","",VLOOKUP($B106,'Object Info'!$A$2:$F$13,4,0))</f>
        <v>rskcsp_ds_spread_statement_record_staging</v>
      </c>
      <c r="U106" s="0" t="str">
        <f aca="false">Q106</f>
        <v>LLC_BI__Operation__c</v>
      </c>
      <c r="V106" s="0" t="str">
        <f aca="false">IF(OR(LEFT(H106,9)="reference", D106=""),"STRING",VLOOKUP($H106,'DataType Conversion'!$A$8:$I$37,3,0))</f>
        <v>STRING</v>
      </c>
      <c r="W106" s="0" t="n">
        <f aca="false">IF(J106="", "",J106)</f>
        <v>255</v>
      </c>
      <c r="X106" s="0" t="str">
        <f aca="false">S106</f>
        <v>Y</v>
      </c>
      <c r="Y106" s="0" t="str">
        <f aca="false">IF(OR($U106="Id",$U106="LastModifiedDate"), "C","")</f>
        <v/>
      </c>
      <c r="Z106" s="0" t="str">
        <f aca="false">IF(Q106= "", "", IF(H106="Picklist", "Y", "N"))</f>
        <v>Y</v>
      </c>
      <c r="AA106" s="0" t="str">
        <f aca="false">IF(OR(U106="CreatedDate",U106="CreatedById"),"Must be populated when changeType = CREATE","")</f>
        <v/>
      </c>
      <c r="AB106" s="0" t="str">
        <f aca="false">IF($B106="","",VLOOKUP($B106,'Object Info'!$A$2:$F$13,5,0))</f>
        <v>rskcsp_ds_spread_statement_record_curated</v>
      </c>
      <c r="AC106" s="0" t="str">
        <f aca="false">U106</f>
        <v>LLC_BI__Operation__c</v>
      </c>
      <c r="AD106" s="0" t="str">
        <f aca="false">V106</f>
        <v>STRING</v>
      </c>
      <c r="AE106" s="0" t="n">
        <f aca="false">IF(W106="","",W106)</f>
        <v>255</v>
      </c>
      <c r="AF106" s="0" t="str">
        <f aca="false">X106</f>
        <v>Y</v>
      </c>
      <c r="AG106" s="0" t="str">
        <f aca="false">M106</f>
        <v/>
      </c>
      <c r="AH106" s="0" t="str">
        <f aca="false">IF(AC106="LastModifiedDate","Must be latest date for the record id in Staging, and date must be t-1", "")</f>
        <v/>
      </c>
      <c r="AL106" s="0" t="str">
        <f aca="false">IF($B106="","",VLOOKUP($B106,'Object Info'!$A$2:$F$13,6,0))</f>
        <v>spread_statement_record</v>
      </c>
      <c r="AM106" s="0" t="str">
        <f aca="false">IF(AC106="","",IF(OR(AC106="ccs_migration_id__c"),SUBSTITUTE(LOWER(AC106),"__c",""),_xlfn.IFNA(SUBSTITUTE(SUBSTITUTE(SUBSTITUTE(SUBSTITUTE(AC106,"LLC_BI__",""),"CCS_",""),"__c",""),"cm_",""),AC106)))</f>
        <v>Operation</v>
      </c>
      <c r="AN106" s="0" t="str">
        <f aca="false">IF(AD106="","",AD106)</f>
        <v>STRING</v>
      </c>
      <c r="AO106" s="0" t="n">
        <f aca="false">IF(AE106="","",AE106)</f>
        <v>255</v>
      </c>
      <c r="AP106" s="0" t="str">
        <f aca="false">IF(AF106="","",AF106)</f>
        <v>Y</v>
      </c>
      <c r="AQ106" s="0" t="str">
        <f aca="false">IF(AG106="","",AG106)</f>
        <v/>
      </c>
    </row>
    <row r="107" customFormat="false" ht="15" hidden="false" customHeight="false" outlineLevel="0" collapsed="false">
      <c r="A107" s="0" t="str">
        <f aca="false">B107&amp;D107</f>
        <v>LLC_BI__Spread_Statement_Record__cLLC_BI__Operation_Add__c</v>
      </c>
      <c r="B107" s="0" t="s">
        <v>90</v>
      </c>
      <c r="C107" s="0" t="str">
        <f aca="false">_xlfn.IFNA(VLOOKUP($A107,nCino_DMW!$A$2:$AI$358,7,0),"")</f>
        <v>Spread Statement Record</v>
      </c>
      <c r="D107" s="0" t="s">
        <v>604</v>
      </c>
      <c r="E107" s="0" t="str">
        <f aca="false">_xlfn.IFNA(VLOOKUP($A107,nCino_DMW!$A$2:$AI$358,9,0),"")</f>
        <v>Operation Add</v>
      </c>
      <c r="F107" s="0" t="str">
        <f aca="false">_xlfn.IFNA(VLOOKUP($A107,nCino_DMW!$A$1:$AI$358,12,0),"")</f>
        <v>This field is optional. It is driven by the "LLC_BI__Operation__c" field. When enabled, the value for this spread statement record (chart of account) is added to the currently calculated value in the group. When disabled, this field does nothing. This field is enabled whenever "LLC_BI__Operation__c" is blank or set to "ADD"</v>
      </c>
      <c r="G107" s="0" t="str">
        <f aca="false">_xlfn.IFNA(IF(VLOOKUP($A107,nCino_DMW!$A$1:$AI$358,13,0)=0,"", VLOOKUP($A107,nCino_DMW!$A$1:$AI$358,13,0)),"")</f>
        <v>Formula (Checkbox)</v>
      </c>
      <c r="H107" s="0" t="str">
        <f aca="false">_xlfn.IFNA(IF(VLOOKUP($A107,nCino_DevProc!$A$2:$S$352,8,0)=0,"", VLOOKUP($A107,nCino_DevProc!$A$2:$S$352,8,0)),"")</f>
        <v>boolean</v>
      </c>
      <c r="I107" s="0" t="n">
        <f aca="false">_xlfn.IFNA(IF(VLOOKUP($A107,nCino_DMW!$A$1:$AI$358,2,0)=0,"", VLOOKUP($A107,nCino_DMW!$A$1:$AI$358,2,0)),"")</f>
        <v>4</v>
      </c>
      <c r="J107" s="0" t="str">
        <f aca="false">IF(OR(D107=0, IFERROR(VLOOKUP($A107,nCino_DevProc!$A$2:$S$352,2,0),0)=0),"", VLOOKUP($A107,nCino_DevProc!$A$2:$S$352,2,0))</f>
        <v/>
      </c>
      <c r="K107" s="0" t="str">
        <f aca="false">IFERROR(IF(VLOOKUP($A107,nCino_DMW!$A$1:$AI$358,22,0)="Y", "N", IF(VLOOKUP($A107,nCino_DMW!$A$1:$AI$358,22,0)="N",  "Y", "")),"")</f>
        <v>Y</v>
      </c>
      <c r="L107" s="0" t="str">
        <f aca="false">_xlfn.IFNA(IF(VLOOKUP($A107,nCino_DevProc!$A$2:$S$352,8,0)=TRUE(), "Y", "N"),"")</f>
        <v>N</v>
      </c>
      <c r="M107" s="0" t="str">
        <f aca="false">IFERROR(IF(VLOOKUP($A107,nCino_DevProc!$A$2:$S$352,18,0)=TRUE(), "E", IF(D107="Id", "P", IF(OR(LEFT(G107, 6) = "Lookup", LEFT(G107, 6) ="Master"), "F",""))),"")</f>
        <v/>
      </c>
      <c r="N107" s="0" t="str">
        <f aca="false">_xlfn.IFNA(IF(VLOOKUP($A107,nCino_DMW!$A$1:$AI$358,4,0)="System generated", "Y", "N"),"")</f>
        <v>N</v>
      </c>
      <c r="O107" s="0" t="str">
        <f aca="false">IF(LEFT(G107,6)="lookup", G107,IF(OR(D107=0, IFERROR(VLOOKUP($A107,nCino_DevProc!$A$2:$S$352,18,0),0)=0),"", VLOOKUP($A107,nCino_DevProc!$A$2:$S$352,18,0)))</f>
        <v>OR( ISBLANK( TEXT(LLC_BI__Operation__c) ) ,ISPICKVAL(LLC_BI__Operation__c, 'ADD'))</v>
      </c>
      <c r="P107" s="0" t="str">
        <f aca="false">IF($B107="","",VLOOKUP($B107,'Object Info'!$A$2:$F$13,3,0))</f>
        <v>rskcsp_ds_spread_statement_record</v>
      </c>
      <c r="Q107" s="0" t="str">
        <f aca="false">IF(D107="","",D107)</f>
        <v>LLC_BI__Operation_Add__c</v>
      </c>
      <c r="R107" s="0" t="s">
        <v>158</v>
      </c>
      <c r="S107" s="0" t="str">
        <f aca="false">IF(OR(Q107 ="transactionKey", Q107="sequenceNumber", Q107 = "commitTimestamp", Q107 = "commitUser",Q107 = "commitNumber", Q107="changetype",Q107="entityName",Q107="ID", LEFT(Q107,12)="LastModified"), "N","Y")</f>
        <v>Y</v>
      </c>
      <c r="T107" s="0" t="str">
        <f aca="false">IF($B107="","",VLOOKUP($B107,'Object Info'!$A$2:$F$13,4,0))</f>
        <v>rskcsp_ds_spread_statement_record_staging</v>
      </c>
      <c r="U107" s="0" t="str">
        <f aca="false">Q107</f>
        <v>LLC_BI__Operation_Add__c</v>
      </c>
      <c r="V107" s="0" t="str">
        <f aca="false">IF(OR(LEFT(H107,9)="reference", D107=""),"STRING",VLOOKUP($H107,'DataType Conversion'!$A$8:$I$37,3,0))</f>
        <v>BOOL</v>
      </c>
      <c r="W107" s="0" t="str">
        <f aca="false">IF(J107="", "",J107)</f>
        <v/>
      </c>
      <c r="X107" s="0" t="str">
        <f aca="false">S107</f>
        <v>Y</v>
      </c>
      <c r="Y107" s="0" t="str">
        <f aca="false">IF(OR($U107="Id",$U107="LastModifiedDate"), "C","")</f>
        <v/>
      </c>
      <c r="Z107" s="0" t="str">
        <f aca="false">IF(Q107= "", "", IF(H107="Picklist", "Y", "N"))</f>
        <v>N</v>
      </c>
      <c r="AA107" s="0" t="str">
        <f aca="false">IF(OR(U107="CreatedDate",U107="CreatedById"),"Must be populated when changeType = CREATE","")</f>
        <v/>
      </c>
      <c r="AB107" s="0" t="str">
        <f aca="false">IF($B107="","",VLOOKUP($B107,'Object Info'!$A$2:$F$13,5,0))</f>
        <v>rskcsp_ds_spread_statement_record_curated</v>
      </c>
      <c r="AC107" s="0" t="str">
        <f aca="false">U107</f>
        <v>LLC_BI__Operation_Add__c</v>
      </c>
      <c r="AD107" s="0" t="str">
        <f aca="false">V107</f>
        <v>BOOL</v>
      </c>
      <c r="AE107" s="0" t="str">
        <f aca="false">IF(W107="","",W107)</f>
        <v/>
      </c>
      <c r="AF107" s="0" t="str">
        <f aca="false">X107</f>
        <v>Y</v>
      </c>
      <c r="AG107" s="0" t="str">
        <f aca="false">M107</f>
        <v/>
      </c>
      <c r="AH107" s="0" t="str">
        <f aca="false">IF(AC107="LastModifiedDate","Must be latest date for the record id in Staging, and date must be t-1", "")</f>
        <v/>
      </c>
      <c r="AL107" s="0" t="str">
        <f aca="false">IF($B107="","",VLOOKUP($B107,'Object Info'!$A$2:$F$13,6,0))</f>
        <v>spread_statement_record</v>
      </c>
      <c r="AM107" s="0" t="str">
        <f aca="false">IF(AC107="","",IF(OR(AC107="ccs_migration_id__c"),SUBSTITUTE(LOWER(AC107),"__c",""),_xlfn.IFNA(SUBSTITUTE(SUBSTITUTE(SUBSTITUTE(SUBSTITUTE(AC107,"LLC_BI__",""),"CCS_",""),"__c",""),"cm_",""),AC107)))</f>
        <v>Operation_Add</v>
      </c>
      <c r="AN107" s="0" t="str">
        <f aca="false">IF(AD107="","",AD107)</f>
        <v>BOOL</v>
      </c>
      <c r="AO107" s="0" t="str">
        <f aca="false">IF(AE107="","",AE107)</f>
        <v/>
      </c>
      <c r="AP107" s="0" t="str">
        <f aca="false">IF(AF107="","",AF107)</f>
        <v>Y</v>
      </c>
      <c r="AQ107" s="0" t="str">
        <f aca="false">IF(AG107="","",AG107)</f>
        <v/>
      </c>
    </row>
    <row r="108" customFormat="false" ht="15" hidden="false" customHeight="false" outlineLevel="0" collapsed="false">
      <c r="A108" s="0" t="str">
        <f aca="false">B108&amp;D108</f>
        <v>LLC_BI__Spread_Statement_Record__cLLC_BI__Operation_Divide__c</v>
      </c>
      <c r="B108" s="0" t="s">
        <v>90</v>
      </c>
      <c r="C108" s="0" t="str">
        <f aca="false">_xlfn.IFNA(VLOOKUP($A108,nCino_DMW!$A$2:$AI$358,7,0),"")</f>
        <v>Spread Statement Record</v>
      </c>
      <c r="D108" s="0" t="s">
        <v>608</v>
      </c>
      <c r="E108" s="0" t="str">
        <f aca="false">_xlfn.IFNA(VLOOKUP($A108,nCino_DMW!$A$2:$AI$358,9,0),"")</f>
        <v>Operation Divide</v>
      </c>
      <c r="F108" s="0" t="str">
        <f aca="false">_xlfn.IFNA(VLOOKUP($A108,nCino_DMW!$A$1:$AI$358,12,0),"")</f>
        <v>This field is optional. It is driven by the "LLC_BI__Operation__c" field. When enabled, the currently calculated value in the group is divided by the value for this spread statement record (chart of account). When disabled, this field does nothing. This field is enabled whenever "LLC_BI__Operation__c" is set to "DIVIDE"</v>
      </c>
      <c r="G108" s="0" t="str">
        <f aca="false">_xlfn.IFNA(IF(VLOOKUP($A108,nCino_DMW!$A$1:$AI$358,13,0)=0,"", VLOOKUP($A108,nCino_DMW!$A$1:$AI$358,13,0)),"")</f>
        <v>Formula (Checkbox)</v>
      </c>
      <c r="H108" s="0" t="str">
        <f aca="false">_xlfn.IFNA(IF(VLOOKUP($A108,nCino_DevProc!$A$2:$S$352,8,0)=0,"", VLOOKUP($A108,nCino_DevProc!$A$2:$S$352,8,0)),"")</f>
        <v>boolean</v>
      </c>
      <c r="I108" s="0" t="n">
        <f aca="false">_xlfn.IFNA(IF(VLOOKUP($A108,nCino_DMW!$A$1:$AI$358,2,0)=0,"", VLOOKUP($A108,nCino_DMW!$A$1:$AI$358,2,0)),"")</f>
        <v>4</v>
      </c>
      <c r="J108" s="0" t="str">
        <f aca="false">IF(OR(D108=0, IFERROR(VLOOKUP($A108,nCino_DevProc!$A$2:$S$352,2,0),0)=0),"", VLOOKUP($A108,nCino_DevProc!$A$2:$S$352,2,0))</f>
        <v/>
      </c>
      <c r="K108" s="0" t="str">
        <f aca="false">IFERROR(IF(VLOOKUP($A108,nCino_DMW!$A$1:$AI$358,22,0)="Y", "N", IF(VLOOKUP($A108,nCino_DMW!$A$1:$AI$358,22,0)="N",  "Y", "")),"")</f>
        <v>Y</v>
      </c>
      <c r="L108" s="0" t="str">
        <f aca="false">_xlfn.IFNA(IF(VLOOKUP($A108,nCino_DevProc!$A$2:$S$352,8,0)=TRUE(), "Y", "N"),"")</f>
        <v>N</v>
      </c>
      <c r="M108" s="0" t="str">
        <f aca="false">IFERROR(IF(VLOOKUP($A108,nCino_DevProc!$A$2:$S$352,18,0)=TRUE(), "E", IF(D108="Id", "P", IF(OR(LEFT(G108, 6) = "Lookup", LEFT(G108, 6) ="Master"), "F",""))),"")</f>
        <v/>
      </c>
      <c r="N108" s="0" t="str">
        <f aca="false">_xlfn.IFNA(IF(VLOOKUP($A108,nCino_DMW!$A$1:$AI$358,4,0)="System generated", "Y", "N"),"")</f>
        <v>N</v>
      </c>
      <c r="O108" s="0" t="str">
        <f aca="false">IF(LEFT(G108,6)="lookup", G108,IF(OR(D108=0, IFERROR(VLOOKUP($A108,nCino_DevProc!$A$2:$S$352,18,0),0)=0),"", VLOOKUP($A108,nCino_DevProc!$A$2:$S$352,18,0)))</f>
        <v>ISPICKVAL(LLC_BI__Operation__c, 'DIVIDE')</v>
      </c>
      <c r="P108" s="0" t="str">
        <f aca="false">IF($B108="","",VLOOKUP($B108,'Object Info'!$A$2:$F$13,3,0))</f>
        <v>rskcsp_ds_spread_statement_record</v>
      </c>
      <c r="Q108" s="0" t="str">
        <f aca="false">IF(D108="","",D108)</f>
        <v>LLC_BI__Operation_Divide__c</v>
      </c>
      <c r="R108" s="0" t="s">
        <v>158</v>
      </c>
      <c r="S108" s="0" t="str">
        <f aca="false">IF(OR(Q108 ="transactionKey", Q108="sequenceNumber", Q108 = "commitTimestamp", Q108 = "commitUser",Q108 = "commitNumber", Q108="changetype",Q108="entityName",Q108="ID", LEFT(Q108,12)="LastModified"), "N","Y")</f>
        <v>Y</v>
      </c>
      <c r="T108" s="0" t="str">
        <f aca="false">IF($B108="","",VLOOKUP($B108,'Object Info'!$A$2:$F$13,4,0))</f>
        <v>rskcsp_ds_spread_statement_record_staging</v>
      </c>
      <c r="U108" s="0" t="str">
        <f aca="false">Q108</f>
        <v>LLC_BI__Operation_Divide__c</v>
      </c>
      <c r="V108" s="0" t="str">
        <f aca="false">IF(OR(LEFT(H108,9)="reference", D108=""),"STRING",VLOOKUP($H108,'DataType Conversion'!$A$8:$I$37,3,0))</f>
        <v>BOOL</v>
      </c>
      <c r="W108" s="0" t="str">
        <f aca="false">IF(J108="", "",J108)</f>
        <v/>
      </c>
      <c r="X108" s="0" t="str">
        <f aca="false">S108</f>
        <v>Y</v>
      </c>
      <c r="Y108" s="0" t="str">
        <f aca="false">IF(OR($U108="Id",$U108="LastModifiedDate"), "C","")</f>
        <v/>
      </c>
      <c r="Z108" s="0" t="str">
        <f aca="false">IF(Q108= "", "", IF(H108="Picklist", "Y", "N"))</f>
        <v>N</v>
      </c>
      <c r="AA108" s="0" t="str">
        <f aca="false">IF(OR(U108="CreatedDate",U108="CreatedById"),"Must be populated when changeType = CREATE","")</f>
        <v/>
      </c>
      <c r="AB108" s="0" t="str">
        <f aca="false">IF($B108="","",VLOOKUP($B108,'Object Info'!$A$2:$F$13,5,0))</f>
        <v>rskcsp_ds_spread_statement_record_curated</v>
      </c>
      <c r="AC108" s="0" t="str">
        <f aca="false">U108</f>
        <v>LLC_BI__Operation_Divide__c</v>
      </c>
      <c r="AD108" s="0" t="str">
        <f aca="false">V108</f>
        <v>BOOL</v>
      </c>
      <c r="AE108" s="0" t="str">
        <f aca="false">IF(W108="","",W108)</f>
        <v/>
      </c>
      <c r="AF108" s="0" t="str">
        <f aca="false">X108</f>
        <v>Y</v>
      </c>
      <c r="AG108" s="0" t="str">
        <f aca="false">M108</f>
        <v/>
      </c>
      <c r="AH108" s="0" t="str">
        <f aca="false">IF(AC108="LastModifiedDate","Must be latest date for the record id in Staging, and date must be t-1", "")</f>
        <v/>
      </c>
      <c r="AL108" s="0" t="str">
        <f aca="false">IF($B108="","",VLOOKUP($B108,'Object Info'!$A$2:$F$13,6,0))</f>
        <v>spread_statement_record</v>
      </c>
      <c r="AM108" s="0" t="str">
        <f aca="false">IF(AC108="","",IF(OR(AC108="ccs_migration_id__c"),SUBSTITUTE(LOWER(AC108),"__c",""),_xlfn.IFNA(SUBSTITUTE(SUBSTITUTE(SUBSTITUTE(SUBSTITUTE(AC108,"LLC_BI__",""),"CCS_",""),"__c",""),"cm_",""),AC108)))</f>
        <v>Operation_Divide</v>
      </c>
      <c r="AN108" s="0" t="str">
        <f aca="false">IF(AD108="","",AD108)</f>
        <v>BOOL</v>
      </c>
      <c r="AO108" s="0" t="str">
        <f aca="false">IF(AE108="","",AE108)</f>
        <v/>
      </c>
      <c r="AP108" s="0" t="str">
        <f aca="false">IF(AF108="","",AF108)</f>
        <v>Y</v>
      </c>
      <c r="AQ108" s="0" t="str">
        <f aca="false">IF(AG108="","",AG108)</f>
        <v/>
      </c>
    </row>
    <row r="109" customFormat="false" ht="15" hidden="false" customHeight="false" outlineLevel="0" collapsed="false">
      <c r="A109" s="0" t="str">
        <f aca="false">B109&amp;D109</f>
        <v>LLC_BI__Spread_Statement_Record__cLLC_BI__Operation_Multiply__c</v>
      </c>
      <c r="B109" s="0" t="s">
        <v>90</v>
      </c>
      <c r="C109" s="0" t="str">
        <f aca="false">_xlfn.IFNA(VLOOKUP($A109,nCino_DMW!$A$2:$AI$358,7,0),"")</f>
        <v>Spread Statement Record</v>
      </c>
      <c r="D109" s="0" t="s">
        <v>612</v>
      </c>
      <c r="E109" s="0" t="str">
        <f aca="false">_xlfn.IFNA(VLOOKUP($A109,nCino_DMW!$A$2:$AI$358,9,0),"")</f>
        <v>Operation Multiply</v>
      </c>
      <c r="F109" s="0" t="str">
        <f aca="false">_xlfn.IFNA(VLOOKUP($A109,nCino_DMW!$A$1:$AI$358,12,0),"")</f>
        <v>This field is optional. It is driven by the "LLC_BI__Operation__c" field. When enabled, the value for this spread statement record (chart of account) is multiplied to the currently calculated value in the group. When disabled, this field does nothing. This field is enabled whenever "LLC_BI__Operation__c" is "MULTIPLY"</v>
      </c>
      <c r="G109" s="0" t="str">
        <f aca="false">_xlfn.IFNA(IF(VLOOKUP($A109,nCino_DMW!$A$1:$AI$358,13,0)=0,"", VLOOKUP($A109,nCino_DMW!$A$1:$AI$358,13,0)),"")</f>
        <v>Formula (Checkbox)</v>
      </c>
      <c r="H109" s="0" t="str">
        <f aca="false">_xlfn.IFNA(IF(VLOOKUP($A109,nCino_DevProc!$A$2:$S$352,8,0)=0,"", VLOOKUP($A109,nCino_DevProc!$A$2:$S$352,8,0)),"")</f>
        <v>boolean</v>
      </c>
      <c r="I109" s="0" t="n">
        <f aca="false">_xlfn.IFNA(IF(VLOOKUP($A109,nCino_DMW!$A$1:$AI$358,2,0)=0,"", VLOOKUP($A109,nCino_DMW!$A$1:$AI$358,2,0)),"")</f>
        <v>4</v>
      </c>
      <c r="J109" s="0" t="str">
        <f aca="false">IF(OR(D109=0, IFERROR(VLOOKUP($A109,nCino_DevProc!$A$2:$S$352,2,0),0)=0),"", VLOOKUP($A109,nCino_DevProc!$A$2:$S$352,2,0))</f>
        <v/>
      </c>
      <c r="K109" s="0" t="str">
        <f aca="false">IFERROR(IF(VLOOKUP($A109,nCino_DMW!$A$1:$AI$358,22,0)="Y", "N", IF(VLOOKUP($A109,nCino_DMW!$A$1:$AI$358,22,0)="N",  "Y", "")),"")</f>
        <v>Y</v>
      </c>
      <c r="L109" s="0" t="str">
        <f aca="false">_xlfn.IFNA(IF(VLOOKUP($A109,nCino_DevProc!$A$2:$S$352,8,0)=TRUE(), "Y", "N"),"")</f>
        <v>N</v>
      </c>
      <c r="M109" s="0" t="str">
        <f aca="false">IFERROR(IF(VLOOKUP($A109,nCino_DevProc!$A$2:$S$352,18,0)=TRUE(), "E", IF(D109="Id", "P", IF(OR(LEFT(G109, 6) = "Lookup", LEFT(G109, 6) ="Master"), "F",""))),"")</f>
        <v/>
      </c>
      <c r="N109" s="0" t="str">
        <f aca="false">_xlfn.IFNA(IF(VLOOKUP($A109,nCino_DMW!$A$1:$AI$358,4,0)="System generated", "Y", "N"),"")</f>
        <v>N</v>
      </c>
      <c r="O109" s="0" t="str">
        <f aca="false">IF(LEFT(G109,6)="lookup", G109,IF(OR(D109=0, IFERROR(VLOOKUP($A109,nCino_DevProc!$A$2:$S$352,18,0),0)=0),"", VLOOKUP($A109,nCino_DevProc!$A$2:$S$352,18,0)))</f>
        <v>ISPICKVAL(LLC_BI__Operation__c, 'MULTIPLY')</v>
      </c>
      <c r="P109" s="0" t="str">
        <f aca="false">IF($B109="","",VLOOKUP($B109,'Object Info'!$A$2:$F$13,3,0))</f>
        <v>rskcsp_ds_spread_statement_record</v>
      </c>
      <c r="Q109" s="0" t="str">
        <f aca="false">IF(D109="","",D109)</f>
        <v>LLC_BI__Operation_Multiply__c</v>
      </c>
      <c r="R109" s="0" t="s">
        <v>158</v>
      </c>
      <c r="S109" s="0" t="str">
        <f aca="false">IF(OR(Q109 ="transactionKey", Q109="sequenceNumber", Q109 = "commitTimestamp", Q109 = "commitUser",Q109 = "commitNumber", Q109="changetype",Q109="entityName",Q109="ID", LEFT(Q109,12)="LastModified"), "N","Y")</f>
        <v>Y</v>
      </c>
      <c r="T109" s="0" t="str">
        <f aca="false">IF($B109="","",VLOOKUP($B109,'Object Info'!$A$2:$F$13,4,0))</f>
        <v>rskcsp_ds_spread_statement_record_staging</v>
      </c>
      <c r="U109" s="0" t="str">
        <f aca="false">Q109</f>
        <v>LLC_BI__Operation_Multiply__c</v>
      </c>
      <c r="V109" s="0" t="str">
        <f aca="false">IF(OR(LEFT(H109,9)="reference", D109=""),"STRING",VLOOKUP($H109,'DataType Conversion'!$A$8:$I$37,3,0))</f>
        <v>BOOL</v>
      </c>
      <c r="W109" s="0" t="str">
        <f aca="false">IF(J109="", "",J109)</f>
        <v/>
      </c>
      <c r="X109" s="0" t="str">
        <f aca="false">S109</f>
        <v>Y</v>
      </c>
      <c r="Y109" s="0" t="str">
        <f aca="false">IF(OR($U109="Id",$U109="LastModifiedDate"), "C","")</f>
        <v/>
      </c>
      <c r="Z109" s="0" t="str">
        <f aca="false">IF(Q109= "", "", IF(H109="Picklist", "Y", "N"))</f>
        <v>N</v>
      </c>
      <c r="AA109" s="0" t="str">
        <f aca="false">IF(OR(U109="CreatedDate",U109="CreatedById"),"Must be populated when changeType = CREATE","")</f>
        <v/>
      </c>
      <c r="AB109" s="0" t="str">
        <f aca="false">IF($B109="","",VLOOKUP($B109,'Object Info'!$A$2:$F$13,5,0))</f>
        <v>rskcsp_ds_spread_statement_record_curated</v>
      </c>
      <c r="AC109" s="0" t="str">
        <f aca="false">U109</f>
        <v>LLC_BI__Operation_Multiply__c</v>
      </c>
      <c r="AD109" s="0" t="str">
        <f aca="false">V109</f>
        <v>BOOL</v>
      </c>
      <c r="AE109" s="0" t="str">
        <f aca="false">IF(W109="","",W109)</f>
        <v/>
      </c>
      <c r="AF109" s="0" t="str">
        <f aca="false">X109</f>
        <v>Y</v>
      </c>
      <c r="AG109" s="0" t="str">
        <f aca="false">M109</f>
        <v/>
      </c>
      <c r="AH109" s="0" t="str">
        <f aca="false">IF(AC109="LastModifiedDate","Must be latest date for the record id in Staging, and date must be t-1", "")</f>
        <v/>
      </c>
      <c r="AL109" s="0" t="str">
        <f aca="false">IF($B109="","",VLOOKUP($B109,'Object Info'!$A$2:$F$13,6,0))</f>
        <v>spread_statement_record</v>
      </c>
      <c r="AM109" s="0" t="str">
        <f aca="false">IF(AC109="","",IF(OR(AC109="ccs_migration_id__c"),SUBSTITUTE(LOWER(AC109),"__c",""),_xlfn.IFNA(SUBSTITUTE(SUBSTITUTE(SUBSTITUTE(SUBSTITUTE(AC109,"LLC_BI__",""),"CCS_",""),"__c",""),"cm_",""),AC109)))</f>
        <v>Operation_Multiply</v>
      </c>
      <c r="AN109" s="0" t="str">
        <f aca="false">IF(AD109="","",AD109)</f>
        <v>BOOL</v>
      </c>
      <c r="AO109" s="0" t="str">
        <f aca="false">IF(AE109="","",AE109)</f>
        <v/>
      </c>
      <c r="AP109" s="0" t="str">
        <f aca="false">IF(AF109="","",AF109)</f>
        <v>Y</v>
      </c>
      <c r="AQ109" s="0" t="str">
        <f aca="false">IF(AG109="","",AG109)</f>
        <v/>
      </c>
    </row>
    <row r="110" customFormat="false" ht="15" hidden="false" customHeight="false" outlineLevel="0" collapsed="false">
      <c r="A110" s="0" t="str">
        <f aca="false">B110&amp;D110</f>
        <v>LLC_BI__Spread_Statement_Record__cLLC_BI__Operation_Subtract__c</v>
      </c>
      <c r="B110" s="0" t="s">
        <v>90</v>
      </c>
      <c r="C110" s="0" t="str">
        <f aca="false">_xlfn.IFNA(VLOOKUP($A110,nCino_DMW!$A$2:$AI$358,7,0),"")</f>
        <v>Spread Statement Record</v>
      </c>
      <c r="D110" s="0" t="s">
        <v>616</v>
      </c>
      <c r="E110" s="0" t="str">
        <f aca="false">_xlfn.IFNA(VLOOKUP($A110,nCino_DMW!$A$2:$AI$358,9,0),"")</f>
        <v>Operation Subtract</v>
      </c>
      <c r="F110" s="0" t="str">
        <f aca="false">_xlfn.IFNA(VLOOKUP($A110,nCino_DMW!$A$1:$AI$358,12,0),"")</f>
        <v>This field is optional. It is driven by the "LLC_BI__Operation__c" field. When enabled, the currently calculated value in the group is subtracted by the value for this spread statement record (chart of account). When disabled, this field does nothing. This field is enabled whenever "LLC_BI__Operation__c" is set to "SUBTRACT"</v>
      </c>
      <c r="G110" s="0" t="str">
        <f aca="false">_xlfn.IFNA(IF(VLOOKUP($A110,nCino_DMW!$A$1:$AI$358,13,0)=0,"", VLOOKUP($A110,nCino_DMW!$A$1:$AI$358,13,0)),"")</f>
        <v>Formula (Checkbox)</v>
      </c>
      <c r="H110" s="0" t="str">
        <f aca="false">_xlfn.IFNA(IF(VLOOKUP($A110,nCino_DevProc!$A$2:$S$352,8,0)=0,"", VLOOKUP($A110,nCino_DevProc!$A$2:$S$352,8,0)),"")</f>
        <v>boolean</v>
      </c>
      <c r="I110" s="0" t="n">
        <f aca="false">_xlfn.IFNA(IF(VLOOKUP($A110,nCino_DMW!$A$1:$AI$358,2,0)=0,"", VLOOKUP($A110,nCino_DMW!$A$1:$AI$358,2,0)),"")</f>
        <v>4</v>
      </c>
      <c r="J110" s="0" t="str">
        <f aca="false">IF(OR(D110=0, IFERROR(VLOOKUP($A110,nCino_DevProc!$A$2:$S$352,2,0),0)=0),"", VLOOKUP($A110,nCino_DevProc!$A$2:$S$352,2,0))</f>
        <v/>
      </c>
      <c r="K110" s="0" t="str">
        <f aca="false">IFERROR(IF(VLOOKUP($A110,nCino_DMW!$A$1:$AI$358,22,0)="Y", "N", IF(VLOOKUP($A110,nCino_DMW!$A$1:$AI$358,22,0)="N",  "Y", "")),"")</f>
        <v>Y</v>
      </c>
      <c r="L110" s="0" t="str">
        <f aca="false">_xlfn.IFNA(IF(VLOOKUP($A110,nCino_DevProc!$A$2:$S$352,8,0)=TRUE(), "Y", "N"),"")</f>
        <v>N</v>
      </c>
      <c r="M110" s="0" t="str">
        <f aca="false">IFERROR(IF(VLOOKUP($A110,nCino_DevProc!$A$2:$S$352,18,0)=TRUE(), "E", IF(D110="Id", "P", IF(OR(LEFT(G110, 6) = "Lookup", LEFT(G110, 6) ="Master"), "F",""))),"")</f>
        <v/>
      </c>
      <c r="N110" s="0" t="str">
        <f aca="false">_xlfn.IFNA(IF(VLOOKUP($A110,nCino_DMW!$A$1:$AI$358,4,0)="System generated", "Y", "N"),"")</f>
        <v>N</v>
      </c>
      <c r="O110" s="0" t="str">
        <f aca="false">IF(LEFT(G110,6)="lookup", G110,IF(OR(D110=0, IFERROR(VLOOKUP($A110,nCino_DevProc!$A$2:$S$352,18,0),0)=0),"", VLOOKUP($A110,nCino_DevProc!$A$2:$S$352,18,0)))</f>
        <v>ISPICKVAL(LLC_BI__Operation__c, 'SUBTRACT')</v>
      </c>
      <c r="P110" s="0" t="str">
        <f aca="false">IF($B110="","",VLOOKUP($B110,'Object Info'!$A$2:$F$13,3,0))</f>
        <v>rskcsp_ds_spread_statement_record</v>
      </c>
      <c r="Q110" s="0" t="str">
        <f aca="false">IF(D110="","",D110)</f>
        <v>LLC_BI__Operation_Subtract__c</v>
      </c>
      <c r="R110" s="0" t="s">
        <v>158</v>
      </c>
      <c r="S110" s="0" t="str">
        <f aca="false">IF(OR(Q110 ="transactionKey", Q110="sequenceNumber", Q110 = "commitTimestamp", Q110 = "commitUser",Q110 = "commitNumber", Q110="changetype",Q110="entityName",Q110="ID", LEFT(Q110,12)="LastModified"), "N","Y")</f>
        <v>Y</v>
      </c>
      <c r="T110" s="0" t="str">
        <f aca="false">IF($B110="","",VLOOKUP($B110,'Object Info'!$A$2:$F$13,4,0))</f>
        <v>rskcsp_ds_spread_statement_record_staging</v>
      </c>
      <c r="U110" s="0" t="str">
        <f aca="false">Q110</f>
        <v>LLC_BI__Operation_Subtract__c</v>
      </c>
      <c r="V110" s="0" t="str">
        <f aca="false">IF(OR(LEFT(H110,9)="reference", D110=""),"STRING",VLOOKUP($H110,'DataType Conversion'!$A$8:$I$37,3,0))</f>
        <v>BOOL</v>
      </c>
      <c r="W110" s="0" t="str">
        <f aca="false">IF(J110="", "",J110)</f>
        <v/>
      </c>
      <c r="X110" s="0" t="str">
        <f aca="false">S110</f>
        <v>Y</v>
      </c>
      <c r="Y110" s="0" t="str">
        <f aca="false">IF(OR($U110="Id",$U110="LastModifiedDate"), "C","")</f>
        <v/>
      </c>
      <c r="Z110" s="0" t="str">
        <f aca="false">IF(Q110= "", "", IF(H110="Picklist", "Y", "N"))</f>
        <v>N</v>
      </c>
      <c r="AA110" s="0" t="str">
        <f aca="false">IF(OR(U110="CreatedDate",U110="CreatedById"),"Must be populated when changeType = CREATE","")</f>
        <v/>
      </c>
      <c r="AB110" s="0" t="str">
        <f aca="false">IF($B110="","",VLOOKUP($B110,'Object Info'!$A$2:$F$13,5,0))</f>
        <v>rskcsp_ds_spread_statement_record_curated</v>
      </c>
      <c r="AC110" s="0" t="str">
        <f aca="false">U110</f>
        <v>LLC_BI__Operation_Subtract__c</v>
      </c>
      <c r="AD110" s="0" t="str">
        <f aca="false">V110</f>
        <v>BOOL</v>
      </c>
      <c r="AE110" s="0" t="str">
        <f aca="false">IF(W110="","",W110)</f>
        <v/>
      </c>
      <c r="AF110" s="0" t="str">
        <f aca="false">X110</f>
        <v>Y</v>
      </c>
      <c r="AG110" s="0" t="str">
        <f aca="false">M110</f>
        <v/>
      </c>
      <c r="AH110" s="0" t="str">
        <f aca="false">IF(AC110="LastModifiedDate","Must be latest date for the record id in Staging, and date must be t-1", "")</f>
        <v/>
      </c>
      <c r="AL110" s="0" t="str">
        <f aca="false">IF($B110="","",VLOOKUP($B110,'Object Info'!$A$2:$F$13,6,0))</f>
        <v>spread_statement_record</v>
      </c>
      <c r="AM110" s="0" t="str">
        <f aca="false">IF(AC110="","",IF(OR(AC110="ccs_migration_id__c"),SUBSTITUTE(LOWER(AC110),"__c",""),_xlfn.IFNA(SUBSTITUTE(SUBSTITUTE(SUBSTITUTE(SUBSTITUTE(AC110,"LLC_BI__",""),"CCS_",""),"__c",""),"cm_",""),AC110)))</f>
        <v>Operation_Subtract</v>
      </c>
      <c r="AN110" s="0" t="str">
        <f aca="false">IF(AD110="","",AD110)</f>
        <v>BOOL</v>
      </c>
      <c r="AO110" s="0" t="str">
        <f aca="false">IF(AE110="","",AE110)</f>
        <v/>
      </c>
      <c r="AP110" s="0" t="str">
        <f aca="false">IF(AF110="","",AF110)</f>
        <v>Y</v>
      </c>
      <c r="AQ110" s="0" t="str">
        <f aca="false">IF(AG110="","",AG110)</f>
        <v/>
      </c>
    </row>
    <row r="111" customFormat="false" ht="15" hidden="false" customHeight="false" outlineLevel="0" collapsed="false">
      <c r="A111" s="0" t="str">
        <f aca="false">B111&amp;D111</f>
        <v>LLC_BI__Spread_Statement_Record__cLLC_BI__Period_Over_Period_Change__c</v>
      </c>
      <c r="B111" s="0" t="s">
        <v>90</v>
      </c>
      <c r="C111" s="0" t="str">
        <f aca="false">_xlfn.IFNA(VLOOKUP($A111,nCino_DMW!$A$2:$AI$358,7,0),"")</f>
        <v>Spread Statement Record</v>
      </c>
      <c r="D111" s="0" t="s">
        <v>623</v>
      </c>
      <c r="E111" s="0" t="str">
        <f aca="false">_xlfn.IFNA(VLOOKUP($A111,nCino_DMW!$A$2:$AI$358,9,0),"")</f>
        <v>Period Over Period Change</v>
      </c>
      <c r="F111" s="0" t="str">
        <f aca="false">_xlfn.IFNA(VLOOKUP($A111,nCino_DMW!$A$1:$AI$358,12,0),"")</f>
        <v>This defaults to false. User updated. This field indicates whether the record values should show as a period over period change.</v>
      </c>
      <c r="G111" s="0" t="str">
        <f aca="false">_xlfn.IFNA(IF(VLOOKUP($A111,nCino_DMW!$A$1:$AI$358,13,0)=0,"", VLOOKUP($A111,nCino_DMW!$A$1:$AI$358,13,0)),"")</f>
        <v>Checkbox</v>
      </c>
      <c r="H111" s="0" t="str">
        <f aca="false">_xlfn.IFNA(IF(VLOOKUP($A111,nCino_DevProc!$A$2:$S$352,8,0)=0,"", VLOOKUP($A111,nCino_DevProc!$A$2:$S$352,8,0)),"")</f>
        <v>boolean</v>
      </c>
      <c r="I111" s="0" t="str">
        <f aca="false">_xlfn.IFNA(IF(VLOOKUP($A111,nCino_DMW!$A$1:$AI$358,2,0)=0,"", VLOOKUP($A111,nCino_DMW!$A$1:$AI$358,2,0)),"")</f>
        <v>Boolean (True/False)</v>
      </c>
      <c r="J111" s="0" t="str">
        <f aca="false">IF(OR(D111=0, IFERROR(VLOOKUP($A111,nCino_DevProc!$A$2:$S$352,2,0),0)=0),"", VLOOKUP($A111,nCino_DevProc!$A$2:$S$352,2,0))</f>
        <v/>
      </c>
      <c r="K111" s="0" t="str">
        <f aca="false">IFERROR(IF(VLOOKUP($A111,nCino_DMW!$A$1:$AI$358,22,0)="Y", "N", IF(VLOOKUP($A111,nCino_DMW!$A$1:$AI$358,22,0)="N",  "Y", "")),"")</f>
        <v>Y</v>
      </c>
      <c r="L111" s="0" t="str">
        <f aca="false">_xlfn.IFNA(IF(VLOOKUP($A111,nCino_DevProc!$A$2:$S$352,8,0)=TRUE(), "Y", "N"),"")</f>
        <v>N</v>
      </c>
      <c r="M111" s="0" t="str">
        <f aca="false">IFERROR(IF(VLOOKUP($A111,nCino_DevProc!$A$2:$S$352,18,0)=TRUE(), "E", IF(D111="Id", "P", IF(OR(LEFT(G111, 6) = "Lookup", LEFT(G111, 6) ="Master"), "F",""))),"")</f>
        <v/>
      </c>
      <c r="N111" s="0" t="str">
        <f aca="false">_xlfn.IFNA(IF(VLOOKUP($A111,nCino_DMW!$A$1:$AI$358,4,0)="System generated", "Y", "N"),"")</f>
        <v>N</v>
      </c>
      <c r="O111" s="0" t="str">
        <f aca="false">IF(LEFT(G111,6)="lookup", G111,IF(OR(D111=0, IFERROR(VLOOKUP($A111,nCino_DevProc!$A$2:$S$352,18,0),0)=0),"", VLOOKUP($A111,nCino_DevProc!$A$2:$S$352,18,0)))</f>
        <v/>
      </c>
      <c r="P111" s="0" t="str">
        <f aca="false">IF($B111="","",VLOOKUP($B111,'Object Info'!$A$2:$F$13,3,0))</f>
        <v>rskcsp_ds_spread_statement_record</v>
      </c>
      <c r="Q111" s="0" t="str">
        <f aca="false">IF(D111="","",D111)</f>
        <v>LLC_BI__Period_Over_Period_Change__c</v>
      </c>
      <c r="R111" s="0" t="s">
        <v>158</v>
      </c>
      <c r="S111" s="0" t="str">
        <f aca="false">IF(OR(Q111 ="transactionKey", Q111="sequenceNumber", Q111 = "commitTimestamp", Q111 = "commitUser",Q111 = "commitNumber", Q111="changetype",Q111="entityName",Q111="ID", LEFT(Q111,12)="LastModified"), "N","Y")</f>
        <v>Y</v>
      </c>
      <c r="T111" s="0" t="str">
        <f aca="false">IF($B111="","",VLOOKUP($B111,'Object Info'!$A$2:$F$13,4,0))</f>
        <v>rskcsp_ds_spread_statement_record_staging</v>
      </c>
      <c r="U111" s="0" t="str">
        <f aca="false">Q111</f>
        <v>LLC_BI__Period_Over_Period_Change__c</v>
      </c>
      <c r="V111" s="0" t="str">
        <f aca="false">IF(OR(LEFT(H111,9)="reference", D111=""),"STRING",VLOOKUP($H111,'DataType Conversion'!$A$8:$I$37,3,0))</f>
        <v>BOOL</v>
      </c>
      <c r="W111" s="0" t="str">
        <f aca="false">IF(J111="", "",J111)</f>
        <v/>
      </c>
      <c r="X111" s="0" t="str">
        <f aca="false">S111</f>
        <v>Y</v>
      </c>
      <c r="Y111" s="0" t="str">
        <f aca="false">IF(OR($U111="Id",$U111="LastModifiedDate"), "C","")</f>
        <v/>
      </c>
      <c r="Z111" s="0" t="str">
        <f aca="false">IF(Q111= "", "", IF(H111="Picklist", "Y", "N"))</f>
        <v>N</v>
      </c>
      <c r="AA111" s="0" t="str">
        <f aca="false">IF(OR(U111="CreatedDate",U111="CreatedById"),"Must be populated when changeType = CREATE","")</f>
        <v/>
      </c>
      <c r="AB111" s="0" t="str">
        <f aca="false">IF($B111="","",VLOOKUP($B111,'Object Info'!$A$2:$F$13,5,0))</f>
        <v>rskcsp_ds_spread_statement_record_curated</v>
      </c>
      <c r="AC111" s="0" t="str">
        <f aca="false">U111</f>
        <v>LLC_BI__Period_Over_Period_Change__c</v>
      </c>
      <c r="AD111" s="0" t="str">
        <f aca="false">V111</f>
        <v>BOOL</v>
      </c>
      <c r="AE111" s="0" t="str">
        <f aca="false">IF(W111="","",W111)</f>
        <v/>
      </c>
      <c r="AF111" s="0" t="str">
        <f aca="false">X111</f>
        <v>Y</v>
      </c>
      <c r="AG111" s="0" t="str">
        <f aca="false">M111</f>
        <v/>
      </c>
      <c r="AH111" s="0" t="str">
        <f aca="false">IF(AC111="LastModifiedDate","Must be latest date for the record id in Staging, and date must be t-1", "")</f>
        <v/>
      </c>
      <c r="AL111" s="0" t="str">
        <f aca="false">IF($B111="","",VLOOKUP($B111,'Object Info'!$A$2:$F$13,6,0))</f>
        <v>spread_statement_record</v>
      </c>
      <c r="AM111" s="0" t="str">
        <f aca="false">IF(AC111="","",IF(OR(AC111="ccs_migration_id__c"),SUBSTITUTE(LOWER(AC111),"__c",""),_xlfn.IFNA(SUBSTITUTE(SUBSTITUTE(SUBSTITUTE(SUBSTITUTE(AC111,"LLC_BI__",""),"CCS_",""),"__c",""),"cm_",""),AC111)))</f>
        <v>Period_Over_Period_Change</v>
      </c>
      <c r="AN111" s="0" t="str">
        <f aca="false">IF(AD111="","",AD111)</f>
        <v>BOOL</v>
      </c>
      <c r="AO111" s="0" t="str">
        <f aca="false">IF(AE111="","",AE111)</f>
        <v/>
      </c>
      <c r="AP111" s="0" t="str">
        <f aca="false">IF(AF111="","",AF111)</f>
        <v>Y</v>
      </c>
      <c r="AQ111" s="0" t="str">
        <f aca="false">IF(AG111="","",AG111)</f>
        <v/>
      </c>
    </row>
    <row r="112" customFormat="false" ht="15" hidden="false" customHeight="false" outlineLevel="0" collapsed="false">
      <c r="A112" s="0" t="str">
        <f aca="false">B112&amp;D112</f>
        <v>LLC_BI__Spread_Statement_Record__cLLC_BI__Period_Over_Prior_Fiscal_Year__c</v>
      </c>
      <c r="B112" s="0" t="s">
        <v>90</v>
      </c>
      <c r="C112" s="0" t="str">
        <f aca="false">_xlfn.IFNA(VLOOKUP($A112,nCino_DMW!$A$2:$AI$358,7,0),"")</f>
        <v>Spread Statement Record</v>
      </c>
      <c r="D112" s="0" t="s">
        <v>641</v>
      </c>
      <c r="E112" s="0" t="str">
        <f aca="false">_xlfn.IFNA(VLOOKUP($A112,nCino_DMW!$A$2:$AI$358,9,0),"")</f>
        <v>Period Over Prior Fiscal Year</v>
      </c>
      <c r="F112" s="0" t="str">
        <f aca="false">_xlfn.IFNA(VLOOKUP($A112,nCino_DMW!$A$1:$AI$358,12,0),"")</f>
        <v>This defaults to false. User updated. This field indicates whether the record values should show the period over fiscal year change of the linked record.</v>
      </c>
      <c r="G112" s="0" t="str">
        <f aca="false">_xlfn.IFNA(IF(VLOOKUP($A112,nCino_DMW!$A$1:$AI$358,13,0)=0,"", VLOOKUP($A112,nCino_DMW!$A$1:$AI$358,13,0)),"")</f>
        <v>Checkbox</v>
      </c>
      <c r="H112" s="0" t="str">
        <f aca="false">_xlfn.IFNA(IF(VLOOKUP($A112,nCino_DevProc!$A$2:$S$352,8,0)=0,"", VLOOKUP($A112,nCino_DevProc!$A$2:$S$352,8,0)),"")</f>
        <v>boolean</v>
      </c>
      <c r="I112" s="0" t="str">
        <f aca="false">_xlfn.IFNA(IF(VLOOKUP($A112,nCino_DMW!$A$1:$AI$358,2,0)=0,"", VLOOKUP($A112,nCino_DMW!$A$1:$AI$358,2,0)),"")</f>
        <v>Boolean (True/False)</v>
      </c>
      <c r="J112" s="0" t="str">
        <f aca="false">IF(OR(D112=0, IFERROR(VLOOKUP($A112,nCino_DevProc!$A$2:$S$352,2,0),0)=0),"", VLOOKUP($A112,nCino_DevProc!$A$2:$S$352,2,0))</f>
        <v/>
      </c>
      <c r="K112" s="0" t="str">
        <f aca="false">IFERROR(IF(VLOOKUP($A112,nCino_DMW!$A$1:$AI$358,22,0)="Y", "N", IF(VLOOKUP($A112,nCino_DMW!$A$1:$AI$358,22,0)="N",  "Y", "")),"")</f>
        <v>Y</v>
      </c>
      <c r="L112" s="0" t="str">
        <f aca="false">_xlfn.IFNA(IF(VLOOKUP($A112,nCino_DevProc!$A$2:$S$352,8,0)=TRUE(), "Y", "N"),"")</f>
        <v>N</v>
      </c>
      <c r="M112" s="0" t="str">
        <f aca="false">IFERROR(IF(VLOOKUP($A112,nCino_DevProc!$A$2:$S$352,18,0)=TRUE(), "E", IF(D112="Id", "P", IF(OR(LEFT(G112, 6) = "Lookup", LEFT(G112, 6) ="Master"), "F",""))),"")</f>
        <v/>
      </c>
      <c r="N112" s="0" t="str">
        <f aca="false">_xlfn.IFNA(IF(VLOOKUP($A112,nCino_DMW!$A$1:$AI$358,4,0)="System generated", "Y", "N"),"")</f>
        <v>N</v>
      </c>
      <c r="O112" s="0" t="str">
        <f aca="false">IF(LEFT(G112,6)="lookup", G112,IF(OR(D112=0, IFERROR(VLOOKUP($A112,nCino_DevProc!$A$2:$S$352,18,0),0)=0),"", VLOOKUP($A112,nCino_DevProc!$A$2:$S$352,18,0)))</f>
        <v/>
      </c>
      <c r="P112" s="0" t="str">
        <f aca="false">IF($B112="","",VLOOKUP($B112,'Object Info'!$A$2:$F$13,3,0))</f>
        <v>rskcsp_ds_spread_statement_record</v>
      </c>
      <c r="Q112" s="0" t="str">
        <f aca="false">IF(D112="","",D112)</f>
        <v>LLC_BI__Period_Over_Prior_Fiscal_Year__c</v>
      </c>
      <c r="R112" s="0" t="s">
        <v>158</v>
      </c>
      <c r="S112" s="0" t="str">
        <f aca="false">IF(OR(Q112 ="transactionKey", Q112="sequenceNumber", Q112 = "commitTimestamp", Q112 = "commitUser",Q112 = "commitNumber", Q112="changetype",Q112="entityName",Q112="ID", LEFT(Q112,12)="LastModified"), "N","Y")</f>
        <v>Y</v>
      </c>
      <c r="T112" s="0" t="str">
        <f aca="false">IF($B112="","",VLOOKUP($B112,'Object Info'!$A$2:$F$13,4,0))</f>
        <v>rskcsp_ds_spread_statement_record_staging</v>
      </c>
      <c r="U112" s="0" t="str">
        <f aca="false">Q112</f>
        <v>LLC_BI__Period_Over_Prior_Fiscal_Year__c</v>
      </c>
      <c r="V112" s="0" t="str">
        <f aca="false">IF(OR(LEFT(H112,9)="reference", D112=""),"STRING",VLOOKUP($H112,'DataType Conversion'!$A$8:$I$37,3,0))</f>
        <v>BOOL</v>
      </c>
      <c r="W112" s="0" t="str">
        <f aca="false">IF(J112="", "",J112)</f>
        <v/>
      </c>
      <c r="X112" s="0" t="str">
        <f aca="false">S112</f>
        <v>Y</v>
      </c>
      <c r="Y112" s="0" t="str">
        <f aca="false">IF(OR($U112="Id",$U112="LastModifiedDate"), "C","")</f>
        <v/>
      </c>
      <c r="Z112" s="0" t="str">
        <f aca="false">IF(Q112= "", "", IF(H112="Picklist", "Y", "N"))</f>
        <v>N</v>
      </c>
      <c r="AA112" s="0" t="str">
        <f aca="false">IF(OR(U112="CreatedDate",U112="CreatedById"),"Must be populated when changeType = CREATE","")</f>
        <v/>
      </c>
      <c r="AB112" s="0" t="str">
        <f aca="false">IF($B112="","",VLOOKUP($B112,'Object Info'!$A$2:$F$13,5,0))</f>
        <v>rskcsp_ds_spread_statement_record_curated</v>
      </c>
      <c r="AC112" s="0" t="str">
        <f aca="false">U112</f>
        <v>LLC_BI__Period_Over_Prior_Fiscal_Year__c</v>
      </c>
      <c r="AD112" s="0" t="str">
        <f aca="false">V112</f>
        <v>BOOL</v>
      </c>
      <c r="AE112" s="0" t="str">
        <f aca="false">IF(W112="","",W112)</f>
        <v/>
      </c>
      <c r="AF112" s="0" t="str">
        <f aca="false">X112</f>
        <v>Y</v>
      </c>
      <c r="AG112" s="0" t="str">
        <f aca="false">M112</f>
        <v/>
      </c>
      <c r="AH112" s="0" t="str">
        <f aca="false">IF(AC112="LastModifiedDate","Must be latest date for the record id in Staging, and date must be t-1", "")</f>
        <v/>
      </c>
      <c r="AL112" s="0" t="str">
        <f aca="false">IF($B112="","",VLOOKUP($B112,'Object Info'!$A$2:$F$13,6,0))</f>
        <v>spread_statement_record</v>
      </c>
      <c r="AM112" s="0" t="str">
        <f aca="false">IF(AC112="","",IF(OR(AC112="ccs_migration_id__c"),SUBSTITUTE(LOWER(AC112),"__c",""),_xlfn.IFNA(SUBSTITUTE(SUBSTITUTE(SUBSTITUTE(SUBSTITUTE(AC112,"LLC_BI__",""),"CCS_",""),"__c",""),"cm_",""),AC112)))</f>
        <v>Period_Over_Prior_Fiscal_Year</v>
      </c>
      <c r="AN112" s="0" t="str">
        <f aca="false">IF(AD112="","",AD112)</f>
        <v>BOOL</v>
      </c>
      <c r="AO112" s="0" t="str">
        <f aca="false">IF(AE112="","",AE112)</f>
        <v/>
      </c>
      <c r="AP112" s="0" t="str">
        <f aca="false">IF(AF112="","",AF112)</f>
        <v>Y</v>
      </c>
      <c r="AQ112" s="0" t="str">
        <f aca="false">IF(AG112="","",AG112)</f>
        <v/>
      </c>
    </row>
    <row r="113" customFormat="false" ht="15" hidden="false" customHeight="false" outlineLevel="0" collapsed="false">
      <c r="A113" s="0" t="str">
        <f aca="false">B113&amp;D113</f>
        <v>LLC_BI__Spread_Statement_Record__cLLC_BI__Prior_Fiscal_Year__c</v>
      </c>
      <c r="B113" s="0" t="s">
        <v>90</v>
      </c>
      <c r="C113" s="0" t="str">
        <f aca="false">_xlfn.IFNA(VLOOKUP($A113,nCino_DMW!$A$2:$AI$358,7,0),"")</f>
        <v>Spread Statement Record</v>
      </c>
      <c r="D113" s="0" t="s">
        <v>634</v>
      </c>
      <c r="E113" s="0" t="str">
        <f aca="false">_xlfn.IFNA(VLOOKUP($A113,nCino_DMW!$A$2:$AI$358,9,0),"")</f>
        <v>Prior Fiscal Year</v>
      </c>
      <c r="F113" s="0" t="str">
        <f aca="false">_xlfn.IFNA(VLOOKUP($A113,nCino_DMW!$A$1:$AI$358,12,0),"")</f>
        <v>	This defaults to false. User updated. When checked, linked records will populate any period in a certain year with the value of the period marked as fiscal year in the previous year.</v>
      </c>
      <c r="G113" s="0" t="str">
        <f aca="false">_xlfn.IFNA(IF(VLOOKUP($A113,nCino_DMW!$A$1:$AI$358,13,0)=0,"", VLOOKUP($A113,nCino_DMW!$A$1:$AI$358,13,0)),"")</f>
        <v>Checkbox</v>
      </c>
      <c r="H113" s="0" t="str">
        <f aca="false">_xlfn.IFNA(IF(VLOOKUP($A113,nCino_DevProc!$A$2:$S$352,8,0)=0,"", VLOOKUP($A113,nCino_DevProc!$A$2:$S$352,8,0)),"")</f>
        <v>boolean</v>
      </c>
      <c r="I113" s="0" t="str">
        <f aca="false">_xlfn.IFNA(IF(VLOOKUP($A113,nCino_DMW!$A$1:$AI$358,2,0)=0,"", VLOOKUP($A113,nCino_DMW!$A$1:$AI$358,2,0)),"")</f>
        <v>Boolean (True/False)</v>
      </c>
      <c r="J113" s="0" t="str">
        <f aca="false">IF(OR(D113=0, IFERROR(VLOOKUP($A113,nCino_DevProc!$A$2:$S$352,2,0),0)=0),"", VLOOKUP($A113,nCino_DevProc!$A$2:$S$352,2,0))</f>
        <v/>
      </c>
      <c r="K113" s="0" t="str">
        <f aca="false">IFERROR(IF(VLOOKUP($A113,nCino_DMW!$A$1:$AI$358,22,0)="Y", "N", IF(VLOOKUP($A113,nCino_DMW!$A$1:$AI$358,22,0)="N",  "Y", "")),"")</f>
        <v>Y</v>
      </c>
      <c r="L113" s="0" t="str">
        <f aca="false">_xlfn.IFNA(IF(VLOOKUP($A113,nCino_DevProc!$A$2:$S$352,8,0)=TRUE(), "Y", "N"),"")</f>
        <v>N</v>
      </c>
      <c r="M113" s="0" t="str">
        <f aca="false">IFERROR(IF(VLOOKUP($A113,nCino_DevProc!$A$2:$S$352,18,0)=TRUE(), "E", IF(D113="Id", "P", IF(OR(LEFT(G113, 6) = "Lookup", LEFT(G113, 6) ="Master"), "F",""))),"")</f>
        <v/>
      </c>
      <c r="N113" s="0" t="str">
        <f aca="false">_xlfn.IFNA(IF(VLOOKUP($A113,nCino_DMW!$A$1:$AI$358,4,0)="System generated", "Y", "N"),"")</f>
        <v>N</v>
      </c>
      <c r="O113" s="0" t="str">
        <f aca="false">IF(LEFT(G113,6)="lookup", G113,IF(OR(D113=0, IFERROR(VLOOKUP($A113,nCino_DevProc!$A$2:$S$352,18,0),0)=0),"", VLOOKUP($A113,nCino_DevProc!$A$2:$S$352,18,0)))</f>
        <v/>
      </c>
      <c r="P113" s="0" t="str">
        <f aca="false">IF($B113="","",VLOOKUP($B113,'Object Info'!$A$2:$F$13,3,0))</f>
        <v>rskcsp_ds_spread_statement_record</v>
      </c>
      <c r="Q113" s="0" t="str">
        <f aca="false">IF(D113="","",D113)</f>
        <v>LLC_BI__Prior_Fiscal_Year__c</v>
      </c>
      <c r="R113" s="0" t="s">
        <v>158</v>
      </c>
      <c r="S113" s="0" t="str">
        <f aca="false">IF(OR(Q113 ="transactionKey", Q113="sequenceNumber", Q113 = "commitTimestamp", Q113 = "commitUser",Q113 = "commitNumber", Q113="changetype",Q113="entityName",Q113="ID", LEFT(Q113,12)="LastModified"), "N","Y")</f>
        <v>Y</v>
      </c>
      <c r="T113" s="0" t="str">
        <f aca="false">IF($B113="","",VLOOKUP($B113,'Object Info'!$A$2:$F$13,4,0))</f>
        <v>rskcsp_ds_spread_statement_record_staging</v>
      </c>
      <c r="U113" s="0" t="str">
        <f aca="false">Q113</f>
        <v>LLC_BI__Prior_Fiscal_Year__c</v>
      </c>
      <c r="V113" s="0" t="str">
        <f aca="false">IF(OR(LEFT(H113,9)="reference", D113=""),"STRING",VLOOKUP($H113,'DataType Conversion'!$A$8:$I$37,3,0))</f>
        <v>BOOL</v>
      </c>
      <c r="W113" s="0" t="str">
        <f aca="false">IF(J113="", "",J113)</f>
        <v/>
      </c>
      <c r="X113" s="0" t="str">
        <f aca="false">S113</f>
        <v>Y</v>
      </c>
      <c r="Y113" s="0" t="str">
        <f aca="false">IF(OR($U113="Id",$U113="LastModifiedDate"), "C","")</f>
        <v/>
      </c>
      <c r="Z113" s="0" t="str">
        <f aca="false">IF(Q113= "", "", IF(H113="Picklist", "Y", "N"))</f>
        <v>N</v>
      </c>
      <c r="AA113" s="0" t="str">
        <f aca="false">IF(OR(U113="CreatedDate",U113="CreatedById"),"Must be populated when changeType = CREATE","")</f>
        <v/>
      </c>
      <c r="AB113" s="0" t="str">
        <f aca="false">IF($B113="","",VLOOKUP($B113,'Object Info'!$A$2:$F$13,5,0))</f>
        <v>rskcsp_ds_spread_statement_record_curated</v>
      </c>
      <c r="AC113" s="0" t="str">
        <f aca="false">U113</f>
        <v>LLC_BI__Prior_Fiscal_Year__c</v>
      </c>
      <c r="AD113" s="0" t="str">
        <f aca="false">V113</f>
        <v>BOOL</v>
      </c>
      <c r="AE113" s="0" t="str">
        <f aca="false">IF(W113="","",W113)</f>
        <v/>
      </c>
      <c r="AF113" s="0" t="str">
        <f aca="false">X113</f>
        <v>Y</v>
      </c>
      <c r="AG113" s="0" t="str">
        <f aca="false">M113</f>
        <v/>
      </c>
      <c r="AH113" s="0" t="str">
        <f aca="false">IF(AC113="LastModifiedDate","Must be latest date for the record id in Staging, and date must be t-1", "")</f>
        <v/>
      </c>
      <c r="AL113" s="0" t="str">
        <f aca="false">IF($B113="","",VLOOKUP($B113,'Object Info'!$A$2:$F$13,6,0))</f>
        <v>spread_statement_record</v>
      </c>
      <c r="AM113" s="0" t="str">
        <f aca="false">IF(AC113="","",IF(OR(AC113="ccs_migration_id__c"),SUBSTITUTE(LOWER(AC113),"__c",""),_xlfn.IFNA(SUBSTITUTE(SUBSTITUTE(SUBSTITUTE(SUBSTITUTE(AC113,"LLC_BI__",""),"CCS_",""),"__c",""),"cm_",""),AC113)))</f>
        <v>Prior_Fiscal_Year</v>
      </c>
      <c r="AN113" s="0" t="str">
        <f aca="false">IF(AD113="","",AD113)</f>
        <v>BOOL</v>
      </c>
      <c r="AO113" s="0" t="str">
        <f aca="false">IF(AE113="","",AE113)</f>
        <v/>
      </c>
      <c r="AP113" s="0" t="str">
        <f aca="false">IF(AF113="","",AF113)</f>
        <v>Y</v>
      </c>
      <c r="AQ113" s="0" t="str">
        <f aca="false">IF(AG113="","",AG113)</f>
        <v/>
      </c>
    </row>
    <row r="114" customFormat="false" ht="15" hidden="false" customHeight="false" outlineLevel="0" collapsed="false">
      <c r="A114" s="0" t="str">
        <f aca="false">B114&amp;D114</f>
        <v>LLC_BI__Spread_Statement_Record__cLLC_BI__Record_Type__c</v>
      </c>
      <c r="B114" s="0" t="s">
        <v>90</v>
      </c>
      <c r="C114" s="0" t="str">
        <f aca="false">_xlfn.IFNA(VLOOKUP($A114,nCino_DMW!$A$2:$AI$358,7,0),"")</f>
        <v>Spread Statement Record</v>
      </c>
      <c r="D114" s="0" t="s">
        <v>631</v>
      </c>
      <c r="E114" s="0" t="str">
        <f aca="false">_xlfn.IFNA(VLOOKUP($A114,nCino_DMW!$A$2:$AI$358,9,0),"")</f>
        <v>Record Type</v>
      </c>
      <c r="F114" s="0" t="str">
        <f aca="false">_xlfn.IFNA(VLOOKUP($A114,nCino_DMW!$A$1:$AI$358,12,0),"")</f>
        <v>This field is required. It is driven by user selected within the spreading application. It specifies the type of spread statement record (chart of account). "Standard" is the default selection, it is editable and relies on either user entry or links to function. "Days In Period" is non-editable and displays the days based on the statement date &amp; number of months. "Debt Service" is non-editable and displays the total debt service from the debt schedule. "Rent Roll Annual Income" is non-editable and displays the annual income from the rent roll within CRE. "Simulated" is non-editable and allows the spread statement record to be calculated via a formula, dictated by an attachment on the LLC_BI__Spread__c. By default, this is set to "Standard"</v>
      </c>
      <c r="G114" s="0" t="str">
        <f aca="false">_xlfn.IFNA(IF(VLOOKUP($A114,nCino_DMW!$A$1:$AI$358,13,0)=0,"", VLOOKUP($A114,nCino_DMW!$A$1:$AI$358,13,0)),"")</f>
        <v>Picklist</v>
      </c>
      <c r="H114" s="0" t="str">
        <f aca="false">_xlfn.IFNA(IF(VLOOKUP($A114,nCino_DevProc!$A$2:$S$352,8,0)=0,"", VLOOKUP($A114,nCino_DevProc!$A$2:$S$352,8,0)),"")</f>
        <v>picklist</v>
      </c>
      <c r="I114" s="0" t="str">
        <f aca="false">_xlfn.IFNA(IF(VLOOKUP($A114,nCino_DMW!$A$1:$AI$358,2,0)=0,"", VLOOKUP($A114,nCino_DMW!$A$1:$AI$358,2,0)),"")</f>
        <v>See picklist options for lengths</v>
      </c>
      <c r="J114" s="0" t="n">
        <f aca="false">IF(OR(D114=0, IFERROR(VLOOKUP($A114,nCino_DevProc!$A$2:$S$352,2,0),0)=0),"", VLOOKUP($A114,nCino_DevProc!$A$2:$S$352,2,0))</f>
        <v>255</v>
      </c>
      <c r="K114" s="0" t="str">
        <f aca="false">IFERROR(IF(VLOOKUP($A114,nCino_DMW!$A$1:$AI$358,22,0)="Y", "N", IF(VLOOKUP($A114,nCino_DMW!$A$1:$AI$358,22,0)="N",  "Y", "")),"")</f>
        <v>Y</v>
      </c>
      <c r="L114" s="0" t="str">
        <f aca="false">_xlfn.IFNA(IF(VLOOKUP($A114,nCino_DevProc!$A$2:$S$352,8,0)=TRUE(), "Y", "N"),"")</f>
        <v>N</v>
      </c>
      <c r="M114" s="0" t="str">
        <f aca="false">IFERROR(IF(VLOOKUP($A114,nCino_DevProc!$A$2:$S$352,18,0)=TRUE(), "E", IF(D114="Id", "P", IF(OR(LEFT(G114, 6) = "Lookup", LEFT(G114, 6) ="Master"), "F",""))),"")</f>
        <v/>
      </c>
      <c r="N114" s="0" t="str">
        <f aca="false">_xlfn.IFNA(IF(VLOOKUP($A114,nCino_DMW!$A$1:$AI$358,4,0)="System generated", "Y", "N"),"")</f>
        <v>N</v>
      </c>
      <c r="O114" s="0" t="str">
        <f aca="false">IF(LEFT(G114,6)="lookup", G114,IF(OR(D114=0, IFERROR(VLOOKUP($A114,nCino_DevProc!$A$2:$S$352,18,0),0)=0),"", VLOOKUP($A114,nCino_DevProc!$A$2:$S$352,18,0)))</f>
        <v/>
      </c>
      <c r="P114" s="0" t="str">
        <f aca="false">IF($B114="","",VLOOKUP($B114,'Object Info'!$A$2:$F$13,3,0))</f>
        <v>rskcsp_ds_spread_statement_record</v>
      </c>
      <c r="Q114" s="0" t="str">
        <f aca="false">IF(D114="","",D114)</f>
        <v>LLC_BI__Record_Type__c</v>
      </c>
      <c r="R114" s="0" t="s">
        <v>158</v>
      </c>
      <c r="S114" s="0" t="str">
        <f aca="false">IF(OR(Q114 ="transactionKey", Q114="sequenceNumber", Q114 = "commitTimestamp", Q114 = "commitUser",Q114 = "commitNumber", Q114="changetype",Q114="entityName",Q114="ID", LEFT(Q114,12)="LastModified"), "N","Y")</f>
        <v>Y</v>
      </c>
      <c r="T114" s="0" t="str">
        <f aca="false">IF($B114="","",VLOOKUP($B114,'Object Info'!$A$2:$F$13,4,0))</f>
        <v>rskcsp_ds_spread_statement_record_staging</v>
      </c>
      <c r="U114" s="0" t="str">
        <f aca="false">Q114</f>
        <v>LLC_BI__Record_Type__c</v>
      </c>
      <c r="V114" s="0" t="str">
        <f aca="false">IF(OR(LEFT(H114,9)="reference", D114=""),"STRING",VLOOKUP($H114,'DataType Conversion'!$A$8:$I$37,3,0))</f>
        <v>STRING</v>
      </c>
      <c r="W114" s="0" t="n">
        <f aca="false">IF(J114="", "",J114)</f>
        <v>255</v>
      </c>
      <c r="X114" s="0" t="str">
        <f aca="false">S114</f>
        <v>Y</v>
      </c>
      <c r="Y114" s="0" t="str">
        <f aca="false">IF(OR($U114="Id",$U114="LastModifiedDate"), "C","")</f>
        <v/>
      </c>
      <c r="Z114" s="0" t="str">
        <f aca="false">IF(Q114= "", "", IF(H114="Picklist", "Y", "N"))</f>
        <v>Y</v>
      </c>
      <c r="AA114" s="0" t="str">
        <f aca="false">IF(OR(U114="CreatedDate",U114="CreatedById"),"Must be populated when changeType = CREATE","")</f>
        <v/>
      </c>
      <c r="AB114" s="0" t="str">
        <f aca="false">IF($B114="","",VLOOKUP($B114,'Object Info'!$A$2:$F$13,5,0))</f>
        <v>rskcsp_ds_spread_statement_record_curated</v>
      </c>
      <c r="AC114" s="0" t="str">
        <f aca="false">U114</f>
        <v>LLC_BI__Record_Type__c</v>
      </c>
      <c r="AD114" s="0" t="str">
        <f aca="false">V114</f>
        <v>STRING</v>
      </c>
      <c r="AE114" s="0" t="n">
        <f aca="false">IF(W114="","",W114)</f>
        <v>255</v>
      </c>
      <c r="AF114" s="0" t="str">
        <f aca="false">X114</f>
        <v>Y</v>
      </c>
      <c r="AG114" s="0" t="str">
        <f aca="false">M114</f>
        <v/>
      </c>
      <c r="AH114" s="0" t="str">
        <f aca="false">IF(AC114="LastModifiedDate","Must be latest date for the record id in Staging, and date must be t-1", "")</f>
        <v/>
      </c>
      <c r="AL114" s="0" t="str">
        <f aca="false">IF($B114="","",VLOOKUP($B114,'Object Info'!$A$2:$F$13,6,0))</f>
        <v>spread_statement_record</v>
      </c>
      <c r="AM114" s="0" t="str">
        <f aca="false">IF(AC114="","",IF(OR(AC114="ccs_migration_id__c"),SUBSTITUTE(LOWER(AC114),"__c",""),_xlfn.IFNA(SUBSTITUTE(SUBSTITUTE(SUBSTITUTE(SUBSTITUTE(AC114,"LLC_BI__",""),"CCS_",""),"__c",""),"cm_",""),AC114)))</f>
        <v>Record_Type</v>
      </c>
      <c r="AN114" s="0" t="str">
        <f aca="false">IF(AD114="","",AD114)</f>
        <v>STRING</v>
      </c>
      <c r="AO114" s="0" t="n">
        <f aca="false">IF(AE114="","",AE114)</f>
        <v>255</v>
      </c>
      <c r="AP114" s="0" t="str">
        <f aca="false">IF(AF114="","",AF114)</f>
        <v>Y</v>
      </c>
      <c r="AQ114" s="0" t="str">
        <f aca="false">IF(AG114="","",AG114)</f>
        <v/>
      </c>
    </row>
    <row r="115" customFormat="false" ht="15" hidden="false" customHeight="false" outlineLevel="0" collapsed="false">
      <c r="A115" s="0" t="str">
        <f aca="false">B115&amp;D115</f>
        <v>LLC_BI__Spread_Statement_Record__cLLC_BI__Row_Number__c</v>
      </c>
      <c r="B115" s="0" t="s">
        <v>90</v>
      </c>
      <c r="C115" s="0" t="str">
        <f aca="false">_xlfn.IFNA(VLOOKUP($A115,nCino_DMW!$A$2:$AI$358,7,0),"")</f>
        <v>Spread Statement Record</v>
      </c>
      <c r="D115" s="0" t="s">
        <v>510</v>
      </c>
      <c r="E115" s="0" t="str">
        <f aca="false">_xlfn.IFNA(VLOOKUP($A115,nCino_DMW!$A$2:$AI$358,9,0),"")</f>
        <v>Row Number</v>
      </c>
      <c r="F115" s="0" t="str">
        <f aca="false">_xlfn.IFNA(VLOOKUP($A115,nCino_DMW!$A$1:$AI$358,12,0),"")</f>
        <v>This field is optional. It is automatically set whenever a spread statement record (chart of account) is created in the spreading applicaiton. This field determines the order the spread statement records will be displayed within the group. This cannot be edited within the spreading application, it must be edited through the Salesforce interface.</v>
      </c>
      <c r="G115" s="0" t="str">
        <f aca="false">_xlfn.IFNA(IF(VLOOKUP($A115,nCino_DMW!$A$1:$AI$358,13,0)=0,"", VLOOKUP($A115,nCino_DMW!$A$1:$AI$358,13,0)),"")</f>
        <v>Number</v>
      </c>
      <c r="H115" s="0" t="str">
        <f aca="false">_xlfn.IFNA(IF(VLOOKUP($A115,nCino_DevProc!$A$2:$S$352,8,0)=0,"", VLOOKUP($A115,nCino_DevProc!$A$2:$S$352,8,0)),"")</f>
        <v>double</v>
      </c>
      <c r="I115" s="0" t="str">
        <f aca="false">_xlfn.IFNA(IF(VLOOKUP($A115,nCino_DMW!$A$1:$AI$358,2,0)=0,"", VLOOKUP($A115,nCino_DMW!$A$1:$AI$358,2,0)),"")</f>
        <v>18, 0</v>
      </c>
      <c r="J115" s="0" t="str">
        <f aca="false">IF(OR(D115=0, IFERROR(VLOOKUP($A115,nCino_DevProc!$A$2:$S$352,2,0),0)=0),"", VLOOKUP($A115,nCino_DevProc!$A$2:$S$352,2,0))</f>
        <v>18, 0</v>
      </c>
      <c r="K115" s="0" t="str">
        <f aca="false">IFERROR(IF(VLOOKUP($A115,nCino_DMW!$A$1:$AI$358,22,0)="Y", "N", IF(VLOOKUP($A115,nCino_DMW!$A$1:$AI$358,22,0)="N",  "Y", "")),"")</f>
        <v>N</v>
      </c>
      <c r="L115" s="0" t="str">
        <f aca="false">_xlfn.IFNA(IF(VLOOKUP($A115,nCino_DevProc!$A$2:$S$352,8,0)=TRUE(), "Y", "N"),"")</f>
        <v>N</v>
      </c>
      <c r="M115" s="0" t="str">
        <f aca="false">IFERROR(IF(VLOOKUP($A115,nCino_DevProc!$A$2:$S$352,18,0)=TRUE(), "E", IF(D115="Id", "P", IF(OR(LEFT(G115, 6) = "Lookup", LEFT(G115, 6) ="Master"), "F",""))),"")</f>
        <v/>
      </c>
      <c r="N115" s="0" t="str">
        <f aca="false">_xlfn.IFNA(IF(VLOOKUP($A115,nCino_DMW!$A$1:$AI$358,4,0)="System generated", "Y", "N"),"")</f>
        <v>N</v>
      </c>
      <c r="O115" s="0" t="str">
        <f aca="false">IF(LEFT(G115,6)="lookup", G115,IF(OR(D115=0, IFERROR(VLOOKUP($A115,nCino_DevProc!$A$2:$S$352,18,0),0)=0),"", VLOOKUP($A115,nCino_DevProc!$A$2:$S$352,18,0)))</f>
        <v/>
      </c>
      <c r="P115" s="0" t="str">
        <f aca="false">IF($B115="","",VLOOKUP($B115,'Object Info'!$A$2:$F$13,3,0))</f>
        <v>rskcsp_ds_spread_statement_record</v>
      </c>
      <c r="Q115" s="0" t="str">
        <f aca="false">IF(D115="","",D115)</f>
        <v>LLC_BI__Row_Number__c</v>
      </c>
      <c r="R115" s="0" t="s">
        <v>158</v>
      </c>
      <c r="S115" s="0" t="str">
        <f aca="false">IF(OR(Q115 ="transactionKey", Q115="sequenceNumber", Q115 = "commitTimestamp", Q115 = "commitUser",Q115 = "commitNumber", Q115="changetype",Q115="entityName",Q115="ID", LEFT(Q115,12)="LastModified"), "N","Y")</f>
        <v>Y</v>
      </c>
      <c r="T115" s="0" t="str">
        <f aca="false">IF($B115="","",VLOOKUP($B115,'Object Info'!$A$2:$F$13,4,0))</f>
        <v>rskcsp_ds_spread_statement_record_staging</v>
      </c>
      <c r="U115" s="0" t="str">
        <f aca="false">Q115</f>
        <v>LLC_BI__Row_Number__c</v>
      </c>
      <c r="V115" s="0" t="str">
        <f aca="false">IF(OR(LEFT(H115,9)="reference", D115=""),"STRING",VLOOKUP($H115,'DataType Conversion'!$A$8:$I$37,3,0))</f>
        <v>DECIMAL</v>
      </c>
      <c r="W115" s="0" t="str">
        <f aca="false">IF(J115="", "",J115)</f>
        <v>18, 0</v>
      </c>
      <c r="X115" s="0" t="str">
        <f aca="false">S115</f>
        <v>Y</v>
      </c>
      <c r="Y115" s="0" t="str">
        <f aca="false">IF(OR($U115="Id",$U115="LastModifiedDate"), "C","")</f>
        <v/>
      </c>
      <c r="Z115" s="0" t="str">
        <f aca="false">IF(Q115= "", "", IF(H115="Picklist", "Y", "N"))</f>
        <v>N</v>
      </c>
      <c r="AA115" s="0" t="str">
        <f aca="false">IF(OR(U115="CreatedDate",U115="CreatedById"),"Must be populated when changeType = CREATE","")</f>
        <v/>
      </c>
      <c r="AB115" s="0" t="str">
        <f aca="false">IF($B115="","",VLOOKUP($B115,'Object Info'!$A$2:$F$13,5,0))</f>
        <v>rskcsp_ds_spread_statement_record_curated</v>
      </c>
      <c r="AC115" s="0" t="str">
        <f aca="false">U115</f>
        <v>LLC_BI__Row_Number__c</v>
      </c>
      <c r="AD115" s="0" t="str">
        <f aca="false">V115</f>
        <v>DECIMAL</v>
      </c>
      <c r="AE115" s="0" t="str">
        <f aca="false">IF(W115="","",W115)</f>
        <v>18, 0</v>
      </c>
      <c r="AF115" s="0" t="str">
        <f aca="false">X115</f>
        <v>Y</v>
      </c>
      <c r="AG115" s="0" t="str">
        <f aca="false">M115</f>
        <v/>
      </c>
      <c r="AH115" s="0" t="str">
        <f aca="false">IF(AC115="LastModifiedDate","Must be latest date for the record id in Staging, and date must be t-1", "")</f>
        <v/>
      </c>
      <c r="AL115" s="0" t="str">
        <f aca="false">IF($B115="","",VLOOKUP($B115,'Object Info'!$A$2:$F$13,6,0))</f>
        <v>spread_statement_record</v>
      </c>
      <c r="AM115" s="0" t="str">
        <f aca="false">IF(AC115="","",IF(OR(AC115="ccs_migration_id__c"),SUBSTITUTE(LOWER(AC115),"__c",""),_xlfn.IFNA(SUBSTITUTE(SUBSTITUTE(SUBSTITUTE(SUBSTITUTE(AC115,"LLC_BI__",""),"CCS_",""),"__c",""),"cm_",""),AC115)))</f>
        <v>Row_Number</v>
      </c>
      <c r="AN115" s="0" t="str">
        <f aca="false">IF(AD115="","",AD115)</f>
        <v>DECIMAL</v>
      </c>
      <c r="AO115" s="0" t="str">
        <f aca="false">IF(AE115="","",AE115)</f>
        <v>18, 0</v>
      </c>
      <c r="AP115" s="0" t="str">
        <f aca="false">IF(AF115="","",AF115)</f>
        <v>Y</v>
      </c>
      <c r="AQ115" s="0" t="str">
        <f aca="false">IF(AG115="","",AG115)</f>
        <v/>
      </c>
    </row>
    <row r="116" customFormat="false" ht="15" hidden="false" customHeight="false" outlineLevel="0" collapsed="false">
      <c r="A116" s="0" t="str">
        <f aca="false">B116&amp;D116</f>
        <v>LLC_BI__Spread_Statement_Record__cLLC_BI__Source_Row__c</v>
      </c>
      <c r="B116" s="0" t="s">
        <v>90</v>
      </c>
      <c r="C116" s="0" t="str">
        <f aca="false">_xlfn.IFNA(VLOOKUP($A116,nCino_DMW!$A$2:$AI$358,7,0),"")</f>
        <v>Spread Statement Record</v>
      </c>
      <c r="D116" s="0" t="s">
        <v>647</v>
      </c>
      <c r="E116" s="0" t="str">
        <f aca="false">_xlfn.IFNA(VLOOKUP($A116,nCino_DMW!$A$2:$AI$358,9,0),"")</f>
        <v>Source Row</v>
      </c>
      <c r="F116" s="0" t="str">
        <f aca="false">_xlfn.IFNA(VLOOKUP($A116,nCino_DMW!$A$1:$AI$358,12,0),"")</f>
        <v>The system auto-populates this optional lookup field with the id of the cloned row from the Spreads Statement Record template.</v>
      </c>
      <c r="G116" s="0" t="str">
        <f aca="false">_xlfn.IFNA(IF(VLOOKUP($A116,nCino_DMW!$A$1:$AI$358,13,0)=0,"", VLOOKUP($A116,nCino_DMW!$A$1:$AI$358,13,0)),"")</f>
        <v>Lookup(Spread Statement Record)</v>
      </c>
      <c r="H116" s="0" t="str">
        <f aca="false">_xlfn.IFNA(IF(VLOOKUP($A116,nCino_DevProc!$A$2:$S$352,8,0)=0,"", VLOOKUP($A116,nCino_DevProc!$A$2:$S$352,8,0)),"")</f>
        <v>reference(LLC_BI__Spread_Statement_Record__c)</v>
      </c>
      <c r="I116" s="0" t="n">
        <f aca="false">_xlfn.IFNA(IF(VLOOKUP($A116,nCino_DMW!$A$1:$AI$358,2,0)=0,"", VLOOKUP($A116,nCino_DMW!$A$1:$AI$358,2,0)),"")</f>
        <v>18</v>
      </c>
      <c r="J116" s="0" t="n">
        <f aca="false">IF(OR(D116=0, IFERROR(VLOOKUP($A116,nCino_DevProc!$A$2:$S$352,2,0),0)=0),"", VLOOKUP($A116,nCino_DevProc!$A$2:$S$352,2,0))</f>
        <v>18</v>
      </c>
      <c r="K116" s="0" t="str">
        <f aca="false">IFERROR(IF(VLOOKUP($A116,nCino_DMW!$A$1:$AI$358,22,0)="Y", "N", IF(VLOOKUP($A116,nCino_DMW!$A$1:$AI$358,22,0)="N",  "Y", "")),"")</f>
        <v>Y</v>
      </c>
      <c r="L116" s="0" t="str">
        <f aca="false">_xlfn.IFNA(IF(VLOOKUP($A116,nCino_DevProc!$A$2:$S$352,8,0)=TRUE(), "Y", "N"),"")</f>
        <v>N</v>
      </c>
      <c r="M116" s="0" t="str">
        <f aca="false">IFERROR(IF(VLOOKUP($A116,nCino_DevProc!$A$2:$S$352,18,0)=TRUE(), "E", IF(D116="Id", "P", IF(OR(LEFT(G116, 6) = "Lookup", LEFT(G116, 6) ="Master"), "F",""))),"")</f>
        <v>F</v>
      </c>
      <c r="N116" s="0" t="str">
        <f aca="false">_xlfn.IFNA(IF(VLOOKUP($A116,nCino_DMW!$A$1:$AI$358,4,0)="System generated", "Y", "N"),"")</f>
        <v>N</v>
      </c>
      <c r="O116" s="0" t="str">
        <f aca="false">IF(LEFT(G116,6)="lookup", G116,IF(OR(D116=0, IFERROR(VLOOKUP($A116,nCino_DevProc!$A$2:$S$352,18,0),0)=0),"", VLOOKUP($A116,nCino_DevProc!$A$2:$S$352,18,0)))</f>
        <v>Lookup(Spread Statement Record)</v>
      </c>
      <c r="P116" s="0" t="str">
        <f aca="false">IF($B116="","",VLOOKUP($B116,'Object Info'!$A$2:$F$13,3,0))</f>
        <v>rskcsp_ds_spread_statement_record</v>
      </c>
      <c r="Q116" s="0" t="str">
        <f aca="false">IF(D116="","",D116)</f>
        <v>LLC_BI__Source_Row__c</v>
      </c>
      <c r="R116" s="0" t="s">
        <v>158</v>
      </c>
      <c r="S116" s="0" t="str">
        <f aca="false">IF(OR(Q116 ="transactionKey", Q116="sequenceNumber", Q116 = "commitTimestamp", Q116 = "commitUser",Q116 = "commitNumber", Q116="changetype",Q116="entityName",Q116="ID", LEFT(Q116,12)="LastModified"), "N","Y")</f>
        <v>Y</v>
      </c>
      <c r="T116" s="0" t="str">
        <f aca="false">IF($B116="","",VLOOKUP($B116,'Object Info'!$A$2:$F$13,4,0))</f>
        <v>rskcsp_ds_spread_statement_record_staging</v>
      </c>
      <c r="U116" s="0" t="str">
        <f aca="false">Q116</f>
        <v>LLC_BI__Source_Row__c</v>
      </c>
      <c r="V116" s="0" t="str">
        <f aca="false">IF(OR(LEFT(H116,9)="reference", D116=""),"STRING",VLOOKUP($H116,'DataType Conversion'!$A$8:$I$37,3,0))</f>
        <v>STRING</v>
      </c>
      <c r="W116" s="0" t="n">
        <f aca="false">IF(J116="", "",J116)</f>
        <v>18</v>
      </c>
      <c r="X116" s="0" t="str">
        <f aca="false">S116</f>
        <v>Y</v>
      </c>
      <c r="Y116" s="0" t="str">
        <f aca="false">IF(OR($U116="Id",$U116="LastModifiedDate"), "C","")</f>
        <v/>
      </c>
      <c r="Z116" s="0" t="str">
        <f aca="false">IF(Q116= "", "", IF(H116="Picklist", "Y", "N"))</f>
        <v>N</v>
      </c>
      <c r="AA116" s="0" t="str">
        <f aca="false">IF(OR(U116="CreatedDate",U116="CreatedById"),"Must be populated when changeType = CREATE","")</f>
        <v/>
      </c>
      <c r="AB116" s="0" t="str">
        <f aca="false">IF($B116="","",VLOOKUP($B116,'Object Info'!$A$2:$F$13,5,0))</f>
        <v>rskcsp_ds_spread_statement_record_curated</v>
      </c>
      <c r="AC116" s="0" t="str">
        <f aca="false">U116</f>
        <v>LLC_BI__Source_Row__c</v>
      </c>
      <c r="AD116" s="0" t="str">
        <f aca="false">V116</f>
        <v>STRING</v>
      </c>
      <c r="AE116" s="0" t="n">
        <f aca="false">IF(W116="","",W116)</f>
        <v>18</v>
      </c>
      <c r="AF116" s="0" t="str">
        <f aca="false">X116</f>
        <v>Y</v>
      </c>
      <c r="AG116" s="0" t="str">
        <f aca="false">M116</f>
        <v>F</v>
      </c>
      <c r="AH116" s="0" t="str">
        <f aca="false">IF(AC116="LastModifiedDate","Must be latest date for the record id in Staging, and date must be t-1", "")</f>
        <v/>
      </c>
      <c r="AL116" s="0" t="str">
        <f aca="false">IF($B116="","",VLOOKUP($B116,'Object Info'!$A$2:$F$13,6,0))</f>
        <v>spread_statement_record</v>
      </c>
      <c r="AM116" s="0" t="str">
        <f aca="false">IF(AC116="","",IF(OR(AC116="ccs_migration_id__c"),SUBSTITUTE(LOWER(AC116),"__c",""),_xlfn.IFNA(SUBSTITUTE(SUBSTITUTE(SUBSTITUTE(SUBSTITUTE(AC116,"LLC_BI__",""),"CCS_",""),"__c",""),"cm_",""),AC116)))</f>
        <v>Source_Row</v>
      </c>
      <c r="AN116" s="0" t="str">
        <f aca="false">IF(AD116="","",AD116)</f>
        <v>STRING</v>
      </c>
      <c r="AO116" s="0" t="n">
        <f aca="false">IF(AE116="","",AE116)</f>
        <v>18</v>
      </c>
      <c r="AP116" s="0" t="str">
        <f aca="false">IF(AF116="","",AF116)</f>
        <v>Y</v>
      </c>
      <c r="AQ116" s="0" t="str">
        <f aca="false">IF(AG116="","",AG116)</f>
        <v>F</v>
      </c>
    </row>
    <row r="117" customFormat="false" ht="15" hidden="false" customHeight="false" outlineLevel="0" collapsed="false">
      <c r="A117" s="0" t="str">
        <f aca="false">B117&amp;D117</f>
        <v>LLC_BI__Spread_Statement_Record__cName</v>
      </c>
      <c r="B117" s="0" t="s">
        <v>90</v>
      </c>
      <c r="C117" s="0" t="str">
        <f aca="false">_xlfn.IFNA(VLOOKUP($A117,nCino_DMW!$A$2:$AI$358,7,0),"")</f>
        <v>Spread Statement Record</v>
      </c>
      <c r="D117" s="0" t="s">
        <v>28</v>
      </c>
      <c r="E117" s="0" t="str">
        <f aca="false">_xlfn.IFNA(VLOOKUP($A117,nCino_DMW!$A$2:$AI$358,9,0),"")</f>
        <v>Spread Statement Record Name	</v>
      </c>
      <c r="F117" s="0" t="str">
        <f aca="false">_xlfn.IFNA(VLOOKUP($A117,nCino_DMW!$A$1:$AI$358,12,0),"")</f>
        <v>Spread Statement Record Name</v>
      </c>
      <c r="G117" s="0" t="str">
        <f aca="false">_xlfn.IFNA(IF(VLOOKUP($A117,nCino_DMW!$A$1:$AI$358,13,0)=0,"", VLOOKUP($A117,nCino_DMW!$A$1:$AI$358,13,0)),"")</f>
        <v>Text</v>
      </c>
      <c r="H117" s="0" t="str">
        <f aca="false">_xlfn.IFNA(IF(VLOOKUP($A117,nCino_DevProc!$A$2:$S$352,8,0)=0,"", VLOOKUP($A117,nCino_DevProc!$A$2:$S$352,8,0)),"")</f>
        <v>string</v>
      </c>
      <c r="I117" s="0" t="n">
        <f aca="false">_xlfn.IFNA(IF(VLOOKUP($A117,nCino_DMW!$A$1:$AI$358,2,0)=0,"", VLOOKUP($A117,nCino_DMW!$A$1:$AI$358,2,0)),"")</f>
        <v>80</v>
      </c>
      <c r="J117" s="0" t="n">
        <f aca="false">IF(OR(D117=0, IFERROR(VLOOKUP($A117,nCino_DevProc!$A$2:$S$352,2,0),0)=0),"", VLOOKUP($A117,nCino_DevProc!$A$2:$S$352,2,0))</f>
        <v>80</v>
      </c>
      <c r="K117" s="0" t="str">
        <f aca="false">IFERROR(IF(VLOOKUP($A117,nCino_DMW!$A$1:$AI$358,22,0)="Y", "N", IF(VLOOKUP($A117,nCino_DMW!$A$1:$AI$358,22,0)="N",  "Y", "")),"")</f>
        <v>Y</v>
      </c>
      <c r="L117" s="0" t="str">
        <f aca="false">_xlfn.IFNA(IF(VLOOKUP($A117,nCino_DevProc!$A$2:$S$352,8,0)=TRUE(), "Y", "N"),"")</f>
        <v>N</v>
      </c>
      <c r="M117" s="0" t="str">
        <f aca="false">IFERROR(IF(VLOOKUP($A117,nCino_DevProc!$A$2:$S$352,18,0)=TRUE(), "E", IF(D117="Id", "P", IF(OR(LEFT(G117, 6) = "Lookup", LEFT(G117, 6) ="Master"), "F",""))),"")</f>
        <v/>
      </c>
      <c r="N117" s="0" t="str">
        <f aca="false">_xlfn.IFNA(IF(VLOOKUP($A117,nCino_DMW!$A$1:$AI$358,4,0)="System generated", "Y", "N"),"")</f>
        <v>Y</v>
      </c>
      <c r="O117" s="0" t="str">
        <f aca="false">IF(LEFT(G117,6)="lookup", G117,IF(OR(D117=0, IFERROR(VLOOKUP($A117,nCino_DevProc!$A$2:$S$352,18,0),0)=0),"", VLOOKUP($A117,nCino_DevProc!$A$2:$S$352,18,0)))</f>
        <v/>
      </c>
      <c r="P117" s="0" t="str">
        <f aca="false">IF($B117="","",VLOOKUP($B117,'Object Info'!$A$2:$F$13,3,0))</f>
        <v>rskcsp_ds_spread_statement_record</v>
      </c>
      <c r="Q117" s="0" t="str">
        <f aca="false">IF(D117="","",D117)</f>
        <v>Name</v>
      </c>
      <c r="R117" s="0" t="s">
        <v>158</v>
      </c>
      <c r="S117" s="0" t="str">
        <f aca="false">IF(OR(Q117 ="transactionKey", Q117="sequenceNumber", Q117 = "commitTimestamp", Q117 = "commitUser",Q117 = "commitNumber", Q117="changetype",Q117="entityName",Q117="ID", LEFT(Q117,12)="LastModified"), "N","Y")</f>
        <v>Y</v>
      </c>
      <c r="T117" s="0" t="str">
        <f aca="false">IF($B117="","",VLOOKUP($B117,'Object Info'!$A$2:$F$13,4,0))</f>
        <v>rskcsp_ds_spread_statement_record_staging</v>
      </c>
      <c r="U117" s="0" t="str">
        <f aca="false">Q117</f>
        <v>Name</v>
      </c>
      <c r="V117" s="0" t="str">
        <f aca="false">IF(OR(LEFT(H117,9)="reference", D117=""),"STRING",VLOOKUP($H117,'DataType Conversion'!$A$8:$I$37,3,0))</f>
        <v>STRING</v>
      </c>
      <c r="W117" s="0" t="n">
        <f aca="false">IF(J117="", "",J117)</f>
        <v>80</v>
      </c>
      <c r="X117" s="0" t="str">
        <f aca="false">S117</f>
        <v>Y</v>
      </c>
      <c r="Y117" s="0" t="str">
        <f aca="false">IF(OR($U117="Id",$U117="LastModifiedDate"), "C","")</f>
        <v/>
      </c>
      <c r="Z117" s="0" t="str">
        <f aca="false">IF(Q117= "", "", IF(H117="Picklist", "Y", "N"))</f>
        <v>N</v>
      </c>
      <c r="AA117" s="0" t="str">
        <f aca="false">IF(OR(U117="CreatedDate",U117="CreatedById"),"Must be populated when changeType = CREATE","")</f>
        <v/>
      </c>
      <c r="AB117" s="0" t="str">
        <f aca="false">IF($B117="","",VLOOKUP($B117,'Object Info'!$A$2:$F$13,5,0))</f>
        <v>rskcsp_ds_spread_statement_record_curated</v>
      </c>
      <c r="AC117" s="0" t="str">
        <f aca="false">U117</f>
        <v>Name</v>
      </c>
      <c r="AD117" s="0" t="str">
        <f aca="false">V117</f>
        <v>STRING</v>
      </c>
      <c r="AE117" s="0" t="n">
        <f aca="false">IF(W117="","",W117)</f>
        <v>80</v>
      </c>
      <c r="AF117" s="0" t="str">
        <f aca="false">X117</f>
        <v>Y</v>
      </c>
      <c r="AG117" s="0" t="str">
        <f aca="false">M117</f>
        <v/>
      </c>
      <c r="AH117" s="0" t="str">
        <f aca="false">IF(AC117="LastModifiedDate","Must be latest date for the record id in Staging, and date must be t-1", "")</f>
        <v/>
      </c>
      <c r="AL117" s="0" t="str">
        <f aca="false">IF($B117="","",VLOOKUP($B117,'Object Info'!$A$2:$F$13,6,0))</f>
        <v>spread_statement_record</v>
      </c>
      <c r="AM117" s="0" t="str">
        <f aca="false">IF(AC117="","",IF(OR(AC117="ccs_migration_id__c"),SUBSTITUTE(LOWER(AC117),"__c",""),_xlfn.IFNA(SUBSTITUTE(SUBSTITUTE(SUBSTITUTE(SUBSTITUTE(AC117,"LLC_BI__",""),"CCS_",""),"__c",""),"cm_",""),AC117)))</f>
        <v>Name</v>
      </c>
      <c r="AN117" s="0" t="str">
        <f aca="false">IF(AD117="","",AD117)</f>
        <v>STRING</v>
      </c>
      <c r="AO117" s="0" t="n">
        <f aca="false">IF(AE117="","",AE117)</f>
        <v>80</v>
      </c>
      <c r="AP117" s="0" t="str">
        <f aca="false">IF(AF117="","",AF117)</f>
        <v>Y</v>
      </c>
      <c r="AQ117" s="0" t="str">
        <f aca="false">IF(AG117="","",AG117)</f>
        <v/>
      </c>
    </row>
    <row r="118" customFormat="false" ht="15" hidden="false" customHeight="false" outlineLevel="0" collapsed="false">
      <c r="A118" s="0" t="str">
        <f aca="false">B118&amp;D118</f>
        <v>LLC_BI__Spread_Statement_Record__cLLC_BI__Spread_Statement_Record_Total__c</v>
      </c>
      <c r="B118" s="0" t="s">
        <v>90</v>
      </c>
      <c r="C118" s="0" t="str">
        <f aca="false">_xlfn.IFNA(VLOOKUP($A118,nCino_DMW!$A$2:$AI$358,7,0),"")</f>
        <v>Spread Statement Record</v>
      </c>
      <c r="D118" s="0" t="s">
        <v>99</v>
      </c>
      <c r="E118" s="0" t="str">
        <f aca="false">_xlfn.IFNA(VLOOKUP($A118,nCino_DMW!$A$2:$AI$358,9,0),"")</f>
        <v>Spread Statement Record Total</v>
      </c>
      <c r="F118" s="0" t="str">
        <f aca="false">_xlfn.IFNA(VLOOKUP($A118,nCino_DMW!$A$1:$AI$358,12,0),"")</f>
        <v>This field is optional. It is populated automatically whenever the spread statement record (chart of account) is linked to a spread statement record total (group total). This field specifies the spread Statement record total associated with the Spread Statement record. When linked, this spread statement record will always display the values of the spread statement record total it is linked to.</v>
      </c>
      <c r="G118" s="0" t="str">
        <f aca="false">_xlfn.IFNA(IF(VLOOKUP($A118,nCino_DMW!$A$1:$AI$358,13,0)=0,"", VLOOKUP($A118,nCino_DMW!$A$1:$AI$358,13,0)),"")</f>
        <v>Lookup(Spread Statement Total Group)</v>
      </c>
      <c r="H118" s="0" t="str">
        <f aca="false">_xlfn.IFNA(IF(VLOOKUP($A118,nCino_DevProc!$A$2:$S$352,8,0)=0,"", VLOOKUP($A118,nCino_DevProc!$A$2:$S$352,8,0)),"")</f>
        <v>reference(LLC_BI__Spread_Statement_Record_Total__c)</v>
      </c>
      <c r="I118" s="0" t="n">
        <f aca="false">_xlfn.IFNA(IF(VLOOKUP($A118,nCino_DMW!$A$1:$AI$358,2,0)=0,"", VLOOKUP($A118,nCino_DMW!$A$1:$AI$358,2,0)),"")</f>
        <v>18</v>
      </c>
      <c r="K118" s="0" t="str">
        <f aca="false">IFERROR(IF(VLOOKUP($A118,nCino_DMW!$A$1:$AI$358,22,0)="Y", "N", IF(VLOOKUP($A118,nCino_DMW!$A$1:$AI$358,22,0)="N",  "Y", "")),"")</f>
        <v>N</v>
      </c>
      <c r="L118" s="0" t="str">
        <f aca="false">_xlfn.IFNA(IF(VLOOKUP($A118,nCino_DevProc!$A$2:$S$352,8,0)=TRUE(), "Y", "N"),"")</f>
        <v>N</v>
      </c>
      <c r="M118" s="0" t="str">
        <f aca="false">IFERROR(IF(VLOOKUP($A118,nCino_DevProc!$A$2:$S$352,18,0)=TRUE(), "E", IF(D118="Id", "P", IF(OR(LEFT(G118, 6) = "Lookup", LEFT(G118, 6) ="Master"), "F",""))),"")</f>
        <v>F</v>
      </c>
      <c r="N118" s="0" t="str">
        <f aca="false">_xlfn.IFNA(IF(VLOOKUP($A118,nCino_DMW!$A$1:$AI$358,4,0)="System generated", "Y", "N"),"")</f>
        <v>N</v>
      </c>
      <c r="O118" s="0" t="str">
        <f aca="false">IF(LEFT(G118,6)="lookup", G118,IF(OR(D118=0, IFERROR(VLOOKUP($A118,nCino_DevProc!$A$2:$S$352,18,0),0)=0),"", VLOOKUP($A118,nCino_DevProc!$A$2:$S$352,18,0)))</f>
        <v>Lookup(Spread Statement Total Group)</v>
      </c>
      <c r="P118" s="0" t="str">
        <f aca="false">IF($B118="","",VLOOKUP($B118,'Object Info'!$A$2:$F$13,3,0))</f>
        <v>rskcsp_ds_spread_statement_record</v>
      </c>
      <c r="Q118" s="0" t="str">
        <f aca="false">IF(D118="","",D118)</f>
        <v>LLC_BI__Spread_Statement_Record_Total__c</v>
      </c>
      <c r="R118" s="0" t="s">
        <v>158</v>
      </c>
      <c r="S118" s="0" t="str">
        <f aca="false">IF(OR(Q118 ="transactionKey", Q118="sequenceNumber", Q118 = "commitTimestamp", Q118 = "commitUser",Q118 = "commitNumber", Q118="changetype",Q118="entityName",Q118="ID", LEFT(Q118,12)="LastModified"), "N","Y")</f>
        <v>Y</v>
      </c>
      <c r="T118" s="0" t="str">
        <f aca="false">IF($B118="","",VLOOKUP($B118,'Object Info'!$A$2:$F$13,4,0))</f>
        <v>rskcsp_ds_spread_statement_record_staging</v>
      </c>
      <c r="U118" s="0" t="str">
        <f aca="false">Q118</f>
        <v>LLC_BI__Spread_Statement_Record_Total__c</v>
      </c>
      <c r="V118" s="0" t="str">
        <f aca="false">IF(OR(LEFT(H118,9)="reference", D118=""),"STRING",VLOOKUP($H118,'DataType Conversion'!$A$8:$I$37,3,0))</f>
        <v>STRING</v>
      </c>
      <c r="W118" s="0" t="str">
        <f aca="false">IF(J118="", "",J118)</f>
        <v/>
      </c>
      <c r="X118" s="0" t="str">
        <f aca="false">S118</f>
        <v>Y</v>
      </c>
      <c r="Y118" s="0" t="str">
        <f aca="false">IF(OR($U118="Id",$U118="LastModifiedDate"), "C","")</f>
        <v/>
      </c>
      <c r="Z118" s="0" t="str">
        <f aca="false">IF(Q118= "", "", IF(H118="Picklist", "Y", "N"))</f>
        <v>N</v>
      </c>
      <c r="AA118" s="0" t="str">
        <f aca="false">IF(OR(U118="CreatedDate",U118="CreatedById"),"Must be populated when changeType = CREATE","")</f>
        <v/>
      </c>
      <c r="AB118" s="0" t="str">
        <f aca="false">IF($B118="","",VLOOKUP($B118,'Object Info'!$A$2:$F$13,5,0))</f>
        <v>rskcsp_ds_spread_statement_record_curated</v>
      </c>
      <c r="AC118" s="0" t="str">
        <f aca="false">U118</f>
        <v>LLC_BI__Spread_Statement_Record_Total__c</v>
      </c>
      <c r="AD118" s="0" t="str">
        <f aca="false">V118</f>
        <v>STRING</v>
      </c>
      <c r="AE118" s="0" t="str">
        <f aca="false">IF(W118="","",W118)</f>
        <v/>
      </c>
      <c r="AF118" s="0" t="str">
        <f aca="false">X118</f>
        <v>Y</v>
      </c>
      <c r="AG118" s="0" t="str">
        <f aca="false">M118</f>
        <v>F</v>
      </c>
      <c r="AH118" s="0" t="str">
        <f aca="false">IF(AC118="LastModifiedDate","Must be latest date for the record id in Staging, and date must be t-1", "")</f>
        <v/>
      </c>
      <c r="AL118" s="0" t="str">
        <f aca="false">IF($B118="","",VLOOKUP($B118,'Object Info'!$A$2:$F$13,6,0))</f>
        <v>spread_statement_record</v>
      </c>
      <c r="AM118" s="0" t="str">
        <f aca="false">IF(AC118="","",IF(OR(AC118="ccs_migration_id__c"),SUBSTITUTE(LOWER(AC118),"__c",""),_xlfn.IFNA(SUBSTITUTE(SUBSTITUTE(SUBSTITUTE(SUBSTITUTE(AC118,"LLC_BI__",""),"CCS_",""),"__c",""),"cm_",""),AC118)))</f>
        <v>Spread_Statement_Record_Total</v>
      </c>
      <c r="AN118" s="0" t="str">
        <f aca="false">IF(AD118="","",AD118)</f>
        <v>STRING</v>
      </c>
      <c r="AO118" s="0" t="str">
        <f aca="false">IF(AE118="","",AE118)</f>
        <v/>
      </c>
      <c r="AP118" s="0" t="str">
        <f aca="false">IF(AF118="","",AF118)</f>
        <v>Y</v>
      </c>
      <c r="AQ118" s="0" t="str">
        <f aca="false">IF(AG118="","",AG118)</f>
        <v>F</v>
      </c>
    </row>
    <row r="119" customFormat="false" ht="15" hidden="false" customHeight="false" outlineLevel="0" collapsed="false">
      <c r="A119" s="0" t="str">
        <f aca="false">B119&amp;D119</f>
        <v>LLC_BI__Spread_Statement_Record__cLLC_BI__Spread_Statement_Type__c</v>
      </c>
      <c r="B119" s="0" t="s">
        <v>90</v>
      </c>
      <c r="C119" s="0" t="str">
        <f aca="false">_xlfn.IFNA(VLOOKUP($A119,nCino_DMW!$A$2:$AI$358,7,0),"")</f>
        <v>Spread Statement Record</v>
      </c>
      <c r="D119" s="0" t="s">
        <v>96</v>
      </c>
      <c r="E119" s="0" t="str">
        <f aca="false">_xlfn.IFNA(VLOOKUP($A119,nCino_DMW!$A$2:$AI$358,9,0),"")</f>
        <v>Spread Statement Type</v>
      </c>
      <c r="F119" s="0" t="str">
        <f aca="false">_xlfn.IFNA(VLOOKUP($A119,nCino_DMW!$A$1:$AI$358,12,0),"")</f>
        <v>This field is optional. It is populated automatically whenever the spread statement record (chart of account) is linked to a spread statement record. This field specifies the spread Statement record associated with the Spread Statement record. When linked, this spread statement record will always display the values of the spread statement record it is linked to.</v>
      </c>
      <c r="G119" s="0" t="str">
        <f aca="false">_xlfn.IFNA(IF(VLOOKUP($A119,nCino_DMW!$A$1:$AI$358,13,0)=0,"", VLOOKUP($A119,nCino_DMW!$A$1:$AI$358,13,0)),"")</f>
        <v>Master-Detail(Spread Statement Template)</v>
      </c>
      <c r="H119" s="0" t="str">
        <f aca="false">_xlfn.IFNA(IF(VLOOKUP($A119,nCino_DevProc!$A$2:$S$352,8,0)=0,"", VLOOKUP($A119,nCino_DevProc!$A$2:$S$352,8,0)),"")</f>
        <v>reference(LLC_BI__Spread_Statement_Type__c)</v>
      </c>
      <c r="I119" s="0" t="n">
        <f aca="false">_xlfn.IFNA(IF(VLOOKUP($A119,nCino_DMW!$A$1:$AI$358,2,0)=0,"", VLOOKUP($A119,nCino_DMW!$A$1:$AI$358,2,0)),"")</f>
        <v>18</v>
      </c>
      <c r="K119" s="0" t="str">
        <f aca="false">IFERROR(IF(VLOOKUP($A119,nCino_DMW!$A$1:$AI$358,22,0)="Y", "N", IF(VLOOKUP($A119,nCino_DMW!$A$1:$AI$358,22,0)="N",  "Y", "")),"")</f>
        <v>Y</v>
      </c>
      <c r="L119" s="0" t="str">
        <f aca="false">_xlfn.IFNA(IF(VLOOKUP($A119,nCino_DevProc!$A$2:$S$352,8,0)=TRUE(), "Y", "N"),"")</f>
        <v>N</v>
      </c>
      <c r="M119" s="0" t="str">
        <f aca="false">IFERROR(IF(VLOOKUP($A119,nCino_DevProc!$A$2:$S$352,18,0)=TRUE(), "E", IF(D119="Id", "P", IF(OR(LEFT(G119, 6) = "Lookup", LEFT(G119, 6) ="Master"), "F",""))),"")</f>
        <v>F</v>
      </c>
      <c r="N119" s="0" t="str">
        <f aca="false">_xlfn.IFNA(IF(VLOOKUP($A119,nCino_DMW!$A$1:$AI$358,4,0)="System generated", "Y", "N"),"")</f>
        <v>N</v>
      </c>
      <c r="O119" s="0" t="str">
        <f aca="false">IF(LEFT(G119,6)="lookup", G119,IF(OR(D119=0, IFERROR(VLOOKUP($A119,nCino_DevProc!$A$2:$S$352,18,0),0)=0),"", VLOOKUP($A119,nCino_DevProc!$A$2:$S$352,18,0)))</f>
        <v/>
      </c>
      <c r="P119" s="0" t="str">
        <f aca="false">IF($B119="","",VLOOKUP($B119,'Object Info'!$A$2:$F$13,3,0))</f>
        <v>rskcsp_ds_spread_statement_record</v>
      </c>
      <c r="Q119" s="0" t="str">
        <f aca="false">IF(D119="","",D119)</f>
        <v>LLC_BI__Spread_Statement_Type__c</v>
      </c>
      <c r="R119" s="0" t="s">
        <v>158</v>
      </c>
      <c r="S119" s="0" t="str">
        <f aca="false">IF(OR(Q119 ="transactionKey", Q119="sequenceNumber", Q119 = "commitTimestamp", Q119 = "commitUser",Q119 = "commitNumber", Q119="changetype",Q119="entityName",Q119="ID", LEFT(Q119,12)="LastModified"), "N","Y")</f>
        <v>Y</v>
      </c>
      <c r="T119" s="0" t="str">
        <f aca="false">IF($B119="","",VLOOKUP($B119,'Object Info'!$A$2:$F$13,4,0))</f>
        <v>rskcsp_ds_spread_statement_record_staging</v>
      </c>
      <c r="U119" s="0" t="str">
        <f aca="false">Q119</f>
        <v>LLC_BI__Spread_Statement_Type__c</v>
      </c>
      <c r="V119" s="0" t="str">
        <f aca="false">IF(OR(LEFT(H119,9)="reference", D119=""),"STRING",VLOOKUP($H119,'DataType Conversion'!$A$8:$I$37,3,0))</f>
        <v>STRING</v>
      </c>
      <c r="W119" s="0" t="str">
        <f aca="false">IF(J119="", "",J119)</f>
        <v/>
      </c>
      <c r="X119" s="0" t="str">
        <f aca="false">S119</f>
        <v>Y</v>
      </c>
      <c r="Y119" s="0" t="str">
        <f aca="false">IF(OR($U119="Id",$U119="LastModifiedDate"), "C","")</f>
        <v/>
      </c>
      <c r="Z119" s="0" t="str">
        <f aca="false">IF(Q119= "", "", IF(H119="Picklist", "Y", "N"))</f>
        <v>N</v>
      </c>
      <c r="AA119" s="0" t="str">
        <f aca="false">IF(OR(U119="CreatedDate",U119="CreatedById"),"Must be populated when changeType = CREATE","")</f>
        <v/>
      </c>
      <c r="AB119" s="0" t="str">
        <f aca="false">IF($B119="","",VLOOKUP($B119,'Object Info'!$A$2:$F$13,5,0))</f>
        <v>rskcsp_ds_spread_statement_record_curated</v>
      </c>
      <c r="AC119" s="0" t="str">
        <f aca="false">U119</f>
        <v>LLC_BI__Spread_Statement_Type__c</v>
      </c>
      <c r="AD119" s="0" t="str">
        <f aca="false">V119</f>
        <v>STRING</v>
      </c>
      <c r="AE119" s="0" t="str">
        <f aca="false">IF(W119="","",W119)</f>
        <v/>
      </c>
      <c r="AF119" s="0" t="str">
        <f aca="false">X119</f>
        <v>Y</v>
      </c>
      <c r="AG119" s="0" t="str">
        <f aca="false">M119</f>
        <v>F</v>
      </c>
      <c r="AH119" s="0" t="str">
        <f aca="false">IF(AC119="LastModifiedDate","Must be latest date for the record id in Staging, and date must be t-1", "")</f>
        <v/>
      </c>
      <c r="AL119" s="0" t="str">
        <f aca="false">IF($B119="","",VLOOKUP($B119,'Object Info'!$A$2:$F$13,6,0))</f>
        <v>spread_statement_record</v>
      </c>
      <c r="AM119" s="0" t="str">
        <f aca="false">IF(AC119="","",IF(OR(AC119="ccs_migration_id__c"),SUBSTITUTE(LOWER(AC119),"__c",""),_xlfn.IFNA(SUBSTITUTE(SUBSTITUTE(SUBSTITUTE(SUBSTITUTE(AC119,"LLC_BI__",""),"CCS_",""),"__c",""),"cm_",""),AC119)))</f>
        <v>Spread_Statement_Type</v>
      </c>
      <c r="AN119" s="0" t="str">
        <f aca="false">IF(AD119="","",AD119)</f>
        <v>STRING</v>
      </c>
      <c r="AO119" s="0" t="str">
        <f aca="false">IF(AE119="","",AE119)</f>
        <v/>
      </c>
      <c r="AP119" s="0" t="str">
        <f aca="false">IF(AF119="","",AF119)</f>
        <v>Y</v>
      </c>
      <c r="AQ119" s="0" t="str">
        <f aca="false">IF(AG119="","",AG119)</f>
        <v>F</v>
      </c>
    </row>
    <row r="120" customFormat="false" ht="15" hidden="false" customHeight="false" outlineLevel="0" collapsed="false">
      <c r="A120" s="0" t="str">
        <f aca="false">B120&amp;D120</f>
        <v>LLC_BI__Spread_Statement_Record_Total__cCreatedById</v>
      </c>
      <c r="B120" s="0" t="s">
        <v>99</v>
      </c>
      <c r="C120" s="0" t="str">
        <f aca="false">_xlfn.IFNA(VLOOKUP($A120,nCino_DMW!$A$2:$AI$358,7,0),"")</f>
        <v>Spread Statement Total Group</v>
      </c>
      <c r="D120" s="0" t="s">
        <v>168</v>
      </c>
      <c r="E120" s="0" t="str">
        <f aca="false">_xlfn.IFNA(VLOOKUP($A120,nCino_DMW!$A$2:$AI$358,9,0),"")</f>
        <v>Created By</v>
      </c>
      <c r="F120" s="0" t="str">
        <f aca="false">_xlfn.IFNA(VLOOKUP($A120,nCino_DMW!$A$1:$AI$358,12,0),"")</f>
        <v>Record created by user.</v>
      </c>
      <c r="G120" s="0" t="str">
        <f aca="false">_xlfn.IFNA(IF(VLOOKUP($A120,nCino_DMW!$A$1:$AI$358,13,0)=0,"", VLOOKUP($A120,nCino_DMW!$A$1:$AI$358,13,0)),"")</f>
        <v>Lookup(User)</v>
      </c>
      <c r="H120" s="0" t="str">
        <f aca="false">_xlfn.IFNA(IF(VLOOKUP($A120,nCino_DevProc!$A$2:$S$352,8,0)=0,"", VLOOKUP($A120,nCino_DevProc!$A$2:$S$352,8,0)),"")</f>
        <v>reference(User)</v>
      </c>
      <c r="I120" s="0" t="n">
        <f aca="false">_xlfn.IFNA(IF(VLOOKUP($A120,nCino_DMW!$A$1:$AI$358,2,0)=0,"", VLOOKUP($A120,nCino_DMW!$A$1:$AI$358,2,0)),"")</f>
        <v>18</v>
      </c>
      <c r="K120" s="0" t="str">
        <f aca="false">IFERROR(IF(VLOOKUP($A120,nCino_DMW!$A$1:$AI$358,22,0)="Y", "N", IF(VLOOKUP($A120,nCino_DMW!$A$1:$AI$358,22,0)="N",  "Y", "")),"")</f>
        <v>Y</v>
      </c>
      <c r="L120" s="0" t="str">
        <f aca="false">_xlfn.IFNA(IF(VLOOKUP($A120,nCino_DevProc!$A$2:$S$352,8,0)=TRUE(), "Y", "N"),"")</f>
        <v>N</v>
      </c>
      <c r="M120" s="0" t="str">
        <f aca="false">IFERROR(IF(VLOOKUP($A120,nCino_DevProc!$A$2:$S$352,18,0)=TRUE(), "E", IF(D120="Id", "P", IF(OR(LEFT(G120, 6) = "Lookup", LEFT(G120, 6) ="Master"), "F",""))),"")</f>
        <v>F</v>
      </c>
      <c r="N120" s="0" t="str">
        <f aca="false">_xlfn.IFNA(IF(VLOOKUP($A120,nCino_DMW!$A$1:$AI$358,4,0)="System generated", "Y", "N"),"")</f>
        <v>Y</v>
      </c>
      <c r="O120" s="0" t="str">
        <f aca="false">IF(LEFT(G120,6)="lookup", G120,IF(OR(D120=0, IFERROR(VLOOKUP($A120,nCino_DevProc!$A$2:$S$352,18,0),0)=0),"", VLOOKUP($A120,nCino_DevProc!$A$2:$S$352,18,0)))</f>
        <v>Lookup(User)</v>
      </c>
      <c r="P120" s="0" t="str">
        <f aca="false">IF($B120="","",VLOOKUP($B120,'Object Info'!$A$2:$F$13,3,0))</f>
        <v>rskcsp_ds_spread_statement_record_total</v>
      </c>
      <c r="Q120" s="0" t="str">
        <f aca="false">IF(D120="","",D120)</f>
        <v>CreatedById</v>
      </c>
      <c r="R120" s="0" t="s">
        <v>158</v>
      </c>
      <c r="S120" s="0" t="str">
        <f aca="false">IF(OR(Q120 ="transactionKey", Q120="sequenceNumber", Q120 = "commitTimestamp", Q120 = "commitUser",Q120 = "commitNumber", Q120="changetype",Q120="entityName",Q120="ID", LEFT(Q120,12)="LastModified"), "N","Y")</f>
        <v>Y</v>
      </c>
      <c r="T120" s="0" t="str">
        <f aca="false">IF($B120="","",VLOOKUP($B120,'Object Info'!$A$2:$F$13,4,0))</f>
        <v>rskcsp_ds_spread_statement_record_total_staging</v>
      </c>
      <c r="U120" s="0" t="str">
        <f aca="false">Q120</f>
        <v>CreatedById</v>
      </c>
      <c r="V120" s="0" t="str">
        <f aca="false">IF(OR(LEFT(H120,9)="reference", D120=""),"STRING",VLOOKUP($H120,'DataType Conversion'!$A$8:$I$37,3,0))</f>
        <v>STRING</v>
      </c>
      <c r="W120" s="0" t="str">
        <f aca="false">IF(J120="", "",J120)</f>
        <v/>
      </c>
      <c r="X120" s="0" t="str">
        <f aca="false">S120</f>
        <v>Y</v>
      </c>
      <c r="Y120" s="0" t="str">
        <f aca="false">IF(OR($U120="Id",$U120="LastModifiedDate"), "C","")</f>
        <v/>
      </c>
      <c r="Z120" s="0" t="str">
        <f aca="false">IF(Q120= "", "", IF(H120="Picklist", "Y", "N"))</f>
        <v>N</v>
      </c>
      <c r="AA120" s="0" t="str">
        <f aca="false">IF(OR(U120="CreatedDate",U120="CreatedById"),"Must be populated when changeType = CREATE","")</f>
        <v>Must be populated when changeType = CREATE</v>
      </c>
      <c r="AB120" s="0" t="str">
        <f aca="false">IF($B120="","",VLOOKUP($B120,'Object Info'!$A$2:$F$13,5,0))</f>
        <v>rskcsp_ds_spread_statement_record_total_curated</v>
      </c>
      <c r="AC120" s="0" t="str">
        <f aca="false">U120</f>
        <v>CreatedById</v>
      </c>
      <c r="AD120" s="0" t="str">
        <f aca="false">V120</f>
        <v>STRING</v>
      </c>
      <c r="AE120" s="0" t="str">
        <f aca="false">IF(W120="","",W120)</f>
        <v/>
      </c>
      <c r="AF120" s="0" t="str">
        <f aca="false">X120</f>
        <v>Y</v>
      </c>
      <c r="AG120" s="0" t="str">
        <f aca="false">M120</f>
        <v>F</v>
      </c>
      <c r="AH120" s="0" t="str">
        <f aca="false">IF(AC120="LastModifiedDate","Must be latest date for the record id in Staging, and date must be t-1", "")</f>
        <v/>
      </c>
      <c r="AL120" s="0" t="str">
        <f aca="false">IF($B120="","",VLOOKUP($B120,'Object Info'!$A$2:$F$13,6,0))</f>
        <v>spread_statement_record_total</v>
      </c>
      <c r="AM120" s="0" t="str">
        <f aca="false">IF(AC120="","",IF(OR(AC120="ccs_migration_id__c"),SUBSTITUTE(LOWER(AC120),"__c",""),_xlfn.IFNA(SUBSTITUTE(SUBSTITUTE(SUBSTITUTE(SUBSTITUTE(AC120,"LLC_BI__",""),"CCS_",""),"__c",""),"cm_",""),AC120)))</f>
        <v>CreatedById</v>
      </c>
      <c r="AN120" s="0" t="str">
        <f aca="false">IF(AD120="","",AD120)</f>
        <v>STRING</v>
      </c>
      <c r="AO120" s="0" t="str">
        <f aca="false">IF(AE120="","",AE120)</f>
        <v/>
      </c>
      <c r="AP120" s="0" t="str">
        <f aca="false">IF(AF120="","",AF120)</f>
        <v>Y</v>
      </c>
      <c r="AQ120" s="0" t="str">
        <f aca="false">IF(AG120="","",AG120)</f>
        <v>F</v>
      </c>
    </row>
    <row r="121" customFormat="false" ht="15" hidden="false" customHeight="false" outlineLevel="0" collapsed="false">
      <c r="A121" s="0" t="str">
        <f aca="false">B121&amp;D121</f>
        <v>LLC_BI__Spread_Statement_Record_Total__cCreatedDate</v>
      </c>
      <c r="B121" s="0" t="s">
        <v>99</v>
      </c>
      <c r="C121" s="0" t="str">
        <f aca="false">_xlfn.IFNA(VLOOKUP($A121,nCino_DMW!$A$2:$AI$358,7,0),"")</f>
        <v>Spread Statement Total Group</v>
      </c>
      <c r="D121" s="0" t="s">
        <v>164</v>
      </c>
      <c r="E121" s="0" t="str">
        <f aca="false">_xlfn.IFNA(VLOOKUP($A121,nCino_DMW!$A$2:$AI$358,9,0),"")</f>
        <v>Created Date</v>
      </c>
      <c r="F121" s="0" t="str">
        <f aca="false">_xlfn.IFNA(VLOOKUP($A121,nCino_DMW!$A$1:$AI$358,12,0),"")</f>
        <v>Record created date.</v>
      </c>
      <c r="G121" s="0" t="str">
        <f aca="false">_xlfn.IFNA(IF(VLOOKUP($A121,nCino_DMW!$A$1:$AI$358,13,0)=0,"", VLOOKUP($A121,nCino_DMW!$A$1:$AI$358,13,0)),"")</f>
        <v>Date Time</v>
      </c>
      <c r="H121" s="0" t="str">
        <f aca="false">_xlfn.IFNA(IF(VLOOKUP($A121,nCino_DevProc!$A$2:$S$352,8,0)=0,"", VLOOKUP($A121,nCino_DevProc!$A$2:$S$352,8,0)),"")</f>
        <v>datetime</v>
      </c>
      <c r="I121" s="0" t="str">
        <f aca="false">_xlfn.IFNA(IF(VLOOKUP($A121,nCino_DMW!$A$1:$AI$358,2,0)=0,"", VLOOKUP($A121,nCino_DMW!$A$1:$AI$358,2,0)),"")</f>
        <v/>
      </c>
      <c r="K121" s="0" t="str">
        <f aca="false">IFERROR(IF(VLOOKUP($A121,nCino_DMW!$A$1:$AI$358,22,0)="Y", "N", IF(VLOOKUP($A121,nCino_DMW!$A$1:$AI$358,22,0)="N",  "Y", "")),"")</f>
        <v>Y</v>
      </c>
      <c r="L121" s="0" t="str">
        <f aca="false">_xlfn.IFNA(IF(VLOOKUP($A121,nCino_DevProc!$A$2:$S$352,8,0)=TRUE(), "Y", "N"),"")</f>
        <v>N</v>
      </c>
      <c r="M121" s="0" t="str">
        <f aca="false">IFERROR(IF(VLOOKUP($A121,nCino_DevProc!$A$2:$S$352,18,0)=TRUE(), "E", IF(D121="Id", "P", IF(OR(LEFT(G121, 6) = "Lookup", LEFT(G121, 6) ="Master"), "F",""))),"")</f>
        <v/>
      </c>
      <c r="N121" s="0" t="str">
        <f aca="false">_xlfn.IFNA(IF(VLOOKUP($A121,nCino_DMW!$A$1:$AI$358,4,0)="System generated", "Y", "N"),"")</f>
        <v>Y</v>
      </c>
      <c r="O121" s="0" t="str">
        <f aca="false">IF(LEFT(G121,6)="lookup", G121,IF(OR(D121=0, IFERROR(VLOOKUP($A121,nCino_DevProc!$A$2:$S$352,18,0),0)=0),"", VLOOKUP($A121,nCino_DevProc!$A$2:$S$352,18,0)))</f>
        <v/>
      </c>
      <c r="P121" s="0" t="str">
        <f aca="false">IF($B121="","",VLOOKUP($B121,'Object Info'!$A$2:$F$13,3,0))</f>
        <v>rskcsp_ds_spread_statement_record_total</v>
      </c>
      <c r="Q121" s="0" t="str">
        <f aca="false">IF(D121="","",D121)</f>
        <v>CreatedDate</v>
      </c>
      <c r="R121" s="0" t="s">
        <v>158</v>
      </c>
      <c r="S121" s="0" t="str">
        <f aca="false">IF(OR(Q121 ="transactionKey", Q121="sequenceNumber", Q121 = "commitTimestamp", Q121 = "commitUser",Q121 = "commitNumber", Q121="changetype",Q121="entityName",Q121="ID", LEFT(Q121,12)="LastModified"), "N","Y")</f>
        <v>Y</v>
      </c>
      <c r="T121" s="0" t="str">
        <f aca="false">IF($B121="","",VLOOKUP($B121,'Object Info'!$A$2:$F$13,4,0))</f>
        <v>rskcsp_ds_spread_statement_record_total_staging</v>
      </c>
      <c r="U121" s="0" t="str">
        <f aca="false">Q121</f>
        <v>CreatedDate</v>
      </c>
      <c r="V121" s="0" t="str">
        <f aca="false">IF(OR(LEFT(H121,9)="reference", D121=""),"STRING",VLOOKUP($H121,'DataType Conversion'!$A$8:$I$37,3,0))</f>
        <v>DATETIME</v>
      </c>
      <c r="W121" s="0" t="str">
        <f aca="false">IF(J121="", "",J121)</f>
        <v/>
      </c>
      <c r="X121" s="0" t="str">
        <f aca="false">S121</f>
        <v>Y</v>
      </c>
      <c r="Y121" s="0" t="str">
        <f aca="false">IF(OR($U121="Id",$U121="LastModifiedDate"), "C","")</f>
        <v/>
      </c>
      <c r="Z121" s="0" t="str">
        <f aca="false">IF(Q121= "", "", IF(H121="Picklist", "Y", "N"))</f>
        <v>N</v>
      </c>
      <c r="AA121" s="0" t="str">
        <f aca="false">IF(OR(U121="CreatedDate",U121="CreatedById"),"Must be populated when changeType = CREATE","")</f>
        <v>Must be populated when changeType = CREATE</v>
      </c>
      <c r="AB121" s="0" t="str">
        <f aca="false">IF($B121="","",VLOOKUP($B121,'Object Info'!$A$2:$F$13,5,0))</f>
        <v>rskcsp_ds_spread_statement_record_total_curated</v>
      </c>
      <c r="AC121" s="0" t="str">
        <f aca="false">U121</f>
        <v>CreatedDate</v>
      </c>
      <c r="AD121" s="0" t="str">
        <f aca="false">V121</f>
        <v>DATETIME</v>
      </c>
      <c r="AE121" s="0" t="str">
        <f aca="false">IF(W121="","",W121)</f>
        <v/>
      </c>
      <c r="AF121" s="0" t="str">
        <f aca="false">X121</f>
        <v>Y</v>
      </c>
      <c r="AG121" s="0" t="str">
        <f aca="false">M121</f>
        <v/>
      </c>
      <c r="AH121" s="0" t="str">
        <f aca="false">IF(AC121="LastModifiedDate","Must be latest date for the record id in Staging, and date must be t-1", "")</f>
        <v/>
      </c>
      <c r="AL121" s="0" t="str">
        <f aca="false">IF($B121="","",VLOOKUP($B121,'Object Info'!$A$2:$F$13,6,0))</f>
        <v>spread_statement_record_total</v>
      </c>
      <c r="AM121" s="0" t="str">
        <f aca="false">IF(AC121="","",IF(OR(AC121="ccs_migration_id__c"),SUBSTITUTE(LOWER(AC121),"__c",""),_xlfn.IFNA(SUBSTITUTE(SUBSTITUTE(SUBSTITUTE(SUBSTITUTE(AC121,"LLC_BI__",""),"CCS_",""),"__c",""),"cm_",""),AC121)))</f>
        <v>CreatedDate</v>
      </c>
      <c r="AN121" s="0" t="str">
        <f aca="false">IF(AD121="","",AD121)</f>
        <v>DATETIME</v>
      </c>
      <c r="AO121" s="0" t="str">
        <f aca="false">IF(AE121="","",AE121)</f>
        <v/>
      </c>
      <c r="AP121" s="0" t="str">
        <f aca="false">IF(AF121="","",AF121)</f>
        <v>Y</v>
      </c>
      <c r="AQ121" s="0" t="str">
        <f aca="false">IF(AG121="","",AG121)</f>
        <v/>
      </c>
    </row>
    <row r="122" customFormat="false" ht="15" hidden="false" customHeight="false" outlineLevel="0" collapsed="false">
      <c r="A122" s="0" t="str">
        <f aca="false">B122&amp;D122</f>
        <v>LLC_BI__Spread_Statement_Record_Total__cCurrencyIsoCode</v>
      </c>
      <c r="B122" s="0" t="s">
        <v>99</v>
      </c>
      <c r="C122" s="0" t="str">
        <f aca="false">_xlfn.IFNA(VLOOKUP($A122,nCino_DMW!$A$2:$AI$358,7,0),"")</f>
        <v>Spread Statement Total Group</v>
      </c>
      <c r="D122" s="0" t="s">
        <v>160</v>
      </c>
      <c r="E122" s="0" t="str">
        <f aca="false">_xlfn.IFNA(VLOOKUP($A122,nCino_DMW!$A$2:$AI$358,9,0),"")</f>
        <v>Currency</v>
      </c>
      <c r="F122" s="0" t="str">
        <f aca="false">_xlfn.IFNA(VLOOKUP($A122,nCino_DMW!$A$1:$AI$358,12,0),"")</f>
        <v>This is a picklist field that allows the user to select the applicable currency (e.g. GBP, EU, etc.)</v>
      </c>
      <c r="G122" s="0" t="str">
        <f aca="false">_xlfn.IFNA(IF(VLOOKUP($A122,nCino_DMW!$A$1:$AI$358,13,0)=0,"", VLOOKUP($A122,nCino_DMW!$A$1:$AI$358,13,0)),"")</f>
        <v>Picklist</v>
      </c>
      <c r="H122" s="0" t="str">
        <f aca="false">_xlfn.IFNA(IF(VLOOKUP($A122,nCino_DevProc!$A$2:$S$352,8,0)=0,"", VLOOKUP($A122,nCino_DevProc!$A$2:$S$352,8,0)),"")</f>
        <v>picklist</v>
      </c>
      <c r="I122" s="0" t="str">
        <f aca="false">_xlfn.IFNA(IF(VLOOKUP($A122,nCino_DMW!$A$1:$AI$358,2,0)=0,"", VLOOKUP($A122,nCino_DMW!$A$1:$AI$358,2,0)),"")</f>
        <v>See picklist options for lengths</v>
      </c>
      <c r="K122" s="0" t="str">
        <f aca="false">IFERROR(IF(VLOOKUP($A122,nCino_DMW!$A$1:$AI$358,22,0)="Y", "N", IF(VLOOKUP($A122,nCino_DMW!$A$1:$AI$358,22,0)="N",  "Y", "")),"")</f>
        <v>Y</v>
      </c>
      <c r="L122" s="0" t="str">
        <f aca="false">_xlfn.IFNA(IF(VLOOKUP($A122,nCino_DevProc!$A$2:$S$352,8,0)=TRUE(), "Y", "N"),"")</f>
        <v>N</v>
      </c>
      <c r="M122" s="0" t="str">
        <f aca="false">IFERROR(IF(VLOOKUP($A122,nCino_DevProc!$A$2:$S$352,18,0)=TRUE(), "E", IF(D122="Id", "P", IF(OR(LEFT(G122, 6) = "Lookup", LEFT(G122, 6) ="Master"), "F",""))),"")</f>
        <v/>
      </c>
      <c r="N122" s="0" t="str">
        <f aca="false">_xlfn.IFNA(IF(VLOOKUP($A122,nCino_DMW!$A$1:$AI$358,4,0)="System generated", "Y", "N"),"")</f>
        <v>N</v>
      </c>
      <c r="O122" s="0" t="str">
        <f aca="false">IF(LEFT(G122,6)="lookup", G122,IF(OR(D122=0, IFERROR(VLOOKUP($A122,nCino_DevProc!$A$2:$S$352,18,0),0)=0),"", VLOOKUP($A122,nCino_DevProc!$A$2:$S$352,18,0)))</f>
        <v/>
      </c>
      <c r="P122" s="0" t="str">
        <f aca="false">IF($B122="","",VLOOKUP($B122,'Object Info'!$A$2:$F$13,3,0))</f>
        <v>rskcsp_ds_spread_statement_record_total</v>
      </c>
      <c r="Q122" s="0" t="str">
        <f aca="false">IF(D122="","",D122)</f>
        <v>CurrencyIsoCode</v>
      </c>
      <c r="R122" s="0" t="s">
        <v>158</v>
      </c>
      <c r="S122" s="0" t="str">
        <f aca="false">IF(OR(Q122 ="transactionKey", Q122="sequenceNumber", Q122 = "commitTimestamp", Q122 = "commitUser",Q122 = "commitNumber", Q122="changetype",Q122="entityName",Q122="ID", LEFT(Q122,12)="LastModified"), "N","Y")</f>
        <v>Y</v>
      </c>
      <c r="T122" s="0" t="str">
        <f aca="false">IF($B122="","",VLOOKUP($B122,'Object Info'!$A$2:$F$13,4,0))</f>
        <v>rskcsp_ds_spread_statement_record_total_staging</v>
      </c>
      <c r="U122" s="0" t="str">
        <f aca="false">Q122</f>
        <v>CurrencyIsoCode</v>
      </c>
      <c r="V122" s="0" t="str">
        <f aca="false">IF(OR(LEFT(H122,9)="reference", D122=""),"STRING",VLOOKUP($H122,'DataType Conversion'!$A$8:$I$37,3,0))</f>
        <v>STRING</v>
      </c>
      <c r="W122" s="0" t="str">
        <f aca="false">IF(J122="", "",J122)</f>
        <v/>
      </c>
      <c r="X122" s="0" t="str">
        <f aca="false">S122</f>
        <v>Y</v>
      </c>
      <c r="Y122" s="0" t="str">
        <f aca="false">IF(OR($U122="Id",$U122="LastModifiedDate"), "C","")</f>
        <v/>
      </c>
      <c r="Z122" s="0" t="str">
        <f aca="false">IF(Q122= "", "", IF(H122="Picklist", "Y", "N"))</f>
        <v>Y</v>
      </c>
      <c r="AA122" s="0" t="str">
        <f aca="false">IF(OR(U122="CreatedDate",U122="CreatedById"),"Must be populated when changeType = CREATE","")</f>
        <v/>
      </c>
      <c r="AB122" s="0" t="str">
        <f aca="false">IF($B122="","",VLOOKUP($B122,'Object Info'!$A$2:$F$13,5,0))</f>
        <v>rskcsp_ds_spread_statement_record_total_curated</v>
      </c>
      <c r="AC122" s="0" t="str">
        <f aca="false">U122</f>
        <v>CurrencyIsoCode</v>
      </c>
      <c r="AD122" s="0" t="str">
        <f aca="false">V122</f>
        <v>STRING</v>
      </c>
      <c r="AE122" s="0" t="str">
        <f aca="false">IF(W122="","",W122)</f>
        <v/>
      </c>
      <c r="AF122" s="0" t="str">
        <f aca="false">X122</f>
        <v>Y</v>
      </c>
      <c r="AG122" s="0" t="str">
        <f aca="false">M122</f>
        <v/>
      </c>
      <c r="AH122" s="0" t="str">
        <f aca="false">IF(AC122="LastModifiedDate","Must be latest date for the record id in Staging, and date must be t-1", "")</f>
        <v/>
      </c>
      <c r="AL122" s="0" t="str">
        <f aca="false">IF($B122="","",VLOOKUP($B122,'Object Info'!$A$2:$F$13,6,0))</f>
        <v>spread_statement_record_total</v>
      </c>
      <c r="AM122" s="0" t="str">
        <f aca="false">IF(AC122="","",IF(OR(AC122="ccs_migration_id__c"),SUBSTITUTE(LOWER(AC122),"__c",""),_xlfn.IFNA(SUBSTITUTE(SUBSTITUTE(SUBSTITUTE(SUBSTITUTE(AC122,"LLC_BI__",""),"CCS_",""),"__c",""),"cm_",""),AC122)))</f>
        <v>CurrencyIsoCode</v>
      </c>
      <c r="AN122" s="0" t="str">
        <f aca="false">IF(AD122="","",AD122)</f>
        <v>STRING</v>
      </c>
      <c r="AO122" s="0" t="str">
        <f aca="false">IF(AE122="","",AE122)</f>
        <v/>
      </c>
      <c r="AP122" s="0" t="str">
        <f aca="false">IF(AF122="","",AF122)</f>
        <v>Y</v>
      </c>
      <c r="AQ122" s="0" t="str">
        <f aca="false">IF(AG122="","",AG122)</f>
        <v/>
      </c>
    </row>
    <row r="123" customFormat="false" ht="15" hidden="false" customHeight="false" outlineLevel="0" collapsed="false">
      <c r="A123" s="0" t="str">
        <f aca="false">B123&amp;D123</f>
        <v>LLC_BI__Spread_Statement_Record_Total__cLLC_BI__Debit__c</v>
      </c>
      <c r="B123" s="0" t="s">
        <v>99</v>
      </c>
      <c r="C123" s="0" t="str">
        <f aca="false">_xlfn.IFNA(VLOOKUP($A123,nCino_DMW!$A$2:$AI$358,7,0),"")</f>
        <v>Spread Statement Total Group</v>
      </c>
      <c r="D123" s="0" t="s">
        <v>494</v>
      </c>
      <c r="E123" s="0" t="str">
        <f aca="false">_xlfn.IFNA(VLOOKUP($A123,nCino_DMW!$A$2:$AI$358,9,0),"")</f>
        <v>Debit</v>
      </c>
      <c r="F123" s="0" t="str">
        <f aca="false">_xlfn.IFNA(VLOOKUP($A123,nCino_DMW!$A$1:$AI$358,12,0),"")</f>
        <v>This field is optional. It is driven by user selection during creation of the spread statement record total (group total). When enabled, the spread statement record total (group total) is treated as a debit. When disabled, the spread statement record total is treated as a credit. By default, it is disabled. After initial creation, this cannot be edited within the spreading application, it must be edited through the Salesforce interface.</v>
      </c>
      <c r="G123" s="0" t="str">
        <f aca="false">_xlfn.IFNA(IF(VLOOKUP($A123,nCino_DMW!$A$1:$AI$358,13,0)=0,"", VLOOKUP($A123,nCino_DMW!$A$1:$AI$358,13,0)),"")</f>
        <v>Checkbox</v>
      </c>
      <c r="H123" s="0" t="str">
        <f aca="false">_xlfn.IFNA(IF(VLOOKUP($A123,nCino_DevProc!$A$2:$S$352,8,0)=0,"", VLOOKUP($A123,nCino_DevProc!$A$2:$S$352,8,0)),"")</f>
        <v>boolean</v>
      </c>
      <c r="I123" s="0" t="str">
        <f aca="false">_xlfn.IFNA(IF(VLOOKUP($A123,nCino_DMW!$A$1:$AI$358,2,0)=0,"", VLOOKUP($A123,nCino_DMW!$A$1:$AI$358,2,0)),"")</f>
        <v>Boolean (True/False)</v>
      </c>
      <c r="K123" s="0" t="str">
        <f aca="false">IFERROR(IF(VLOOKUP($A123,nCino_DMW!$A$1:$AI$358,22,0)="Y", "N", IF(VLOOKUP($A123,nCino_DMW!$A$1:$AI$358,22,0)="N",  "Y", "")),"")</f>
        <v>Y</v>
      </c>
      <c r="L123" s="0" t="str">
        <f aca="false">_xlfn.IFNA(IF(VLOOKUP($A123,nCino_DevProc!$A$2:$S$352,8,0)=TRUE(), "Y", "N"),"")</f>
        <v>N</v>
      </c>
      <c r="M123" s="0" t="str">
        <f aca="false">IFERROR(IF(VLOOKUP($A123,nCino_DevProc!$A$2:$S$352,18,0)=TRUE(), "E", IF(D123="Id", "P", IF(OR(LEFT(G123, 6) = "Lookup", LEFT(G123, 6) ="Master"), "F",""))),"")</f>
        <v/>
      </c>
      <c r="N123" s="0" t="str">
        <f aca="false">_xlfn.IFNA(IF(VLOOKUP($A123,nCino_DMW!$A$1:$AI$358,4,0)="System generated", "Y", "N"),"")</f>
        <v>N</v>
      </c>
      <c r="O123" s="0" t="str">
        <f aca="false">IF(LEFT(G123,6)="lookup", G123,IF(OR(D123=0, IFERROR(VLOOKUP($A123,nCino_DevProc!$A$2:$S$352,18,0),0)=0),"", VLOOKUP($A123,nCino_DevProc!$A$2:$S$352,18,0)))</f>
        <v/>
      </c>
      <c r="P123" s="0" t="str">
        <f aca="false">IF($B123="","",VLOOKUP($B123,'Object Info'!$A$2:$F$13,3,0))</f>
        <v>rskcsp_ds_spread_statement_record_total</v>
      </c>
      <c r="Q123" s="0" t="str">
        <f aca="false">IF(D123="","",D123)</f>
        <v>LLC_BI__Debit__c</v>
      </c>
      <c r="R123" s="0" t="s">
        <v>158</v>
      </c>
      <c r="S123" s="0" t="str">
        <f aca="false">IF(OR(Q123 ="transactionKey", Q123="sequenceNumber", Q123 = "commitTimestamp", Q123 = "commitUser",Q123 = "commitNumber", Q123="changetype",Q123="entityName",Q123="ID", LEFT(Q123,12)="LastModified"), "N","Y")</f>
        <v>Y</v>
      </c>
      <c r="T123" s="0" t="str">
        <f aca="false">IF($B123="","",VLOOKUP($B123,'Object Info'!$A$2:$F$13,4,0))</f>
        <v>rskcsp_ds_spread_statement_record_total_staging</v>
      </c>
      <c r="U123" s="0" t="str">
        <f aca="false">Q123</f>
        <v>LLC_BI__Debit__c</v>
      </c>
      <c r="V123" s="0" t="str">
        <f aca="false">IF(OR(LEFT(H123,9)="reference", D123=""),"STRING",VLOOKUP($H123,'DataType Conversion'!$A$8:$I$37,3,0))</f>
        <v>BOOL</v>
      </c>
      <c r="W123" s="0" t="str">
        <f aca="false">IF(J123="", "",J123)</f>
        <v/>
      </c>
      <c r="X123" s="0" t="str">
        <f aca="false">S123</f>
        <v>Y</v>
      </c>
      <c r="Y123" s="0" t="str">
        <f aca="false">IF(OR($U123="Id",$U123="LastModifiedDate"), "C","")</f>
        <v/>
      </c>
      <c r="Z123" s="0" t="str">
        <f aca="false">IF(Q123= "", "", IF(H123="Picklist", "Y", "N"))</f>
        <v>N</v>
      </c>
      <c r="AA123" s="0" t="str">
        <f aca="false">IF(OR(U123="CreatedDate",U123="CreatedById"),"Must be populated when changeType = CREATE","")</f>
        <v/>
      </c>
      <c r="AB123" s="0" t="str">
        <f aca="false">IF($B123="","",VLOOKUP($B123,'Object Info'!$A$2:$F$13,5,0))</f>
        <v>rskcsp_ds_spread_statement_record_total_curated</v>
      </c>
      <c r="AC123" s="0" t="str">
        <f aca="false">U123</f>
        <v>LLC_BI__Debit__c</v>
      </c>
      <c r="AD123" s="0" t="str">
        <f aca="false">V123</f>
        <v>BOOL</v>
      </c>
      <c r="AE123" s="0" t="str">
        <f aca="false">IF(W123="","",W123)</f>
        <v/>
      </c>
      <c r="AF123" s="0" t="str">
        <f aca="false">X123</f>
        <v>Y</v>
      </c>
      <c r="AG123" s="0" t="str">
        <f aca="false">M123</f>
        <v/>
      </c>
      <c r="AH123" s="0" t="str">
        <f aca="false">IF(AC123="LastModifiedDate","Must be latest date for the record id in Staging, and date must be t-1", "")</f>
        <v/>
      </c>
      <c r="AL123" s="0" t="str">
        <f aca="false">IF($B123="","",VLOOKUP($B123,'Object Info'!$A$2:$F$13,6,0))</f>
        <v>spread_statement_record_total</v>
      </c>
      <c r="AM123" s="0" t="str">
        <f aca="false">IF(AC123="","",IF(OR(AC123="ccs_migration_id__c"),SUBSTITUTE(LOWER(AC123),"__c",""),_xlfn.IFNA(SUBSTITUTE(SUBSTITUTE(SUBSTITUTE(SUBSTITUTE(AC123,"LLC_BI__",""),"CCS_",""),"__c",""),"cm_",""),AC123)))</f>
        <v>Debit</v>
      </c>
      <c r="AN123" s="0" t="str">
        <f aca="false">IF(AD123="","",AD123)</f>
        <v>BOOL</v>
      </c>
      <c r="AO123" s="0" t="str">
        <f aca="false">IF(AE123="","",AE123)</f>
        <v/>
      </c>
      <c r="AP123" s="0" t="str">
        <f aca="false">IF(AF123="","",AF123)</f>
        <v>Y</v>
      </c>
      <c r="AQ123" s="0" t="str">
        <f aca="false">IF(AG123="","",AG123)</f>
        <v/>
      </c>
    </row>
    <row r="124" customFormat="false" ht="15" hidden="false" customHeight="false" outlineLevel="0" collapsed="false">
      <c r="A124" s="0" t="str">
        <f aca="false">B124&amp;D124</f>
        <v>LLC_BI__Spread_Statement_Record_Total__cLLC_BI__Global_Analysis_Type__c</v>
      </c>
      <c r="B124" s="0" t="s">
        <v>99</v>
      </c>
      <c r="C124" s="0" t="str">
        <f aca="false">_xlfn.IFNA(VLOOKUP($A124,nCino_DMW!$A$2:$AI$358,7,0),"")</f>
        <v>Spread Statement Total Group</v>
      </c>
      <c r="D124" s="0" t="s">
        <v>524</v>
      </c>
      <c r="E124" s="0" t="str">
        <f aca="false">_xlfn.IFNA(VLOOKUP($A124,nCino_DMW!$A$2:$AI$358,9,0),"")</f>
        <v>Global Analysis Type</v>
      </c>
      <c r="F124" s="0" t="str">
        <f aca="false">_xlfn.IFNA(VLOOKUP($A124,nCino_DMW!$A$1:$AI$358,12,0),"")</f>
        <v>This field is optional. It is driven by user selection during creation of the spread statement record total (group total). When "Cash Flow" or "Debt Service" is selected, the value(s) for this spread statement record total (group total) will be used in global analysis for a relationship using the underwriting bundle this spread statement record total is associated with. By default, this picklist is set to None. After initial creation, this cannot be edited within the spreading application, it must be edited through the Salesforce interface.</v>
      </c>
      <c r="G124" s="0" t="str">
        <f aca="false">_xlfn.IFNA(IF(VLOOKUP($A124,nCino_DMW!$A$1:$AI$358,13,0)=0,"", VLOOKUP($A124,nCino_DMW!$A$1:$AI$358,13,0)),"")</f>
        <v>Picklist</v>
      </c>
      <c r="H124" s="0" t="str">
        <f aca="false">_xlfn.IFNA(IF(VLOOKUP($A124,nCino_DevProc!$A$2:$S$352,8,0)=0,"", VLOOKUP($A124,nCino_DevProc!$A$2:$S$352,8,0)),"")</f>
        <v>picklist</v>
      </c>
      <c r="I124" s="0" t="str">
        <f aca="false">_xlfn.IFNA(IF(VLOOKUP($A124,nCino_DMW!$A$1:$AI$358,2,0)=0,"", VLOOKUP($A124,nCino_DMW!$A$1:$AI$358,2,0)),"")</f>
        <v>See picklist options for lengths</v>
      </c>
      <c r="K124" s="0" t="str">
        <f aca="false">IFERROR(IF(VLOOKUP($A124,nCino_DMW!$A$1:$AI$358,22,0)="Y", "N", IF(VLOOKUP($A124,nCino_DMW!$A$1:$AI$358,22,0)="N",  "Y", "")),"")</f>
        <v>Y</v>
      </c>
      <c r="L124" s="0" t="str">
        <f aca="false">_xlfn.IFNA(IF(VLOOKUP($A124,nCino_DevProc!$A$2:$S$352,8,0)=TRUE(), "Y", "N"),"")</f>
        <v>N</v>
      </c>
      <c r="M124" s="0" t="str">
        <f aca="false">IFERROR(IF(VLOOKUP($A124,nCino_DevProc!$A$2:$S$352,18,0)=TRUE(), "E", IF(D124="Id", "P", IF(OR(LEFT(G124, 6) = "Lookup", LEFT(G124, 6) ="Master"), "F",""))),"")</f>
        <v/>
      </c>
      <c r="N124" s="0" t="str">
        <f aca="false">_xlfn.IFNA(IF(VLOOKUP($A124,nCino_DMW!$A$1:$AI$358,4,0)="System generated", "Y", "N"),"")</f>
        <v>N</v>
      </c>
      <c r="O124" s="0" t="str">
        <f aca="false">IF(LEFT(G124,6)="lookup", G124,IF(OR(D124=0, IFERROR(VLOOKUP($A124,nCino_DevProc!$A$2:$S$352,18,0),0)=0),"", VLOOKUP($A124,nCino_DevProc!$A$2:$S$352,18,0)))</f>
        <v/>
      </c>
      <c r="P124" s="0" t="str">
        <f aca="false">IF($B124="","",VLOOKUP($B124,'Object Info'!$A$2:$F$13,3,0))</f>
        <v>rskcsp_ds_spread_statement_record_total</v>
      </c>
      <c r="Q124" s="0" t="str">
        <f aca="false">IF(D124="","",D124)</f>
        <v>LLC_BI__Global_Analysis_Type__c</v>
      </c>
      <c r="R124" s="0" t="s">
        <v>158</v>
      </c>
      <c r="S124" s="0" t="str">
        <f aca="false">IF(OR(Q124 ="transactionKey", Q124="sequenceNumber", Q124 = "commitTimestamp", Q124 = "commitUser",Q124 = "commitNumber", Q124="changetype",Q124="entityName",Q124="ID", LEFT(Q124,12)="LastModified"), "N","Y")</f>
        <v>Y</v>
      </c>
      <c r="T124" s="0" t="str">
        <f aca="false">IF($B124="","",VLOOKUP($B124,'Object Info'!$A$2:$F$13,4,0))</f>
        <v>rskcsp_ds_spread_statement_record_total_staging</v>
      </c>
      <c r="U124" s="0" t="str">
        <f aca="false">Q124</f>
        <v>LLC_BI__Global_Analysis_Type__c</v>
      </c>
      <c r="V124" s="0" t="str">
        <f aca="false">IF(OR(LEFT(H124,9)="reference", D124=""),"STRING",VLOOKUP($H124,'DataType Conversion'!$A$8:$I$37,3,0))</f>
        <v>STRING</v>
      </c>
      <c r="W124" s="0" t="str">
        <f aca="false">IF(J124="", "",J124)</f>
        <v/>
      </c>
      <c r="X124" s="0" t="str">
        <f aca="false">S124</f>
        <v>Y</v>
      </c>
      <c r="Y124" s="0" t="str">
        <f aca="false">IF(OR($U124="Id",$U124="LastModifiedDate"), "C","")</f>
        <v/>
      </c>
      <c r="Z124" s="0" t="str">
        <f aca="false">IF(Q124= "", "", IF(H124="Picklist", "Y", "N"))</f>
        <v>Y</v>
      </c>
      <c r="AA124" s="0" t="str">
        <f aca="false">IF(OR(U124="CreatedDate",U124="CreatedById"),"Must be populated when changeType = CREATE","")</f>
        <v/>
      </c>
      <c r="AB124" s="0" t="str">
        <f aca="false">IF($B124="","",VLOOKUP($B124,'Object Info'!$A$2:$F$13,5,0))</f>
        <v>rskcsp_ds_spread_statement_record_total_curated</v>
      </c>
      <c r="AC124" s="0" t="str">
        <f aca="false">U124</f>
        <v>LLC_BI__Global_Analysis_Type__c</v>
      </c>
      <c r="AD124" s="0" t="str">
        <f aca="false">V124</f>
        <v>STRING</v>
      </c>
      <c r="AE124" s="0" t="str">
        <f aca="false">IF(W124="","",W124)</f>
        <v/>
      </c>
      <c r="AF124" s="0" t="str">
        <f aca="false">X124</f>
        <v>Y</v>
      </c>
      <c r="AG124" s="0" t="str">
        <f aca="false">M124</f>
        <v/>
      </c>
      <c r="AH124" s="0" t="str">
        <f aca="false">IF(AC124="LastModifiedDate","Must be latest date for the record id in Staging, and date must be t-1", "")</f>
        <v/>
      </c>
      <c r="AL124" s="0" t="str">
        <f aca="false">IF($B124="","",VLOOKUP($B124,'Object Info'!$A$2:$F$13,6,0))</f>
        <v>spread_statement_record_total</v>
      </c>
      <c r="AM124" s="0" t="str">
        <f aca="false">IF(AC124="","",IF(OR(AC124="ccs_migration_id__c"),SUBSTITUTE(LOWER(AC124),"__c",""),_xlfn.IFNA(SUBSTITUTE(SUBSTITUTE(SUBSTITUTE(SUBSTITUTE(AC124,"LLC_BI__",""),"CCS_",""),"__c",""),"cm_",""),AC124)))</f>
        <v>Global_Analysis_Type</v>
      </c>
      <c r="AN124" s="0" t="str">
        <f aca="false">IF(AD124="","",AD124)</f>
        <v>STRING</v>
      </c>
      <c r="AO124" s="0" t="str">
        <f aca="false">IF(AE124="","",AE124)</f>
        <v/>
      </c>
      <c r="AP124" s="0" t="str">
        <f aca="false">IF(AF124="","",AF124)</f>
        <v>Y</v>
      </c>
      <c r="AQ124" s="0" t="str">
        <f aca="false">IF(AG124="","",AG124)</f>
        <v/>
      </c>
    </row>
    <row r="125" customFormat="false" ht="15" hidden="false" customHeight="false" outlineLevel="0" collapsed="false">
      <c r="A125" s="0" t="str">
        <f aca="false">B125&amp;D125</f>
        <v>LLC_BI__Spread_Statement_Record_Total__cLLC_BI__Color__c</v>
      </c>
      <c r="B125" s="0" t="s">
        <v>99</v>
      </c>
      <c r="C125" s="0" t="str">
        <f aca="false">_xlfn.IFNA(VLOOKUP($A125,nCino_DMW!$A$2:$AI$358,7,0),"")</f>
        <v>Spread Statement Total Group</v>
      </c>
      <c r="D125" s="0" t="s">
        <v>554</v>
      </c>
      <c r="E125" s="0" t="str">
        <f aca="false">_xlfn.IFNA(VLOOKUP($A125,nCino_DMW!$A$2:$AI$358,9,0),"")</f>
        <v>Group Color</v>
      </c>
      <c r="F125" s="0" t="str">
        <f aca="false">_xlfn.IFNA(VLOOKUP($A125,nCino_DMW!$A$1:$AI$358,12,0),"")</f>
        <v>Administrators select a color for each Spreads group for Automated Spreading. By default, it is transparent.</v>
      </c>
      <c r="G125" s="0" t="str">
        <f aca="false">_xlfn.IFNA(IF(VLOOKUP($A125,nCino_DMW!$A$1:$AI$358,13,0)=0,"", VLOOKUP($A125,nCino_DMW!$A$1:$AI$358,13,0)),"")</f>
        <v>Text</v>
      </c>
      <c r="H125" s="0" t="str">
        <f aca="false">_xlfn.IFNA(IF(VLOOKUP($A125,nCino_DevProc!$A$2:$S$352,8,0)=0,"", VLOOKUP($A125,nCino_DevProc!$A$2:$S$352,8,0)),"")</f>
        <v>string</v>
      </c>
      <c r="I125" s="0" t="n">
        <f aca="false">_xlfn.IFNA(IF(VLOOKUP($A125,nCino_DMW!$A$1:$AI$358,2,0)=0,"", VLOOKUP($A125,nCino_DMW!$A$1:$AI$358,2,0)),"")</f>
        <v>16</v>
      </c>
      <c r="K125" s="0" t="str">
        <f aca="false">IFERROR(IF(VLOOKUP($A125,nCino_DMW!$A$1:$AI$358,22,0)="Y", "N", IF(VLOOKUP($A125,nCino_DMW!$A$1:$AI$358,22,0)="N",  "Y", "")),"")</f>
        <v>Y</v>
      </c>
      <c r="L125" s="0" t="str">
        <f aca="false">_xlfn.IFNA(IF(VLOOKUP($A125,nCino_DevProc!$A$2:$S$352,8,0)=TRUE(), "Y", "N"),"")</f>
        <v>N</v>
      </c>
      <c r="M125" s="0" t="str">
        <f aca="false">IFERROR(IF(VLOOKUP($A125,nCino_DevProc!$A$2:$S$352,18,0)=TRUE(), "E", IF(D125="Id", "P", IF(OR(LEFT(G125, 6) = "Lookup", LEFT(G125, 6) ="Master"), "F",""))),"")</f>
        <v/>
      </c>
      <c r="N125" s="0" t="str">
        <f aca="false">_xlfn.IFNA(IF(VLOOKUP($A125,nCino_DMW!$A$1:$AI$358,4,0)="System generated", "Y", "N"),"")</f>
        <v>N</v>
      </c>
      <c r="O125" s="0" t="str">
        <f aca="false">IF(LEFT(G125,6)="lookup", G125,IF(OR(D125=0, IFERROR(VLOOKUP($A125,nCino_DevProc!$A$2:$S$352,18,0),0)=0),"", VLOOKUP($A125,nCino_DevProc!$A$2:$S$352,18,0)))</f>
        <v/>
      </c>
      <c r="P125" s="0" t="str">
        <f aca="false">IF($B125="","",VLOOKUP($B125,'Object Info'!$A$2:$F$13,3,0))</f>
        <v>rskcsp_ds_spread_statement_record_total</v>
      </c>
      <c r="Q125" s="0" t="str">
        <f aca="false">IF(D125="","",D125)</f>
        <v>LLC_BI__Color__c</v>
      </c>
      <c r="R125" s="0" t="s">
        <v>158</v>
      </c>
      <c r="S125" s="0" t="str">
        <f aca="false">IF(OR(Q125 ="transactionKey", Q125="sequenceNumber", Q125 = "commitTimestamp", Q125 = "commitUser",Q125 = "commitNumber", Q125="changetype",Q125="entityName",Q125="ID", LEFT(Q125,12)="LastModified"), "N","Y")</f>
        <v>Y</v>
      </c>
      <c r="T125" s="0" t="str">
        <f aca="false">IF($B125="","",VLOOKUP($B125,'Object Info'!$A$2:$F$13,4,0))</f>
        <v>rskcsp_ds_spread_statement_record_total_staging</v>
      </c>
      <c r="U125" s="0" t="str">
        <f aca="false">Q125</f>
        <v>LLC_BI__Color__c</v>
      </c>
      <c r="V125" s="0" t="str">
        <f aca="false">IF(OR(LEFT(H125,9)="reference", D125=""),"STRING",VLOOKUP($H125,'DataType Conversion'!$A$8:$I$37,3,0))</f>
        <v>STRING</v>
      </c>
      <c r="W125" s="0" t="str">
        <f aca="false">IF(J125="", "",J125)</f>
        <v/>
      </c>
      <c r="X125" s="0" t="str">
        <f aca="false">S125</f>
        <v>Y</v>
      </c>
      <c r="Y125" s="0" t="str">
        <f aca="false">IF(OR($U125="Id",$U125="LastModifiedDate"), "C","")</f>
        <v/>
      </c>
      <c r="Z125" s="0" t="str">
        <f aca="false">IF(Q125= "", "", IF(H125="Picklist", "Y", "N"))</f>
        <v>N</v>
      </c>
      <c r="AA125" s="0" t="str">
        <f aca="false">IF(OR(U125="CreatedDate",U125="CreatedById"),"Must be populated when changeType = CREATE","")</f>
        <v/>
      </c>
      <c r="AB125" s="0" t="str">
        <f aca="false">IF($B125="","",VLOOKUP($B125,'Object Info'!$A$2:$F$13,5,0))</f>
        <v>rskcsp_ds_spread_statement_record_total_curated</v>
      </c>
      <c r="AC125" s="0" t="str">
        <f aca="false">U125</f>
        <v>LLC_BI__Color__c</v>
      </c>
      <c r="AD125" s="0" t="str">
        <f aca="false">V125</f>
        <v>STRING</v>
      </c>
      <c r="AE125" s="0" t="str">
        <f aca="false">IF(W125="","",W125)</f>
        <v/>
      </c>
      <c r="AF125" s="0" t="str">
        <f aca="false">X125</f>
        <v>Y</v>
      </c>
      <c r="AG125" s="0" t="str">
        <f aca="false">M125</f>
        <v/>
      </c>
      <c r="AH125" s="0" t="str">
        <f aca="false">IF(AC125="LastModifiedDate","Must be latest date for the record id in Staging, and date must be t-1", "")</f>
        <v/>
      </c>
      <c r="AL125" s="0" t="str">
        <f aca="false">IF($B125="","",VLOOKUP($B125,'Object Info'!$A$2:$F$13,6,0))</f>
        <v>spread_statement_record_total</v>
      </c>
      <c r="AM125" s="0" t="str">
        <f aca="false">IF(AC125="","",IF(OR(AC125="ccs_migration_id__c"),SUBSTITUTE(LOWER(AC125),"__c",""),_xlfn.IFNA(SUBSTITUTE(SUBSTITUTE(SUBSTITUTE(SUBSTITUTE(AC125,"LLC_BI__",""),"CCS_",""),"__c",""),"cm_",""),AC125)))</f>
        <v>Color</v>
      </c>
      <c r="AN125" s="0" t="str">
        <f aca="false">IF(AD125="","",AD125)</f>
        <v>STRING</v>
      </c>
      <c r="AO125" s="0" t="str">
        <f aca="false">IF(AE125="","",AE125)</f>
        <v/>
      </c>
      <c r="AP125" s="0" t="str">
        <f aca="false">IF(AF125="","",AF125)</f>
        <v>Y</v>
      </c>
      <c r="AQ125" s="0" t="str">
        <f aca="false">IF(AG125="","",AG125)</f>
        <v/>
      </c>
    </row>
    <row r="126" customFormat="false" ht="15" hidden="false" customHeight="false" outlineLevel="0" collapsed="false">
      <c r="A126" s="0" t="str">
        <f aca="false">B126&amp;D126</f>
        <v>LLC_BI__Spread_Statement_Record_Total__cLLC_BI__Group_Type__c</v>
      </c>
      <c r="B126" s="0" t="s">
        <v>99</v>
      </c>
      <c r="C126" s="0" t="str">
        <f aca="false">_xlfn.IFNA(VLOOKUP($A126,nCino_DMW!$A$2:$AI$358,7,0),"")</f>
        <v>Spread Statement Total Group</v>
      </c>
      <c r="D126" s="0" t="s">
        <v>517</v>
      </c>
      <c r="E126" s="0" t="str">
        <f aca="false">_xlfn.IFNA(VLOOKUP($A126,nCino_DMW!$A$2:$AI$358,9,0),"")</f>
        <v>Group Type</v>
      </c>
      <c r="F126" s="0" t="str">
        <f aca="false">_xlfn.IFNA(VLOOKUP($A126,nCino_DMW!$A$1:$AI$358,12,0),"")</f>
        <v>This field is optional. It is driven by user selection during creation of the spread statement record total (group total). This field controls the display of the value(s) for the spread statement record total (group total). "Financial" dispalys the value with a currency sign. "Percentage" displays the value with the decimal moved two two places to the right and with a percentage sign. "Decimal" displays the value with no signs. By default, this field is set to Financial. After initial creation, this cannot be edited within the spreading application, it must be edited through the Salesforce interface.</v>
      </c>
      <c r="G126" s="0" t="str">
        <f aca="false">_xlfn.IFNA(IF(VLOOKUP($A126,nCino_DMW!$A$1:$AI$358,13,0)=0,"", VLOOKUP($A126,nCino_DMW!$A$1:$AI$358,13,0)),"")</f>
        <v>Picklist</v>
      </c>
      <c r="H126" s="0" t="str">
        <f aca="false">_xlfn.IFNA(IF(VLOOKUP($A126,nCino_DevProc!$A$2:$S$352,8,0)=0,"", VLOOKUP($A126,nCino_DevProc!$A$2:$S$352,8,0)),"")</f>
        <v>picklist</v>
      </c>
      <c r="I126" s="0" t="str">
        <f aca="false">_xlfn.IFNA(IF(VLOOKUP($A126,nCino_DMW!$A$1:$AI$358,2,0)=0,"", VLOOKUP($A126,nCino_DMW!$A$1:$AI$358,2,0)),"")</f>
        <v>See picklist options for lengths</v>
      </c>
      <c r="K126" s="0" t="str">
        <f aca="false">IFERROR(IF(VLOOKUP($A126,nCino_DMW!$A$1:$AI$358,22,0)="Y", "N", IF(VLOOKUP($A126,nCino_DMW!$A$1:$AI$358,22,0)="N",  "Y", "")),"")</f>
        <v>Y</v>
      </c>
      <c r="L126" s="0" t="str">
        <f aca="false">_xlfn.IFNA(IF(VLOOKUP($A126,nCino_DevProc!$A$2:$S$352,8,0)=TRUE(), "Y", "N"),"")</f>
        <v>N</v>
      </c>
      <c r="M126" s="0" t="str">
        <f aca="false">IFERROR(IF(VLOOKUP($A126,nCino_DevProc!$A$2:$S$352,18,0)=TRUE(), "E", IF(D126="Id", "P", IF(OR(LEFT(G126, 6) = "Lookup", LEFT(G126, 6) ="Master"), "F",""))),"")</f>
        <v/>
      </c>
      <c r="N126" s="0" t="str">
        <f aca="false">_xlfn.IFNA(IF(VLOOKUP($A126,nCino_DMW!$A$1:$AI$358,4,0)="System generated", "Y", "N"),"")</f>
        <v>N</v>
      </c>
      <c r="O126" s="0" t="str">
        <f aca="false">IF(LEFT(G126,6)="lookup", G126,IF(OR(D126=0, IFERROR(VLOOKUP($A126,nCino_DevProc!$A$2:$S$352,18,0),0)=0),"", VLOOKUP($A126,nCino_DevProc!$A$2:$S$352,18,0)))</f>
        <v/>
      </c>
      <c r="P126" s="0" t="str">
        <f aca="false">IF($B126="","",VLOOKUP($B126,'Object Info'!$A$2:$F$13,3,0))</f>
        <v>rskcsp_ds_spread_statement_record_total</v>
      </c>
      <c r="Q126" s="0" t="str">
        <f aca="false">IF(D126="","",D126)</f>
        <v>LLC_BI__Group_Type__c</v>
      </c>
      <c r="R126" s="0" t="s">
        <v>158</v>
      </c>
      <c r="S126" s="0" t="str">
        <f aca="false">IF(OR(Q126 ="transactionKey", Q126="sequenceNumber", Q126 = "commitTimestamp", Q126 = "commitUser",Q126 = "commitNumber", Q126="changetype",Q126="entityName",Q126="ID", LEFT(Q126,12)="LastModified"), "N","Y")</f>
        <v>Y</v>
      </c>
      <c r="T126" s="0" t="str">
        <f aca="false">IF($B126="","",VLOOKUP($B126,'Object Info'!$A$2:$F$13,4,0))</f>
        <v>rskcsp_ds_spread_statement_record_total_staging</v>
      </c>
      <c r="U126" s="0" t="str">
        <f aca="false">Q126</f>
        <v>LLC_BI__Group_Type__c</v>
      </c>
      <c r="V126" s="0" t="str">
        <f aca="false">IF(OR(LEFT(H126,9)="reference", D126=""),"STRING",VLOOKUP($H126,'DataType Conversion'!$A$8:$I$37,3,0))</f>
        <v>STRING</v>
      </c>
      <c r="W126" s="0" t="str">
        <f aca="false">IF(J126="", "",J126)</f>
        <v/>
      </c>
      <c r="X126" s="0" t="str">
        <f aca="false">S126</f>
        <v>Y</v>
      </c>
      <c r="Y126" s="0" t="str">
        <f aca="false">IF(OR($U126="Id",$U126="LastModifiedDate"), "C","")</f>
        <v/>
      </c>
      <c r="Z126" s="0" t="str">
        <f aca="false">IF(Q126= "", "", IF(H126="Picklist", "Y", "N"))</f>
        <v>Y</v>
      </c>
      <c r="AA126" s="0" t="str">
        <f aca="false">IF(OR(U126="CreatedDate",U126="CreatedById"),"Must be populated when changeType = CREATE","")</f>
        <v/>
      </c>
      <c r="AB126" s="0" t="str">
        <f aca="false">IF($B126="","",VLOOKUP($B126,'Object Info'!$A$2:$F$13,5,0))</f>
        <v>rskcsp_ds_spread_statement_record_total_curated</v>
      </c>
      <c r="AC126" s="0" t="str">
        <f aca="false">U126</f>
        <v>LLC_BI__Group_Type__c</v>
      </c>
      <c r="AD126" s="0" t="str">
        <f aca="false">V126</f>
        <v>STRING</v>
      </c>
      <c r="AE126" s="0" t="str">
        <f aca="false">IF(W126="","",W126)</f>
        <v/>
      </c>
      <c r="AF126" s="0" t="str">
        <f aca="false">X126</f>
        <v>Y</v>
      </c>
      <c r="AG126" s="0" t="str">
        <f aca="false">M126</f>
        <v/>
      </c>
      <c r="AH126" s="0" t="str">
        <f aca="false">IF(AC126="LastModifiedDate","Must be latest date for the record id in Staging, and date must be t-1", "")</f>
        <v/>
      </c>
      <c r="AL126" s="0" t="str">
        <f aca="false">IF($B126="","",VLOOKUP($B126,'Object Info'!$A$2:$F$13,6,0))</f>
        <v>spread_statement_record_total</v>
      </c>
      <c r="AM126" s="0" t="str">
        <f aca="false">IF(AC126="","",IF(OR(AC126="ccs_migration_id__c"),SUBSTITUTE(LOWER(AC126),"__c",""),_xlfn.IFNA(SUBSTITUTE(SUBSTITUTE(SUBSTITUTE(SUBSTITUTE(AC126,"LLC_BI__",""),"CCS_",""),"__c",""),"cm_",""),AC126)))</f>
        <v>Group_Type</v>
      </c>
      <c r="AN126" s="0" t="str">
        <f aca="false">IF(AD126="","",AD126)</f>
        <v>STRING</v>
      </c>
      <c r="AO126" s="0" t="str">
        <f aca="false">IF(AE126="","",AE126)</f>
        <v/>
      </c>
      <c r="AP126" s="0" t="str">
        <f aca="false">IF(AF126="","",AF126)</f>
        <v>Y</v>
      </c>
      <c r="AQ126" s="0" t="str">
        <f aca="false">IF(AG126="","",AG126)</f>
        <v/>
      </c>
    </row>
    <row r="127" customFormat="false" ht="15" hidden="false" customHeight="false" outlineLevel="0" collapsed="false">
      <c r="A127" s="0" t="str">
        <f aca="false">B127&amp;D127</f>
        <v>LLC_BI__Spread_Statement_Record_Total__cLLC_BI__Hide_All_Records__c</v>
      </c>
      <c r="B127" s="0" t="s">
        <v>99</v>
      </c>
      <c r="C127" s="0" t="str">
        <f aca="false">_xlfn.IFNA(VLOOKUP($A127,nCino_DMW!$A$2:$AI$358,7,0),"")</f>
        <v>Spread Statement Total Group</v>
      </c>
      <c r="D127" s="0" t="s">
        <v>497</v>
      </c>
      <c r="E127" s="0" t="str">
        <f aca="false">_xlfn.IFNA(VLOOKUP($A127,nCino_DMW!$A$2:$AI$358,9,0),"")</f>
        <v>Hide All Records</v>
      </c>
      <c r="F127" s="0" t="str">
        <f aca="false">_xlfn.IFNA(VLOOKUP($A127,nCino_DMW!$A$1:$AI$358,12,0),"")</f>
        <v>This defaults to false. Manually update to change. If this is set to true all the records belonging to this group will be hidden from view but will still be included in the calculation of the total.</v>
      </c>
      <c r="G127" s="0" t="str">
        <f aca="false">_xlfn.IFNA(IF(VLOOKUP($A127,nCino_DMW!$A$1:$AI$358,13,0)=0,"", VLOOKUP($A127,nCino_DMW!$A$1:$AI$358,13,0)),"")</f>
        <v>Checkbox</v>
      </c>
      <c r="H127" s="0" t="str">
        <f aca="false">_xlfn.IFNA(IF(VLOOKUP($A127,nCino_DevProc!$A$2:$S$352,8,0)=0,"", VLOOKUP($A127,nCino_DevProc!$A$2:$S$352,8,0)),"")</f>
        <v>boolean</v>
      </c>
      <c r="I127" s="0" t="str">
        <f aca="false">_xlfn.IFNA(IF(VLOOKUP($A127,nCino_DMW!$A$1:$AI$358,2,0)=0,"", VLOOKUP($A127,nCino_DMW!$A$1:$AI$358,2,0)),"")</f>
        <v>Boolean (True/False)</v>
      </c>
      <c r="K127" s="0" t="str">
        <f aca="false">IFERROR(IF(VLOOKUP($A127,nCino_DMW!$A$1:$AI$358,22,0)="Y", "N", IF(VLOOKUP($A127,nCino_DMW!$A$1:$AI$358,22,0)="N",  "Y", "")),"")</f>
        <v>Y</v>
      </c>
      <c r="L127" s="0" t="str">
        <f aca="false">_xlfn.IFNA(IF(VLOOKUP($A127,nCino_DevProc!$A$2:$S$352,8,0)=TRUE(), "Y", "N"),"")</f>
        <v>N</v>
      </c>
      <c r="M127" s="0" t="str">
        <f aca="false">IFERROR(IF(VLOOKUP($A127,nCino_DevProc!$A$2:$S$352,18,0)=TRUE(), "E", IF(D127="Id", "P", IF(OR(LEFT(G127, 6) = "Lookup", LEFT(G127, 6) ="Master"), "F",""))),"")</f>
        <v/>
      </c>
      <c r="N127" s="0" t="str">
        <f aca="false">_xlfn.IFNA(IF(VLOOKUP($A127,nCino_DMW!$A$1:$AI$358,4,0)="System generated", "Y", "N"),"")</f>
        <v>N</v>
      </c>
      <c r="O127" s="0" t="str">
        <f aca="false">IF(LEFT(G127,6)="lookup", G127,IF(OR(D127=0, IFERROR(VLOOKUP($A127,nCino_DevProc!$A$2:$S$352,18,0),0)=0),"", VLOOKUP($A127,nCino_DevProc!$A$2:$S$352,18,0)))</f>
        <v/>
      </c>
      <c r="P127" s="0" t="str">
        <f aca="false">IF($B127="","",VLOOKUP($B127,'Object Info'!$A$2:$F$13,3,0))</f>
        <v>rskcsp_ds_spread_statement_record_total</v>
      </c>
      <c r="Q127" s="0" t="str">
        <f aca="false">IF(D127="","",D127)</f>
        <v>LLC_BI__Hide_All_Records__c</v>
      </c>
      <c r="R127" s="0" t="s">
        <v>158</v>
      </c>
      <c r="S127" s="0" t="str">
        <f aca="false">IF(OR(Q127 ="transactionKey", Q127="sequenceNumber", Q127 = "commitTimestamp", Q127 = "commitUser",Q127 = "commitNumber", Q127="changetype",Q127="entityName",Q127="ID", LEFT(Q127,12)="LastModified"), "N","Y")</f>
        <v>Y</v>
      </c>
      <c r="T127" s="0" t="str">
        <f aca="false">IF($B127="","",VLOOKUP($B127,'Object Info'!$A$2:$F$13,4,0))</f>
        <v>rskcsp_ds_spread_statement_record_total_staging</v>
      </c>
      <c r="U127" s="0" t="str">
        <f aca="false">Q127</f>
        <v>LLC_BI__Hide_All_Records__c</v>
      </c>
      <c r="V127" s="0" t="str">
        <f aca="false">IF(OR(LEFT(H127,9)="reference", D127=""),"STRING",VLOOKUP($H127,'DataType Conversion'!$A$8:$I$37,3,0))</f>
        <v>BOOL</v>
      </c>
      <c r="W127" s="0" t="str">
        <f aca="false">IF(J127="", "",J127)</f>
        <v/>
      </c>
      <c r="X127" s="0" t="str">
        <f aca="false">S127</f>
        <v>Y</v>
      </c>
      <c r="Y127" s="0" t="str">
        <f aca="false">IF(OR($U127="Id",$U127="LastModifiedDate"), "C","")</f>
        <v/>
      </c>
      <c r="Z127" s="0" t="str">
        <f aca="false">IF(Q127= "", "", IF(H127="Picklist", "Y", "N"))</f>
        <v>N</v>
      </c>
      <c r="AA127" s="0" t="str">
        <f aca="false">IF(OR(U127="CreatedDate",U127="CreatedById"),"Must be populated when changeType = CREATE","")</f>
        <v/>
      </c>
      <c r="AB127" s="0" t="str">
        <f aca="false">IF($B127="","",VLOOKUP($B127,'Object Info'!$A$2:$F$13,5,0))</f>
        <v>rskcsp_ds_spread_statement_record_total_curated</v>
      </c>
      <c r="AC127" s="0" t="str">
        <f aca="false">U127</f>
        <v>LLC_BI__Hide_All_Records__c</v>
      </c>
      <c r="AD127" s="0" t="str">
        <f aca="false">V127</f>
        <v>BOOL</v>
      </c>
      <c r="AE127" s="0" t="str">
        <f aca="false">IF(W127="","",W127)</f>
        <v/>
      </c>
      <c r="AF127" s="0" t="str">
        <f aca="false">X127</f>
        <v>Y</v>
      </c>
      <c r="AG127" s="0" t="str">
        <f aca="false">M127</f>
        <v/>
      </c>
      <c r="AH127" s="0" t="str">
        <f aca="false">IF(AC127="LastModifiedDate","Must be latest date for the record id in Staging, and date must be t-1", "")</f>
        <v/>
      </c>
      <c r="AL127" s="0" t="str">
        <f aca="false">IF($B127="","",VLOOKUP($B127,'Object Info'!$A$2:$F$13,6,0))</f>
        <v>spread_statement_record_total</v>
      </c>
      <c r="AM127" s="0" t="str">
        <f aca="false">IF(AC127="","",IF(OR(AC127="ccs_migration_id__c"),SUBSTITUTE(LOWER(AC127),"__c",""),_xlfn.IFNA(SUBSTITUTE(SUBSTITUTE(SUBSTITUTE(SUBSTITUTE(AC127,"LLC_BI__",""),"CCS_",""),"__c",""),"cm_",""),AC127)))</f>
        <v>Hide_All_Records</v>
      </c>
      <c r="AN127" s="0" t="str">
        <f aca="false">IF(AD127="","",AD127)</f>
        <v>BOOL</v>
      </c>
      <c r="AO127" s="0" t="str">
        <f aca="false">IF(AE127="","",AE127)</f>
        <v/>
      </c>
      <c r="AP127" s="0" t="str">
        <f aca="false">IF(AF127="","",AF127)</f>
        <v>Y</v>
      </c>
      <c r="AQ127" s="0" t="str">
        <f aca="false">IF(AG127="","",AG127)</f>
        <v/>
      </c>
    </row>
    <row r="128" customFormat="false" ht="15" hidden="false" customHeight="false" outlineLevel="0" collapsed="false">
      <c r="A128" s="0" t="str">
        <f aca="false">B128&amp;D128</f>
        <v>LLC_BI__Spread_Statement_Record_Total__cLLC_BI__Hide_Column_Totals__c</v>
      </c>
      <c r="B128" s="0" t="s">
        <v>99</v>
      </c>
      <c r="C128" s="0" t="str">
        <f aca="false">_xlfn.IFNA(VLOOKUP($A128,nCino_DMW!$A$2:$AI$358,7,0),"")</f>
        <v>Spread Statement Total Group</v>
      </c>
      <c r="D128" s="0" t="s">
        <v>527</v>
      </c>
      <c r="E128" s="0" t="str">
        <f aca="false">_xlfn.IFNA(VLOOKUP($A128,nCino_DMW!$A$2:$AI$358,9,0),"")</f>
        <v>Hide Column Totals</v>
      </c>
      <c r="F128" s="0" t="str">
        <f aca="false">_xlfn.IFNA(VLOOKUP($A128,nCino_DMW!$A$1:$AI$358,12,0),"")</f>
        <v>This defaults to false. Manually update to change. Controls the visibility of column totals below a group.</v>
      </c>
      <c r="G128" s="0" t="str">
        <f aca="false">_xlfn.IFNA(IF(VLOOKUP($A128,nCino_DMW!$A$1:$AI$358,13,0)=0,"", VLOOKUP($A128,nCino_DMW!$A$1:$AI$358,13,0)),"")</f>
        <v>Checkbox</v>
      </c>
      <c r="H128" s="0" t="str">
        <f aca="false">_xlfn.IFNA(IF(VLOOKUP($A128,nCino_DevProc!$A$2:$S$352,8,0)=0,"", VLOOKUP($A128,nCino_DevProc!$A$2:$S$352,8,0)),"")</f>
        <v>boolean</v>
      </c>
      <c r="I128" s="0" t="str">
        <f aca="false">_xlfn.IFNA(IF(VLOOKUP($A128,nCino_DMW!$A$1:$AI$358,2,0)=0,"", VLOOKUP($A128,nCino_DMW!$A$1:$AI$358,2,0)),"")</f>
        <v>Boolean (True/False)</v>
      </c>
      <c r="K128" s="0" t="str">
        <f aca="false">IFERROR(IF(VLOOKUP($A128,nCino_DMW!$A$1:$AI$358,22,0)="Y", "N", IF(VLOOKUP($A128,nCino_DMW!$A$1:$AI$358,22,0)="N",  "Y", "")),"")</f>
        <v>Y</v>
      </c>
      <c r="L128" s="0" t="str">
        <f aca="false">_xlfn.IFNA(IF(VLOOKUP($A128,nCino_DevProc!$A$2:$S$352,8,0)=TRUE(), "Y", "N"),"")</f>
        <v>N</v>
      </c>
      <c r="M128" s="0" t="str">
        <f aca="false">IFERROR(IF(VLOOKUP($A128,nCino_DevProc!$A$2:$S$352,18,0)=TRUE(), "E", IF(D128="Id", "P", IF(OR(LEFT(G128, 6) = "Lookup", LEFT(G128, 6) ="Master"), "F",""))),"")</f>
        <v/>
      </c>
      <c r="N128" s="0" t="str">
        <f aca="false">_xlfn.IFNA(IF(VLOOKUP($A128,nCino_DMW!$A$1:$AI$358,4,0)="System generated", "Y", "N"),"")</f>
        <v>N</v>
      </c>
      <c r="O128" s="0" t="str">
        <f aca="false">IF(LEFT(G128,6)="lookup", G128,IF(OR(D128=0, IFERROR(VLOOKUP($A128,nCino_DevProc!$A$2:$S$352,18,0),0)=0),"", VLOOKUP($A128,nCino_DevProc!$A$2:$S$352,18,0)))</f>
        <v/>
      </c>
      <c r="P128" s="0" t="str">
        <f aca="false">IF($B128="","",VLOOKUP($B128,'Object Info'!$A$2:$F$13,3,0))</f>
        <v>rskcsp_ds_spread_statement_record_total</v>
      </c>
      <c r="Q128" s="0" t="str">
        <f aca="false">IF(D128="","",D128)</f>
        <v>LLC_BI__Hide_Column_Totals__c</v>
      </c>
      <c r="R128" s="0" t="s">
        <v>158</v>
      </c>
      <c r="S128" s="0" t="str">
        <f aca="false">IF(OR(Q128 ="transactionKey", Q128="sequenceNumber", Q128 = "commitTimestamp", Q128 = "commitUser",Q128 = "commitNumber", Q128="changetype",Q128="entityName",Q128="ID", LEFT(Q128,12)="LastModified"), "N","Y")</f>
        <v>Y</v>
      </c>
      <c r="T128" s="0" t="str">
        <f aca="false">IF($B128="","",VLOOKUP($B128,'Object Info'!$A$2:$F$13,4,0))</f>
        <v>rskcsp_ds_spread_statement_record_total_staging</v>
      </c>
      <c r="U128" s="0" t="str">
        <f aca="false">Q128</f>
        <v>LLC_BI__Hide_Column_Totals__c</v>
      </c>
      <c r="V128" s="0" t="str">
        <f aca="false">IF(OR(LEFT(H128,9)="reference", D128=""),"STRING",VLOOKUP($H128,'DataType Conversion'!$A$8:$I$37,3,0))</f>
        <v>BOOL</v>
      </c>
      <c r="W128" s="0" t="str">
        <f aca="false">IF(J128="", "",J128)</f>
        <v/>
      </c>
      <c r="X128" s="0" t="str">
        <f aca="false">S128</f>
        <v>Y</v>
      </c>
      <c r="Y128" s="0" t="str">
        <f aca="false">IF(OR($U128="Id",$U128="LastModifiedDate"), "C","")</f>
        <v/>
      </c>
      <c r="Z128" s="0" t="str">
        <f aca="false">IF(Q128= "", "", IF(H128="Picklist", "Y", "N"))</f>
        <v>N</v>
      </c>
      <c r="AA128" s="0" t="str">
        <f aca="false">IF(OR(U128="CreatedDate",U128="CreatedById"),"Must be populated when changeType = CREATE","")</f>
        <v/>
      </c>
      <c r="AB128" s="0" t="str">
        <f aca="false">IF($B128="","",VLOOKUP($B128,'Object Info'!$A$2:$F$13,5,0))</f>
        <v>rskcsp_ds_spread_statement_record_total_curated</v>
      </c>
      <c r="AC128" s="0" t="str">
        <f aca="false">U128</f>
        <v>LLC_BI__Hide_Column_Totals__c</v>
      </c>
      <c r="AD128" s="0" t="str">
        <f aca="false">V128</f>
        <v>BOOL</v>
      </c>
      <c r="AE128" s="0" t="str">
        <f aca="false">IF(W128="","",W128)</f>
        <v/>
      </c>
      <c r="AF128" s="0" t="str">
        <f aca="false">X128</f>
        <v>Y</v>
      </c>
      <c r="AG128" s="0" t="str">
        <f aca="false">M128</f>
        <v/>
      </c>
      <c r="AH128" s="0" t="str">
        <f aca="false">IF(AC128="LastModifiedDate","Must be latest date for the record id in Staging, and date must be t-1", "")</f>
        <v/>
      </c>
      <c r="AL128" s="0" t="str">
        <f aca="false">IF($B128="","",VLOOKUP($B128,'Object Info'!$A$2:$F$13,6,0))</f>
        <v>spread_statement_record_total</v>
      </c>
      <c r="AM128" s="0" t="str">
        <f aca="false">IF(AC128="","",IF(OR(AC128="ccs_migration_id__c"),SUBSTITUTE(LOWER(AC128),"__c",""),_xlfn.IFNA(SUBSTITUTE(SUBSTITUTE(SUBSTITUTE(SUBSTITUTE(AC128,"LLC_BI__",""),"CCS_",""),"__c",""),"cm_",""),AC128)))</f>
        <v>Hide_Column_Totals</v>
      </c>
      <c r="AN128" s="0" t="str">
        <f aca="false">IF(AD128="","",AD128)</f>
        <v>BOOL</v>
      </c>
      <c r="AO128" s="0" t="str">
        <f aca="false">IF(AE128="","",AE128)</f>
        <v/>
      </c>
      <c r="AP128" s="0" t="str">
        <f aca="false">IF(AF128="","",AF128)</f>
        <v>Y</v>
      </c>
      <c r="AQ128" s="0" t="str">
        <f aca="false">IF(AG128="","",AG128)</f>
        <v/>
      </c>
    </row>
    <row r="129" customFormat="false" ht="15" hidden="false" customHeight="false" outlineLevel="0" collapsed="false">
      <c r="A129" s="0" t="str">
        <f aca="false">B129&amp;D129</f>
        <v>LLC_BI__Spread_Statement_Record_Total__cLLC_BI__KPI_Type__c</v>
      </c>
      <c r="B129" s="0" t="s">
        <v>99</v>
      </c>
      <c r="C129" s="0" t="str">
        <f aca="false">_xlfn.IFNA(VLOOKUP($A129,nCino_DMW!$A$2:$AI$358,7,0),"")</f>
        <v>Spread Statement Total Group</v>
      </c>
      <c r="D129" s="0" t="s">
        <v>531</v>
      </c>
      <c r="E129" s="0" t="str">
        <f aca="false">_xlfn.IFNA(VLOOKUP($A129,nCino_DMW!$A$2:$AI$358,9,0),"")</f>
        <v>Highlights Type</v>
      </c>
      <c r="F129" s="0" t="str">
        <f aca="false">_xlfn.IFNA(VLOOKUP($A129,nCino_DMW!$A$1:$AI$358,12,0),"")</f>
        <v>This field is optional. It is driven by user selections within the spreading application. When "Standard Highlight" is selected, the spread statement record total (group total) is treated as a highlight that cannot be deselected by a user. When "User Highlight" is selected, the spread statement record total can be deselected by a user. If neither are selected, the spread statement record is not treated as a highlight. By default, this picklist is set to none.</v>
      </c>
      <c r="G129" s="0" t="str">
        <f aca="false">_xlfn.IFNA(IF(VLOOKUP($A129,nCino_DMW!$A$1:$AI$358,13,0)=0,"", VLOOKUP($A129,nCino_DMW!$A$1:$AI$358,13,0)),"")</f>
        <v>Picklist</v>
      </c>
      <c r="H129" s="0" t="str">
        <f aca="false">_xlfn.IFNA(IF(VLOOKUP($A129,nCino_DevProc!$A$2:$S$352,8,0)=0,"", VLOOKUP($A129,nCino_DevProc!$A$2:$S$352,8,0)),"")</f>
        <v>picklist</v>
      </c>
      <c r="I129" s="0" t="str">
        <f aca="false">_xlfn.IFNA(IF(VLOOKUP($A129,nCino_DMW!$A$1:$AI$358,2,0)=0,"", VLOOKUP($A129,nCino_DMW!$A$1:$AI$358,2,0)),"")</f>
        <v>See picklist options for lengths</v>
      </c>
      <c r="K129" s="0" t="str">
        <f aca="false">IFERROR(IF(VLOOKUP($A129,nCino_DMW!$A$1:$AI$358,22,0)="Y", "N", IF(VLOOKUP($A129,nCino_DMW!$A$1:$AI$358,22,0)="N",  "Y", "")),"")</f>
        <v>Y</v>
      </c>
      <c r="L129" s="0" t="str">
        <f aca="false">_xlfn.IFNA(IF(VLOOKUP($A129,nCino_DevProc!$A$2:$S$352,8,0)=TRUE(), "Y", "N"),"")</f>
        <v>N</v>
      </c>
      <c r="M129" s="0" t="str">
        <f aca="false">IFERROR(IF(VLOOKUP($A129,nCino_DevProc!$A$2:$S$352,18,0)=TRUE(), "E", IF(D129="Id", "P", IF(OR(LEFT(G129, 6) = "Lookup", LEFT(G129, 6) ="Master"), "F",""))),"")</f>
        <v/>
      </c>
      <c r="N129" s="0" t="str">
        <f aca="false">_xlfn.IFNA(IF(VLOOKUP($A129,nCino_DMW!$A$1:$AI$358,4,0)="System generated", "Y", "N"),"")</f>
        <v>N</v>
      </c>
      <c r="O129" s="0" t="str">
        <f aca="false">IF(LEFT(G129,6)="lookup", G129,IF(OR(D129=0, IFERROR(VLOOKUP($A129,nCino_DevProc!$A$2:$S$352,18,0),0)=0),"", VLOOKUP($A129,nCino_DevProc!$A$2:$S$352,18,0)))</f>
        <v/>
      </c>
      <c r="P129" s="0" t="str">
        <f aca="false">IF($B129="","",VLOOKUP($B129,'Object Info'!$A$2:$F$13,3,0))</f>
        <v>rskcsp_ds_spread_statement_record_total</v>
      </c>
      <c r="Q129" s="0" t="str">
        <f aca="false">IF(D129="","",D129)</f>
        <v>LLC_BI__KPI_Type__c</v>
      </c>
      <c r="R129" s="0" t="s">
        <v>158</v>
      </c>
      <c r="S129" s="0" t="str">
        <f aca="false">IF(OR(Q129 ="transactionKey", Q129="sequenceNumber", Q129 = "commitTimestamp", Q129 = "commitUser",Q129 = "commitNumber", Q129="changetype",Q129="entityName",Q129="ID", LEFT(Q129,12)="LastModified"), "N","Y")</f>
        <v>Y</v>
      </c>
      <c r="T129" s="0" t="str">
        <f aca="false">IF($B129="","",VLOOKUP($B129,'Object Info'!$A$2:$F$13,4,0))</f>
        <v>rskcsp_ds_spread_statement_record_total_staging</v>
      </c>
      <c r="U129" s="0" t="str">
        <f aca="false">Q129</f>
        <v>LLC_BI__KPI_Type__c</v>
      </c>
      <c r="V129" s="0" t="str">
        <f aca="false">IF(OR(LEFT(H129,9)="reference", D129=""),"STRING",VLOOKUP($H129,'DataType Conversion'!$A$8:$I$37,3,0))</f>
        <v>STRING</v>
      </c>
      <c r="W129" s="0" t="str">
        <f aca="false">IF(J129="", "",J129)</f>
        <v/>
      </c>
      <c r="X129" s="0" t="str">
        <f aca="false">S129</f>
        <v>Y</v>
      </c>
      <c r="Y129" s="0" t="str">
        <f aca="false">IF(OR($U129="Id",$U129="LastModifiedDate"), "C","")</f>
        <v/>
      </c>
      <c r="Z129" s="0" t="str">
        <f aca="false">IF(Q129= "", "", IF(H129="Picklist", "Y", "N"))</f>
        <v>Y</v>
      </c>
      <c r="AA129" s="0" t="str">
        <f aca="false">IF(OR(U129="CreatedDate",U129="CreatedById"),"Must be populated when changeType = CREATE","")</f>
        <v/>
      </c>
      <c r="AB129" s="0" t="str">
        <f aca="false">IF($B129="","",VLOOKUP($B129,'Object Info'!$A$2:$F$13,5,0))</f>
        <v>rskcsp_ds_spread_statement_record_total_curated</v>
      </c>
      <c r="AC129" s="0" t="str">
        <f aca="false">U129</f>
        <v>LLC_BI__KPI_Type__c</v>
      </c>
      <c r="AD129" s="0" t="str">
        <f aca="false">V129</f>
        <v>STRING</v>
      </c>
      <c r="AE129" s="0" t="str">
        <f aca="false">IF(W129="","",W129)</f>
        <v/>
      </c>
      <c r="AF129" s="0" t="str">
        <f aca="false">X129</f>
        <v>Y</v>
      </c>
      <c r="AG129" s="0" t="str">
        <f aca="false">M129</f>
        <v/>
      </c>
      <c r="AH129" s="0" t="str">
        <f aca="false">IF(AC129="LastModifiedDate","Must be latest date for the record id in Staging, and date must be t-1", "")</f>
        <v/>
      </c>
      <c r="AL129" s="0" t="str">
        <f aca="false">IF($B129="","",VLOOKUP($B129,'Object Info'!$A$2:$F$13,6,0))</f>
        <v>spread_statement_record_total</v>
      </c>
      <c r="AM129" s="0" t="str">
        <f aca="false">IF(AC129="","",IF(OR(AC129="ccs_migration_id__c"),SUBSTITUTE(LOWER(AC129),"__c",""),_xlfn.IFNA(SUBSTITUTE(SUBSTITUTE(SUBSTITUTE(SUBSTITUTE(AC129,"LLC_BI__",""),"CCS_",""),"__c",""),"cm_",""),AC129)))</f>
        <v>KPI_Type</v>
      </c>
      <c r="AN129" s="0" t="str">
        <f aca="false">IF(AD129="","",AD129)</f>
        <v>STRING</v>
      </c>
      <c r="AO129" s="0" t="str">
        <f aca="false">IF(AE129="","",AE129)</f>
        <v/>
      </c>
      <c r="AP129" s="0" t="str">
        <f aca="false">IF(AF129="","",AF129)</f>
        <v>Y</v>
      </c>
      <c r="AQ129" s="0" t="str">
        <f aca="false">IF(AG129="","",AG129)</f>
        <v/>
      </c>
    </row>
    <row r="130" customFormat="false" ht="15" hidden="false" customHeight="false" outlineLevel="0" collapsed="false">
      <c r="A130" s="0" t="str">
        <f aca="false">B130&amp;D130</f>
        <v>LLC_BI__Spread_Statement_Record_Total__cId</v>
      </c>
      <c r="B130" s="0" t="s">
        <v>99</v>
      </c>
      <c r="C130" s="0" t="str">
        <f aca="false">_xlfn.IFNA(VLOOKUP($A130,nCino_DMW!$A$2:$AI$358,7,0),"")</f>
        <v>Spread Statement Total Group</v>
      </c>
      <c r="D130" s="0" t="s">
        <v>143</v>
      </c>
      <c r="E130" s="0" t="str">
        <f aca="false">_xlfn.IFNA(VLOOKUP($A130,nCino_DMW!$A$2:$AI$358,9,0),"")</f>
        <v>Id</v>
      </c>
      <c r="F130" s="0" t="str">
        <f aca="false">_xlfn.IFNA(VLOOKUP($A130,nCino_DMW!$A$1:$AI$358,12,0),"")</f>
        <v>Id</v>
      </c>
      <c r="G130" s="0" t="str">
        <f aca="false">_xlfn.IFNA(IF(VLOOKUP($A130,nCino_DMW!$A$1:$AI$358,13,0)=0,"", VLOOKUP($A130,nCino_DMW!$A$1:$AI$358,13,0)),"")</f>
        <v>Id</v>
      </c>
      <c r="H130" s="0" t="str">
        <f aca="false">_xlfn.IFNA(IF(VLOOKUP($A130,nCino_DevProc!$A$2:$S$352,8,0)=0,"", VLOOKUP($A130,nCino_DevProc!$A$2:$S$352,8,0)),"")</f>
        <v>id</v>
      </c>
      <c r="I130" s="0" t="n">
        <f aca="false">_xlfn.IFNA(IF(VLOOKUP($A130,nCino_DMW!$A$1:$AI$358,2,0)=0,"", VLOOKUP($A130,nCino_DMW!$A$1:$AI$358,2,0)),"")</f>
        <v>18</v>
      </c>
      <c r="K130" s="0" t="str">
        <f aca="false">IFERROR(IF(VLOOKUP($A130,nCino_DMW!$A$1:$AI$358,22,0)="Y", "N", IF(VLOOKUP($A130,nCino_DMW!$A$1:$AI$358,22,0)="N",  "Y", "")),"")</f>
        <v>Y</v>
      </c>
      <c r="L130" s="0" t="str">
        <f aca="false">_xlfn.IFNA(IF(VLOOKUP($A130,nCino_DevProc!$A$2:$S$352,8,0)=TRUE(), "Y", "N"),"")</f>
        <v>N</v>
      </c>
      <c r="M130" s="0" t="str">
        <f aca="false">IFERROR(IF(VLOOKUP($A130,nCino_DevProc!$A$2:$S$352,18,0)=TRUE(), "E", IF(D130="Id", "P", IF(OR(LEFT(G130, 6) = "Lookup", LEFT(G130, 6) ="Master"), "F",""))),"")</f>
        <v>P</v>
      </c>
      <c r="N130" s="0" t="str">
        <f aca="false">_xlfn.IFNA(IF(VLOOKUP($A130,nCino_DMW!$A$1:$AI$358,4,0)="System generated", "Y", "N"),"")</f>
        <v>Y</v>
      </c>
      <c r="O130" s="0" t="str">
        <f aca="false">IF(LEFT(G130,6)="lookup", G130,IF(OR(D130=0, IFERROR(VLOOKUP($A130,nCino_DevProc!$A$2:$S$352,18,0),0)=0),"", VLOOKUP($A130,nCino_DevProc!$A$2:$S$352,18,0)))</f>
        <v/>
      </c>
      <c r="P130" s="0" t="str">
        <f aca="false">IF($B130="","",VLOOKUP($B130,'Object Info'!$A$2:$F$13,3,0))</f>
        <v>rskcsp_ds_spread_statement_record_total</v>
      </c>
      <c r="Q130" s="0" t="str">
        <f aca="false">IF(D130="","",D130)</f>
        <v>Id</v>
      </c>
      <c r="R130" s="0" t="s">
        <v>158</v>
      </c>
      <c r="S130" s="0" t="str">
        <f aca="false">IF(OR(Q130 ="transactionKey", Q130="sequenceNumber", Q130 = "commitTimestamp", Q130 = "commitUser",Q130 = "commitNumber", Q130="changetype",Q130="entityName",Q130="ID", LEFT(Q130,12)="LastModified"), "N","Y")</f>
        <v>N</v>
      </c>
      <c r="T130" s="0" t="str">
        <f aca="false">IF($B130="","",VLOOKUP($B130,'Object Info'!$A$2:$F$13,4,0))</f>
        <v>rskcsp_ds_spread_statement_record_total_staging</v>
      </c>
      <c r="U130" s="0" t="str">
        <f aca="false">Q130</f>
        <v>Id</v>
      </c>
      <c r="V130" s="0" t="str">
        <f aca="false">IF(OR(LEFT(H130,9)="reference", D130=""),"STRING",VLOOKUP($H130,'DataType Conversion'!$A$8:$I$37,3,0))</f>
        <v>STRING</v>
      </c>
      <c r="W130" s="0" t="str">
        <f aca="false">IF(J130="", "",J130)</f>
        <v/>
      </c>
      <c r="X130" s="0" t="str">
        <f aca="false">S130</f>
        <v>N</v>
      </c>
      <c r="Y130" s="0" t="str">
        <f aca="false">IF(OR($U130="Id",$U130="LastModifiedDate"), "C","")</f>
        <v>C</v>
      </c>
      <c r="Z130" s="0" t="str">
        <f aca="false">IF(Q130= "", "", IF(H130="Picklist", "Y", "N"))</f>
        <v>N</v>
      </c>
      <c r="AA130" s="0" t="str">
        <f aca="false">IF(OR(U130="CreatedDate",U130="CreatedById"),"Must be populated when changeType = CREATE","")</f>
        <v/>
      </c>
      <c r="AB130" s="0" t="str">
        <f aca="false">IF($B130="","",VLOOKUP($B130,'Object Info'!$A$2:$F$13,5,0))</f>
        <v>rskcsp_ds_spread_statement_record_total_curated</v>
      </c>
      <c r="AC130" s="0" t="str">
        <f aca="false">U130</f>
        <v>Id</v>
      </c>
      <c r="AD130" s="0" t="str">
        <f aca="false">V130</f>
        <v>STRING</v>
      </c>
      <c r="AE130" s="0" t="str">
        <f aca="false">IF(W130="","",W130)</f>
        <v/>
      </c>
      <c r="AF130" s="0" t="str">
        <f aca="false">X130</f>
        <v>N</v>
      </c>
      <c r="AG130" s="0" t="str">
        <f aca="false">M130</f>
        <v>P</v>
      </c>
      <c r="AH130" s="0" t="str">
        <f aca="false">IF(AC130="LastModifiedDate","Must be latest date for the record id in Staging, and date must be t-1", "")</f>
        <v/>
      </c>
      <c r="AL130" s="0" t="str">
        <f aca="false">IF($B130="","",VLOOKUP($B130,'Object Info'!$A$2:$F$13,6,0))</f>
        <v>spread_statement_record_total</v>
      </c>
      <c r="AM130" s="0" t="str">
        <f aca="false">IF(AC130="","",IF(OR(AC130="ccs_migration_id__c"),SUBSTITUTE(LOWER(AC130),"__c",""),_xlfn.IFNA(SUBSTITUTE(SUBSTITUTE(SUBSTITUTE(SUBSTITUTE(AC130,"LLC_BI__",""),"CCS_",""),"__c",""),"cm_",""),AC130)))</f>
        <v>Id</v>
      </c>
      <c r="AN130" s="0" t="str">
        <f aca="false">IF(AD130="","",AD130)</f>
        <v>STRING</v>
      </c>
      <c r="AO130" s="0" t="str">
        <f aca="false">IF(AE130="","",AE130)</f>
        <v/>
      </c>
      <c r="AP130" s="0" t="str">
        <f aca="false">IF(AF130="","",AF130)</f>
        <v>N</v>
      </c>
      <c r="AQ130" s="0" t="str">
        <f aca="false">IF(AG130="","",AG130)</f>
        <v>P</v>
      </c>
    </row>
    <row r="131" customFormat="false" ht="15" hidden="false" customHeight="false" outlineLevel="0" collapsed="false">
      <c r="A131" s="0" t="str">
        <f aca="false">B131&amp;D131</f>
        <v>LLC_BI__Spread_Statement_Record_Total__cLLC_BI__Include_In_Total__c</v>
      </c>
      <c r="B131" s="0" t="s">
        <v>99</v>
      </c>
      <c r="C131" s="0" t="str">
        <f aca="false">_xlfn.IFNA(VLOOKUP($A131,nCino_DMW!$A$2:$AI$358,7,0),"")</f>
        <v>Spread Statement Total Group</v>
      </c>
      <c r="D131" s="0" t="s">
        <v>503</v>
      </c>
      <c r="E131" s="0" t="str">
        <f aca="false">_xlfn.IFNA(VLOOKUP($A131,nCino_DMW!$A$2:$AI$358,9,0),"")</f>
        <v>Include In Total</v>
      </c>
      <c r="F131" s="0" t="str">
        <f aca="false">_xlfn.IFNA(VLOOKUP($A131,nCino_DMW!$A$1:$AI$358,12,0),"")</f>
        <v>This field is optional. It is driven by user selection within the spreading application. When enabled, the spread statement record total (group) is not displayed in the spread statement. When disabled, it is displayed. By default, it is disabled.</v>
      </c>
      <c r="G131" s="0" t="str">
        <f aca="false">_xlfn.IFNA(IF(VLOOKUP($A131,nCino_DMW!$A$1:$AI$358,13,0)=0,"", VLOOKUP($A131,nCino_DMW!$A$1:$AI$358,13,0)),"")</f>
        <v>Checkbox</v>
      </c>
      <c r="H131" s="0" t="str">
        <f aca="false">_xlfn.IFNA(IF(VLOOKUP($A131,nCino_DevProc!$A$2:$S$352,8,0)=0,"", VLOOKUP($A131,nCino_DevProc!$A$2:$S$352,8,0)),"")</f>
        <v>boolean</v>
      </c>
      <c r="I131" s="0" t="str">
        <f aca="false">_xlfn.IFNA(IF(VLOOKUP($A131,nCino_DMW!$A$1:$AI$358,2,0)=0,"", VLOOKUP($A131,nCino_DMW!$A$1:$AI$358,2,0)),"")</f>
        <v>Boolean (True/False)</v>
      </c>
      <c r="K131" s="0" t="str">
        <f aca="false">IFERROR(IF(VLOOKUP($A131,nCino_DMW!$A$1:$AI$358,22,0)="Y", "N", IF(VLOOKUP($A131,nCino_DMW!$A$1:$AI$358,22,0)="N",  "Y", "")),"")</f>
        <v>Y</v>
      </c>
      <c r="L131" s="0" t="str">
        <f aca="false">_xlfn.IFNA(IF(VLOOKUP($A131,nCino_DevProc!$A$2:$S$352,8,0)=TRUE(), "Y", "N"),"")</f>
        <v>N</v>
      </c>
      <c r="M131" s="0" t="str">
        <f aca="false">IFERROR(IF(VLOOKUP($A131,nCino_DevProc!$A$2:$S$352,18,0)=TRUE(), "E", IF(D131="Id", "P", IF(OR(LEFT(G131, 6) = "Lookup", LEFT(G131, 6) ="Master"), "F",""))),"")</f>
        <v/>
      </c>
      <c r="N131" s="0" t="str">
        <f aca="false">_xlfn.IFNA(IF(VLOOKUP($A131,nCino_DMW!$A$1:$AI$358,4,0)="System generated", "Y", "N"),"")</f>
        <v>N</v>
      </c>
      <c r="O131" s="0" t="str">
        <f aca="false">IF(LEFT(G131,6)="lookup", G131,IF(OR(D131=0, IFERROR(VLOOKUP($A131,nCino_DevProc!$A$2:$S$352,18,0),0)=0),"", VLOOKUP($A131,nCino_DevProc!$A$2:$S$352,18,0)))</f>
        <v/>
      </c>
      <c r="P131" s="0" t="str">
        <f aca="false">IF($B131="","",VLOOKUP($B131,'Object Info'!$A$2:$F$13,3,0))</f>
        <v>rskcsp_ds_spread_statement_record_total</v>
      </c>
      <c r="Q131" s="0" t="str">
        <f aca="false">IF(D131="","",D131)</f>
        <v>LLC_BI__Include_In_Total__c</v>
      </c>
      <c r="R131" s="0" t="s">
        <v>158</v>
      </c>
      <c r="S131" s="0" t="str">
        <f aca="false">IF(OR(Q131 ="transactionKey", Q131="sequenceNumber", Q131 = "commitTimestamp", Q131 = "commitUser",Q131 = "commitNumber", Q131="changetype",Q131="entityName",Q131="ID", LEFT(Q131,12)="LastModified"), "N","Y")</f>
        <v>Y</v>
      </c>
      <c r="T131" s="0" t="str">
        <f aca="false">IF($B131="","",VLOOKUP($B131,'Object Info'!$A$2:$F$13,4,0))</f>
        <v>rskcsp_ds_spread_statement_record_total_staging</v>
      </c>
      <c r="U131" s="0" t="str">
        <f aca="false">Q131</f>
        <v>LLC_BI__Include_In_Total__c</v>
      </c>
      <c r="V131" s="0" t="str">
        <f aca="false">IF(OR(LEFT(H131,9)="reference", D131=""),"STRING",VLOOKUP($H131,'DataType Conversion'!$A$8:$I$37,3,0))</f>
        <v>BOOL</v>
      </c>
      <c r="W131" s="0" t="str">
        <f aca="false">IF(J131="", "",J131)</f>
        <v/>
      </c>
      <c r="X131" s="0" t="str">
        <f aca="false">S131</f>
        <v>Y</v>
      </c>
      <c r="Y131" s="0" t="str">
        <f aca="false">IF(OR($U131="Id",$U131="LastModifiedDate"), "C","")</f>
        <v/>
      </c>
      <c r="Z131" s="0" t="str">
        <f aca="false">IF(Q131= "", "", IF(H131="Picklist", "Y", "N"))</f>
        <v>N</v>
      </c>
      <c r="AA131" s="0" t="str">
        <f aca="false">IF(OR(U131="CreatedDate",U131="CreatedById"),"Must be populated when changeType = CREATE","")</f>
        <v/>
      </c>
      <c r="AB131" s="0" t="str">
        <f aca="false">IF($B131="","",VLOOKUP($B131,'Object Info'!$A$2:$F$13,5,0))</f>
        <v>rskcsp_ds_spread_statement_record_total_curated</v>
      </c>
      <c r="AC131" s="0" t="str">
        <f aca="false">U131</f>
        <v>LLC_BI__Include_In_Total__c</v>
      </c>
      <c r="AD131" s="0" t="str">
        <f aca="false">V131</f>
        <v>BOOL</v>
      </c>
      <c r="AE131" s="0" t="str">
        <f aca="false">IF(W131="","",W131)</f>
        <v/>
      </c>
      <c r="AF131" s="0" t="str">
        <f aca="false">X131</f>
        <v>Y</v>
      </c>
      <c r="AG131" s="0" t="str">
        <f aca="false">M131</f>
        <v/>
      </c>
      <c r="AH131" s="0" t="str">
        <f aca="false">IF(AC131="LastModifiedDate","Must be latest date for the record id in Staging, and date must be t-1", "")</f>
        <v/>
      </c>
      <c r="AL131" s="0" t="str">
        <f aca="false">IF($B131="","",VLOOKUP($B131,'Object Info'!$A$2:$F$13,6,0))</f>
        <v>spread_statement_record_total</v>
      </c>
      <c r="AM131" s="0" t="str">
        <f aca="false">IF(AC131="","",IF(OR(AC131="ccs_migration_id__c"),SUBSTITUTE(LOWER(AC131),"__c",""),_xlfn.IFNA(SUBSTITUTE(SUBSTITUTE(SUBSTITUTE(SUBSTITUTE(AC131,"LLC_BI__",""),"CCS_",""),"__c",""),"cm_",""),AC131)))</f>
        <v>Include_In_Total</v>
      </c>
      <c r="AN131" s="0" t="str">
        <f aca="false">IF(AD131="","",AD131)</f>
        <v>BOOL</v>
      </c>
      <c r="AO131" s="0" t="str">
        <f aca="false">IF(AE131="","",AE131)</f>
        <v/>
      </c>
      <c r="AP131" s="0" t="str">
        <f aca="false">IF(AF131="","",AF131)</f>
        <v>Y</v>
      </c>
      <c r="AQ131" s="0" t="str">
        <f aca="false">IF(AG131="","",AG131)</f>
        <v/>
      </c>
    </row>
    <row r="132" customFormat="false" ht="15" hidden="false" customHeight="false" outlineLevel="0" collapsed="false">
      <c r="A132" s="0" t="str">
        <f aca="false">B132&amp;D132</f>
        <v>LLC_BI__Spread_Statement_Record_Total__cLLC_BI__Is_Balance_Check__c</v>
      </c>
      <c r="B132" s="0" t="s">
        <v>99</v>
      </c>
      <c r="C132" s="0" t="str">
        <f aca="false">_xlfn.IFNA(VLOOKUP($A132,nCino_DMW!$A$2:$AI$358,7,0),"")</f>
        <v>Spread Statement Total Group</v>
      </c>
      <c r="D132" s="0" t="s">
        <v>551</v>
      </c>
      <c r="E132" s="0" t="str">
        <f aca="false">_xlfn.IFNA(VLOOKUP($A132,nCino_DMW!$A$2:$AI$358,9,0),"")</f>
        <v>Is Balance Check</v>
      </c>
      <c r="F132" s="0" t="str">
        <f aca="false">_xlfn.IFNA(VLOOKUP($A132,nCino_DMW!$A$1:$AI$358,12,0),"")</f>
        <v>Users select this optional checkbox to monitor a Spreads total group for imbalance. By default, it is deselected.</v>
      </c>
      <c r="G132" s="0" t="str">
        <f aca="false">_xlfn.IFNA(IF(VLOOKUP($A132,nCino_DMW!$A$1:$AI$358,13,0)=0,"", VLOOKUP($A132,nCino_DMW!$A$1:$AI$358,13,0)),"")</f>
        <v>Checkbox</v>
      </c>
      <c r="H132" s="0" t="str">
        <f aca="false">_xlfn.IFNA(IF(VLOOKUP($A132,nCino_DevProc!$A$2:$S$352,8,0)=0,"", VLOOKUP($A132,nCino_DevProc!$A$2:$S$352,8,0)),"")</f>
        <v>boolean</v>
      </c>
      <c r="I132" s="0" t="str">
        <f aca="false">_xlfn.IFNA(IF(VLOOKUP($A132,nCino_DMW!$A$1:$AI$358,2,0)=0,"", VLOOKUP($A132,nCino_DMW!$A$1:$AI$358,2,0)),"")</f>
        <v>Boolean (True/False)</v>
      </c>
      <c r="K132" s="0" t="str">
        <f aca="false">IFERROR(IF(VLOOKUP($A132,nCino_DMW!$A$1:$AI$358,22,0)="Y", "N", IF(VLOOKUP($A132,nCino_DMW!$A$1:$AI$358,22,0)="N",  "Y", "")),"")</f>
        <v>Y</v>
      </c>
      <c r="L132" s="0" t="str">
        <f aca="false">_xlfn.IFNA(IF(VLOOKUP($A132,nCino_DevProc!$A$2:$S$352,8,0)=TRUE(), "Y", "N"),"")</f>
        <v>N</v>
      </c>
      <c r="M132" s="0" t="str">
        <f aca="false">IFERROR(IF(VLOOKUP($A132,nCino_DevProc!$A$2:$S$352,18,0)=TRUE(), "E", IF(D132="Id", "P", IF(OR(LEFT(G132, 6) = "Lookup", LEFT(G132, 6) ="Master"), "F",""))),"")</f>
        <v/>
      </c>
      <c r="N132" s="0" t="str">
        <f aca="false">_xlfn.IFNA(IF(VLOOKUP($A132,nCino_DMW!$A$1:$AI$358,4,0)="System generated", "Y", "N"),"")</f>
        <v>N</v>
      </c>
      <c r="O132" s="0" t="str">
        <f aca="false">IF(LEFT(G132,6)="lookup", G132,IF(OR(D132=0, IFERROR(VLOOKUP($A132,nCino_DevProc!$A$2:$S$352,18,0),0)=0),"", VLOOKUP($A132,nCino_DevProc!$A$2:$S$352,18,0)))</f>
        <v/>
      </c>
      <c r="P132" s="0" t="str">
        <f aca="false">IF($B132="","",VLOOKUP($B132,'Object Info'!$A$2:$F$13,3,0))</f>
        <v>rskcsp_ds_spread_statement_record_total</v>
      </c>
      <c r="Q132" s="0" t="str">
        <f aca="false">IF(D132="","",D132)</f>
        <v>LLC_BI__Is_Balance_Check__c</v>
      </c>
      <c r="R132" s="0" t="s">
        <v>158</v>
      </c>
      <c r="S132" s="0" t="str">
        <f aca="false">IF(OR(Q132 ="transactionKey", Q132="sequenceNumber", Q132 = "commitTimestamp", Q132 = "commitUser",Q132 = "commitNumber", Q132="changetype",Q132="entityName",Q132="ID", LEFT(Q132,12)="LastModified"), "N","Y")</f>
        <v>Y</v>
      </c>
      <c r="T132" s="0" t="str">
        <f aca="false">IF($B132="","",VLOOKUP($B132,'Object Info'!$A$2:$F$13,4,0))</f>
        <v>rskcsp_ds_spread_statement_record_total_staging</v>
      </c>
      <c r="U132" s="0" t="str">
        <f aca="false">Q132</f>
        <v>LLC_BI__Is_Balance_Check__c</v>
      </c>
      <c r="V132" s="0" t="str">
        <f aca="false">IF(OR(LEFT(H132,9)="reference", D132=""),"STRING",VLOOKUP($H132,'DataType Conversion'!$A$8:$I$37,3,0))</f>
        <v>BOOL</v>
      </c>
      <c r="W132" s="0" t="str">
        <f aca="false">IF(J132="", "",J132)</f>
        <v/>
      </c>
      <c r="X132" s="0" t="str">
        <f aca="false">S132</f>
        <v>Y</v>
      </c>
      <c r="Y132" s="0" t="str">
        <f aca="false">IF(OR($U132="Id",$U132="LastModifiedDate"), "C","")</f>
        <v/>
      </c>
      <c r="Z132" s="0" t="str">
        <f aca="false">IF(Q132= "", "", IF(H132="Picklist", "Y", "N"))</f>
        <v>N</v>
      </c>
      <c r="AA132" s="0" t="str">
        <f aca="false">IF(OR(U132="CreatedDate",U132="CreatedById"),"Must be populated when changeType = CREATE","")</f>
        <v/>
      </c>
      <c r="AB132" s="0" t="str">
        <f aca="false">IF($B132="","",VLOOKUP($B132,'Object Info'!$A$2:$F$13,5,0))</f>
        <v>rskcsp_ds_spread_statement_record_total_curated</v>
      </c>
      <c r="AC132" s="0" t="str">
        <f aca="false">U132</f>
        <v>LLC_BI__Is_Balance_Check__c</v>
      </c>
      <c r="AD132" s="0" t="str">
        <f aca="false">V132</f>
        <v>BOOL</v>
      </c>
      <c r="AE132" s="0" t="str">
        <f aca="false">IF(W132="","",W132)</f>
        <v/>
      </c>
      <c r="AF132" s="0" t="str">
        <f aca="false">X132</f>
        <v>Y</v>
      </c>
      <c r="AG132" s="0" t="str">
        <f aca="false">M132</f>
        <v/>
      </c>
      <c r="AH132" s="0" t="str">
        <f aca="false">IF(AC132="LastModifiedDate","Must be latest date for the record id in Staging, and date must be t-1", "")</f>
        <v/>
      </c>
      <c r="AL132" s="0" t="str">
        <f aca="false">IF($B132="","",VLOOKUP($B132,'Object Info'!$A$2:$F$13,6,0))</f>
        <v>spread_statement_record_total</v>
      </c>
      <c r="AM132" s="0" t="str">
        <f aca="false">IF(AC132="","",IF(OR(AC132="ccs_migration_id__c"),SUBSTITUTE(LOWER(AC132),"__c",""),_xlfn.IFNA(SUBSTITUTE(SUBSTITUTE(SUBSTITUTE(SUBSTITUTE(AC132,"LLC_BI__",""),"CCS_",""),"__c",""),"cm_",""),AC132)))</f>
        <v>Is_Balance_Check</v>
      </c>
      <c r="AN132" s="0" t="str">
        <f aca="false">IF(AD132="","",AD132)</f>
        <v>BOOL</v>
      </c>
      <c r="AO132" s="0" t="str">
        <f aca="false">IF(AE132="","",AE132)</f>
        <v/>
      </c>
      <c r="AP132" s="0" t="str">
        <f aca="false">IF(AF132="","",AF132)</f>
        <v>Y</v>
      </c>
      <c r="AQ132" s="0" t="str">
        <f aca="false">IF(AG132="","",AG132)</f>
        <v/>
      </c>
    </row>
    <row r="133" customFormat="false" ht="15" hidden="false" customHeight="false" outlineLevel="0" collapsed="false">
      <c r="A133" s="0" t="str">
        <f aca="false">B133&amp;D133</f>
        <v>LLC_BI__Spread_Statement_Record_Total__cLLC_BI__Is_Summary_Group__c</v>
      </c>
      <c r="B133" s="0" t="s">
        <v>99</v>
      </c>
      <c r="C133" s="0" t="str">
        <f aca="false">_xlfn.IFNA(VLOOKUP($A133,nCino_DMW!$A$2:$AI$358,7,0),"")</f>
        <v>Spread Statement Total Group</v>
      </c>
      <c r="D133" s="0" t="s">
        <v>520</v>
      </c>
      <c r="E133" s="0" t="str">
        <f aca="false">_xlfn.IFNA(VLOOKUP($A133,nCino_DMW!$A$2:$AI$358,9,0),"")</f>
        <v>Is_Summary_Group</v>
      </c>
      <c r="F133" s="0" t="str">
        <f aca="false">_xlfn.IFNA(VLOOKUP($A133,nCino_DMW!$A$1:$AI$358,12,0),"")</f>
        <v>This defaults to false. Manually update to change. Linked Records in this type of group are displayed normally and are non-editable, except for users with Configuration permission.</v>
      </c>
      <c r="G133" s="0" t="str">
        <f aca="false">_xlfn.IFNA(IF(VLOOKUP($A133,nCino_DMW!$A$1:$AI$358,13,0)=0,"", VLOOKUP($A133,nCino_DMW!$A$1:$AI$358,13,0)),"")</f>
        <v>Checkbox</v>
      </c>
      <c r="H133" s="0" t="str">
        <f aca="false">_xlfn.IFNA(IF(VLOOKUP($A133,nCino_DevProc!$A$2:$S$352,8,0)=0,"", VLOOKUP($A133,nCino_DevProc!$A$2:$S$352,8,0)),"")</f>
        <v>boolean</v>
      </c>
      <c r="I133" s="0" t="str">
        <f aca="false">_xlfn.IFNA(IF(VLOOKUP($A133,nCino_DMW!$A$1:$AI$358,2,0)=0,"", VLOOKUP($A133,nCino_DMW!$A$1:$AI$358,2,0)),"")</f>
        <v>Boolean (True/False)</v>
      </c>
      <c r="K133" s="0" t="str">
        <f aca="false">IFERROR(IF(VLOOKUP($A133,nCino_DMW!$A$1:$AI$358,22,0)="Y", "N", IF(VLOOKUP($A133,nCino_DMW!$A$1:$AI$358,22,0)="N",  "Y", "")),"")</f>
        <v>Y</v>
      </c>
      <c r="L133" s="0" t="str">
        <f aca="false">_xlfn.IFNA(IF(VLOOKUP($A133,nCino_DevProc!$A$2:$S$352,8,0)=TRUE(), "Y", "N"),"")</f>
        <v>N</v>
      </c>
      <c r="M133" s="0" t="str">
        <f aca="false">IFERROR(IF(VLOOKUP($A133,nCino_DevProc!$A$2:$S$352,18,0)=TRUE(), "E", IF(D133="Id", "P", IF(OR(LEFT(G133, 6) = "Lookup", LEFT(G133, 6) ="Master"), "F",""))),"")</f>
        <v/>
      </c>
      <c r="N133" s="0" t="str">
        <f aca="false">_xlfn.IFNA(IF(VLOOKUP($A133,nCino_DMW!$A$1:$AI$358,4,0)="System generated", "Y", "N"),"")</f>
        <v>N</v>
      </c>
      <c r="O133" s="0" t="str">
        <f aca="false">IF(LEFT(G133,6)="lookup", G133,IF(OR(D133=0, IFERROR(VLOOKUP($A133,nCino_DevProc!$A$2:$S$352,18,0),0)=0),"", VLOOKUP($A133,nCino_DevProc!$A$2:$S$352,18,0)))</f>
        <v/>
      </c>
      <c r="P133" s="0" t="str">
        <f aca="false">IF($B133="","",VLOOKUP($B133,'Object Info'!$A$2:$F$13,3,0))</f>
        <v>rskcsp_ds_spread_statement_record_total</v>
      </c>
      <c r="Q133" s="0" t="str">
        <f aca="false">IF(D133="","",D133)</f>
        <v>LLC_BI__Is_Summary_Group__c</v>
      </c>
      <c r="R133" s="0" t="s">
        <v>158</v>
      </c>
      <c r="S133" s="0" t="str">
        <f aca="false">IF(OR(Q133 ="transactionKey", Q133="sequenceNumber", Q133 = "commitTimestamp", Q133 = "commitUser",Q133 = "commitNumber", Q133="changetype",Q133="entityName",Q133="ID", LEFT(Q133,12)="LastModified"), "N","Y")</f>
        <v>Y</v>
      </c>
      <c r="T133" s="0" t="str">
        <f aca="false">IF($B133="","",VLOOKUP($B133,'Object Info'!$A$2:$F$13,4,0))</f>
        <v>rskcsp_ds_spread_statement_record_total_staging</v>
      </c>
      <c r="U133" s="0" t="str">
        <f aca="false">Q133</f>
        <v>LLC_BI__Is_Summary_Group__c</v>
      </c>
      <c r="V133" s="0" t="str">
        <f aca="false">IF(OR(LEFT(H133,9)="reference", D133=""),"STRING",VLOOKUP($H133,'DataType Conversion'!$A$8:$I$37,3,0))</f>
        <v>BOOL</v>
      </c>
      <c r="W133" s="0" t="str">
        <f aca="false">IF(J133="", "",J133)</f>
        <v/>
      </c>
      <c r="X133" s="0" t="str">
        <f aca="false">S133</f>
        <v>Y</v>
      </c>
      <c r="Y133" s="0" t="str">
        <f aca="false">IF(OR($U133="Id",$U133="LastModifiedDate"), "C","")</f>
        <v/>
      </c>
      <c r="Z133" s="0" t="str">
        <f aca="false">IF(Q133= "", "", IF(H133="Picklist", "Y", "N"))</f>
        <v>N</v>
      </c>
      <c r="AA133" s="0" t="str">
        <f aca="false">IF(OR(U133="CreatedDate",U133="CreatedById"),"Must be populated when changeType = CREATE","")</f>
        <v/>
      </c>
      <c r="AB133" s="0" t="str">
        <f aca="false">IF($B133="","",VLOOKUP($B133,'Object Info'!$A$2:$F$13,5,0))</f>
        <v>rskcsp_ds_spread_statement_record_total_curated</v>
      </c>
      <c r="AC133" s="0" t="str">
        <f aca="false">U133</f>
        <v>LLC_BI__Is_Summary_Group__c</v>
      </c>
      <c r="AD133" s="0" t="str">
        <f aca="false">V133</f>
        <v>BOOL</v>
      </c>
      <c r="AE133" s="0" t="str">
        <f aca="false">IF(W133="","",W133)</f>
        <v/>
      </c>
      <c r="AF133" s="0" t="str">
        <f aca="false">X133</f>
        <v>Y</v>
      </c>
      <c r="AG133" s="0" t="str">
        <f aca="false">M133</f>
        <v/>
      </c>
      <c r="AH133" s="0" t="str">
        <f aca="false">IF(AC133="LastModifiedDate","Must be latest date for the record id in Staging, and date must be t-1", "")</f>
        <v/>
      </c>
      <c r="AL133" s="0" t="str">
        <f aca="false">IF($B133="","",VLOOKUP($B133,'Object Info'!$A$2:$F$13,6,0))</f>
        <v>spread_statement_record_total</v>
      </c>
      <c r="AM133" s="0" t="str">
        <f aca="false">IF(AC133="","",IF(OR(AC133="ccs_migration_id__c"),SUBSTITUTE(LOWER(AC133),"__c",""),_xlfn.IFNA(SUBSTITUTE(SUBSTITUTE(SUBSTITUTE(SUBSTITUTE(AC133,"LLC_BI__",""),"CCS_",""),"__c",""),"cm_",""),AC133)))</f>
        <v>Is_Summary_Group</v>
      </c>
      <c r="AN133" s="0" t="str">
        <f aca="false">IF(AD133="","",AD133)</f>
        <v>BOOL</v>
      </c>
      <c r="AO133" s="0" t="str">
        <f aca="false">IF(AE133="","",AE133)</f>
        <v/>
      </c>
      <c r="AP133" s="0" t="str">
        <f aca="false">IF(AF133="","",AF133)</f>
        <v>Y</v>
      </c>
      <c r="AQ133" s="0" t="str">
        <f aca="false">IF(AG133="","",AG133)</f>
        <v/>
      </c>
    </row>
    <row r="134" customFormat="false" ht="15" hidden="false" customHeight="false" outlineLevel="0" collapsed="false">
      <c r="A134" s="0" t="str">
        <f aca="false">B134&amp;D134</f>
        <v>LLC_BI__Spread_Statement_Record_Total__cLastModifiedById</v>
      </c>
      <c r="B134" s="0" t="s">
        <v>99</v>
      </c>
      <c r="C134" s="0" t="str">
        <f aca="false">_xlfn.IFNA(VLOOKUP($A134,nCino_DMW!$A$2:$AI$358,7,0),"")</f>
        <v>Spread Statement Total Group</v>
      </c>
      <c r="D134" s="0" t="s">
        <v>175</v>
      </c>
      <c r="E134" s="0" t="str">
        <f aca="false">_xlfn.IFNA(VLOOKUP($A134,nCino_DMW!$A$2:$AI$358,9,0),"")</f>
        <v>Last Modified By</v>
      </c>
      <c r="F134" s="0" t="str">
        <f aca="false">_xlfn.IFNA(VLOOKUP($A134,nCino_DMW!$A$1:$AI$358,12,0),"")</f>
        <v>Last modified by user.</v>
      </c>
      <c r="G134" s="0" t="str">
        <f aca="false">_xlfn.IFNA(IF(VLOOKUP($A134,nCino_DMW!$A$1:$AI$358,13,0)=0,"", VLOOKUP($A134,nCino_DMW!$A$1:$AI$358,13,0)),"")</f>
        <v>Lookup(User)</v>
      </c>
      <c r="H134" s="0" t="str">
        <f aca="false">_xlfn.IFNA(IF(VLOOKUP($A134,nCino_DevProc!$A$2:$S$352,8,0)=0,"", VLOOKUP($A134,nCino_DevProc!$A$2:$S$352,8,0)),"")</f>
        <v>reference(User)</v>
      </c>
      <c r="I134" s="0" t="n">
        <f aca="false">_xlfn.IFNA(IF(VLOOKUP($A134,nCino_DMW!$A$1:$AI$358,2,0)=0,"", VLOOKUP($A134,nCino_DMW!$A$1:$AI$358,2,0)),"")</f>
        <v>18</v>
      </c>
      <c r="K134" s="0" t="str">
        <f aca="false">IFERROR(IF(VLOOKUP($A134,nCino_DMW!$A$1:$AI$358,22,0)="Y", "N", IF(VLOOKUP($A134,nCino_DMW!$A$1:$AI$358,22,0)="N",  "Y", "")),"")</f>
        <v>Y</v>
      </c>
      <c r="L134" s="0" t="str">
        <f aca="false">_xlfn.IFNA(IF(VLOOKUP($A134,nCino_DevProc!$A$2:$S$352,8,0)=TRUE(), "Y", "N"),"")</f>
        <v>N</v>
      </c>
      <c r="M134" s="0" t="str">
        <f aca="false">IFERROR(IF(VLOOKUP($A134,nCino_DevProc!$A$2:$S$352,18,0)=TRUE(), "E", IF(D134="Id", "P", IF(OR(LEFT(G134, 6) = "Lookup", LEFT(G134, 6) ="Master"), "F",""))),"")</f>
        <v>F</v>
      </c>
      <c r="N134" s="0" t="str">
        <f aca="false">_xlfn.IFNA(IF(VLOOKUP($A134,nCino_DMW!$A$1:$AI$358,4,0)="System generated", "Y", "N"),"")</f>
        <v>Y</v>
      </c>
      <c r="O134" s="0" t="str">
        <f aca="false">IF(LEFT(G134,6)="lookup", G134,IF(OR(D134=0, IFERROR(VLOOKUP($A134,nCino_DevProc!$A$2:$S$352,18,0),0)=0),"", VLOOKUP($A134,nCino_DevProc!$A$2:$S$352,18,0)))</f>
        <v>Lookup(User)</v>
      </c>
      <c r="P134" s="0" t="str">
        <f aca="false">IF($B134="","",VLOOKUP($B134,'Object Info'!$A$2:$F$13,3,0))</f>
        <v>rskcsp_ds_spread_statement_record_total</v>
      </c>
      <c r="Q134" s="0" t="str">
        <f aca="false">IF(D134="","",D134)</f>
        <v>LastModifiedById</v>
      </c>
      <c r="R134" s="0" t="s">
        <v>158</v>
      </c>
      <c r="S134" s="0" t="str">
        <f aca="false">IF(OR(Q134 ="transactionKey", Q134="sequenceNumber", Q134 = "commitTimestamp", Q134 = "commitUser",Q134 = "commitNumber", Q134="changetype",Q134="entityName",Q134="ID", LEFT(Q134,12)="LastModified"), "N","Y")</f>
        <v>N</v>
      </c>
      <c r="T134" s="0" t="str">
        <f aca="false">IF($B134="","",VLOOKUP($B134,'Object Info'!$A$2:$F$13,4,0))</f>
        <v>rskcsp_ds_spread_statement_record_total_staging</v>
      </c>
      <c r="U134" s="0" t="str">
        <f aca="false">Q134</f>
        <v>LastModifiedById</v>
      </c>
      <c r="V134" s="0" t="str">
        <f aca="false">IF(OR(LEFT(H134,9)="reference", D134=""),"STRING",VLOOKUP($H134,'DataType Conversion'!$A$8:$I$37,3,0))</f>
        <v>STRING</v>
      </c>
      <c r="W134" s="0" t="str">
        <f aca="false">IF(J134="", "",J134)</f>
        <v/>
      </c>
      <c r="X134" s="0" t="str">
        <f aca="false">S134</f>
        <v>N</v>
      </c>
      <c r="Y134" s="0" t="str">
        <f aca="false">IF(OR($U134="Id",$U134="LastModifiedDate"), "C","")</f>
        <v/>
      </c>
      <c r="Z134" s="0" t="str">
        <f aca="false">IF(Q134= "", "", IF(H134="Picklist", "Y", "N"))</f>
        <v>N</v>
      </c>
      <c r="AA134" s="0" t="str">
        <f aca="false">IF(OR(U134="CreatedDate",U134="CreatedById"),"Must be populated when changeType = CREATE","")</f>
        <v/>
      </c>
      <c r="AB134" s="0" t="str">
        <f aca="false">IF($B134="","",VLOOKUP($B134,'Object Info'!$A$2:$F$13,5,0))</f>
        <v>rskcsp_ds_spread_statement_record_total_curated</v>
      </c>
      <c r="AC134" s="0" t="str">
        <f aca="false">U134</f>
        <v>LastModifiedById</v>
      </c>
      <c r="AD134" s="0" t="str">
        <f aca="false">V134</f>
        <v>STRING</v>
      </c>
      <c r="AE134" s="0" t="str">
        <f aca="false">IF(W134="","",W134)</f>
        <v/>
      </c>
      <c r="AF134" s="0" t="str">
        <f aca="false">X134</f>
        <v>N</v>
      </c>
      <c r="AG134" s="0" t="str">
        <f aca="false">M134</f>
        <v>F</v>
      </c>
      <c r="AH134" s="0" t="str">
        <f aca="false">IF(AC134="LastModifiedDate","Must be latest date for the record id in Staging, and date must be t-1", "")</f>
        <v/>
      </c>
      <c r="AL134" s="0" t="str">
        <f aca="false">IF($B134="","",VLOOKUP($B134,'Object Info'!$A$2:$F$13,6,0))</f>
        <v>spread_statement_record_total</v>
      </c>
      <c r="AM134" s="0" t="str">
        <f aca="false">IF(AC134="","",IF(OR(AC134="ccs_migration_id__c"),SUBSTITUTE(LOWER(AC134),"__c",""),_xlfn.IFNA(SUBSTITUTE(SUBSTITUTE(SUBSTITUTE(SUBSTITUTE(AC134,"LLC_BI__",""),"CCS_",""),"__c",""),"cm_",""),AC134)))</f>
        <v>LastModifiedById</v>
      </c>
      <c r="AN134" s="0" t="str">
        <f aca="false">IF(AD134="","",AD134)</f>
        <v>STRING</v>
      </c>
      <c r="AO134" s="0" t="str">
        <f aca="false">IF(AE134="","",AE134)</f>
        <v/>
      </c>
      <c r="AP134" s="0" t="str">
        <f aca="false">IF(AF134="","",AF134)</f>
        <v>N</v>
      </c>
      <c r="AQ134" s="0" t="str">
        <f aca="false">IF(AG134="","",AG134)</f>
        <v>F</v>
      </c>
    </row>
    <row r="135" customFormat="false" ht="15" hidden="false" customHeight="false" outlineLevel="0" collapsed="false">
      <c r="A135" s="0" t="str">
        <f aca="false">B135&amp;D135</f>
        <v>LLC_BI__Spread_Statement_Record_Total__cLastModifiedDate</v>
      </c>
      <c r="B135" s="0" t="s">
        <v>99</v>
      </c>
      <c r="C135" s="0" t="str">
        <f aca="false">_xlfn.IFNA(VLOOKUP($A135,nCino_DMW!$A$2:$AI$358,7,0),"")</f>
        <v>Spread Statement Total Group</v>
      </c>
      <c r="D135" s="0" t="s">
        <v>172</v>
      </c>
      <c r="E135" s="0" t="str">
        <f aca="false">_xlfn.IFNA(VLOOKUP($A135,nCino_DMW!$A$2:$AI$358,9,0),"")</f>
        <v>Last Modified Date</v>
      </c>
      <c r="F135" s="0" t="str">
        <f aca="false">_xlfn.IFNA(VLOOKUP($A135,nCino_DMW!$A$1:$AI$358,12,0),"")</f>
        <v>Last modified date.</v>
      </c>
      <c r="G135" s="0" t="str">
        <f aca="false">_xlfn.IFNA(IF(VLOOKUP($A135,nCino_DMW!$A$1:$AI$358,13,0)=0,"", VLOOKUP($A135,nCino_DMW!$A$1:$AI$358,13,0)),"")</f>
        <v>Date Time</v>
      </c>
      <c r="H135" s="0" t="str">
        <f aca="false">_xlfn.IFNA(IF(VLOOKUP($A135,nCino_DevProc!$A$2:$S$352,8,0)=0,"", VLOOKUP($A135,nCino_DevProc!$A$2:$S$352,8,0)),"")</f>
        <v>datetime</v>
      </c>
      <c r="I135" s="0" t="str">
        <f aca="false">_xlfn.IFNA(IF(VLOOKUP($A135,nCino_DMW!$A$1:$AI$358,2,0)=0,"", VLOOKUP($A135,nCino_DMW!$A$1:$AI$358,2,0)),"")</f>
        <v/>
      </c>
      <c r="K135" s="0" t="str">
        <f aca="false">IFERROR(IF(VLOOKUP($A135,nCino_DMW!$A$1:$AI$358,22,0)="Y", "N", IF(VLOOKUP($A135,nCino_DMW!$A$1:$AI$358,22,0)="N",  "Y", "")),"")</f>
        <v>Y</v>
      </c>
      <c r="L135" s="0" t="str">
        <f aca="false">_xlfn.IFNA(IF(VLOOKUP($A135,nCino_DevProc!$A$2:$S$352,8,0)=TRUE(), "Y", "N"),"")</f>
        <v>N</v>
      </c>
      <c r="M135" s="0" t="str">
        <f aca="false">IFERROR(IF(VLOOKUP($A135,nCino_DevProc!$A$2:$S$352,18,0)=TRUE(), "E", IF(D135="Id", "P", IF(OR(LEFT(G135, 6) = "Lookup", LEFT(G135, 6) ="Master"), "F",""))),"")</f>
        <v/>
      </c>
      <c r="N135" s="0" t="str">
        <f aca="false">_xlfn.IFNA(IF(VLOOKUP($A135,nCino_DMW!$A$1:$AI$358,4,0)="System generated", "Y", "N"),"")</f>
        <v>Y</v>
      </c>
      <c r="O135" s="0" t="str">
        <f aca="false">IF(LEFT(G135,6)="lookup", G135,IF(OR(D135=0, IFERROR(VLOOKUP($A135,nCino_DevProc!$A$2:$S$352,18,0),0)=0),"", VLOOKUP($A135,nCino_DevProc!$A$2:$S$352,18,0)))</f>
        <v/>
      </c>
      <c r="P135" s="0" t="str">
        <f aca="false">IF($B135="","",VLOOKUP($B135,'Object Info'!$A$2:$F$13,3,0))</f>
        <v>rskcsp_ds_spread_statement_record_total</v>
      </c>
      <c r="Q135" s="0" t="str">
        <f aca="false">IF(D135="","",D135)</f>
        <v>LastModifiedDate</v>
      </c>
      <c r="R135" s="0" t="s">
        <v>158</v>
      </c>
      <c r="S135" s="0" t="str">
        <f aca="false">IF(OR(Q135 ="transactionKey", Q135="sequenceNumber", Q135 = "commitTimestamp", Q135 = "commitUser",Q135 = "commitNumber", Q135="changetype",Q135="entityName",Q135="ID", LEFT(Q135,12)="LastModified"), "N","Y")</f>
        <v>N</v>
      </c>
      <c r="T135" s="0" t="str">
        <f aca="false">IF($B135="","",VLOOKUP($B135,'Object Info'!$A$2:$F$13,4,0))</f>
        <v>rskcsp_ds_spread_statement_record_total_staging</v>
      </c>
      <c r="U135" s="0" t="str">
        <f aca="false">Q135</f>
        <v>LastModifiedDate</v>
      </c>
      <c r="V135" s="0" t="str">
        <f aca="false">IF(OR(LEFT(H135,9)="reference", D135=""),"STRING",VLOOKUP($H135,'DataType Conversion'!$A$8:$I$37,3,0))</f>
        <v>DATETIME</v>
      </c>
      <c r="W135" s="0" t="str">
        <f aca="false">IF(J135="", "",J135)</f>
        <v/>
      </c>
      <c r="X135" s="0" t="str">
        <f aca="false">S135</f>
        <v>N</v>
      </c>
      <c r="Y135" s="0" t="str">
        <f aca="false">IF(OR($U135="Id",$U135="LastModifiedDate"), "C","")</f>
        <v>C</v>
      </c>
      <c r="Z135" s="0" t="str">
        <f aca="false">IF(Q135= "", "", IF(H135="Picklist", "Y", "N"))</f>
        <v>N</v>
      </c>
      <c r="AA135" s="0" t="str">
        <f aca="false">IF(OR(U135="CreatedDate",U135="CreatedById"),"Must be populated when changeType = CREATE","")</f>
        <v/>
      </c>
      <c r="AB135" s="0" t="str">
        <f aca="false">IF($B135="","",VLOOKUP($B135,'Object Info'!$A$2:$F$13,5,0))</f>
        <v>rskcsp_ds_spread_statement_record_total_curated</v>
      </c>
      <c r="AC135" s="0" t="str">
        <f aca="false">U135</f>
        <v>LastModifiedDate</v>
      </c>
      <c r="AD135" s="0" t="str">
        <f aca="false">V135</f>
        <v>DATETIME</v>
      </c>
      <c r="AE135" s="0" t="str">
        <f aca="false">IF(W135="","",W135)</f>
        <v/>
      </c>
      <c r="AF135" s="0" t="str">
        <f aca="false">X135</f>
        <v>N</v>
      </c>
      <c r="AG135" s="0" t="str">
        <f aca="false">M135</f>
        <v/>
      </c>
      <c r="AH135" s="0" t="str">
        <f aca="false">IF(AC135="LastModifiedDate","Must be latest date for the record id in Staging, and date must be t-1", "")</f>
        <v>Must be latest date for the record id in Staging, and date must be t-1</v>
      </c>
      <c r="AL135" s="0" t="str">
        <f aca="false">IF($B135="","",VLOOKUP($B135,'Object Info'!$A$2:$F$13,6,0))</f>
        <v>spread_statement_record_total</v>
      </c>
      <c r="AM135" s="0" t="str">
        <f aca="false">IF(AC135="","",IF(OR(AC135="ccs_migration_id__c"),SUBSTITUTE(LOWER(AC135),"__c",""),_xlfn.IFNA(SUBSTITUTE(SUBSTITUTE(SUBSTITUTE(SUBSTITUTE(AC135,"LLC_BI__",""),"CCS_",""),"__c",""),"cm_",""),AC135)))</f>
        <v>LastModifiedDate</v>
      </c>
      <c r="AN135" s="0" t="str">
        <f aca="false">IF(AD135="","",AD135)</f>
        <v>DATETIME</v>
      </c>
      <c r="AO135" s="0" t="str">
        <f aca="false">IF(AE135="","",AE135)</f>
        <v/>
      </c>
      <c r="AP135" s="0" t="str">
        <f aca="false">IF(AF135="","",AF135)</f>
        <v>N</v>
      </c>
      <c r="AQ135" s="0" t="str">
        <f aca="false">IF(AG135="","",AG135)</f>
        <v/>
      </c>
    </row>
    <row r="136" customFormat="false" ht="15" hidden="false" customHeight="false" outlineLevel="0" collapsed="false">
      <c r="A136" s="0" t="str">
        <f aca="false">B136&amp;D136</f>
        <v>LLC_BI__Spread_Statement_Record_Total__cLLC_BI__lookupKey__c</v>
      </c>
      <c r="B136" s="0" t="s">
        <v>99</v>
      </c>
      <c r="C136" s="0" t="str">
        <f aca="false">_xlfn.IFNA(VLOOKUP($A136,nCino_DMW!$A$2:$AI$358,7,0),"")</f>
        <v>Spread Statement Total Group</v>
      </c>
      <c r="D136" s="0" t="s">
        <v>192</v>
      </c>
      <c r="E136" s="0" t="str">
        <f aca="false">_xlfn.IFNA(VLOOKUP($A136,nCino_DMW!$A$2:$AI$358,9,0),"")</f>
        <v>lookupKey</v>
      </c>
      <c r="F136" s="0" t="str">
        <f aca="false">_xlfn.IFNA(VLOOKUP($A136,nCino_DMW!$A$1:$AI$358,12,0),"")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36" s="0" t="str">
        <f aca="false">_xlfn.IFNA(IF(VLOOKUP($A136,nCino_DMW!$A$1:$AI$358,13,0)=0,"", VLOOKUP($A136,nCino_DMW!$A$1:$AI$358,13,0)),"")</f>
        <v>Text (External ID) (Unique Case Insensitive)</v>
      </c>
      <c r="H136" s="0" t="str">
        <f aca="false">_xlfn.IFNA(IF(VLOOKUP($A136,nCino_DevProc!$A$2:$S$352,8,0)=0,"", VLOOKUP($A136,nCino_DevProc!$A$2:$S$352,8,0)),"")</f>
        <v>string</v>
      </c>
      <c r="I136" s="0" t="n">
        <f aca="false">_xlfn.IFNA(IF(VLOOKUP($A136,nCino_DMW!$A$1:$AI$358,2,0)=0,"", VLOOKUP($A136,nCino_DMW!$A$1:$AI$358,2,0)),"")</f>
        <v>255</v>
      </c>
      <c r="K136" s="0" t="str">
        <f aca="false">IFERROR(IF(VLOOKUP($A136,nCino_DMW!$A$1:$AI$358,22,0)="Y", "N", IF(VLOOKUP($A136,nCino_DMW!$A$1:$AI$358,22,0)="N",  "Y", "")),"")</f>
        <v>Y</v>
      </c>
      <c r="L136" s="0" t="str">
        <f aca="false">_xlfn.IFNA(IF(VLOOKUP($A136,nCino_DevProc!$A$2:$S$352,8,0)=TRUE(), "Y", "N"),"")</f>
        <v>N</v>
      </c>
      <c r="M136" s="0" t="str">
        <f aca="false">IFERROR(IF(VLOOKUP($A136,nCino_DevProc!$A$2:$S$352,18,0)=TRUE(), "E", IF(D136="Id", "P", IF(OR(LEFT(G136, 6) = "Lookup", LEFT(G136, 6) ="Master"), "F",""))),"")</f>
        <v/>
      </c>
      <c r="N136" s="0" t="str">
        <f aca="false">_xlfn.IFNA(IF(VLOOKUP($A136,nCino_DMW!$A$1:$AI$358,4,0)="System generated", "Y", "N"),"")</f>
        <v>N</v>
      </c>
      <c r="O136" s="0" t="str">
        <f aca="false">IF(LEFT(G136,6)="lookup", G136,IF(OR(D136=0, IFERROR(VLOOKUP($A136,nCino_DevProc!$A$2:$S$352,18,0),0)=0),"", VLOOKUP($A136,nCino_DevProc!$A$2:$S$352,18,0)))</f>
        <v/>
      </c>
      <c r="P136" s="0" t="str">
        <f aca="false">IF($B136="","",VLOOKUP($B136,'Object Info'!$A$2:$F$13,3,0))</f>
        <v>rskcsp_ds_spread_statement_record_total</v>
      </c>
      <c r="Q136" s="0" t="str">
        <f aca="false">IF(D136="","",D136)</f>
        <v>LLC_BI__lookupKey__c</v>
      </c>
      <c r="R136" s="0" t="s">
        <v>158</v>
      </c>
      <c r="S136" s="0" t="str">
        <f aca="false">IF(OR(Q136 ="transactionKey", Q136="sequenceNumber", Q136 = "commitTimestamp", Q136 = "commitUser",Q136 = "commitNumber", Q136="changetype",Q136="entityName",Q136="ID", LEFT(Q136,12)="LastModified"), "N","Y")</f>
        <v>Y</v>
      </c>
      <c r="T136" s="0" t="str">
        <f aca="false">IF($B136="","",VLOOKUP($B136,'Object Info'!$A$2:$F$13,4,0))</f>
        <v>rskcsp_ds_spread_statement_record_total_staging</v>
      </c>
      <c r="U136" s="0" t="str">
        <f aca="false">Q136</f>
        <v>LLC_BI__lookupKey__c</v>
      </c>
      <c r="V136" s="0" t="str">
        <f aca="false">IF(OR(LEFT(H136,9)="reference", D136=""),"STRING",VLOOKUP($H136,'DataType Conversion'!$A$8:$I$37,3,0))</f>
        <v>STRING</v>
      </c>
      <c r="W136" s="0" t="str">
        <f aca="false">IF(J136="", "",J136)</f>
        <v/>
      </c>
      <c r="X136" s="0" t="str">
        <f aca="false">S136</f>
        <v>Y</v>
      </c>
      <c r="Y136" s="0" t="str">
        <f aca="false">IF(OR($U136="Id",$U136="LastModifiedDate"), "C","")</f>
        <v/>
      </c>
      <c r="Z136" s="0" t="str">
        <f aca="false">IF(Q136= "", "", IF(H136="Picklist", "Y", "N"))</f>
        <v>N</v>
      </c>
      <c r="AA136" s="0" t="str">
        <f aca="false">IF(OR(U136="CreatedDate",U136="CreatedById"),"Must be populated when changeType = CREATE","")</f>
        <v/>
      </c>
      <c r="AB136" s="0" t="str">
        <f aca="false">IF($B136="","",VLOOKUP($B136,'Object Info'!$A$2:$F$13,5,0))</f>
        <v>rskcsp_ds_spread_statement_record_total_curated</v>
      </c>
      <c r="AC136" s="0" t="str">
        <f aca="false">U136</f>
        <v>LLC_BI__lookupKey__c</v>
      </c>
      <c r="AD136" s="0" t="str">
        <f aca="false">V136</f>
        <v>STRING</v>
      </c>
      <c r="AE136" s="0" t="str">
        <f aca="false">IF(W136="","",W136)</f>
        <v/>
      </c>
      <c r="AF136" s="0" t="str">
        <f aca="false">X136</f>
        <v>Y</v>
      </c>
      <c r="AG136" s="0" t="str">
        <f aca="false">M136</f>
        <v/>
      </c>
      <c r="AH136" s="0" t="str">
        <f aca="false">IF(AC136="LastModifiedDate","Must be latest date for the record id in Staging, and date must be t-1", "")</f>
        <v/>
      </c>
      <c r="AL136" s="0" t="str">
        <f aca="false">IF($B136="","",VLOOKUP($B136,'Object Info'!$A$2:$F$13,6,0))</f>
        <v>spread_statement_record_total</v>
      </c>
      <c r="AM136" s="0" t="str">
        <f aca="false">IF(AC136="","",IF(OR(AC136="ccs_migration_id__c"),SUBSTITUTE(LOWER(AC136),"__c",""),_xlfn.IFNA(SUBSTITUTE(SUBSTITUTE(SUBSTITUTE(SUBSTITUTE(AC136,"LLC_BI__",""),"CCS_",""),"__c",""),"cm_",""),AC136)))</f>
        <v>lookupKey</v>
      </c>
      <c r="AN136" s="0" t="str">
        <f aca="false">IF(AD136="","",AD136)</f>
        <v>STRING</v>
      </c>
      <c r="AO136" s="0" t="str">
        <f aca="false">IF(AE136="","",AE136)</f>
        <v/>
      </c>
      <c r="AP136" s="0" t="str">
        <f aca="false">IF(AF136="","",AF136)</f>
        <v>Y</v>
      </c>
      <c r="AQ136" s="0" t="str">
        <f aca="false">IF(AG136="","",AG136)</f>
        <v/>
      </c>
    </row>
    <row r="137" customFormat="false" ht="15" hidden="false" customHeight="false" outlineLevel="0" collapsed="false">
      <c r="A137" s="0" t="str">
        <f aca="false">B137&amp;D137</f>
        <v>LLC_BI__Spread_Statement_Record_Total__cLLC_BI__Publish_On_Init_Event__c</v>
      </c>
      <c r="B137" s="0" t="s">
        <v>99</v>
      </c>
      <c r="C137" s="0" t="str">
        <f aca="false">_xlfn.IFNA(VLOOKUP($A137,nCino_DMW!$A$2:$AI$358,7,0),"")</f>
        <v>Spread Statement Total Group</v>
      </c>
      <c r="D137" s="0" t="s">
        <v>534</v>
      </c>
      <c r="E137" s="0" t="str">
        <f aca="false">_xlfn.IFNA(VLOOKUP($A137,nCino_DMW!$A$2:$AI$358,9,0),"")</f>
        <v>Publish On Init Event</v>
      </c>
      <c r="F137" s="0" t="str">
        <f aca="false">_xlfn.IFNA(VLOOKUP($A137,nCino_DMW!$A$1:$AI$358,12,0),"")</f>
        <v>This field is optional If set, SpreadStatement will trigger an event of this type when its first rendered with its period total values.</v>
      </c>
      <c r="G137" s="0" t="str">
        <f aca="false">_xlfn.IFNA(IF(VLOOKUP($A137,nCino_DMW!$A$1:$AI$358,13,0)=0,"", VLOOKUP($A137,nCino_DMW!$A$1:$AI$358,13,0)),"")</f>
        <v>Text</v>
      </c>
      <c r="H137" s="0" t="str">
        <f aca="false">_xlfn.IFNA(IF(VLOOKUP($A137,nCino_DevProc!$A$2:$S$352,8,0)=0,"", VLOOKUP($A137,nCino_DevProc!$A$2:$S$352,8,0)),"")</f>
        <v>string</v>
      </c>
      <c r="I137" s="0" t="n">
        <f aca="false">_xlfn.IFNA(IF(VLOOKUP($A137,nCino_DMW!$A$1:$AI$358,2,0)=0,"", VLOOKUP($A137,nCino_DMW!$A$1:$AI$358,2,0)),"")</f>
        <v>255</v>
      </c>
      <c r="K137" s="0" t="str">
        <f aca="false">IFERROR(IF(VLOOKUP($A137,nCino_DMW!$A$1:$AI$358,22,0)="Y", "N", IF(VLOOKUP($A137,nCino_DMW!$A$1:$AI$358,22,0)="N",  "Y", "")),"")</f>
        <v>Y</v>
      </c>
      <c r="L137" s="0" t="str">
        <f aca="false">_xlfn.IFNA(IF(VLOOKUP($A137,nCino_DevProc!$A$2:$S$352,8,0)=TRUE(), "Y", "N"),"")</f>
        <v>N</v>
      </c>
      <c r="M137" s="0" t="str">
        <f aca="false">IFERROR(IF(VLOOKUP($A137,nCino_DevProc!$A$2:$S$352,18,0)=TRUE(), "E", IF(D137="Id", "P", IF(OR(LEFT(G137, 6) = "Lookup", LEFT(G137, 6) ="Master"), "F",""))),"")</f>
        <v/>
      </c>
      <c r="N137" s="0" t="str">
        <f aca="false">_xlfn.IFNA(IF(VLOOKUP($A137,nCino_DMW!$A$1:$AI$358,4,0)="System generated", "Y", "N"),"")</f>
        <v>N</v>
      </c>
      <c r="O137" s="0" t="str">
        <f aca="false">IF(LEFT(G137,6)="lookup", G137,IF(OR(D137=0, IFERROR(VLOOKUP($A137,nCino_DevProc!$A$2:$S$352,18,0),0)=0),"", VLOOKUP($A137,nCino_DevProc!$A$2:$S$352,18,0)))</f>
        <v/>
      </c>
      <c r="P137" s="0" t="str">
        <f aca="false">IF($B137="","",VLOOKUP($B137,'Object Info'!$A$2:$F$13,3,0))</f>
        <v>rskcsp_ds_spread_statement_record_total</v>
      </c>
      <c r="Q137" s="0" t="str">
        <f aca="false">IF(D137="","",D137)</f>
        <v>LLC_BI__Publish_On_Init_Event__c</v>
      </c>
      <c r="R137" s="0" t="s">
        <v>158</v>
      </c>
      <c r="S137" s="0" t="str">
        <f aca="false">IF(OR(Q137 ="transactionKey", Q137="sequenceNumber", Q137 = "commitTimestamp", Q137 = "commitUser",Q137 = "commitNumber", Q137="changetype",Q137="entityName",Q137="ID", LEFT(Q137,12)="LastModified"), "N","Y")</f>
        <v>Y</v>
      </c>
      <c r="T137" s="0" t="str">
        <f aca="false">IF($B137="","",VLOOKUP($B137,'Object Info'!$A$2:$F$13,4,0))</f>
        <v>rskcsp_ds_spread_statement_record_total_staging</v>
      </c>
      <c r="U137" s="0" t="str">
        <f aca="false">Q137</f>
        <v>LLC_BI__Publish_On_Init_Event__c</v>
      </c>
      <c r="V137" s="0" t="str">
        <f aca="false">IF(OR(LEFT(H137,9)="reference", D137=""),"STRING",VLOOKUP($H137,'DataType Conversion'!$A$8:$I$37,3,0))</f>
        <v>STRING</v>
      </c>
      <c r="W137" s="0" t="str">
        <f aca="false">IF(J137="", "",J137)</f>
        <v/>
      </c>
      <c r="X137" s="0" t="str">
        <f aca="false">S137</f>
        <v>Y</v>
      </c>
      <c r="Y137" s="0" t="str">
        <f aca="false">IF(OR($U137="Id",$U137="LastModifiedDate"), "C","")</f>
        <v/>
      </c>
      <c r="Z137" s="0" t="str">
        <f aca="false">IF(Q137= "", "", IF(H137="Picklist", "Y", "N"))</f>
        <v>N</v>
      </c>
      <c r="AA137" s="0" t="str">
        <f aca="false">IF(OR(U137="CreatedDate",U137="CreatedById"),"Must be populated when changeType = CREATE","")</f>
        <v/>
      </c>
      <c r="AB137" s="0" t="str">
        <f aca="false">IF($B137="","",VLOOKUP($B137,'Object Info'!$A$2:$F$13,5,0))</f>
        <v>rskcsp_ds_spread_statement_record_total_curated</v>
      </c>
      <c r="AC137" s="0" t="str">
        <f aca="false">U137</f>
        <v>LLC_BI__Publish_On_Init_Event__c</v>
      </c>
      <c r="AD137" s="0" t="str">
        <f aca="false">V137</f>
        <v>STRING</v>
      </c>
      <c r="AE137" s="0" t="str">
        <f aca="false">IF(W137="","",W137)</f>
        <v/>
      </c>
      <c r="AF137" s="0" t="str">
        <f aca="false">X137</f>
        <v>Y</v>
      </c>
      <c r="AG137" s="0" t="str">
        <f aca="false">M137</f>
        <v/>
      </c>
      <c r="AH137" s="0" t="str">
        <f aca="false">IF(AC137="LastModifiedDate","Must be latest date for the record id in Staging, and date must be t-1", "")</f>
        <v/>
      </c>
      <c r="AL137" s="0" t="str">
        <f aca="false">IF($B137="","",VLOOKUP($B137,'Object Info'!$A$2:$F$13,6,0))</f>
        <v>spread_statement_record_total</v>
      </c>
      <c r="AM137" s="0" t="str">
        <f aca="false">IF(AC137="","",IF(OR(AC137="ccs_migration_id__c"),SUBSTITUTE(LOWER(AC137),"__c",""),_xlfn.IFNA(SUBSTITUTE(SUBSTITUTE(SUBSTITUTE(SUBSTITUTE(AC137,"LLC_BI__",""),"CCS_",""),"__c",""),"cm_",""),AC137)))</f>
        <v>Publish_On_Init_Event</v>
      </c>
      <c r="AN137" s="0" t="str">
        <f aca="false">IF(AD137="","",AD137)</f>
        <v>STRING</v>
      </c>
      <c r="AO137" s="0" t="str">
        <f aca="false">IF(AE137="","",AE137)</f>
        <v/>
      </c>
      <c r="AP137" s="0" t="str">
        <f aca="false">IF(AF137="","",AF137)</f>
        <v>Y</v>
      </c>
      <c r="AQ137" s="0" t="str">
        <f aca="false">IF(AG137="","",AG137)</f>
        <v/>
      </c>
    </row>
    <row r="138" customFormat="false" ht="15" hidden="false" customHeight="false" outlineLevel="0" collapsed="false">
      <c r="A138" s="0" t="str">
        <f aca="false">B138&amp;D138</f>
        <v>LLC_BI__Spread_Statement_Record_Total__cLLC_BI__Publish_On_Update_Event__c</v>
      </c>
      <c r="B138" s="0" t="s">
        <v>99</v>
      </c>
      <c r="C138" s="0" t="str">
        <f aca="false">_xlfn.IFNA(VLOOKUP($A138,nCino_DMW!$A$2:$AI$358,7,0),"")</f>
        <v>Spread Statement Total Group</v>
      </c>
      <c r="D138" s="0" t="s">
        <v>538</v>
      </c>
      <c r="E138" s="0" t="str">
        <f aca="false">_xlfn.IFNA(VLOOKUP($A138,nCino_DMW!$A$2:$AI$358,9,0),"")</f>
        <v>Publish On Update Event</v>
      </c>
      <c r="F138" s="0" t="str">
        <f aca="false">_xlfn.IFNA(VLOOKUP($A138,nCino_DMW!$A$1:$AI$358,12,0),"")</f>
        <v>This field is optional If set, SpreadStatement will trigger an event of this type when it's first rendered with it's period total value.</v>
      </c>
      <c r="G138" s="0" t="str">
        <f aca="false">_xlfn.IFNA(IF(VLOOKUP($A138,nCino_DMW!$A$1:$AI$358,13,0)=0,"", VLOOKUP($A138,nCino_DMW!$A$1:$AI$358,13,0)),"")</f>
        <v>Text</v>
      </c>
      <c r="H138" s="0" t="str">
        <f aca="false">_xlfn.IFNA(IF(VLOOKUP($A138,nCino_DevProc!$A$2:$S$352,8,0)=0,"", VLOOKUP($A138,nCino_DevProc!$A$2:$S$352,8,0)),"")</f>
        <v>string</v>
      </c>
      <c r="I138" s="0" t="n">
        <f aca="false">_xlfn.IFNA(IF(VLOOKUP($A138,nCino_DMW!$A$1:$AI$358,2,0)=0,"", VLOOKUP($A138,nCino_DMW!$A$1:$AI$358,2,0)),"")</f>
        <v>255</v>
      </c>
      <c r="K138" s="0" t="str">
        <f aca="false">IFERROR(IF(VLOOKUP($A138,nCino_DMW!$A$1:$AI$358,22,0)="Y", "N", IF(VLOOKUP($A138,nCino_DMW!$A$1:$AI$358,22,0)="N",  "Y", "")),"")</f>
        <v>Y</v>
      </c>
      <c r="L138" s="0" t="str">
        <f aca="false">_xlfn.IFNA(IF(VLOOKUP($A138,nCino_DevProc!$A$2:$S$352,8,0)=TRUE(), "Y", "N"),"")</f>
        <v>N</v>
      </c>
      <c r="M138" s="0" t="str">
        <f aca="false">IFERROR(IF(VLOOKUP($A138,nCino_DevProc!$A$2:$S$352,18,0)=TRUE(), "E", IF(D138="Id", "P", IF(OR(LEFT(G138, 6) = "Lookup", LEFT(G138, 6) ="Master"), "F",""))),"")</f>
        <v/>
      </c>
      <c r="N138" s="0" t="str">
        <f aca="false">_xlfn.IFNA(IF(VLOOKUP($A138,nCino_DMW!$A$1:$AI$358,4,0)="System generated", "Y", "N"),"")</f>
        <v>N</v>
      </c>
      <c r="O138" s="0" t="str">
        <f aca="false">IF(LEFT(G138,6)="lookup", G138,IF(OR(D138=0, IFERROR(VLOOKUP($A138,nCino_DevProc!$A$2:$S$352,18,0),0)=0),"", VLOOKUP($A138,nCino_DevProc!$A$2:$S$352,18,0)))</f>
        <v/>
      </c>
      <c r="P138" s="0" t="str">
        <f aca="false">IF($B138="","",VLOOKUP($B138,'Object Info'!$A$2:$F$13,3,0))</f>
        <v>rskcsp_ds_spread_statement_record_total</v>
      </c>
      <c r="Q138" s="0" t="str">
        <f aca="false">IF(D138="","",D138)</f>
        <v>LLC_BI__Publish_On_Update_Event__c</v>
      </c>
      <c r="R138" s="0" t="s">
        <v>158</v>
      </c>
      <c r="S138" s="0" t="str">
        <f aca="false">IF(OR(Q138 ="transactionKey", Q138="sequenceNumber", Q138 = "commitTimestamp", Q138 = "commitUser",Q138 = "commitNumber", Q138="changetype",Q138="entityName",Q138="ID", LEFT(Q138,12)="LastModified"), "N","Y")</f>
        <v>Y</v>
      </c>
      <c r="T138" s="0" t="str">
        <f aca="false">IF($B138="","",VLOOKUP($B138,'Object Info'!$A$2:$F$13,4,0))</f>
        <v>rskcsp_ds_spread_statement_record_total_staging</v>
      </c>
      <c r="U138" s="0" t="str">
        <f aca="false">Q138</f>
        <v>LLC_BI__Publish_On_Update_Event__c</v>
      </c>
      <c r="V138" s="0" t="str">
        <f aca="false">IF(OR(LEFT(H138,9)="reference", D138=""),"STRING",VLOOKUP($H138,'DataType Conversion'!$A$8:$I$37,3,0))</f>
        <v>STRING</v>
      </c>
      <c r="W138" s="0" t="str">
        <f aca="false">IF(J138="", "",J138)</f>
        <v/>
      </c>
      <c r="X138" s="0" t="str">
        <f aca="false">S138</f>
        <v>Y</v>
      </c>
      <c r="Y138" s="0" t="str">
        <f aca="false">IF(OR($U138="Id",$U138="LastModifiedDate"), "C","")</f>
        <v/>
      </c>
      <c r="Z138" s="0" t="str">
        <f aca="false">IF(Q138= "", "", IF(H138="Picklist", "Y", "N"))</f>
        <v>N</v>
      </c>
      <c r="AA138" s="0" t="str">
        <f aca="false">IF(OR(U138="CreatedDate",U138="CreatedById"),"Must be populated when changeType = CREATE","")</f>
        <v/>
      </c>
      <c r="AB138" s="0" t="str">
        <f aca="false">IF($B138="","",VLOOKUP($B138,'Object Info'!$A$2:$F$13,5,0))</f>
        <v>rskcsp_ds_spread_statement_record_total_curated</v>
      </c>
      <c r="AC138" s="0" t="str">
        <f aca="false">U138</f>
        <v>LLC_BI__Publish_On_Update_Event__c</v>
      </c>
      <c r="AD138" s="0" t="str">
        <f aca="false">V138</f>
        <v>STRING</v>
      </c>
      <c r="AE138" s="0" t="str">
        <f aca="false">IF(W138="","",W138)</f>
        <v/>
      </c>
      <c r="AF138" s="0" t="str">
        <f aca="false">X138</f>
        <v>Y</v>
      </c>
      <c r="AG138" s="0" t="str">
        <f aca="false">M138</f>
        <v/>
      </c>
      <c r="AH138" s="0" t="str">
        <f aca="false">IF(AC138="LastModifiedDate","Must be latest date for the record id in Staging, and date must be t-1", "")</f>
        <v/>
      </c>
      <c r="AL138" s="0" t="str">
        <f aca="false">IF($B138="","",VLOOKUP($B138,'Object Info'!$A$2:$F$13,6,0))</f>
        <v>spread_statement_record_total</v>
      </c>
      <c r="AM138" s="0" t="str">
        <f aca="false">IF(AC138="","",IF(OR(AC138="ccs_migration_id__c"),SUBSTITUTE(LOWER(AC138),"__c",""),_xlfn.IFNA(SUBSTITUTE(SUBSTITUTE(SUBSTITUTE(SUBSTITUTE(AC138,"LLC_BI__",""),"CCS_",""),"__c",""),"cm_",""),AC138)))</f>
        <v>Publish_On_Update_Event</v>
      </c>
      <c r="AN138" s="0" t="str">
        <f aca="false">IF(AD138="","",AD138)</f>
        <v>STRING</v>
      </c>
      <c r="AO138" s="0" t="str">
        <f aca="false">IF(AE138="","",AE138)</f>
        <v/>
      </c>
      <c r="AP138" s="0" t="str">
        <f aca="false">IF(AF138="","",AF138)</f>
        <v>Y</v>
      </c>
      <c r="AQ138" s="0" t="str">
        <f aca="false">IF(AG138="","",AG138)</f>
        <v/>
      </c>
    </row>
    <row r="139" customFormat="false" ht="15" hidden="false" customHeight="false" outlineLevel="0" collapsed="false">
      <c r="A139" s="0" t="str">
        <f aca="false">B139&amp;D139</f>
        <v>LLC_BI__Spread_Statement_Record_Total__cLLC_BI__Row_Number__c</v>
      </c>
      <c r="B139" s="0" t="s">
        <v>99</v>
      </c>
      <c r="C139" s="0" t="str">
        <f aca="false">_xlfn.IFNA(VLOOKUP($A139,nCino_DMW!$A$2:$AI$358,7,0),"")</f>
        <v>Spread Statement Total Group</v>
      </c>
      <c r="D139" s="0" t="s">
        <v>510</v>
      </c>
      <c r="E139" s="0" t="str">
        <f aca="false">_xlfn.IFNA(VLOOKUP($A139,nCino_DMW!$A$2:$AI$358,9,0),"")</f>
        <v>Row Number</v>
      </c>
      <c r="F139" s="0" t="str">
        <f aca="false">_xlfn.IFNA(VLOOKUP($A139,nCino_DMW!$A$1:$AI$358,12,0),"")</f>
        <v>This field is optional. It is driven by user selection during creation of the spread statement record total (group total). This field determines the order the spread statement record totals in the spread statement template. After initial creation, this cannot be edited within the spreading application, it must be edited through the Salesforce interface.</v>
      </c>
      <c r="G139" s="0" t="str">
        <f aca="false">_xlfn.IFNA(IF(VLOOKUP($A139,nCino_DMW!$A$1:$AI$358,13,0)=0,"", VLOOKUP($A139,nCino_DMW!$A$1:$AI$358,13,0)),"")</f>
        <v>Number</v>
      </c>
      <c r="H139" s="0" t="str">
        <f aca="false">_xlfn.IFNA(IF(VLOOKUP($A139,nCino_DevProc!$A$2:$S$352,8,0)=0,"", VLOOKUP($A139,nCino_DevProc!$A$2:$S$352,8,0)),"")</f>
        <v>double</v>
      </c>
      <c r="I139" s="0" t="str">
        <f aca="false">_xlfn.IFNA(IF(VLOOKUP($A139,nCino_DMW!$A$1:$AI$358,2,0)=0,"", VLOOKUP($A139,nCino_DMW!$A$1:$AI$358,2,0)),"")</f>
        <v>18, 0</v>
      </c>
      <c r="K139" s="0" t="str">
        <f aca="false">IFERROR(IF(VLOOKUP($A139,nCino_DMW!$A$1:$AI$358,22,0)="Y", "N", IF(VLOOKUP($A139,nCino_DMW!$A$1:$AI$358,22,0)="N",  "Y", "")),"")</f>
        <v>N</v>
      </c>
      <c r="L139" s="0" t="str">
        <f aca="false">_xlfn.IFNA(IF(VLOOKUP($A139,nCino_DevProc!$A$2:$S$352,8,0)=TRUE(), "Y", "N"),"")</f>
        <v>N</v>
      </c>
      <c r="M139" s="0" t="str">
        <f aca="false">IFERROR(IF(VLOOKUP($A139,nCino_DevProc!$A$2:$S$352,18,0)=TRUE(), "E", IF(D139="Id", "P", IF(OR(LEFT(G139, 6) = "Lookup", LEFT(G139, 6) ="Master"), "F",""))),"")</f>
        <v/>
      </c>
      <c r="N139" s="0" t="str">
        <f aca="false">_xlfn.IFNA(IF(VLOOKUP($A139,nCino_DMW!$A$1:$AI$358,4,0)="System generated", "Y", "N"),"")</f>
        <v>N</v>
      </c>
      <c r="O139" s="0" t="str">
        <f aca="false">IF(LEFT(G139,6)="lookup", G139,IF(OR(D139=0, IFERROR(VLOOKUP($A139,nCino_DevProc!$A$2:$S$352,18,0),0)=0),"", VLOOKUP($A139,nCino_DevProc!$A$2:$S$352,18,0)))</f>
        <v/>
      </c>
      <c r="P139" s="0" t="str">
        <f aca="false">IF($B139="","",VLOOKUP($B139,'Object Info'!$A$2:$F$13,3,0))</f>
        <v>rskcsp_ds_spread_statement_record_total</v>
      </c>
      <c r="Q139" s="0" t="str">
        <f aca="false">IF(D139="","",D139)</f>
        <v>LLC_BI__Row_Number__c</v>
      </c>
      <c r="R139" s="0" t="s">
        <v>158</v>
      </c>
      <c r="S139" s="0" t="str">
        <f aca="false">IF(OR(Q139 ="transactionKey", Q139="sequenceNumber", Q139 = "commitTimestamp", Q139 = "commitUser",Q139 = "commitNumber", Q139="changetype",Q139="entityName",Q139="ID", LEFT(Q139,12)="LastModified"), "N","Y")</f>
        <v>Y</v>
      </c>
      <c r="T139" s="0" t="str">
        <f aca="false">IF($B139="","",VLOOKUP($B139,'Object Info'!$A$2:$F$13,4,0))</f>
        <v>rskcsp_ds_spread_statement_record_total_staging</v>
      </c>
      <c r="U139" s="0" t="str">
        <f aca="false">Q139</f>
        <v>LLC_BI__Row_Number__c</v>
      </c>
      <c r="V139" s="0" t="str">
        <f aca="false">IF(OR(LEFT(H139,9)="reference", D139=""),"STRING",VLOOKUP($H139,'DataType Conversion'!$A$8:$I$37,3,0))</f>
        <v>DECIMAL</v>
      </c>
      <c r="W139" s="0" t="str">
        <f aca="false">IF(J139="", "",J139)</f>
        <v/>
      </c>
      <c r="X139" s="0" t="str">
        <f aca="false">S139</f>
        <v>Y</v>
      </c>
      <c r="Y139" s="0" t="str">
        <f aca="false">IF(OR($U139="Id",$U139="LastModifiedDate"), "C","")</f>
        <v/>
      </c>
      <c r="Z139" s="0" t="str">
        <f aca="false">IF(Q139= "", "", IF(H139="Picklist", "Y", "N"))</f>
        <v>N</v>
      </c>
      <c r="AA139" s="0" t="str">
        <f aca="false">IF(OR(U139="CreatedDate",U139="CreatedById"),"Must be populated when changeType = CREATE","")</f>
        <v/>
      </c>
      <c r="AB139" s="0" t="str">
        <f aca="false">IF($B139="","",VLOOKUP($B139,'Object Info'!$A$2:$F$13,5,0))</f>
        <v>rskcsp_ds_spread_statement_record_total_curated</v>
      </c>
      <c r="AC139" s="0" t="str">
        <f aca="false">U139</f>
        <v>LLC_BI__Row_Number__c</v>
      </c>
      <c r="AD139" s="0" t="str">
        <f aca="false">V139</f>
        <v>DECIMAL</v>
      </c>
      <c r="AE139" s="0" t="str">
        <f aca="false">IF(W139="","",W139)</f>
        <v/>
      </c>
      <c r="AF139" s="0" t="str">
        <f aca="false">X139</f>
        <v>Y</v>
      </c>
      <c r="AG139" s="0" t="str">
        <f aca="false">M139</f>
        <v/>
      </c>
      <c r="AH139" s="0" t="str">
        <f aca="false">IF(AC139="LastModifiedDate","Must be latest date for the record id in Staging, and date must be t-1", "")</f>
        <v/>
      </c>
      <c r="AL139" s="0" t="str">
        <f aca="false">IF($B139="","",VLOOKUP($B139,'Object Info'!$A$2:$F$13,6,0))</f>
        <v>spread_statement_record_total</v>
      </c>
      <c r="AM139" s="0" t="str">
        <f aca="false">IF(AC139="","",IF(OR(AC139="ccs_migration_id__c"),SUBSTITUTE(LOWER(AC139),"__c",""),_xlfn.IFNA(SUBSTITUTE(SUBSTITUTE(SUBSTITUTE(SUBSTITUTE(AC139,"LLC_BI__",""),"CCS_",""),"__c",""),"cm_",""),AC139)))</f>
        <v>Row_Number</v>
      </c>
      <c r="AN139" s="0" t="str">
        <f aca="false">IF(AD139="","",AD139)</f>
        <v>DECIMAL</v>
      </c>
      <c r="AO139" s="0" t="str">
        <f aca="false">IF(AE139="","",AE139)</f>
        <v/>
      </c>
      <c r="AP139" s="0" t="str">
        <f aca="false">IF(AF139="","",AF139)</f>
        <v>Y</v>
      </c>
      <c r="AQ139" s="0" t="str">
        <f aca="false">IF(AG139="","",AG139)</f>
        <v/>
      </c>
    </row>
    <row r="140" customFormat="false" ht="15" hidden="false" customHeight="false" outlineLevel="0" collapsed="false">
      <c r="A140" s="0" t="str">
        <f aca="false">B140&amp;D140</f>
        <v>LLC_BI__Spread_Statement_Record_Total__cLLC_BI__Show_Math__c</v>
      </c>
      <c r="B140" s="0" t="s">
        <v>99</v>
      </c>
      <c r="C140" s="0" t="str">
        <f aca="false">_xlfn.IFNA(VLOOKUP($A140,nCino_DMW!$A$2:$AI$358,7,0),"")</f>
        <v>Spread Statement Total Group</v>
      </c>
      <c r="D140" s="0" t="s">
        <v>545</v>
      </c>
      <c r="E140" s="0" t="str">
        <f aca="false">_xlfn.IFNA(VLOOKUP($A140,nCino_DMW!$A$2:$AI$358,9,0),"")</f>
        <v>Show Math</v>
      </c>
      <c r="F140" s="0" t="str">
        <f aca="false">_xlfn.IFNA(VLOOKUP($A140,nCino_DMW!$A$1:$AI$358,12,0),"")</f>
        <v>This field drives the ability to see the operators being used to calculate the group total.</v>
      </c>
      <c r="G140" s="0" t="str">
        <f aca="false">_xlfn.IFNA(IF(VLOOKUP($A140,nCino_DMW!$A$1:$AI$358,13,0)=0,"", VLOOKUP($A140,nCino_DMW!$A$1:$AI$358,13,0)),"")</f>
        <v>Checkbox</v>
      </c>
      <c r="H140" s="0" t="str">
        <f aca="false">_xlfn.IFNA(IF(VLOOKUP($A140,nCino_DevProc!$A$2:$S$352,8,0)=0,"", VLOOKUP($A140,nCino_DevProc!$A$2:$S$352,8,0)),"")</f>
        <v>boolean</v>
      </c>
      <c r="I140" s="0" t="str">
        <f aca="false">_xlfn.IFNA(IF(VLOOKUP($A140,nCino_DMW!$A$1:$AI$358,2,0)=0,"", VLOOKUP($A140,nCino_DMW!$A$1:$AI$358,2,0)),"")</f>
        <v>Boolean (True/False)</v>
      </c>
      <c r="K140" s="0" t="str">
        <f aca="false">IFERROR(IF(VLOOKUP($A140,nCino_DMW!$A$1:$AI$358,22,0)="Y", "N", IF(VLOOKUP($A140,nCino_DMW!$A$1:$AI$358,22,0)="N",  "Y", "")),"")</f>
        <v>Y</v>
      </c>
      <c r="L140" s="0" t="str">
        <f aca="false">_xlfn.IFNA(IF(VLOOKUP($A140,nCino_DevProc!$A$2:$S$352,8,0)=TRUE(), "Y", "N"),"")</f>
        <v>N</v>
      </c>
      <c r="M140" s="0" t="str">
        <f aca="false">IFERROR(IF(VLOOKUP($A140,nCino_DevProc!$A$2:$S$352,18,0)=TRUE(), "E", IF(D140="Id", "P", IF(OR(LEFT(G140, 6) = "Lookup", LEFT(G140, 6) ="Master"), "F",""))),"")</f>
        <v/>
      </c>
      <c r="N140" s="0" t="str">
        <f aca="false">_xlfn.IFNA(IF(VLOOKUP($A140,nCino_DMW!$A$1:$AI$358,4,0)="System generated", "Y", "N"),"")</f>
        <v>N</v>
      </c>
      <c r="O140" s="0" t="str">
        <f aca="false">IF(LEFT(G140,6)="lookup", G140,IF(OR(D140=0, IFERROR(VLOOKUP($A140,nCino_DevProc!$A$2:$S$352,18,0),0)=0),"", VLOOKUP($A140,nCino_DevProc!$A$2:$S$352,18,0)))</f>
        <v/>
      </c>
      <c r="P140" s="0" t="str">
        <f aca="false">IF($B140="","",VLOOKUP($B140,'Object Info'!$A$2:$F$13,3,0))</f>
        <v>rskcsp_ds_spread_statement_record_total</v>
      </c>
      <c r="Q140" s="0" t="str">
        <f aca="false">IF(D140="","",D140)</f>
        <v>LLC_BI__Show_Math__c</v>
      </c>
      <c r="R140" s="0" t="s">
        <v>158</v>
      </c>
      <c r="S140" s="0" t="str">
        <f aca="false">IF(OR(Q140 ="transactionKey", Q140="sequenceNumber", Q140 = "commitTimestamp", Q140 = "commitUser",Q140 = "commitNumber", Q140="changetype",Q140="entityName",Q140="ID", LEFT(Q140,12)="LastModified"), "N","Y")</f>
        <v>Y</v>
      </c>
      <c r="T140" s="0" t="str">
        <f aca="false">IF($B140="","",VLOOKUP($B140,'Object Info'!$A$2:$F$13,4,0))</f>
        <v>rskcsp_ds_spread_statement_record_total_staging</v>
      </c>
      <c r="U140" s="0" t="str">
        <f aca="false">Q140</f>
        <v>LLC_BI__Show_Math__c</v>
      </c>
      <c r="V140" s="0" t="str">
        <f aca="false">IF(OR(LEFT(H140,9)="reference", D140=""),"STRING",VLOOKUP($H140,'DataType Conversion'!$A$8:$I$37,3,0))</f>
        <v>BOOL</v>
      </c>
      <c r="W140" s="0" t="str">
        <f aca="false">IF(J140="", "",J140)</f>
        <v/>
      </c>
      <c r="X140" s="0" t="str">
        <f aca="false">S140</f>
        <v>Y</v>
      </c>
      <c r="Y140" s="0" t="str">
        <f aca="false">IF(OR($U140="Id",$U140="LastModifiedDate"), "C","")</f>
        <v/>
      </c>
      <c r="Z140" s="0" t="str">
        <f aca="false">IF(Q140= "", "", IF(H140="Picklist", "Y", "N"))</f>
        <v>N</v>
      </c>
      <c r="AA140" s="0" t="str">
        <f aca="false">IF(OR(U140="CreatedDate",U140="CreatedById"),"Must be populated when changeType = CREATE","")</f>
        <v/>
      </c>
      <c r="AB140" s="0" t="str">
        <f aca="false">IF($B140="","",VLOOKUP($B140,'Object Info'!$A$2:$F$13,5,0))</f>
        <v>rskcsp_ds_spread_statement_record_total_curated</v>
      </c>
      <c r="AC140" s="0" t="str">
        <f aca="false">U140</f>
        <v>LLC_BI__Show_Math__c</v>
      </c>
      <c r="AD140" s="0" t="str">
        <f aca="false">V140</f>
        <v>BOOL</v>
      </c>
      <c r="AE140" s="0" t="str">
        <f aca="false">IF(W140="","",W140)</f>
        <v/>
      </c>
      <c r="AF140" s="0" t="str">
        <f aca="false">X140</f>
        <v>Y</v>
      </c>
      <c r="AG140" s="0" t="str">
        <f aca="false">M140</f>
        <v/>
      </c>
      <c r="AH140" s="0" t="str">
        <f aca="false">IF(AC140="LastModifiedDate","Must be latest date for the record id in Staging, and date must be t-1", "")</f>
        <v/>
      </c>
      <c r="AL140" s="0" t="str">
        <f aca="false">IF($B140="","",VLOOKUP($B140,'Object Info'!$A$2:$F$13,6,0))</f>
        <v>spread_statement_record_total</v>
      </c>
      <c r="AM140" s="0" t="str">
        <f aca="false">IF(AC140="","",IF(OR(AC140="ccs_migration_id__c"),SUBSTITUTE(LOWER(AC140),"__c",""),_xlfn.IFNA(SUBSTITUTE(SUBSTITUTE(SUBSTITUTE(SUBSTITUTE(AC140,"LLC_BI__",""),"CCS_",""),"__c",""),"cm_",""),AC140)))</f>
        <v>Show_Math</v>
      </c>
      <c r="AN140" s="0" t="str">
        <f aca="false">IF(AD140="","",AD140)</f>
        <v>BOOL</v>
      </c>
      <c r="AO140" s="0" t="str">
        <f aca="false">IF(AE140="","",AE140)</f>
        <v/>
      </c>
      <c r="AP140" s="0" t="str">
        <f aca="false">IF(AF140="","",AF140)</f>
        <v>Y</v>
      </c>
      <c r="AQ140" s="0" t="str">
        <f aca="false">IF(AG140="","",AG140)</f>
        <v/>
      </c>
    </row>
    <row r="141" customFormat="false" ht="15" hidden="false" customHeight="false" outlineLevel="0" collapsed="false">
      <c r="A141" s="0" t="str">
        <f aca="false">B141&amp;D141</f>
        <v>LLC_BI__Spread_Statement_Record_Total__cLLC_BI__Source_Group__c</v>
      </c>
      <c r="B141" s="0" t="s">
        <v>99</v>
      </c>
      <c r="C141" s="0" t="str">
        <f aca="false">_xlfn.IFNA(VLOOKUP($A141,nCino_DMW!$A$2:$AI$358,7,0),"")</f>
        <v>Spread Statement Total Group</v>
      </c>
      <c r="D141" s="0" t="s">
        <v>548</v>
      </c>
      <c r="E141" s="0" t="str">
        <f aca="false">_xlfn.IFNA(VLOOKUP($A141,nCino_DMW!$A$2:$AI$358,9,0),"")</f>
        <v>Source Group</v>
      </c>
      <c r="F141" s="0" t="str">
        <f aca="false">_xlfn.IFNA(VLOOKUP($A141,nCino_DMW!$A$1:$AI$358,12,0),"")</f>
        <v>The system auto-populates this optional lookup field with the id of the cloned group from the Spreads Statement Total Group template.</v>
      </c>
      <c r="G141" s="0" t="str">
        <f aca="false">_xlfn.IFNA(IF(VLOOKUP($A141,nCino_DMW!$A$1:$AI$358,13,0)=0,"", VLOOKUP($A141,nCino_DMW!$A$1:$AI$358,13,0)),"")</f>
        <v>Lookup(Spread Statement Total Group)</v>
      </c>
      <c r="H141" s="0" t="str">
        <f aca="false">_xlfn.IFNA(IF(VLOOKUP($A141,nCino_DevProc!$A$2:$S$352,8,0)=0,"", VLOOKUP($A141,nCino_DevProc!$A$2:$S$352,8,0)),"")</f>
        <v>reference(LLC_BI__Spread_Statement_Record_Total__c)</v>
      </c>
      <c r="I141" s="0" t="n">
        <f aca="false">_xlfn.IFNA(IF(VLOOKUP($A141,nCino_DMW!$A$1:$AI$358,2,0)=0,"", VLOOKUP($A141,nCino_DMW!$A$1:$AI$358,2,0)),"")</f>
        <v>18</v>
      </c>
      <c r="K141" s="0" t="str">
        <f aca="false">IFERROR(IF(VLOOKUP($A141,nCino_DMW!$A$1:$AI$358,22,0)="Y", "N", IF(VLOOKUP($A141,nCino_DMW!$A$1:$AI$358,22,0)="N",  "Y", "")),"")</f>
        <v>Y</v>
      </c>
      <c r="L141" s="0" t="str">
        <f aca="false">_xlfn.IFNA(IF(VLOOKUP($A141,nCino_DevProc!$A$2:$S$352,8,0)=TRUE(), "Y", "N"),"")</f>
        <v>N</v>
      </c>
      <c r="M141" s="0" t="str">
        <f aca="false">IFERROR(IF(VLOOKUP($A141,nCino_DevProc!$A$2:$S$352,18,0)=TRUE(), "E", IF(D141="Id", "P", IF(OR(LEFT(G141, 6) = "Lookup", LEFT(G141, 6) ="Master"), "F",""))),"")</f>
        <v>F</v>
      </c>
      <c r="N141" s="0" t="str">
        <f aca="false">_xlfn.IFNA(IF(VLOOKUP($A141,nCino_DMW!$A$1:$AI$358,4,0)="System generated", "Y", "N"),"")</f>
        <v>N</v>
      </c>
      <c r="O141" s="0" t="str">
        <f aca="false">IF(LEFT(G141,6)="lookup", G141,IF(OR(D141=0, IFERROR(VLOOKUP($A141,nCino_DevProc!$A$2:$S$352,18,0),0)=0),"", VLOOKUP($A141,nCino_DevProc!$A$2:$S$352,18,0)))</f>
        <v>Lookup(Spread Statement Total Group)</v>
      </c>
      <c r="P141" s="0" t="str">
        <f aca="false">IF($B141="","",VLOOKUP($B141,'Object Info'!$A$2:$F$13,3,0))</f>
        <v>rskcsp_ds_spread_statement_record_total</v>
      </c>
      <c r="Q141" s="0" t="str">
        <f aca="false">IF(D141="","",D141)</f>
        <v>LLC_BI__Source_Group__c</v>
      </c>
      <c r="R141" s="0" t="s">
        <v>158</v>
      </c>
      <c r="S141" s="0" t="str">
        <f aca="false">IF(OR(Q141 ="transactionKey", Q141="sequenceNumber", Q141 = "commitTimestamp", Q141 = "commitUser",Q141 = "commitNumber", Q141="changetype",Q141="entityName",Q141="ID", LEFT(Q141,12)="LastModified"), "N","Y")</f>
        <v>Y</v>
      </c>
      <c r="T141" s="0" t="str">
        <f aca="false">IF($B141="","",VLOOKUP($B141,'Object Info'!$A$2:$F$13,4,0))</f>
        <v>rskcsp_ds_spread_statement_record_total_staging</v>
      </c>
      <c r="U141" s="0" t="str">
        <f aca="false">Q141</f>
        <v>LLC_BI__Source_Group__c</v>
      </c>
      <c r="V141" s="0" t="str">
        <f aca="false">IF(OR(LEFT(H141,9)="reference", D141=""),"STRING",VLOOKUP($H141,'DataType Conversion'!$A$8:$I$37,3,0))</f>
        <v>STRING</v>
      </c>
      <c r="W141" s="0" t="str">
        <f aca="false">IF(J141="", "",J141)</f>
        <v/>
      </c>
      <c r="X141" s="0" t="str">
        <f aca="false">S141</f>
        <v>Y</v>
      </c>
      <c r="Y141" s="0" t="str">
        <f aca="false">IF(OR($U141="Id",$U141="LastModifiedDate"), "C","")</f>
        <v/>
      </c>
      <c r="Z141" s="0" t="str">
        <f aca="false">IF(Q141= "", "", IF(H141="Picklist", "Y", "N"))</f>
        <v>N</v>
      </c>
      <c r="AA141" s="0" t="str">
        <f aca="false">IF(OR(U141="CreatedDate",U141="CreatedById"),"Must be populated when changeType = CREATE","")</f>
        <v/>
      </c>
      <c r="AB141" s="0" t="str">
        <f aca="false">IF($B141="","",VLOOKUP($B141,'Object Info'!$A$2:$F$13,5,0))</f>
        <v>rskcsp_ds_spread_statement_record_total_curated</v>
      </c>
      <c r="AC141" s="0" t="str">
        <f aca="false">U141</f>
        <v>LLC_BI__Source_Group__c</v>
      </c>
      <c r="AD141" s="0" t="str">
        <f aca="false">V141</f>
        <v>STRING</v>
      </c>
      <c r="AE141" s="0" t="str">
        <f aca="false">IF(W141="","",W141)</f>
        <v/>
      </c>
      <c r="AF141" s="0" t="str">
        <f aca="false">X141</f>
        <v>Y</v>
      </c>
      <c r="AG141" s="0" t="str">
        <f aca="false">M141</f>
        <v>F</v>
      </c>
      <c r="AH141" s="0" t="str">
        <f aca="false">IF(AC141="LastModifiedDate","Must be latest date for the record id in Staging, and date must be t-1", "")</f>
        <v/>
      </c>
      <c r="AL141" s="0" t="str">
        <f aca="false">IF($B141="","",VLOOKUP($B141,'Object Info'!$A$2:$F$13,6,0))</f>
        <v>spread_statement_record_total</v>
      </c>
      <c r="AM141" s="0" t="str">
        <f aca="false">IF(AC141="","",IF(OR(AC141="ccs_migration_id__c"),SUBSTITUTE(LOWER(AC141),"__c",""),_xlfn.IFNA(SUBSTITUTE(SUBSTITUTE(SUBSTITUTE(SUBSTITUTE(AC141,"LLC_BI__",""),"CCS_",""),"__c",""),"cm_",""),AC141)))</f>
        <v>Source_Group</v>
      </c>
      <c r="AN141" s="0" t="str">
        <f aca="false">IF(AD141="","",AD141)</f>
        <v>STRING</v>
      </c>
      <c r="AO141" s="0" t="str">
        <f aca="false">IF(AE141="","",AE141)</f>
        <v/>
      </c>
      <c r="AP141" s="0" t="str">
        <f aca="false">IF(AF141="","",AF141)</f>
        <v>Y</v>
      </c>
      <c r="AQ141" s="0" t="str">
        <f aca="false">IF(AG141="","",AG141)</f>
        <v>F</v>
      </c>
    </row>
    <row r="142" customFormat="false" ht="15" hidden="false" customHeight="false" outlineLevel="0" collapsed="false">
      <c r="A142" s="0" t="str">
        <f aca="false">B142&amp;D142</f>
        <v>LLC_BI__Spread_Statement_Record_Total__cName</v>
      </c>
      <c r="B142" s="0" t="s">
        <v>99</v>
      </c>
      <c r="C142" s="0" t="str">
        <f aca="false">_xlfn.IFNA(VLOOKUP($A142,nCino_DMW!$A$2:$AI$358,7,0),"")</f>
        <v>Spread Statement Total Group</v>
      </c>
      <c r="D142" s="0" t="s">
        <v>28</v>
      </c>
      <c r="E142" s="0" t="str">
        <f aca="false">_xlfn.IFNA(VLOOKUP($A142,nCino_DMW!$A$2:$AI$358,9,0),"")</f>
        <v>Spread Statement Record Total Name</v>
      </c>
      <c r="F142" s="0" t="n">
        <f aca="false">_xlfn.IFNA(VLOOKUP($A142,nCino_DMW!$A$1:$AI$358,12,0),"")</f>
        <v>0</v>
      </c>
      <c r="G142" s="0" t="str">
        <f aca="false">_xlfn.IFNA(IF(VLOOKUP($A142,nCino_DMW!$A$1:$AI$358,13,0)=0,"", VLOOKUP($A142,nCino_DMW!$A$1:$AI$358,13,0)),"")</f>
        <v>Text</v>
      </c>
      <c r="H142" s="0" t="str">
        <f aca="false">_xlfn.IFNA(IF(VLOOKUP($A142,nCino_DevProc!$A$2:$S$352,8,0)=0,"", VLOOKUP($A142,nCino_DevProc!$A$2:$S$352,8,0)),"")</f>
        <v>string</v>
      </c>
      <c r="I142" s="0" t="n">
        <f aca="false">_xlfn.IFNA(IF(VLOOKUP($A142,nCino_DMW!$A$1:$AI$358,2,0)=0,"", VLOOKUP($A142,nCino_DMW!$A$1:$AI$358,2,0)),"")</f>
        <v>80</v>
      </c>
      <c r="K142" s="0" t="str">
        <f aca="false">IFERROR(IF(VLOOKUP($A142,nCino_DMW!$A$1:$AI$358,22,0)="Y", "N", IF(VLOOKUP($A142,nCino_DMW!$A$1:$AI$358,22,0)="N",  "Y", "")),"")</f>
        <v>N</v>
      </c>
      <c r="L142" s="0" t="str">
        <f aca="false">_xlfn.IFNA(IF(VLOOKUP($A142,nCino_DevProc!$A$2:$S$352,8,0)=TRUE(), "Y", "N"),"")</f>
        <v>N</v>
      </c>
      <c r="M142" s="0" t="str">
        <f aca="false">IFERROR(IF(VLOOKUP($A142,nCino_DevProc!$A$2:$S$352,18,0)=TRUE(), "E", IF(D142="Id", "P", IF(OR(LEFT(G142, 6) = "Lookup", LEFT(G142, 6) ="Master"), "F",""))),"")</f>
        <v/>
      </c>
      <c r="N142" s="0" t="str">
        <f aca="false">_xlfn.IFNA(IF(VLOOKUP($A142,nCino_DMW!$A$1:$AI$358,4,0)="System generated", "Y", "N"),"")</f>
        <v>Y</v>
      </c>
      <c r="O142" s="0" t="str">
        <f aca="false">IF(LEFT(G142,6)="lookup", G142,IF(OR(D142=0, IFERROR(VLOOKUP($A142,nCino_DevProc!$A$2:$S$352,18,0),0)=0),"", VLOOKUP($A142,nCino_DevProc!$A$2:$S$352,18,0)))</f>
        <v/>
      </c>
      <c r="P142" s="0" t="str">
        <f aca="false">IF($B142="","",VLOOKUP($B142,'Object Info'!$A$2:$F$13,3,0))</f>
        <v>rskcsp_ds_spread_statement_record_total</v>
      </c>
      <c r="Q142" s="0" t="str">
        <f aca="false">IF(D142="","",D142)</f>
        <v>Name</v>
      </c>
      <c r="R142" s="0" t="s">
        <v>158</v>
      </c>
      <c r="S142" s="0" t="str">
        <f aca="false">IF(OR(Q142 ="transactionKey", Q142="sequenceNumber", Q142 = "commitTimestamp", Q142 = "commitUser",Q142 = "commitNumber", Q142="changetype",Q142="entityName",Q142="ID", LEFT(Q142,12)="LastModified"), "N","Y")</f>
        <v>Y</v>
      </c>
      <c r="T142" s="0" t="str">
        <f aca="false">IF($B142="","",VLOOKUP($B142,'Object Info'!$A$2:$F$13,4,0))</f>
        <v>rskcsp_ds_spread_statement_record_total_staging</v>
      </c>
      <c r="U142" s="0" t="str">
        <f aca="false">Q142</f>
        <v>Name</v>
      </c>
      <c r="V142" s="0" t="str">
        <f aca="false">IF(OR(LEFT(H142,9)="reference", D142=""),"STRING",VLOOKUP($H142,'DataType Conversion'!$A$8:$I$37,3,0))</f>
        <v>STRING</v>
      </c>
      <c r="W142" s="0" t="str">
        <f aca="false">IF(J142="", "",J142)</f>
        <v/>
      </c>
      <c r="X142" s="0" t="str">
        <f aca="false">S142</f>
        <v>Y</v>
      </c>
      <c r="Y142" s="0" t="str">
        <f aca="false">IF(OR($U142="Id",$U142="LastModifiedDate"), "C","")</f>
        <v/>
      </c>
      <c r="Z142" s="0" t="str">
        <f aca="false">IF(Q142= "", "", IF(H142="Picklist", "Y", "N"))</f>
        <v>N</v>
      </c>
      <c r="AA142" s="0" t="str">
        <f aca="false">IF(OR(U142="CreatedDate",U142="CreatedById"),"Must be populated when changeType = CREATE","")</f>
        <v/>
      </c>
      <c r="AB142" s="0" t="str">
        <f aca="false">IF($B142="","",VLOOKUP($B142,'Object Info'!$A$2:$F$13,5,0))</f>
        <v>rskcsp_ds_spread_statement_record_total_curated</v>
      </c>
      <c r="AC142" s="0" t="str">
        <f aca="false">U142</f>
        <v>Name</v>
      </c>
      <c r="AD142" s="0" t="str">
        <f aca="false">V142</f>
        <v>STRING</v>
      </c>
      <c r="AE142" s="0" t="str">
        <f aca="false">IF(W142="","",W142)</f>
        <v/>
      </c>
      <c r="AF142" s="0" t="str">
        <f aca="false">X142</f>
        <v>Y</v>
      </c>
      <c r="AG142" s="0" t="str">
        <f aca="false">M142</f>
        <v/>
      </c>
      <c r="AH142" s="0" t="str">
        <f aca="false">IF(AC142="LastModifiedDate","Must be latest date for the record id in Staging, and date must be t-1", "")</f>
        <v/>
      </c>
      <c r="AL142" s="0" t="str">
        <f aca="false">IF($B142="","",VLOOKUP($B142,'Object Info'!$A$2:$F$13,6,0))</f>
        <v>spread_statement_record_total</v>
      </c>
      <c r="AM142" s="0" t="str">
        <f aca="false">IF(AC142="","",IF(OR(AC142="ccs_migration_id__c"),SUBSTITUTE(LOWER(AC142),"__c",""),_xlfn.IFNA(SUBSTITUTE(SUBSTITUTE(SUBSTITUTE(SUBSTITUTE(AC142,"LLC_BI__",""),"CCS_",""),"__c",""),"cm_",""),AC142)))</f>
        <v>Name</v>
      </c>
      <c r="AN142" s="0" t="str">
        <f aca="false">IF(AD142="","",AD142)</f>
        <v>STRING</v>
      </c>
      <c r="AO142" s="0" t="str">
        <f aca="false">IF(AE142="","",AE142)</f>
        <v/>
      </c>
      <c r="AP142" s="0" t="str">
        <f aca="false">IF(AF142="","",AF142)</f>
        <v>Y</v>
      </c>
      <c r="AQ142" s="0" t="str">
        <f aca="false">IF(AG142="","",AG142)</f>
        <v/>
      </c>
    </row>
    <row r="143" customFormat="false" ht="15" hidden="false" customHeight="false" outlineLevel="0" collapsed="false">
      <c r="A143" s="0" t="str">
        <f aca="false">B143&amp;D143</f>
        <v>LLC_BI__Spread_Statement_Record_Total__cLLC_BI__Spread_Statement_Type__c</v>
      </c>
      <c r="B143" s="0" t="s">
        <v>99</v>
      </c>
      <c r="C143" s="0" t="str">
        <f aca="false">_xlfn.IFNA(VLOOKUP($A143,nCino_DMW!$A$2:$AI$358,7,0),"")</f>
        <v>Spread Statement Total Group</v>
      </c>
      <c r="D143" s="0" t="s">
        <v>96</v>
      </c>
      <c r="E143" s="0" t="str">
        <f aca="false">_xlfn.IFNA(VLOOKUP($A143,nCino_DMW!$A$2:$AI$358,9,0),"")</f>
        <v>Spread Statement Type</v>
      </c>
      <c r="F143" s="0" t="str">
        <f aca="false">_xlfn.IFNA(VLOOKUP($A143,nCino_DMW!$A$1:$AI$358,12,0),"")</f>
        <v>This field is required. It is populated automatically whenever a spread statement record total (group total) is created within the spreading applicaiton. This field specifies the spread Statement type associated with the Spread Statement record total.</v>
      </c>
      <c r="G143" s="0" t="str">
        <f aca="false">_xlfn.IFNA(IF(VLOOKUP($A143,nCino_DMW!$A$1:$AI$358,13,0)=0,"", VLOOKUP($A143,nCino_DMW!$A$1:$AI$358,13,0)),"")</f>
        <v>Master-Detail(Spread Statement Template)</v>
      </c>
      <c r="H143" s="0" t="str">
        <f aca="false">_xlfn.IFNA(IF(VLOOKUP($A143,nCino_DevProc!$A$2:$S$352,8,0)=0,"", VLOOKUP($A143,nCino_DevProc!$A$2:$S$352,8,0)),"")</f>
        <v>reference(LLC_BI__Spread_Statement_Type__c)</v>
      </c>
      <c r="I143" s="0" t="n">
        <f aca="false">_xlfn.IFNA(IF(VLOOKUP($A143,nCino_DMW!$A$1:$AI$358,2,0)=0,"", VLOOKUP($A143,nCino_DMW!$A$1:$AI$358,2,0)),"")</f>
        <v>18</v>
      </c>
      <c r="K143" s="0" t="str">
        <f aca="false">IFERROR(IF(VLOOKUP($A143,nCino_DMW!$A$1:$AI$358,22,0)="Y", "N", IF(VLOOKUP($A143,nCino_DMW!$A$1:$AI$358,22,0)="N",  "Y", "")),"")</f>
        <v>N</v>
      </c>
      <c r="L143" s="0" t="str">
        <f aca="false">_xlfn.IFNA(IF(VLOOKUP($A143,nCino_DevProc!$A$2:$S$352,8,0)=TRUE(), "Y", "N"),"")</f>
        <v>N</v>
      </c>
      <c r="M143" s="0" t="str">
        <f aca="false">IFERROR(IF(VLOOKUP($A143,nCino_DevProc!$A$2:$S$352,18,0)=TRUE(), "E", IF(D143="Id", "P", IF(OR(LEFT(G143, 6) = "Lookup", LEFT(G143, 6) ="Master"), "F",""))),"")</f>
        <v>F</v>
      </c>
      <c r="N143" s="0" t="str">
        <f aca="false">_xlfn.IFNA(IF(VLOOKUP($A143,nCino_DMW!$A$1:$AI$358,4,0)="System generated", "Y", "N"),"")</f>
        <v>N</v>
      </c>
      <c r="O143" s="0" t="str">
        <f aca="false">IF(LEFT(G143,6)="lookup", G143,IF(OR(D143=0, IFERROR(VLOOKUP($A143,nCino_DevProc!$A$2:$S$352,18,0),0)=0),"", VLOOKUP($A143,nCino_DevProc!$A$2:$S$352,18,0)))</f>
        <v/>
      </c>
      <c r="P143" s="0" t="str">
        <f aca="false">IF($B143="","",VLOOKUP($B143,'Object Info'!$A$2:$F$13,3,0))</f>
        <v>rskcsp_ds_spread_statement_record_total</v>
      </c>
      <c r="Q143" s="0" t="str">
        <f aca="false">IF(D143="","",D143)</f>
        <v>LLC_BI__Spread_Statement_Type__c</v>
      </c>
      <c r="R143" s="0" t="s">
        <v>158</v>
      </c>
      <c r="S143" s="0" t="str">
        <f aca="false">IF(OR(Q143 ="transactionKey", Q143="sequenceNumber", Q143 = "commitTimestamp", Q143 = "commitUser",Q143 = "commitNumber", Q143="changetype",Q143="entityName",Q143="ID", LEFT(Q143,12)="LastModified"), "N","Y")</f>
        <v>Y</v>
      </c>
      <c r="T143" s="0" t="str">
        <f aca="false">IF($B143="","",VLOOKUP($B143,'Object Info'!$A$2:$F$13,4,0))</f>
        <v>rskcsp_ds_spread_statement_record_total_staging</v>
      </c>
      <c r="U143" s="0" t="str">
        <f aca="false">Q143</f>
        <v>LLC_BI__Spread_Statement_Type__c</v>
      </c>
      <c r="V143" s="0" t="str">
        <f aca="false">IF(OR(LEFT(H143,9)="reference", D143=""),"STRING",VLOOKUP($H143,'DataType Conversion'!$A$8:$I$37,3,0))</f>
        <v>STRING</v>
      </c>
      <c r="W143" s="0" t="str">
        <f aca="false">IF(J143="", "",J143)</f>
        <v/>
      </c>
      <c r="X143" s="0" t="str">
        <f aca="false">S143</f>
        <v>Y</v>
      </c>
      <c r="Y143" s="0" t="str">
        <f aca="false">IF(OR($U143="Id",$U143="LastModifiedDate"), "C","")</f>
        <v/>
      </c>
      <c r="Z143" s="0" t="str">
        <f aca="false">IF(Q143= "", "", IF(H143="Picklist", "Y", "N"))</f>
        <v>N</v>
      </c>
      <c r="AA143" s="0" t="str">
        <f aca="false">IF(OR(U143="CreatedDate",U143="CreatedById"),"Must be populated when changeType = CREATE","")</f>
        <v/>
      </c>
      <c r="AB143" s="0" t="str">
        <f aca="false">IF($B143="","",VLOOKUP($B143,'Object Info'!$A$2:$F$13,5,0))</f>
        <v>rskcsp_ds_spread_statement_record_total_curated</v>
      </c>
      <c r="AC143" s="0" t="str">
        <f aca="false">U143</f>
        <v>LLC_BI__Spread_Statement_Type__c</v>
      </c>
      <c r="AD143" s="0" t="str">
        <f aca="false">V143</f>
        <v>STRING</v>
      </c>
      <c r="AE143" s="0" t="str">
        <f aca="false">IF(W143="","",W143)</f>
        <v/>
      </c>
      <c r="AF143" s="0" t="str">
        <f aca="false">X143</f>
        <v>Y</v>
      </c>
      <c r="AG143" s="0" t="str">
        <f aca="false">M143</f>
        <v>F</v>
      </c>
      <c r="AH143" s="0" t="str">
        <f aca="false">IF(AC143="LastModifiedDate","Must be latest date for the record id in Staging, and date must be t-1", "")</f>
        <v/>
      </c>
      <c r="AL143" s="0" t="str">
        <f aca="false">IF($B143="","",VLOOKUP($B143,'Object Info'!$A$2:$F$13,6,0))</f>
        <v>spread_statement_record_total</v>
      </c>
      <c r="AM143" s="0" t="str">
        <f aca="false">IF(AC143="","",IF(OR(AC143="ccs_migration_id__c"),SUBSTITUTE(LOWER(AC143),"__c",""),_xlfn.IFNA(SUBSTITUTE(SUBSTITUTE(SUBSTITUTE(SUBSTITUTE(AC143,"LLC_BI__",""),"CCS_",""),"__c",""),"cm_",""),AC143)))</f>
        <v>Spread_Statement_Type</v>
      </c>
      <c r="AN143" s="0" t="str">
        <f aca="false">IF(AD143="","",AD143)</f>
        <v>STRING</v>
      </c>
      <c r="AO143" s="0" t="str">
        <f aca="false">IF(AE143="","",AE143)</f>
        <v/>
      </c>
      <c r="AP143" s="0" t="str">
        <f aca="false">IF(AF143="","",AF143)</f>
        <v>Y</v>
      </c>
      <c r="AQ143" s="0" t="str">
        <f aca="false">IF(AG143="","",AG143)</f>
        <v>F</v>
      </c>
    </row>
    <row r="144" customFormat="false" ht="15" hidden="false" customHeight="false" outlineLevel="0" collapsed="false">
      <c r="A144" s="0" t="str">
        <f aca="false">B144&amp;D144</f>
        <v>LLC_BI__Spread_Statement_Record_Total__cLLC_BI__Title__c</v>
      </c>
      <c r="B144" s="0" t="s">
        <v>99</v>
      </c>
      <c r="C144" s="0" t="str">
        <f aca="false">_xlfn.IFNA(VLOOKUP($A144,nCino_DMW!$A$2:$AI$358,7,0),"")</f>
        <v>Spread Statement Total Group</v>
      </c>
      <c r="D144" s="0" t="s">
        <v>513</v>
      </c>
      <c r="E144" s="0" t="str">
        <f aca="false">_xlfn.IFNA(VLOOKUP($A144,nCino_DMW!$A$2:$AI$358,9,0),"")</f>
        <v>Title</v>
      </c>
      <c r="F144" s="0" t="str">
        <f aca="false">_xlfn.IFNA(VLOOKUP($A144,nCino_DMW!$A$1:$AI$358,12,0),"")</f>
        <v>This field is required. It is driven by user selection within the spreading application. The value in this field is what displays in the group header for a group as opposed to the spread statement record total name, which displays as the sum line item name.</v>
      </c>
      <c r="G144" s="0" t="str">
        <f aca="false">_xlfn.IFNA(IF(VLOOKUP($A144,nCino_DMW!$A$1:$AI$358,13,0)=0,"", VLOOKUP($A144,nCino_DMW!$A$1:$AI$358,13,0)),"")</f>
        <v>Text</v>
      </c>
      <c r="H144" s="0" t="str">
        <f aca="false">_xlfn.IFNA(IF(VLOOKUP($A144,nCino_DevProc!$A$2:$S$352,8,0)=0,"", VLOOKUP($A144,nCino_DevProc!$A$2:$S$352,8,0)),"")</f>
        <v>string</v>
      </c>
      <c r="I144" s="0" t="n">
        <f aca="false">_xlfn.IFNA(IF(VLOOKUP($A144,nCino_DMW!$A$1:$AI$358,2,0)=0,"", VLOOKUP($A144,nCino_DMW!$A$1:$AI$358,2,0)),"")</f>
        <v>255</v>
      </c>
      <c r="K144" s="0" t="str">
        <f aca="false">IFERROR(IF(VLOOKUP($A144,nCino_DMW!$A$1:$AI$358,22,0)="Y", "N", IF(VLOOKUP($A144,nCino_DMW!$A$1:$AI$358,22,0)="N",  "Y", "")),"")</f>
        <v>N</v>
      </c>
      <c r="L144" s="0" t="str">
        <f aca="false">_xlfn.IFNA(IF(VLOOKUP($A144,nCino_DevProc!$A$2:$S$352,8,0)=TRUE(), "Y", "N"),"")</f>
        <v>N</v>
      </c>
      <c r="M144" s="0" t="str">
        <f aca="false">IFERROR(IF(VLOOKUP($A144,nCino_DevProc!$A$2:$S$352,18,0)=TRUE(), "E", IF(D144="Id", "P", IF(OR(LEFT(G144, 6) = "Lookup", LEFT(G144, 6) ="Master"), "F",""))),"")</f>
        <v/>
      </c>
      <c r="N144" s="0" t="str">
        <f aca="false">_xlfn.IFNA(IF(VLOOKUP($A144,nCino_DMW!$A$1:$AI$358,4,0)="System generated", "Y", "N"),"")</f>
        <v>N</v>
      </c>
      <c r="O144" s="0" t="str">
        <f aca="false">IF(LEFT(G144,6)="lookup", G144,IF(OR(D144=0, IFERROR(VLOOKUP($A144,nCino_DevProc!$A$2:$S$352,18,0),0)=0),"", VLOOKUP($A144,nCino_DevProc!$A$2:$S$352,18,0)))</f>
        <v/>
      </c>
      <c r="P144" s="0" t="str">
        <f aca="false">IF($B144="","",VLOOKUP($B144,'Object Info'!$A$2:$F$13,3,0))</f>
        <v>rskcsp_ds_spread_statement_record_total</v>
      </c>
      <c r="Q144" s="0" t="str">
        <f aca="false">IF(D144="","",D144)</f>
        <v>LLC_BI__Title__c</v>
      </c>
      <c r="R144" s="0" t="s">
        <v>158</v>
      </c>
      <c r="S144" s="0" t="str">
        <f aca="false">IF(OR(Q144 ="transactionKey", Q144="sequenceNumber", Q144 = "commitTimestamp", Q144 = "commitUser",Q144 = "commitNumber", Q144="changetype",Q144="entityName",Q144="ID", LEFT(Q144,12)="LastModified"), "N","Y")</f>
        <v>Y</v>
      </c>
      <c r="T144" s="0" t="str">
        <f aca="false">IF($B144="","",VLOOKUP($B144,'Object Info'!$A$2:$F$13,4,0))</f>
        <v>rskcsp_ds_spread_statement_record_total_staging</v>
      </c>
      <c r="U144" s="0" t="str">
        <f aca="false">Q144</f>
        <v>LLC_BI__Title__c</v>
      </c>
      <c r="V144" s="0" t="str">
        <f aca="false">IF(OR(LEFT(H144,9)="reference", D144=""),"STRING",VLOOKUP($H144,'DataType Conversion'!$A$8:$I$37,3,0))</f>
        <v>STRING</v>
      </c>
      <c r="W144" s="0" t="str">
        <f aca="false">IF(J144="", "",J144)</f>
        <v/>
      </c>
      <c r="X144" s="0" t="str">
        <f aca="false">S144</f>
        <v>Y</v>
      </c>
      <c r="Y144" s="0" t="str">
        <f aca="false">IF(OR($U144="Id",$U144="LastModifiedDate"), "C","")</f>
        <v/>
      </c>
      <c r="Z144" s="0" t="str">
        <f aca="false">IF(Q144= "", "", IF(H144="Picklist", "Y", "N"))</f>
        <v>N</v>
      </c>
      <c r="AA144" s="0" t="str">
        <f aca="false">IF(OR(U144="CreatedDate",U144="CreatedById"),"Must be populated when changeType = CREATE","")</f>
        <v/>
      </c>
      <c r="AB144" s="0" t="str">
        <f aca="false">IF($B144="","",VLOOKUP($B144,'Object Info'!$A$2:$F$13,5,0))</f>
        <v>rskcsp_ds_spread_statement_record_total_curated</v>
      </c>
      <c r="AC144" s="0" t="str">
        <f aca="false">U144</f>
        <v>LLC_BI__Title__c</v>
      </c>
      <c r="AD144" s="0" t="str">
        <f aca="false">V144</f>
        <v>STRING</v>
      </c>
      <c r="AE144" s="0" t="str">
        <f aca="false">IF(W144="","",W144)</f>
        <v/>
      </c>
      <c r="AF144" s="0" t="str">
        <f aca="false">X144</f>
        <v>Y</v>
      </c>
      <c r="AG144" s="0" t="str">
        <f aca="false">M144</f>
        <v/>
      </c>
      <c r="AH144" s="0" t="str">
        <f aca="false">IF(AC144="LastModifiedDate","Must be latest date for the record id in Staging, and date must be t-1", "")</f>
        <v/>
      </c>
      <c r="AL144" s="0" t="str">
        <f aca="false">IF($B144="","",VLOOKUP($B144,'Object Info'!$A$2:$F$13,6,0))</f>
        <v>spread_statement_record_total</v>
      </c>
      <c r="AM144" s="0" t="str">
        <f aca="false">IF(AC144="","",IF(OR(AC144="ccs_migration_id__c"),SUBSTITUTE(LOWER(AC144),"__c",""),_xlfn.IFNA(SUBSTITUTE(SUBSTITUTE(SUBSTITUTE(SUBSTITUTE(AC144,"LLC_BI__",""),"CCS_",""),"__c",""),"cm_",""),AC144)))</f>
        <v>Title</v>
      </c>
      <c r="AN144" s="0" t="str">
        <f aca="false">IF(AD144="","",AD144)</f>
        <v>STRING</v>
      </c>
      <c r="AO144" s="0" t="str">
        <f aca="false">IF(AE144="","",AE144)</f>
        <v/>
      </c>
      <c r="AP144" s="0" t="str">
        <f aca="false">IF(AF144="","",AF144)</f>
        <v>Y</v>
      </c>
      <c r="AQ144" s="0" t="str">
        <f aca="false">IF(AG144="","",AG144)</f>
        <v/>
      </c>
    </row>
    <row r="145" customFormat="false" ht="15" hidden="false" customHeight="false" outlineLevel="0" collapsed="false">
      <c r="A145" s="0" t="str">
        <f aca="false">B145&amp;D145</f>
        <v>LLC_BI__Spread_Statement_Record_Total__cLLC_BI__Total_Type__c</v>
      </c>
      <c r="B145" s="0" t="s">
        <v>99</v>
      </c>
      <c r="C145" s="0" t="str">
        <f aca="false">_xlfn.IFNA(VLOOKUP($A145,nCino_DMW!$A$2:$AI$358,7,0),"")</f>
        <v>Spread Statement Total Group</v>
      </c>
      <c r="D145" s="0" t="s">
        <v>542</v>
      </c>
      <c r="E145" s="0" t="str">
        <f aca="false">_xlfn.IFNA(VLOOKUP($A145,nCino_DMW!$A$2:$AI$358,9,0),"")</f>
        <v>Total Type</v>
      </c>
      <c r="F145" s="0" t="str">
        <f aca="false">_xlfn.IFNA(VLOOKUP($A145,nCino_DMW!$A$1:$AI$358,12,0),"")</f>
        <v>This field is required. It is set automatically whenver a spread statement record total (group total) is created. It specifies the type of spread statement record: "Standard" is is the default and used for all user created groups. "Knockout" is used for "Operating Expenses" in the NOI Statement, as it is a custom group.</v>
      </c>
      <c r="G145" s="0" t="str">
        <f aca="false">_xlfn.IFNA(IF(VLOOKUP($A145,nCino_DMW!$A$1:$AI$358,13,0)=0,"", VLOOKUP($A145,nCino_DMW!$A$1:$AI$358,13,0)),"")</f>
        <v>Picklist</v>
      </c>
      <c r="H145" s="0" t="str">
        <f aca="false">_xlfn.IFNA(IF(VLOOKUP($A145,nCino_DevProc!$A$2:$S$352,8,0)=0,"", VLOOKUP($A145,nCino_DevProc!$A$2:$S$352,8,0)),"")</f>
        <v>picklist</v>
      </c>
      <c r="I145" s="0" t="str">
        <f aca="false">_xlfn.IFNA(IF(VLOOKUP($A145,nCino_DMW!$A$1:$AI$358,2,0)=0,"", VLOOKUP($A145,nCino_DMW!$A$1:$AI$358,2,0)),"")</f>
        <v>See picklist options for lengths</v>
      </c>
      <c r="K145" s="0" t="str">
        <f aca="false">IFERROR(IF(VLOOKUP($A145,nCino_DMW!$A$1:$AI$358,22,0)="Y", "N", IF(VLOOKUP($A145,nCino_DMW!$A$1:$AI$358,22,0)="N",  "Y", "")),"")</f>
        <v>Y</v>
      </c>
      <c r="L145" s="0" t="str">
        <f aca="false">_xlfn.IFNA(IF(VLOOKUP($A145,nCino_DevProc!$A$2:$S$352,8,0)=TRUE(), "Y", "N"),"")</f>
        <v>N</v>
      </c>
      <c r="M145" s="0" t="str">
        <f aca="false">IFERROR(IF(VLOOKUP($A145,nCino_DevProc!$A$2:$S$352,18,0)=TRUE(), "E", IF(D145="Id", "P", IF(OR(LEFT(G145, 6) = "Lookup", LEFT(G145, 6) ="Master"), "F",""))),"")</f>
        <v/>
      </c>
      <c r="N145" s="0" t="str">
        <f aca="false">_xlfn.IFNA(IF(VLOOKUP($A145,nCino_DMW!$A$1:$AI$358,4,0)="System generated", "Y", "N"),"")</f>
        <v>N</v>
      </c>
      <c r="O145" s="0" t="str">
        <f aca="false">IF(LEFT(G145,6)="lookup", G145,IF(OR(D145=0, IFERROR(VLOOKUP($A145,nCino_DevProc!$A$2:$S$352,18,0),0)=0),"", VLOOKUP($A145,nCino_DevProc!$A$2:$S$352,18,0)))</f>
        <v/>
      </c>
      <c r="P145" s="0" t="str">
        <f aca="false">IF($B145="","",VLOOKUP($B145,'Object Info'!$A$2:$F$13,3,0))</f>
        <v>rskcsp_ds_spread_statement_record_total</v>
      </c>
      <c r="Q145" s="0" t="str">
        <f aca="false">IF(D145="","",D145)</f>
        <v>LLC_BI__Total_Type__c</v>
      </c>
      <c r="R145" s="0" t="s">
        <v>158</v>
      </c>
      <c r="S145" s="0" t="str">
        <f aca="false">IF(OR(Q145 ="transactionKey", Q145="sequenceNumber", Q145 = "commitTimestamp", Q145 = "commitUser",Q145 = "commitNumber", Q145="changetype",Q145="entityName",Q145="ID", LEFT(Q145,12)="LastModified"), "N","Y")</f>
        <v>Y</v>
      </c>
      <c r="T145" s="0" t="str">
        <f aca="false">IF($B145="","",VLOOKUP($B145,'Object Info'!$A$2:$F$13,4,0))</f>
        <v>rskcsp_ds_spread_statement_record_total_staging</v>
      </c>
      <c r="U145" s="0" t="str">
        <f aca="false">Q145</f>
        <v>LLC_BI__Total_Type__c</v>
      </c>
      <c r="V145" s="0" t="str">
        <f aca="false">IF(OR(LEFT(H145,9)="reference", D145=""),"STRING",VLOOKUP($H145,'DataType Conversion'!$A$8:$I$37,3,0))</f>
        <v>STRING</v>
      </c>
      <c r="W145" s="0" t="str">
        <f aca="false">IF(J145="", "",J145)</f>
        <v/>
      </c>
      <c r="X145" s="0" t="str">
        <f aca="false">S145</f>
        <v>Y</v>
      </c>
      <c r="Y145" s="0" t="str">
        <f aca="false">IF(OR($U145="Id",$U145="LastModifiedDate"), "C","")</f>
        <v/>
      </c>
      <c r="Z145" s="0" t="str">
        <f aca="false">IF(Q145= "", "", IF(H145="Picklist", "Y", "N"))</f>
        <v>Y</v>
      </c>
      <c r="AA145" s="0" t="str">
        <f aca="false">IF(OR(U145="CreatedDate",U145="CreatedById"),"Must be populated when changeType = CREATE","")</f>
        <v/>
      </c>
      <c r="AB145" s="0" t="str">
        <f aca="false">IF($B145="","",VLOOKUP($B145,'Object Info'!$A$2:$F$13,5,0))</f>
        <v>rskcsp_ds_spread_statement_record_total_curated</v>
      </c>
      <c r="AC145" s="0" t="str">
        <f aca="false">U145</f>
        <v>LLC_BI__Total_Type__c</v>
      </c>
      <c r="AD145" s="0" t="str">
        <f aca="false">V145</f>
        <v>STRING</v>
      </c>
      <c r="AE145" s="0" t="str">
        <f aca="false">IF(W145="","",W145)</f>
        <v/>
      </c>
      <c r="AF145" s="0" t="str">
        <f aca="false">X145</f>
        <v>Y</v>
      </c>
      <c r="AG145" s="0" t="str">
        <f aca="false">M145</f>
        <v/>
      </c>
      <c r="AH145" s="0" t="str">
        <f aca="false">IF(AC145="LastModifiedDate","Must be latest date for the record id in Staging, and date must be t-1", "")</f>
        <v/>
      </c>
      <c r="AL145" s="0" t="str">
        <f aca="false">IF($B145="","",VLOOKUP($B145,'Object Info'!$A$2:$F$13,6,0))</f>
        <v>spread_statement_record_total</v>
      </c>
      <c r="AM145" s="0" t="str">
        <f aca="false">IF(AC145="","",IF(OR(AC145="ccs_migration_id__c"),SUBSTITUTE(LOWER(AC145),"__c",""),_xlfn.IFNA(SUBSTITUTE(SUBSTITUTE(SUBSTITUTE(SUBSTITUTE(AC145,"LLC_BI__",""),"CCS_",""),"__c",""),"cm_",""),AC145)))</f>
        <v>Total_Type</v>
      </c>
      <c r="AN145" s="0" t="str">
        <f aca="false">IF(AD145="","",AD145)</f>
        <v>STRING</v>
      </c>
      <c r="AO145" s="0" t="str">
        <f aca="false">IF(AE145="","",AE145)</f>
        <v/>
      </c>
      <c r="AP145" s="0" t="str">
        <f aca="false">IF(AF145="","",AF145)</f>
        <v>Y</v>
      </c>
      <c r="AQ145" s="0" t="str">
        <f aca="false">IF(AG145="","",AG145)</f>
        <v/>
      </c>
    </row>
    <row r="146" customFormat="false" ht="15" hidden="false" customHeight="false" outlineLevel="0" collapsed="false">
      <c r="A146" s="0" t="str">
        <f aca="false">B146&amp;D146</f>
        <v>LLC_BI__Spread_Statement_Record_Value__cCreatedById</v>
      </c>
      <c r="B146" s="0" t="s">
        <v>93</v>
      </c>
      <c r="C146" s="0" t="str">
        <f aca="false">_xlfn.IFNA(VLOOKUP($A146,nCino_DMW!$A$2:$AI$358,7,0),"")</f>
        <v>Spread Statement Record Value</v>
      </c>
      <c r="D146" s="0" t="s">
        <v>168</v>
      </c>
      <c r="E146" s="0" t="str">
        <f aca="false">_xlfn.IFNA(VLOOKUP($A146,nCino_DMW!$A$2:$AI$358,9,0),"")</f>
        <v>Created By</v>
      </c>
      <c r="F146" s="0" t="str">
        <f aca="false">_xlfn.IFNA(VLOOKUP($A146,nCino_DMW!$A$1:$AI$358,12,0),"")</f>
        <v>Record created by user.</v>
      </c>
      <c r="G146" s="0" t="str">
        <f aca="false">_xlfn.IFNA(IF(VLOOKUP($A146,nCino_DMW!$A$1:$AI$358,13,0)=0,"", VLOOKUP($A146,nCino_DMW!$A$1:$AI$358,13,0)),"")</f>
        <v>Lookup(User)</v>
      </c>
      <c r="H146" s="0" t="str">
        <f aca="false">_xlfn.IFNA(IF(VLOOKUP($A146,nCino_DevProc!$A$2:$S$352,8,0)=0,"", VLOOKUP($A146,nCino_DevProc!$A$2:$S$352,8,0)),"")</f>
        <v>reference(User)</v>
      </c>
      <c r="I146" s="0" t="n">
        <f aca="false">_xlfn.IFNA(IF(VLOOKUP($A146,nCino_DMW!$A$1:$AI$358,2,0)=0,"", VLOOKUP($A146,nCino_DMW!$A$1:$AI$358,2,0)),"")</f>
        <v>18</v>
      </c>
      <c r="K146" s="0" t="str">
        <f aca="false">IFERROR(IF(VLOOKUP($A146,nCino_DMW!$A$1:$AI$358,22,0)="Y", "N", IF(VLOOKUP($A146,nCino_DMW!$A$1:$AI$358,22,0)="N",  "Y", "")),"")</f>
        <v>Y</v>
      </c>
      <c r="L146" s="0" t="str">
        <f aca="false">_xlfn.IFNA(IF(VLOOKUP($A146,nCino_DevProc!$A$2:$S$352,8,0)=TRUE(), "Y", "N"),"")</f>
        <v>N</v>
      </c>
      <c r="M146" s="0" t="str">
        <f aca="false">IFERROR(IF(VLOOKUP($A146,nCino_DevProc!$A$2:$S$352,18,0)=TRUE(), "E", IF(D146="Id", "P", IF(OR(LEFT(G146, 6) = "Lookup", LEFT(G146, 6) ="Master"), "F",""))),"")</f>
        <v>F</v>
      </c>
      <c r="N146" s="0" t="str">
        <f aca="false">_xlfn.IFNA(IF(VLOOKUP($A146,nCino_DMW!$A$1:$AI$358,4,0)="System generated", "Y", "N"),"")</f>
        <v>Y</v>
      </c>
      <c r="O146" s="0" t="str">
        <f aca="false">IF(LEFT(G146,6)="lookup", G146,IF(OR(D146=0, IFERROR(VLOOKUP($A146,nCino_DevProc!$A$2:$S$352,18,0),0)=0),"", VLOOKUP($A146,nCino_DevProc!$A$2:$S$352,18,0)))</f>
        <v>Lookup(User)</v>
      </c>
      <c r="P146" s="0" t="str">
        <f aca="false">IF($B146="","",VLOOKUP($B146,'Object Info'!$A$2:$F$13,3,0))</f>
        <v>rskcsp_ds_spread_statement_record_value</v>
      </c>
      <c r="Q146" s="0" t="str">
        <f aca="false">IF(D146="","",D146)</f>
        <v>CreatedById</v>
      </c>
      <c r="R146" s="0" t="s">
        <v>158</v>
      </c>
      <c r="S146" s="0" t="str">
        <f aca="false">IF(OR(Q146 ="transactionKey", Q146="sequenceNumber", Q146 = "commitTimestamp", Q146 = "commitUser",Q146 = "commitNumber", Q146="changetype",Q146="entityName",Q146="ID", LEFT(Q146,12)="LastModified"), "N","Y")</f>
        <v>Y</v>
      </c>
      <c r="T146" s="0" t="str">
        <f aca="false">IF($B146="","",VLOOKUP($B146,'Object Info'!$A$2:$F$13,4,0))</f>
        <v>rskcsp_ds_spread_statement_record_value_staging</v>
      </c>
      <c r="U146" s="0" t="str">
        <f aca="false">Q146</f>
        <v>CreatedById</v>
      </c>
      <c r="V146" s="0" t="str">
        <f aca="false">IF(OR(LEFT(H146,9)="reference", D146=""),"STRING",VLOOKUP($H146,'DataType Conversion'!$A$8:$I$37,3,0))</f>
        <v>STRING</v>
      </c>
      <c r="W146" s="0" t="str">
        <f aca="false">IF(J146="", "",J146)</f>
        <v/>
      </c>
      <c r="X146" s="0" t="str">
        <f aca="false">S146</f>
        <v>Y</v>
      </c>
      <c r="Y146" s="0" t="str">
        <f aca="false">IF(OR($U146="Id",$U146="LastModifiedDate"), "C","")</f>
        <v/>
      </c>
      <c r="Z146" s="0" t="str">
        <f aca="false">IF(Q146= "", "", IF(H146="Picklist", "Y", "N"))</f>
        <v>N</v>
      </c>
      <c r="AA146" s="0" t="str">
        <f aca="false">IF(OR(U146="CreatedDate",U146="CreatedById"),"Must be populated when changeType = CREATE","")</f>
        <v>Must be populated when changeType = CREATE</v>
      </c>
      <c r="AB146" s="0" t="str">
        <f aca="false">IF($B146="","",VLOOKUP($B146,'Object Info'!$A$2:$F$13,5,0))</f>
        <v>rskcsp_ds_spread_statement_record_value_curated</v>
      </c>
      <c r="AC146" s="0" t="str">
        <f aca="false">U146</f>
        <v>CreatedById</v>
      </c>
      <c r="AD146" s="0" t="str">
        <f aca="false">V146</f>
        <v>STRING</v>
      </c>
      <c r="AE146" s="0" t="str">
        <f aca="false">IF(W146="","",W146)</f>
        <v/>
      </c>
      <c r="AF146" s="0" t="str">
        <f aca="false">X146</f>
        <v>Y</v>
      </c>
      <c r="AG146" s="0" t="str">
        <f aca="false">M146</f>
        <v>F</v>
      </c>
      <c r="AH146" s="0" t="str">
        <f aca="false">IF(AC146="LastModifiedDate","Must be latest date for the record id in Staging, and date must be t-1", "")</f>
        <v/>
      </c>
      <c r="AL146" s="0" t="str">
        <f aca="false">IF($B146="","",VLOOKUP($B146,'Object Info'!$A$2:$F$13,6,0))</f>
        <v>spread_statement_record_value</v>
      </c>
      <c r="AM146" s="0" t="str">
        <f aca="false">IF(AC146="","",IF(OR(AC146="ccs_migration_id__c"),SUBSTITUTE(LOWER(AC146),"__c",""),_xlfn.IFNA(SUBSTITUTE(SUBSTITUTE(SUBSTITUTE(SUBSTITUTE(AC146,"LLC_BI__",""),"CCS_",""),"__c",""),"cm_",""),AC146)))</f>
        <v>CreatedById</v>
      </c>
      <c r="AN146" s="0" t="str">
        <f aca="false">IF(AD146="","",AD146)</f>
        <v>STRING</v>
      </c>
      <c r="AO146" s="0" t="str">
        <f aca="false">IF(AE146="","",AE146)</f>
        <v/>
      </c>
      <c r="AP146" s="0" t="str">
        <f aca="false">IF(AF146="","",AF146)</f>
        <v>Y</v>
      </c>
      <c r="AQ146" s="0" t="str">
        <f aca="false">IF(AG146="","",AG146)</f>
        <v>F</v>
      </c>
    </row>
    <row r="147" customFormat="false" ht="15" hidden="false" customHeight="false" outlineLevel="0" collapsed="false">
      <c r="A147" s="0" t="str">
        <f aca="false">B147&amp;D147</f>
        <v>LLC_BI__Spread_Statement_Record_Value__cCreatedDate</v>
      </c>
      <c r="B147" s="0" t="s">
        <v>93</v>
      </c>
      <c r="C147" s="0" t="str">
        <f aca="false">_xlfn.IFNA(VLOOKUP($A147,nCino_DMW!$A$2:$AI$358,7,0),"")</f>
        <v>Spread Statement Record Value</v>
      </c>
      <c r="D147" s="0" t="s">
        <v>164</v>
      </c>
      <c r="E147" s="0" t="str">
        <f aca="false">_xlfn.IFNA(VLOOKUP($A147,nCino_DMW!$A$2:$AI$358,9,0),"")</f>
        <v>Created Date</v>
      </c>
      <c r="F147" s="0" t="str">
        <f aca="false">_xlfn.IFNA(VLOOKUP($A147,nCino_DMW!$A$1:$AI$358,12,0),"")</f>
        <v>Record created date.</v>
      </c>
      <c r="G147" s="0" t="str">
        <f aca="false">_xlfn.IFNA(IF(VLOOKUP($A147,nCino_DMW!$A$1:$AI$358,13,0)=0,"", VLOOKUP($A147,nCino_DMW!$A$1:$AI$358,13,0)),"")</f>
        <v>Date Time</v>
      </c>
      <c r="H147" s="0" t="str">
        <f aca="false">_xlfn.IFNA(IF(VLOOKUP($A147,nCino_DevProc!$A$2:$S$352,8,0)=0,"", VLOOKUP($A147,nCino_DevProc!$A$2:$S$352,8,0)),"")</f>
        <v>datetime</v>
      </c>
      <c r="I147" s="0" t="str">
        <f aca="false">_xlfn.IFNA(IF(VLOOKUP($A147,nCino_DMW!$A$1:$AI$358,2,0)=0,"", VLOOKUP($A147,nCino_DMW!$A$1:$AI$358,2,0)),"")</f>
        <v/>
      </c>
      <c r="K147" s="0" t="str">
        <f aca="false">IFERROR(IF(VLOOKUP($A147,nCino_DMW!$A$1:$AI$358,22,0)="Y", "N", IF(VLOOKUP($A147,nCino_DMW!$A$1:$AI$358,22,0)="N",  "Y", "")),"")</f>
        <v>Y</v>
      </c>
      <c r="L147" s="0" t="str">
        <f aca="false">_xlfn.IFNA(IF(VLOOKUP($A147,nCino_DevProc!$A$2:$S$352,8,0)=TRUE(), "Y", "N"),"")</f>
        <v>N</v>
      </c>
      <c r="M147" s="0" t="str">
        <f aca="false">IFERROR(IF(VLOOKUP($A147,nCino_DevProc!$A$2:$S$352,18,0)=TRUE(), "E", IF(D147="Id", "P", IF(OR(LEFT(G147, 6) = "Lookup", LEFT(G147, 6) ="Master"), "F",""))),"")</f>
        <v/>
      </c>
      <c r="N147" s="0" t="str">
        <f aca="false">_xlfn.IFNA(IF(VLOOKUP($A147,nCino_DMW!$A$1:$AI$358,4,0)="System generated", "Y", "N"),"")</f>
        <v>Y</v>
      </c>
      <c r="O147" s="0" t="str">
        <f aca="false">IF(LEFT(G147,6)="lookup", G147,IF(OR(D147=0, IFERROR(VLOOKUP($A147,nCino_DevProc!$A$2:$S$352,18,0),0)=0),"", VLOOKUP($A147,nCino_DevProc!$A$2:$S$352,18,0)))</f>
        <v/>
      </c>
      <c r="P147" s="0" t="str">
        <f aca="false">IF($B147="","",VLOOKUP($B147,'Object Info'!$A$2:$F$13,3,0))</f>
        <v>rskcsp_ds_spread_statement_record_value</v>
      </c>
      <c r="Q147" s="0" t="str">
        <f aca="false">IF(D147="","",D147)</f>
        <v>CreatedDate</v>
      </c>
      <c r="R147" s="0" t="s">
        <v>158</v>
      </c>
      <c r="S147" s="0" t="str">
        <f aca="false">IF(OR(Q147 ="transactionKey", Q147="sequenceNumber", Q147 = "commitTimestamp", Q147 = "commitUser",Q147 = "commitNumber", Q147="changetype",Q147="entityName",Q147="ID", LEFT(Q147,12)="LastModified"), "N","Y")</f>
        <v>Y</v>
      </c>
      <c r="T147" s="0" t="str">
        <f aca="false">IF($B147="","",VLOOKUP($B147,'Object Info'!$A$2:$F$13,4,0))</f>
        <v>rskcsp_ds_spread_statement_record_value_staging</v>
      </c>
      <c r="U147" s="0" t="str">
        <f aca="false">Q147</f>
        <v>CreatedDate</v>
      </c>
      <c r="V147" s="0" t="str">
        <f aca="false">IF(OR(LEFT(H147,9)="reference", D147=""),"STRING",VLOOKUP($H147,'DataType Conversion'!$A$8:$I$37,3,0))</f>
        <v>DATETIME</v>
      </c>
      <c r="W147" s="0" t="str">
        <f aca="false">IF(J147="", "",J147)</f>
        <v/>
      </c>
      <c r="X147" s="0" t="str">
        <f aca="false">S147</f>
        <v>Y</v>
      </c>
      <c r="Y147" s="0" t="str">
        <f aca="false">IF(OR($U147="Id",$U147="LastModifiedDate"), "C","")</f>
        <v/>
      </c>
      <c r="Z147" s="0" t="str">
        <f aca="false">IF(Q147= "", "", IF(H147="Picklist", "Y", "N"))</f>
        <v>N</v>
      </c>
      <c r="AA147" s="0" t="str">
        <f aca="false">IF(OR(U147="CreatedDate",U147="CreatedById"),"Must be populated when changeType = CREATE","")</f>
        <v>Must be populated when changeType = CREATE</v>
      </c>
      <c r="AB147" s="0" t="str">
        <f aca="false">IF($B147="","",VLOOKUP($B147,'Object Info'!$A$2:$F$13,5,0))</f>
        <v>rskcsp_ds_spread_statement_record_value_curated</v>
      </c>
      <c r="AC147" s="0" t="str">
        <f aca="false">U147</f>
        <v>CreatedDate</v>
      </c>
      <c r="AD147" s="0" t="str">
        <f aca="false">V147</f>
        <v>DATETIME</v>
      </c>
      <c r="AE147" s="0" t="str">
        <f aca="false">IF(W147="","",W147)</f>
        <v/>
      </c>
      <c r="AF147" s="0" t="str">
        <f aca="false">X147</f>
        <v>Y</v>
      </c>
      <c r="AG147" s="0" t="str">
        <f aca="false">M147</f>
        <v/>
      </c>
      <c r="AH147" s="0" t="str">
        <f aca="false">IF(AC147="LastModifiedDate","Must be latest date for the record id in Staging, and date must be t-1", "")</f>
        <v/>
      </c>
      <c r="AL147" s="0" t="str">
        <f aca="false">IF($B147="","",VLOOKUP($B147,'Object Info'!$A$2:$F$13,6,0))</f>
        <v>spread_statement_record_value</v>
      </c>
      <c r="AM147" s="0" t="str">
        <f aca="false">IF(AC147="","",IF(OR(AC147="ccs_migration_id__c"),SUBSTITUTE(LOWER(AC147),"__c",""),_xlfn.IFNA(SUBSTITUTE(SUBSTITUTE(SUBSTITUTE(SUBSTITUTE(AC147,"LLC_BI__",""),"CCS_",""),"__c",""),"cm_",""),AC147)))</f>
        <v>CreatedDate</v>
      </c>
      <c r="AN147" s="0" t="str">
        <f aca="false">IF(AD147="","",AD147)</f>
        <v>DATETIME</v>
      </c>
      <c r="AO147" s="0" t="str">
        <f aca="false">IF(AE147="","",AE147)</f>
        <v/>
      </c>
      <c r="AP147" s="0" t="str">
        <f aca="false">IF(AF147="","",AF147)</f>
        <v>Y</v>
      </c>
      <c r="AQ147" s="0" t="str">
        <f aca="false">IF(AG147="","",AG147)</f>
        <v/>
      </c>
    </row>
    <row r="148" customFormat="false" ht="15" hidden="false" customHeight="false" outlineLevel="0" collapsed="false">
      <c r="A148" s="0" t="str">
        <f aca="false">B148&amp;D148</f>
        <v>LLC_BI__Spread_Statement_Record_Value__cCurrencyIsoCode</v>
      </c>
      <c r="B148" s="0" t="s">
        <v>93</v>
      </c>
      <c r="C148" s="0" t="str">
        <f aca="false">_xlfn.IFNA(VLOOKUP($A148,nCino_DMW!$A$2:$AI$358,7,0),"")</f>
        <v>Spread Statement Record Value</v>
      </c>
      <c r="D148" s="0" t="s">
        <v>160</v>
      </c>
      <c r="E148" s="0" t="str">
        <f aca="false">_xlfn.IFNA(VLOOKUP($A148,nCino_DMW!$A$2:$AI$358,9,0),"")</f>
        <v>Currency</v>
      </c>
      <c r="F148" s="0" t="str">
        <f aca="false">_xlfn.IFNA(VLOOKUP($A148,nCino_DMW!$A$1:$AI$358,12,0),"")</f>
        <v>This is a picklist field that allows the user to select the applicable currency (e.g. GBP, EU, etc.)</v>
      </c>
      <c r="G148" s="0" t="str">
        <f aca="false">_xlfn.IFNA(IF(VLOOKUP($A148,nCino_DMW!$A$1:$AI$358,13,0)=0,"", VLOOKUP($A148,nCino_DMW!$A$1:$AI$358,13,0)),"")</f>
        <v>Picklist</v>
      </c>
      <c r="H148" s="0" t="str">
        <f aca="false">_xlfn.IFNA(IF(VLOOKUP($A148,nCino_DevProc!$A$2:$S$352,8,0)=0,"", VLOOKUP($A148,nCino_DevProc!$A$2:$S$352,8,0)),"")</f>
        <v>picklist</v>
      </c>
      <c r="I148" s="0" t="str">
        <f aca="false">_xlfn.IFNA(IF(VLOOKUP($A148,nCino_DMW!$A$1:$AI$358,2,0)=0,"", VLOOKUP($A148,nCino_DMW!$A$1:$AI$358,2,0)),"")</f>
        <v>See picklist options for lengths</v>
      </c>
      <c r="K148" s="0" t="str">
        <f aca="false">IFERROR(IF(VLOOKUP($A148,nCino_DMW!$A$1:$AI$358,22,0)="Y", "N", IF(VLOOKUP($A148,nCino_DMW!$A$1:$AI$358,22,0)="N",  "Y", "")),"")</f>
        <v>Y</v>
      </c>
      <c r="L148" s="0" t="str">
        <f aca="false">_xlfn.IFNA(IF(VLOOKUP($A148,nCino_DevProc!$A$2:$S$352,8,0)=TRUE(), "Y", "N"),"")</f>
        <v>N</v>
      </c>
      <c r="M148" s="0" t="str">
        <f aca="false">IFERROR(IF(VLOOKUP($A148,nCino_DevProc!$A$2:$S$352,18,0)=TRUE(), "E", IF(D148="Id", "P", IF(OR(LEFT(G148, 6) = "Lookup", LEFT(G148, 6) ="Master"), "F",""))),"")</f>
        <v/>
      </c>
      <c r="N148" s="0" t="str">
        <f aca="false">_xlfn.IFNA(IF(VLOOKUP($A148,nCino_DMW!$A$1:$AI$358,4,0)="System generated", "Y", "N"),"")</f>
        <v>Y</v>
      </c>
      <c r="O148" s="0" t="str">
        <f aca="false">IF(LEFT(G148,6)="lookup", G148,IF(OR(D148=0, IFERROR(VLOOKUP($A148,nCino_DevProc!$A$2:$S$352,18,0),0)=0),"", VLOOKUP($A148,nCino_DevProc!$A$2:$S$352,18,0)))</f>
        <v/>
      </c>
      <c r="P148" s="0" t="str">
        <f aca="false">IF($B148="","",VLOOKUP($B148,'Object Info'!$A$2:$F$13,3,0))</f>
        <v>rskcsp_ds_spread_statement_record_value</v>
      </c>
      <c r="Q148" s="0" t="str">
        <f aca="false">IF(D148="","",D148)</f>
        <v>CurrencyIsoCode</v>
      </c>
      <c r="R148" s="0" t="s">
        <v>158</v>
      </c>
      <c r="S148" s="0" t="str">
        <f aca="false">IF(OR(Q148 ="transactionKey", Q148="sequenceNumber", Q148 = "commitTimestamp", Q148 = "commitUser",Q148 = "commitNumber", Q148="changetype",Q148="entityName",Q148="ID", LEFT(Q148,12)="LastModified"), "N","Y")</f>
        <v>Y</v>
      </c>
      <c r="T148" s="0" t="str">
        <f aca="false">IF($B148="","",VLOOKUP($B148,'Object Info'!$A$2:$F$13,4,0))</f>
        <v>rskcsp_ds_spread_statement_record_value_staging</v>
      </c>
      <c r="U148" s="0" t="str">
        <f aca="false">Q148</f>
        <v>CurrencyIsoCode</v>
      </c>
      <c r="V148" s="0" t="str">
        <f aca="false">IF(OR(LEFT(H148,9)="reference", D148=""),"STRING",VLOOKUP($H148,'DataType Conversion'!$A$8:$I$37,3,0))</f>
        <v>STRING</v>
      </c>
      <c r="W148" s="0" t="str">
        <f aca="false">IF(J148="", "",J148)</f>
        <v/>
      </c>
      <c r="X148" s="0" t="str">
        <f aca="false">S148</f>
        <v>Y</v>
      </c>
      <c r="Y148" s="0" t="str">
        <f aca="false">IF(OR($U148="Id",$U148="LastModifiedDate"), "C","")</f>
        <v/>
      </c>
      <c r="Z148" s="0" t="str">
        <f aca="false">IF(Q148= "", "", IF(H148="Picklist", "Y", "N"))</f>
        <v>Y</v>
      </c>
      <c r="AA148" s="0" t="str">
        <f aca="false">IF(OR(U148="CreatedDate",U148="CreatedById"),"Must be populated when changeType = CREATE","")</f>
        <v/>
      </c>
      <c r="AB148" s="0" t="str">
        <f aca="false">IF($B148="","",VLOOKUP($B148,'Object Info'!$A$2:$F$13,5,0))</f>
        <v>rskcsp_ds_spread_statement_record_value_curated</v>
      </c>
      <c r="AC148" s="0" t="str">
        <f aca="false">U148</f>
        <v>CurrencyIsoCode</v>
      </c>
      <c r="AD148" s="0" t="str">
        <f aca="false">V148</f>
        <v>STRING</v>
      </c>
      <c r="AE148" s="0" t="str">
        <f aca="false">IF(W148="","",W148)</f>
        <v/>
      </c>
      <c r="AF148" s="0" t="str">
        <f aca="false">X148</f>
        <v>Y</v>
      </c>
      <c r="AG148" s="0" t="str">
        <f aca="false">M148</f>
        <v/>
      </c>
      <c r="AH148" s="0" t="str">
        <f aca="false">IF(AC148="LastModifiedDate","Must be latest date for the record id in Staging, and date must be t-1", "")</f>
        <v/>
      </c>
      <c r="AL148" s="0" t="str">
        <f aca="false">IF($B148="","",VLOOKUP($B148,'Object Info'!$A$2:$F$13,6,0))</f>
        <v>spread_statement_record_value</v>
      </c>
      <c r="AM148" s="0" t="str">
        <f aca="false">IF(AC148="","",IF(OR(AC148="ccs_migration_id__c"),SUBSTITUTE(LOWER(AC148),"__c",""),_xlfn.IFNA(SUBSTITUTE(SUBSTITUTE(SUBSTITUTE(SUBSTITUTE(AC148,"LLC_BI__",""),"CCS_",""),"__c",""),"cm_",""),AC148)))</f>
        <v>CurrencyIsoCode</v>
      </c>
      <c r="AN148" s="0" t="str">
        <f aca="false">IF(AD148="","",AD148)</f>
        <v>STRING</v>
      </c>
      <c r="AO148" s="0" t="str">
        <f aca="false">IF(AE148="","",AE148)</f>
        <v/>
      </c>
      <c r="AP148" s="0" t="str">
        <f aca="false">IF(AF148="","",AF148)</f>
        <v>Y</v>
      </c>
      <c r="AQ148" s="0" t="str">
        <f aca="false">IF(AG148="","",AG148)</f>
        <v/>
      </c>
    </row>
    <row r="149" customFormat="false" ht="15" hidden="false" customHeight="false" outlineLevel="0" collapsed="false">
      <c r="A149" s="0" t="str">
        <f aca="false">B149&amp;D149</f>
        <v>LLC_BI__Spread_Statement_Record_Value__cLLC_BI__Formula__c</v>
      </c>
      <c r="B149" s="0" t="s">
        <v>93</v>
      </c>
      <c r="C149" s="0" t="str">
        <f aca="false">_xlfn.IFNA(VLOOKUP($A149,nCino_DMW!$A$2:$AI$358,7,0),"")</f>
        <v>Spread Statement Record Value</v>
      </c>
      <c r="D149" s="0" t="s">
        <v>578</v>
      </c>
      <c r="E149" s="0" t="str">
        <f aca="false">_xlfn.IFNA(VLOOKUP($A149,nCino_DMW!$A$2:$AI$358,9,0),"")</f>
        <v>Formula</v>
      </c>
      <c r="F149" s="0" t="str">
        <f aca="false">_xlfn.IFNA(VLOOKUP($A149,nCino_DMW!$A$1:$AI$358,12,0),"")</f>
        <v>This field is used to hold a mathematical formula that will be evaluated on blur of a record value cell.</v>
      </c>
      <c r="G149" s="0" t="str">
        <f aca="false">_xlfn.IFNA(IF(VLOOKUP($A149,nCino_DMW!$A$1:$AI$358,13,0)=0,"", VLOOKUP($A149,nCino_DMW!$A$1:$AI$358,13,0)),"")</f>
        <v>Text</v>
      </c>
      <c r="H149" s="0" t="str">
        <f aca="false">_xlfn.IFNA(IF(VLOOKUP($A149,nCino_DevProc!$A$2:$S$352,8,0)=0,"", VLOOKUP($A149,nCino_DevProc!$A$2:$S$352,8,0)),"")</f>
        <v>string</v>
      </c>
      <c r="I149" s="0" t="n">
        <f aca="false">_xlfn.IFNA(IF(VLOOKUP($A149,nCino_DMW!$A$1:$AI$358,2,0)=0,"", VLOOKUP($A149,nCino_DMW!$A$1:$AI$358,2,0)),"")</f>
        <v>255</v>
      </c>
      <c r="K149" s="0" t="str">
        <f aca="false">IFERROR(IF(VLOOKUP($A149,nCino_DMW!$A$1:$AI$358,22,0)="Y", "N", IF(VLOOKUP($A149,nCino_DMW!$A$1:$AI$358,22,0)="N",  "Y", "")),"")</f>
        <v>Y</v>
      </c>
      <c r="L149" s="0" t="str">
        <f aca="false">_xlfn.IFNA(IF(VLOOKUP($A149,nCino_DevProc!$A$2:$S$352,8,0)=TRUE(), "Y", "N"),"")</f>
        <v>N</v>
      </c>
      <c r="M149" s="0" t="str">
        <f aca="false">IFERROR(IF(VLOOKUP($A149,nCino_DevProc!$A$2:$S$352,18,0)=TRUE(), "E", IF(D149="Id", "P", IF(OR(LEFT(G149, 6) = "Lookup", LEFT(G149, 6) ="Master"), "F",""))),"")</f>
        <v/>
      </c>
      <c r="N149" s="0" t="str">
        <f aca="false">_xlfn.IFNA(IF(VLOOKUP($A149,nCino_DMW!$A$1:$AI$358,4,0)="System generated", "Y", "N"),"")</f>
        <v>N</v>
      </c>
      <c r="O149" s="0" t="str">
        <f aca="false">IF(LEFT(G149,6)="lookup", G149,IF(OR(D149=0, IFERROR(VLOOKUP($A149,nCino_DevProc!$A$2:$S$352,18,0),0)=0),"", VLOOKUP($A149,nCino_DevProc!$A$2:$S$352,18,0)))</f>
        <v/>
      </c>
      <c r="P149" s="0" t="str">
        <f aca="false">IF($B149="","",VLOOKUP($B149,'Object Info'!$A$2:$F$13,3,0))</f>
        <v>rskcsp_ds_spread_statement_record_value</v>
      </c>
      <c r="Q149" s="0" t="str">
        <f aca="false">IF(D149="","",D149)</f>
        <v>LLC_BI__Formula__c</v>
      </c>
      <c r="R149" s="0" t="s">
        <v>158</v>
      </c>
      <c r="S149" s="0" t="str">
        <f aca="false">IF(OR(Q149 ="transactionKey", Q149="sequenceNumber", Q149 = "commitTimestamp", Q149 = "commitUser",Q149 = "commitNumber", Q149="changetype",Q149="entityName",Q149="ID", LEFT(Q149,12)="LastModified"), "N","Y")</f>
        <v>Y</v>
      </c>
      <c r="T149" s="0" t="str">
        <f aca="false">IF($B149="","",VLOOKUP($B149,'Object Info'!$A$2:$F$13,4,0))</f>
        <v>rskcsp_ds_spread_statement_record_value_staging</v>
      </c>
      <c r="U149" s="0" t="str">
        <f aca="false">Q149</f>
        <v>LLC_BI__Formula__c</v>
      </c>
      <c r="V149" s="0" t="str">
        <f aca="false">IF(OR(LEFT(H149,9)="reference", D149=""),"STRING",VLOOKUP($H149,'DataType Conversion'!$A$8:$I$37,3,0))</f>
        <v>STRING</v>
      </c>
      <c r="W149" s="0" t="str">
        <f aca="false">IF(J149="", "",J149)</f>
        <v/>
      </c>
      <c r="X149" s="0" t="str">
        <f aca="false">S149</f>
        <v>Y</v>
      </c>
      <c r="Y149" s="0" t="str">
        <f aca="false">IF(OR($U149="Id",$U149="LastModifiedDate"), "C","")</f>
        <v/>
      </c>
      <c r="Z149" s="0" t="str">
        <f aca="false">IF(Q149= "", "", IF(H149="Picklist", "Y", "N"))</f>
        <v>N</v>
      </c>
      <c r="AA149" s="0" t="str">
        <f aca="false">IF(OR(U149="CreatedDate",U149="CreatedById"),"Must be populated when changeType = CREATE","")</f>
        <v/>
      </c>
      <c r="AB149" s="0" t="str">
        <f aca="false">IF($B149="","",VLOOKUP($B149,'Object Info'!$A$2:$F$13,5,0))</f>
        <v>rskcsp_ds_spread_statement_record_value_curated</v>
      </c>
      <c r="AC149" s="0" t="str">
        <f aca="false">U149</f>
        <v>LLC_BI__Formula__c</v>
      </c>
      <c r="AD149" s="0" t="str">
        <f aca="false">V149</f>
        <v>STRING</v>
      </c>
      <c r="AE149" s="0" t="str">
        <f aca="false">IF(W149="","",W149)</f>
        <v/>
      </c>
      <c r="AF149" s="0" t="str">
        <f aca="false">X149</f>
        <v>Y</v>
      </c>
      <c r="AG149" s="0" t="str">
        <f aca="false">M149</f>
        <v/>
      </c>
      <c r="AH149" s="0" t="str">
        <f aca="false">IF(AC149="LastModifiedDate","Must be latest date for the record id in Staging, and date must be t-1", "")</f>
        <v/>
      </c>
      <c r="AL149" s="0" t="str">
        <f aca="false">IF($B149="","",VLOOKUP($B149,'Object Info'!$A$2:$F$13,6,0))</f>
        <v>spread_statement_record_value</v>
      </c>
      <c r="AM149" s="0" t="str">
        <f aca="false">IF(AC149="","",IF(OR(AC149="ccs_migration_id__c"),SUBSTITUTE(LOWER(AC149),"__c",""),_xlfn.IFNA(SUBSTITUTE(SUBSTITUTE(SUBSTITUTE(SUBSTITUTE(AC149,"LLC_BI__",""),"CCS_",""),"__c",""),"cm_",""),AC149)))</f>
        <v>Formula</v>
      </c>
      <c r="AN149" s="0" t="str">
        <f aca="false">IF(AD149="","",AD149)</f>
        <v>STRING</v>
      </c>
      <c r="AO149" s="0" t="str">
        <f aca="false">IF(AE149="","",AE149)</f>
        <v/>
      </c>
      <c r="AP149" s="0" t="str">
        <f aca="false">IF(AF149="","",AF149)</f>
        <v>Y</v>
      </c>
      <c r="AQ149" s="0" t="str">
        <f aca="false">IF(AG149="","",AG149)</f>
        <v/>
      </c>
    </row>
    <row r="150" customFormat="false" ht="15" hidden="false" customHeight="false" outlineLevel="0" collapsed="false">
      <c r="A150" s="0" t="str">
        <f aca="false">B150&amp;D150</f>
        <v>LLC_BI__Spread_Statement_Record_Value__cId</v>
      </c>
      <c r="B150" s="0" t="s">
        <v>93</v>
      </c>
      <c r="C150" s="0" t="str">
        <f aca="false">_xlfn.IFNA(VLOOKUP($A150,nCino_DMW!$A$2:$AI$358,7,0),"")</f>
        <v>Spread Statement Record Value</v>
      </c>
      <c r="D150" s="0" t="s">
        <v>143</v>
      </c>
      <c r="E150" s="0" t="str">
        <f aca="false">_xlfn.IFNA(VLOOKUP($A150,nCino_DMW!$A$2:$AI$358,9,0),"")</f>
        <v>Id</v>
      </c>
      <c r="F150" s="0" t="str">
        <f aca="false">_xlfn.IFNA(VLOOKUP($A150,nCino_DMW!$A$1:$AI$358,12,0),"")</f>
        <v>Id</v>
      </c>
      <c r="G150" s="0" t="str">
        <f aca="false">_xlfn.IFNA(IF(VLOOKUP($A150,nCino_DMW!$A$1:$AI$358,13,0)=0,"", VLOOKUP($A150,nCino_DMW!$A$1:$AI$358,13,0)),"")</f>
        <v>Id</v>
      </c>
      <c r="H150" s="0" t="str">
        <f aca="false">_xlfn.IFNA(IF(VLOOKUP($A150,nCino_DevProc!$A$2:$S$352,8,0)=0,"", VLOOKUP($A150,nCino_DevProc!$A$2:$S$352,8,0)),"")</f>
        <v>id</v>
      </c>
      <c r="I150" s="0" t="n">
        <f aca="false">_xlfn.IFNA(IF(VLOOKUP($A150,nCino_DMW!$A$1:$AI$358,2,0)=0,"", VLOOKUP($A150,nCino_DMW!$A$1:$AI$358,2,0)),"")</f>
        <v>18</v>
      </c>
      <c r="K150" s="0" t="str">
        <f aca="false">IFERROR(IF(VLOOKUP($A150,nCino_DMW!$A$1:$AI$358,22,0)="Y", "N", IF(VLOOKUP($A150,nCino_DMW!$A$1:$AI$358,22,0)="N",  "Y", "")),"")</f>
        <v>Y</v>
      </c>
      <c r="L150" s="0" t="str">
        <f aca="false">_xlfn.IFNA(IF(VLOOKUP($A150,nCino_DevProc!$A$2:$S$352,8,0)=TRUE(), "Y", "N"),"")</f>
        <v>N</v>
      </c>
      <c r="M150" s="0" t="str">
        <f aca="false">IFERROR(IF(VLOOKUP($A150,nCino_DevProc!$A$2:$S$352,18,0)=TRUE(), "E", IF(D150="Id", "P", IF(OR(LEFT(G150, 6) = "Lookup", LEFT(G150, 6) ="Master"), "F",""))),"")</f>
        <v>P</v>
      </c>
      <c r="N150" s="0" t="str">
        <f aca="false">_xlfn.IFNA(IF(VLOOKUP($A150,nCino_DMW!$A$1:$AI$358,4,0)="System generated", "Y", "N"),"")</f>
        <v>Y</v>
      </c>
      <c r="O150" s="0" t="str">
        <f aca="false">IF(LEFT(G150,6)="lookup", G150,IF(OR(D150=0, IFERROR(VLOOKUP($A150,nCino_DevProc!$A$2:$S$352,18,0),0)=0),"", VLOOKUP($A150,nCino_DevProc!$A$2:$S$352,18,0)))</f>
        <v/>
      </c>
      <c r="P150" s="0" t="str">
        <f aca="false">IF($B150="","",VLOOKUP($B150,'Object Info'!$A$2:$F$13,3,0))</f>
        <v>rskcsp_ds_spread_statement_record_value</v>
      </c>
      <c r="Q150" s="0" t="str">
        <f aca="false">IF(D150="","",D150)</f>
        <v>Id</v>
      </c>
      <c r="R150" s="0" t="s">
        <v>158</v>
      </c>
      <c r="S150" s="0" t="str">
        <f aca="false">IF(OR(Q150 ="transactionKey", Q150="sequenceNumber", Q150 = "commitTimestamp", Q150 = "commitUser",Q150 = "commitNumber", Q150="changetype",Q150="entityName",Q150="ID", LEFT(Q150,12)="LastModified"), "N","Y")</f>
        <v>N</v>
      </c>
      <c r="T150" s="0" t="str">
        <f aca="false">IF($B150="","",VLOOKUP($B150,'Object Info'!$A$2:$F$13,4,0))</f>
        <v>rskcsp_ds_spread_statement_record_value_staging</v>
      </c>
      <c r="U150" s="0" t="str">
        <f aca="false">Q150</f>
        <v>Id</v>
      </c>
      <c r="V150" s="0" t="str">
        <f aca="false">IF(OR(LEFT(H150,9)="reference", D150=""),"STRING",VLOOKUP($H150,'DataType Conversion'!$A$8:$I$37,3,0))</f>
        <v>STRING</v>
      </c>
      <c r="W150" s="0" t="str">
        <f aca="false">IF(J150="", "",J150)</f>
        <v/>
      </c>
      <c r="X150" s="0" t="str">
        <f aca="false">S150</f>
        <v>N</v>
      </c>
      <c r="Y150" s="0" t="str">
        <f aca="false">IF(OR($U150="Id",$U150="LastModifiedDate"), "C","")</f>
        <v>C</v>
      </c>
      <c r="Z150" s="0" t="str">
        <f aca="false">IF(Q150= "", "", IF(H150="Picklist", "Y", "N"))</f>
        <v>N</v>
      </c>
      <c r="AA150" s="0" t="str">
        <f aca="false">IF(OR(U150="CreatedDate",U150="CreatedById"),"Must be populated when changeType = CREATE","")</f>
        <v/>
      </c>
      <c r="AB150" s="0" t="str">
        <f aca="false">IF($B150="","",VLOOKUP($B150,'Object Info'!$A$2:$F$13,5,0))</f>
        <v>rskcsp_ds_spread_statement_record_value_curated</v>
      </c>
      <c r="AC150" s="0" t="str">
        <f aca="false">U150</f>
        <v>Id</v>
      </c>
      <c r="AD150" s="0" t="str">
        <f aca="false">V150</f>
        <v>STRING</v>
      </c>
      <c r="AE150" s="0" t="str">
        <f aca="false">IF(W150="","",W150)</f>
        <v/>
      </c>
      <c r="AF150" s="0" t="str">
        <f aca="false">X150</f>
        <v>N</v>
      </c>
      <c r="AG150" s="0" t="str">
        <f aca="false">M150</f>
        <v>P</v>
      </c>
      <c r="AH150" s="0" t="str">
        <f aca="false">IF(AC150="LastModifiedDate","Must be latest date for the record id in Staging, and date must be t-1", "")</f>
        <v/>
      </c>
      <c r="AL150" s="0" t="str">
        <f aca="false">IF($B150="","",VLOOKUP($B150,'Object Info'!$A$2:$F$13,6,0))</f>
        <v>spread_statement_record_value</v>
      </c>
      <c r="AM150" s="0" t="str">
        <f aca="false">IF(AC150="","",IF(OR(AC150="ccs_migration_id__c"),SUBSTITUTE(LOWER(AC150),"__c",""),_xlfn.IFNA(SUBSTITUTE(SUBSTITUTE(SUBSTITUTE(SUBSTITUTE(AC150,"LLC_BI__",""),"CCS_",""),"__c",""),"cm_",""),AC150)))</f>
        <v>Id</v>
      </c>
      <c r="AN150" s="0" t="str">
        <f aca="false">IF(AD150="","",AD150)</f>
        <v>STRING</v>
      </c>
      <c r="AO150" s="0" t="str">
        <f aca="false">IF(AE150="","",AE150)</f>
        <v/>
      </c>
      <c r="AP150" s="0" t="str">
        <f aca="false">IF(AF150="","",AF150)</f>
        <v>N</v>
      </c>
      <c r="AQ150" s="0" t="str">
        <f aca="false">IF(AG150="","",AG150)</f>
        <v>P</v>
      </c>
    </row>
    <row r="151" customFormat="false" ht="15" hidden="false" customHeight="false" outlineLevel="0" collapsed="false">
      <c r="A151" s="0" t="str">
        <f aca="false">B151&amp;D151</f>
        <v>LLC_BI__Spread_Statement_Record_Value__cLLC_BI__Is_Linked__c</v>
      </c>
      <c r="B151" s="0" t="s">
        <v>93</v>
      </c>
      <c r="C151" s="0" t="str">
        <f aca="false">_xlfn.IFNA(VLOOKUP($A151,nCino_DMW!$A$2:$AI$358,7,0),"")</f>
        <v>Spread Statement Record Value</v>
      </c>
      <c r="D151" s="0" t="s">
        <v>572</v>
      </c>
      <c r="E151" s="0" t="str">
        <f aca="false">_xlfn.IFNA(VLOOKUP($A151,nCino_DMW!$A$2:$AI$358,9,0),"")</f>
        <v>Is Linked</v>
      </c>
      <c r="F151" s="0" t="str">
        <f aca="false">_xlfn.IFNA(VLOOKUP($A151,nCino_DMW!$A$1:$AI$358,12,0),"")</f>
        <v>This field is populated automatically whenever the field "LLC_BI__Is_Linked__c" on its parent Spread Statement Record (chart of account) is enabled. When enabled, the spread statement record value cannot be altered manually. When disabled, a value can be manually entered.</v>
      </c>
      <c r="G151" s="0" t="str">
        <f aca="false">_xlfn.IFNA(IF(VLOOKUP($A151,nCino_DMW!$A$1:$AI$358,13,0)=0,"", VLOOKUP($A151,nCino_DMW!$A$1:$AI$358,13,0)),"")</f>
        <v>Formula (Checkbox) </v>
      </c>
      <c r="H151" s="0" t="str">
        <f aca="false">_xlfn.IFNA(IF(VLOOKUP($A151,nCino_DevProc!$A$2:$S$352,8,0)=0,"", VLOOKUP($A151,nCino_DevProc!$A$2:$S$352,8,0)),"")</f>
        <v>boolean</v>
      </c>
      <c r="I151" s="0" t="n">
        <f aca="false">_xlfn.IFNA(IF(VLOOKUP($A151,nCino_DMW!$A$1:$AI$358,2,0)=0,"", VLOOKUP($A151,nCino_DMW!$A$1:$AI$358,2,0)),"")</f>
        <v>4</v>
      </c>
      <c r="K151" s="0" t="str">
        <f aca="false">IFERROR(IF(VLOOKUP($A151,nCino_DMW!$A$1:$AI$358,22,0)="Y", "N", IF(VLOOKUP($A151,nCino_DMW!$A$1:$AI$358,22,0)="N",  "Y", "")),"")</f>
        <v>Y</v>
      </c>
      <c r="L151" s="0" t="str">
        <f aca="false">_xlfn.IFNA(IF(VLOOKUP($A151,nCino_DevProc!$A$2:$S$352,8,0)=TRUE(), "Y", "N"),"")</f>
        <v>N</v>
      </c>
      <c r="M151" s="0" t="str">
        <f aca="false">IFERROR(IF(VLOOKUP($A151,nCino_DevProc!$A$2:$S$352,18,0)=TRUE(), "E", IF(D151="Id", "P", IF(OR(LEFT(G151, 6) = "Lookup", LEFT(G151, 6) ="Master"), "F",""))),"")</f>
        <v/>
      </c>
      <c r="N151" s="0" t="str">
        <f aca="false">_xlfn.IFNA(IF(VLOOKUP($A151,nCino_DMW!$A$1:$AI$358,4,0)="System generated", "Y", "N"),"")</f>
        <v>N</v>
      </c>
      <c r="O151" s="0" t="str">
        <f aca="false">IF(LEFT(G151,6)="lookup", G151,IF(OR(D151=0, IFERROR(VLOOKUP($A151,nCino_DevProc!$A$2:$S$352,18,0),0)=0),"", VLOOKUP($A151,nCino_DevProc!$A$2:$S$352,18,0)))</f>
        <v>LLC_BI__Spread_Statement_Record__r.LLC_BI__Is_Linked__c</v>
      </c>
      <c r="P151" s="0" t="str">
        <f aca="false">IF($B151="","",VLOOKUP($B151,'Object Info'!$A$2:$F$13,3,0))</f>
        <v>rskcsp_ds_spread_statement_record_value</v>
      </c>
      <c r="Q151" s="0" t="str">
        <f aca="false">IF(D151="","",D151)</f>
        <v>LLC_BI__Is_Linked__c</v>
      </c>
      <c r="R151" s="0" t="s">
        <v>158</v>
      </c>
      <c r="S151" s="0" t="str">
        <f aca="false">IF(OR(Q151 ="transactionKey", Q151="sequenceNumber", Q151 = "commitTimestamp", Q151 = "commitUser",Q151 = "commitNumber", Q151="changetype",Q151="entityName",Q151="ID", LEFT(Q151,12)="LastModified"), "N","Y")</f>
        <v>Y</v>
      </c>
      <c r="T151" s="0" t="str">
        <f aca="false">IF($B151="","",VLOOKUP($B151,'Object Info'!$A$2:$F$13,4,0))</f>
        <v>rskcsp_ds_spread_statement_record_value_staging</v>
      </c>
      <c r="U151" s="0" t="str">
        <f aca="false">Q151</f>
        <v>LLC_BI__Is_Linked__c</v>
      </c>
      <c r="V151" s="0" t="str">
        <f aca="false">IF(OR(LEFT(H151,9)="reference", D151=""),"STRING",VLOOKUP($H151,'DataType Conversion'!$A$8:$I$37,3,0))</f>
        <v>BOOL</v>
      </c>
      <c r="W151" s="0" t="str">
        <f aca="false">IF(J151="", "",J151)</f>
        <v/>
      </c>
      <c r="X151" s="0" t="str">
        <f aca="false">S151</f>
        <v>Y</v>
      </c>
      <c r="Y151" s="0" t="str">
        <f aca="false">IF(OR($U151="Id",$U151="LastModifiedDate"), "C","")</f>
        <v/>
      </c>
      <c r="Z151" s="0" t="str">
        <f aca="false">IF(Q151= "", "", IF(H151="Picklist", "Y", "N"))</f>
        <v>N</v>
      </c>
      <c r="AA151" s="0" t="str">
        <f aca="false">IF(OR(U151="CreatedDate",U151="CreatedById"),"Must be populated when changeType = CREATE","")</f>
        <v/>
      </c>
      <c r="AB151" s="0" t="str">
        <f aca="false">IF($B151="","",VLOOKUP($B151,'Object Info'!$A$2:$F$13,5,0))</f>
        <v>rskcsp_ds_spread_statement_record_value_curated</v>
      </c>
      <c r="AC151" s="0" t="str">
        <f aca="false">U151</f>
        <v>LLC_BI__Is_Linked__c</v>
      </c>
      <c r="AD151" s="0" t="str">
        <f aca="false">V151</f>
        <v>BOOL</v>
      </c>
      <c r="AE151" s="0" t="str">
        <f aca="false">IF(W151="","",W151)</f>
        <v/>
      </c>
      <c r="AF151" s="0" t="str">
        <f aca="false">X151</f>
        <v>Y</v>
      </c>
      <c r="AG151" s="0" t="str">
        <f aca="false">M151</f>
        <v/>
      </c>
      <c r="AH151" s="0" t="str">
        <f aca="false">IF(AC151="LastModifiedDate","Must be latest date for the record id in Staging, and date must be t-1", "")</f>
        <v/>
      </c>
      <c r="AL151" s="0" t="str">
        <f aca="false">IF($B151="","",VLOOKUP($B151,'Object Info'!$A$2:$F$13,6,0))</f>
        <v>spread_statement_record_value</v>
      </c>
      <c r="AM151" s="0" t="str">
        <f aca="false">IF(AC151="","",IF(OR(AC151="ccs_migration_id__c"),SUBSTITUTE(LOWER(AC151),"__c",""),_xlfn.IFNA(SUBSTITUTE(SUBSTITUTE(SUBSTITUTE(SUBSTITUTE(AC151,"LLC_BI__",""),"CCS_",""),"__c",""),"cm_",""),AC151)))</f>
        <v>Is_Linked</v>
      </c>
      <c r="AN151" s="0" t="str">
        <f aca="false">IF(AD151="","",AD151)</f>
        <v>BOOL</v>
      </c>
      <c r="AO151" s="0" t="str">
        <f aca="false">IF(AE151="","",AE151)</f>
        <v/>
      </c>
      <c r="AP151" s="0" t="str">
        <f aca="false">IF(AF151="","",AF151)</f>
        <v>Y</v>
      </c>
      <c r="AQ151" s="0" t="str">
        <f aca="false">IF(AG151="","",AG151)</f>
        <v/>
      </c>
    </row>
    <row r="152" customFormat="false" ht="15" hidden="false" customHeight="false" outlineLevel="0" collapsed="false">
      <c r="A152" s="0" t="str">
        <f aca="false">B152&amp;D152</f>
        <v>LLC_BI__Spread_Statement_Record_Value__cLastModifiedById</v>
      </c>
      <c r="B152" s="0" t="s">
        <v>93</v>
      </c>
      <c r="C152" s="0" t="str">
        <f aca="false">_xlfn.IFNA(VLOOKUP($A152,nCino_DMW!$A$2:$AI$358,7,0),"")</f>
        <v>Spread Statement Record Value</v>
      </c>
      <c r="D152" s="0" t="s">
        <v>175</v>
      </c>
      <c r="E152" s="0" t="str">
        <f aca="false">_xlfn.IFNA(VLOOKUP($A152,nCino_DMW!$A$2:$AI$358,9,0),"")</f>
        <v>Last Modified By</v>
      </c>
      <c r="F152" s="0" t="str">
        <f aca="false">_xlfn.IFNA(VLOOKUP($A152,nCino_DMW!$A$1:$AI$358,12,0),"")</f>
        <v>Last modified by user.</v>
      </c>
      <c r="G152" s="0" t="str">
        <f aca="false">_xlfn.IFNA(IF(VLOOKUP($A152,nCino_DMW!$A$1:$AI$358,13,0)=0,"", VLOOKUP($A152,nCino_DMW!$A$1:$AI$358,13,0)),"")</f>
        <v>Lookup(User)</v>
      </c>
      <c r="H152" s="0" t="str">
        <f aca="false">_xlfn.IFNA(IF(VLOOKUP($A152,nCino_DevProc!$A$2:$S$352,8,0)=0,"", VLOOKUP($A152,nCino_DevProc!$A$2:$S$352,8,0)),"")</f>
        <v>reference(User)</v>
      </c>
      <c r="I152" s="0" t="n">
        <f aca="false">_xlfn.IFNA(IF(VLOOKUP($A152,nCino_DMW!$A$1:$AI$358,2,0)=0,"", VLOOKUP($A152,nCino_DMW!$A$1:$AI$358,2,0)),"")</f>
        <v>18</v>
      </c>
      <c r="K152" s="0" t="str">
        <f aca="false">IFERROR(IF(VLOOKUP($A152,nCino_DMW!$A$1:$AI$358,22,0)="Y", "N", IF(VLOOKUP($A152,nCino_DMW!$A$1:$AI$358,22,0)="N",  "Y", "")),"")</f>
        <v>Y</v>
      </c>
      <c r="L152" s="0" t="str">
        <f aca="false">_xlfn.IFNA(IF(VLOOKUP($A152,nCino_DevProc!$A$2:$S$352,8,0)=TRUE(), "Y", "N"),"")</f>
        <v>N</v>
      </c>
      <c r="M152" s="0" t="str">
        <f aca="false">IFERROR(IF(VLOOKUP($A152,nCino_DevProc!$A$2:$S$352,18,0)=TRUE(), "E", IF(D152="Id", "P", IF(OR(LEFT(G152, 6) = "Lookup", LEFT(G152, 6) ="Master"), "F",""))),"")</f>
        <v>F</v>
      </c>
      <c r="N152" s="0" t="str">
        <f aca="false">_xlfn.IFNA(IF(VLOOKUP($A152,nCino_DMW!$A$1:$AI$358,4,0)="System generated", "Y", "N"),"")</f>
        <v>Y</v>
      </c>
      <c r="O152" s="0" t="str">
        <f aca="false">IF(LEFT(G152,6)="lookup", G152,IF(OR(D152=0, IFERROR(VLOOKUP($A152,nCino_DevProc!$A$2:$S$352,18,0),0)=0),"", VLOOKUP($A152,nCino_DevProc!$A$2:$S$352,18,0)))</f>
        <v>Lookup(User)</v>
      </c>
      <c r="P152" s="0" t="str">
        <f aca="false">IF($B152="","",VLOOKUP($B152,'Object Info'!$A$2:$F$13,3,0))</f>
        <v>rskcsp_ds_spread_statement_record_value</v>
      </c>
      <c r="Q152" s="0" t="str">
        <f aca="false">IF(D152="","",D152)</f>
        <v>LastModifiedById</v>
      </c>
      <c r="R152" s="0" t="s">
        <v>158</v>
      </c>
      <c r="S152" s="0" t="str">
        <f aca="false">IF(OR(Q152 ="transactionKey", Q152="sequenceNumber", Q152 = "commitTimestamp", Q152 = "commitUser",Q152 = "commitNumber", Q152="changetype",Q152="entityName",Q152="ID", LEFT(Q152,12)="LastModified"), "N","Y")</f>
        <v>N</v>
      </c>
      <c r="T152" s="0" t="str">
        <f aca="false">IF($B152="","",VLOOKUP($B152,'Object Info'!$A$2:$F$13,4,0))</f>
        <v>rskcsp_ds_spread_statement_record_value_staging</v>
      </c>
      <c r="U152" s="0" t="str">
        <f aca="false">Q152</f>
        <v>LastModifiedById</v>
      </c>
      <c r="V152" s="0" t="str">
        <f aca="false">IF(OR(LEFT(H152,9)="reference", D152=""),"STRING",VLOOKUP($H152,'DataType Conversion'!$A$8:$I$37,3,0))</f>
        <v>STRING</v>
      </c>
      <c r="W152" s="0" t="str">
        <f aca="false">IF(J152="", "",J152)</f>
        <v/>
      </c>
      <c r="X152" s="0" t="str">
        <f aca="false">S152</f>
        <v>N</v>
      </c>
      <c r="Y152" s="0" t="str">
        <f aca="false">IF(OR($U152="Id",$U152="LastModifiedDate"), "C","")</f>
        <v/>
      </c>
      <c r="Z152" s="0" t="str">
        <f aca="false">IF(Q152= "", "", IF(H152="Picklist", "Y", "N"))</f>
        <v>N</v>
      </c>
      <c r="AA152" s="0" t="str">
        <f aca="false">IF(OR(U152="CreatedDate",U152="CreatedById"),"Must be populated when changeType = CREATE","")</f>
        <v/>
      </c>
      <c r="AB152" s="0" t="str">
        <f aca="false">IF($B152="","",VLOOKUP($B152,'Object Info'!$A$2:$F$13,5,0))</f>
        <v>rskcsp_ds_spread_statement_record_value_curated</v>
      </c>
      <c r="AC152" s="0" t="str">
        <f aca="false">U152</f>
        <v>LastModifiedById</v>
      </c>
      <c r="AD152" s="0" t="str">
        <f aca="false">V152</f>
        <v>STRING</v>
      </c>
      <c r="AE152" s="0" t="str">
        <f aca="false">IF(W152="","",W152)</f>
        <v/>
      </c>
      <c r="AF152" s="0" t="str">
        <f aca="false">X152</f>
        <v>N</v>
      </c>
      <c r="AG152" s="0" t="str">
        <f aca="false">M152</f>
        <v>F</v>
      </c>
      <c r="AH152" s="0" t="str">
        <f aca="false">IF(AC152="LastModifiedDate","Must be latest date for the record id in Staging, and date must be t-1", "")</f>
        <v/>
      </c>
      <c r="AL152" s="0" t="str">
        <f aca="false">IF($B152="","",VLOOKUP($B152,'Object Info'!$A$2:$F$13,6,0))</f>
        <v>spread_statement_record_value</v>
      </c>
      <c r="AM152" s="0" t="str">
        <f aca="false">IF(AC152="","",IF(OR(AC152="ccs_migration_id__c"),SUBSTITUTE(LOWER(AC152),"__c",""),_xlfn.IFNA(SUBSTITUTE(SUBSTITUTE(SUBSTITUTE(SUBSTITUTE(AC152,"LLC_BI__",""),"CCS_",""),"__c",""),"cm_",""),AC152)))</f>
        <v>LastModifiedById</v>
      </c>
      <c r="AN152" s="0" t="str">
        <f aca="false">IF(AD152="","",AD152)</f>
        <v>STRING</v>
      </c>
      <c r="AO152" s="0" t="str">
        <f aca="false">IF(AE152="","",AE152)</f>
        <v/>
      </c>
      <c r="AP152" s="0" t="str">
        <f aca="false">IF(AF152="","",AF152)</f>
        <v>N</v>
      </c>
      <c r="AQ152" s="0" t="str">
        <f aca="false">IF(AG152="","",AG152)</f>
        <v>F</v>
      </c>
    </row>
    <row r="153" customFormat="false" ht="15" hidden="false" customHeight="false" outlineLevel="0" collapsed="false">
      <c r="A153" s="0" t="str">
        <f aca="false">B153&amp;D153</f>
        <v>LLC_BI__Spread_Statement_Record_Value__cLastModifiedDate</v>
      </c>
      <c r="B153" s="0" t="s">
        <v>93</v>
      </c>
      <c r="C153" s="0" t="str">
        <f aca="false">_xlfn.IFNA(VLOOKUP($A153,nCino_DMW!$A$2:$AI$358,7,0),"")</f>
        <v>Spread Statement Record Value</v>
      </c>
      <c r="D153" s="0" t="s">
        <v>172</v>
      </c>
      <c r="E153" s="0" t="str">
        <f aca="false">_xlfn.IFNA(VLOOKUP($A153,nCino_DMW!$A$2:$AI$358,9,0),"")</f>
        <v>Last Modified Date</v>
      </c>
      <c r="F153" s="0" t="str">
        <f aca="false">_xlfn.IFNA(VLOOKUP($A153,nCino_DMW!$A$1:$AI$358,12,0),"")</f>
        <v>Last modified date.</v>
      </c>
      <c r="G153" s="0" t="str">
        <f aca="false">_xlfn.IFNA(IF(VLOOKUP($A153,nCino_DMW!$A$1:$AI$358,13,0)=0,"", VLOOKUP($A153,nCino_DMW!$A$1:$AI$358,13,0)),"")</f>
        <v>Date Time</v>
      </c>
      <c r="H153" s="0" t="str">
        <f aca="false">_xlfn.IFNA(IF(VLOOKUP($A153,nCino_DevProc!$A$2:$S$352,8,0)=0,"", VLOOKUP($A153,nCino_DevProc!$A$2:$S$352,8,0)),"")</f>
        <v>datetime</v>
      </c>
      <c r="I153" s="0" t="str">
        <f aca="false">_xlfn.IFNA(IF(VLOOKUP($A153,nCino_DMW!$A$1:$AI$358,2,0)=0,"", VLOOKUP($A153,nCino_DMW!$A$1:$AI$358,2,0)),"")</f>
        <v/>
      </c>
      <c r="K153" s="0" t="str">
        <f aca="false">IFERROR(IF(VLOOKUP($A153,nCino_DMW!$A$1:$AI$358,22,0)="Y", "N", IF(VLOOKUP($A153,nCino_DMW!$A$1:$AI$358,22,0)="N",  "Y", "")),"")</f>
        <v>Y</v>
      </c>
      <c r="L153" s="0" t="str">
        <f aca="false">_xlfn.IFNA(IF(VLOOKUP($A153,nCino_DevProc!$A$2:$S$352,8,0)=TRUE(), "Y", "N"),"")</f>
        <v>N</v>
      </c>
      <c r="M153" s="0" t="str">
        <f aca="false">IFERROR(IF(VLOOKUP($A153,nCino_DevProc!$A$2:$S$352,18,0)=TRUE(), "E", IF(D153="Id", "P", IF(OR(LEFT(G153, 6) = "Lookup", LEFT(G153, 6) ="Master"), "F",""))),"")</f>
        <v/>
      </c>
      <c r="N153" s="0" t="str">
        <f aca="false">_xlfn.IFNA(IF(VLOOKUP($A153,nCino_DMW!$A$1:$AI$358,4,0)="System generated", "Y", "N"),"")</f>
        <v>Y</v>
      </c>
      <c r="O153" s="0" t="str">
        <f aca="false">IF(LEFT(G153,6)="lookup", G153,IF(OR(D153=0, IFERROR(VLOOKUP($A153,nCino_DevProc!$A$2:$S$352,18,0),0)=0),"", VLOOKUP($A153,nCino_DevProc!$A$2:$S$352,18,0)))</f>
        <v/>
      </c>
      <c r="P153" s="0" t="str">
        <f aca="false">IF($B153="","",VLOOKUP($B153,'Object Info'!$A$2:$F$13,3,0))</f>
        <v>rskcsp_ds_spread_statement_record_value</v>
      </c>
      <c r="Q153" s="0" t="str">
        <f aca="false">IF(D153="","",D153)</f>
        <v>LastModifiedDate</v>
      </c>
      <c r="R153" s="0" t="s">
        <v>158</v>
      </c>
      <c r="S153" s="0" t="str">
        <f aca="false">IF(OR(Q153 ="transactionKey", Q153="sequenceNumber", Q153 = "commitTimestamp", Q153 = "commitUser",Q153 = "commitNumber", Q153="changetype",Q153="entityName",Q153="ID", LEFT(Q153,12)="LastModified"), "N","Y")</f>
        <v>N</v>
      </c>
      <c r="T153" s="0" t="str">
        <f aca="false">IF($B153="","",VLOOKUP($B153,'Object Info'!$A$2:$F$13,4,0))</f>
        <v>rskcsp_ds_spread_statement_record_value_staging</v>
      </c>
      <c r="U153" s="0" t="str">
        <f aca="false">Q153</f>
        <v>LastModifiedDate</v>
      </c>
      <c r="V153" s="0" t="str">
        <f aca="false">IF(OR(LEFT(H153,9)="reference", D153=""),"STRING",VLOOKUP($H153,'DataType Conversion'!$A$8:$I$37,3,0))</f>
        <v>DATETIME</v>
      </c>
      <c r="W153" s="0" t="str">
        <f aca="false">IF(J153="", "",J153)</f>
        <v/>
      </c>
      <c r="X153" s="0" t="str">
        <f aca="false">S153</f>
        <v>N</v>
      </c>
      <c r="Y153" s="0" t="str">
        <f aca="false">IF(OR($U153="Id",$U153="LastModifiedDate"), "C","")</f>
        <v>C</v>
      </c>
      <c r="Z153" s="0" t="str">
        <f aca="false">IF(Q153= "", "", IF(H153="Picklist", "Y", "N"))</f>
        <v>N</v>
      </c>
      <c r="AA153" s="0" t="str">
        <f aca="false">IF(OR(U153="CreatedDate",U153="CreatedById"),"Must be populated when changeType = CREATE","")</f>
        <v/>
      </c>
      <c r="AB153" s="0" t="str">
        <f aca="false">IF($B153="","",VLOOKUP($B153,'Object Info'!$A$2:$F$13,5,0))</f>
        <v>rskcsp_ds_spread_statement_record_value_curated</v>
      </c>
      <c r="AC153" s="0" t="str">
        <f aca="false">U153</f>
        <v>LastModifiedDate</v>
      </c>
      <c r="AD153" s="0" t="str">
        <f aca="false">V153</f>
        <v>DATETIME</v>
      </c>
      <c r="AE153" s="0" t="str">
        <f aca="false">IF(W153="","",W153)</f>
        <v/>
      </c>
      <c r="AF153" s="0" t="str">
        <f aca="false">X153</f>
        <v>N</v>
      </c>
      <c r="AG153" s="0" t="str">
        <f aca="false">M153</f>
        <v/>
      </c>
      <c r="AH153" s="0" t="str">
        <f aca="false">IF(AC153="LastModifiedDate","Must be latest date for the record id in Staging, and date must be t-1", "")</f>
        <v>Must be latest date for the record id in Staging, and date must be t-1</v>
      </c>
      <c r="AL153" s="0" t="str">
        <f aca="false">IF($B153="","",VLOOKUP($B153,'Object Info'!$A$2:$F$13,6,0))</f>
        <v>spread_statement_record_value</v>
      </c>
      <c r="AM153" s="0" t="str">
        <f aca="false">IF(AC153="","",IF(OR(AC153="ccs_migration_id__c"),SUBSTITUTE(LOWER(AC153),"__c",""),_xlfn.IFNA(SUBSTITUTE(SUBSTITUTE(SUBSTITUTE(SUBSTITUTE(AC153,"LLC_BI__",""),"CCS_",""),"__c",""),"cm_",""),AC153)))</f>
        <v>LastModifiedDate</v>
      </c>
      <c r="AN153" s="0" t="str">
        <f aca="false">IF(AD153="","",AD153)</f>
        <v>DATETIME</v>
      </c>
      <c r="AO153" s="0" t="str">
        <f aca="false">IF(AE153="","",AE153)</f>
        <v/>
      </c>
      <c r="AP153" s="0" t="str">
        <f aca="false">IF(AF153="","",AF153)</f>
        <v>N</v>
      </c>
      <c r="AQ153" s="0" t="str">
        <f aca="false">IF(AG153="","",AG153)</f>
        <v/>
      </c>
    </row>
    <row r="154" customFormat="false" ht="15" hidden="false" customHeight="false" outlineLevel="0" collapsed="false">
      <c r="A154" s="0" t="str">
        <f aca="false">B154&amp;D154</f>
        <v>LLC_BI__Spread_Statement_Record_Value__cLLC_BI__lookupKey__c</v>
      </c>
      <c r="B154" s="0" t="s">
        <v>93</v>
      </c>
      <c r="C154" s="0" t="str">
        <f aca="false">_xlfn.IFNA(VLOOKUP($A154,nCino_DMW!$A$2:$AI$358,7,0),"")</f>
        <v>Spread Statement Record Value</v>
      </c>
      <c r="D154" s="0" t="s">
        <v>192</v>
      </c>
      <c r="E154" s="0" t="str">
        <f aca="false">_xlfn.IFNA(VLOOKUP($A154,nCino_DMW!$A$2:$AI$358,9,0),"")</f>
        <v>lookupKey</v>
      </c>
      <c r="F154" s="0" t="str">
        <f aca="false">_xlfn.IFNA(VLOOKUP($A154,nCino_DMW!$A$1:$AI$358,12,0),"")</f>
        <v>The field typically contains an external identifier that is used to associate the record with its matching record in an external system.</v>
      </c>
      <c r="G154" s="0" t="str">
        <f aca="false">_xlfn.IFNA(IF(VLOOKUP($A154,nCino_DMW!$A$1:$AI$358,13,0)=0,"", VLOOKUP($A154,nCino_DMW!$A$1:$AI$358,13,0)),"")</f>
        <v>Text (External ID) (Unique Case Insensitive)</v>
      </c>
      <c r="H154" s="0" t="str">
        <f aca="false">_xlfn.IFNA(IF(VLOOKUP($A154,nCino_DevProc!$A$2:$S$352,8,0)=0,"", VLOOKUP($A154,nCino_DevProc!$A$2:$S$352,8,0)),"")</f>
        <v>string</v>
      </c>
      <c r="I154" s="0" t="n">
        <f aca="false">_xlfn.IFNA(IF(VLOOKUP($A154,nCino_DMW!$A$1:$AI$358,2,0)=0,"", VLOOKUP($A154,nCino_DMW!$A$1:$AI$358,2,0)),"")</f>
        <v>255</v>
      </c>
      <c r="K154" s="0" t="str">
        <f aca="false">IFERROR(IF(VLOOKUP($A154,nCino_DMW!$A$1:$AI$358,22,0)="Y", "N", IF(VLOOKUP($A154,nCino_DMW!$A$1:$AI$358,22,0)="N",  "Y", "")),"")</f>
        <v>N</v>
      </c>
      <c r="L154" s="0" t="str">
        <f aca="false">_xlfn.IFNA(IF(VLOOKUP($A154,nCino_DevProc!$A$2:$S$352,8,0)=TRUE(), "Y", "N"),"")</f>
        <v>N</v>
      </c>
      <c r="M154" s="0" t="str">
        <f aca="false">IFERROR(IF(VLOOKUP($A154,nCino_DevProc!$A$2:$S$352,18,0)=TRUE(), "E", IF(D154="Id", "P", IF(OR(LEFT(G154, 6) = "Lookup", LEFT(G154, 6) ="Master"), "F",""))),"")</f>
        <v/>
      </c>
      <c r="N154" s="0" t="str">
        <f aca="false">_xlfn.IFNA(IF(VLOOKUP($A154,nCino_DMW!$A$1:$AI$358,4,0)="System generated", "Y", "N"),"")</f>
        <v>N</v>
      </c>
      <c r="O154" s="0" t="str">
        <f aca="false">IF(LEFT(G154,6)="lookup", G154,IF(OR(D154=0, IFERROR(VLOOKUP($A154,nCino_DevProc!$A$2:$S$352,18,0),0)=0),"", VLOOKUP($A154,nCino_DevProc!$A$2:$S$352,18,0)))</f>
        <v/>
      </c>
      <c r="P154" s="0" t="str">
        <f aca="false">IF($B154="","",VLOOKUP($B154,'Object Info'!$A$2:$F$13,3,0))</f>
        <v>rskcsp_ds_spread_statement_record_value</v>
      </c>
      <c r="Q154" s="0" t="str">
        <f aca="false">IF(D154="","",D154)</f>
        <v>LLC_BI__lookupKey__c</v>
      </c>
      <c r="R154" s="0" t="s">
        <v>158</v>
      </c>
      <c r="S154" s="0" t="str">
        <f aca="false">IF(OR(Q154 ="transactionKey", Q154="sequenceNumber", Q154 = "commitTimestamp", Q154 = "commitUser",Q154 = "commitNumber", Q154="changetype",Q154="entityName",Q154="ID", LEFT(Q154,12)="LastModified"), "N","Y")</f>
        <v>Y</v>
      </c>
      <c r="T154" s="0" t="str">
        <f aca="false">IF($B154="","",VLOOKUP($B154,'Object Info'!$A$2:$F$13,4,0))</f>
        <v>rskcsp_ds_spread_statement_record_value_staging</v>
      </c>
      <c r="U154" s="0" t="str">
        <f aca="false">Q154</f>
        <v>LLC_BI__lookupKey__c</v>
      </c>
      <c r="V154" s="0" t="str">
        <f aca="false">IF(OR(LEFT(H154,9)="reference", D154=""),"STRING",VLOOKUP($H154,'DataType Conversion'!$A$8:$I$37,3,0))</f>
        <v>STRING</v>
      </c>
      <c r="W154" s="0" t="str">
        <f aca="false">IF(J154="", "",J154)</f>
        <v/>
      </c>
      <c r="X154" s="0" t="str">
        <f aca="false">S154</f>
        <v>Y</v>
      </c>
      <c r="Y154" s="0" t="str">
        <f aca="false">IF(OR($U154="Id",$U154="LastModifiedDate"), "C","")</f>
        <v/>
      </c>
      <c r="Z154" s="0" t="str">
        <f aca="false">IF(Q154= "", "", IF(H154="Picklist", "Y", "N"))</f>
        <v>N</v>
      </c>
      <c r="AA154" s="0" t="str">
        <f aca="false">IF(OR(U154="CreatedDate",U154="CreatedById"),"Must be populated when changeType = CREATE","")</f>
        <v/>
      </c>
      <c r="AB154" s="0" t="str">
        <f aca="false">IF($B154="","",VLOOKUP($B154,'Object Info'!$A$2:$F$13,5,0))</f>
        <v>rskcsp_ds_spread_statement_record_value_curated</v>
      </c>
      <c r="AC154" s="0" t="str">
        <f aca="false">U154</f>
        <v>LLC_BI__lookupKey__c</v>
      </c>
      <c r="AD154" s="0" t="str">
        <f aca="false">V154</f>
        <v>STRING</v>
      </c>
      <c r="AE154" s="0" t="str">
        <f aca="false">IF(W154="","",W154)</f>
        <v/>
      </c>
      <c r="AF154" s="0" t="str">
        <f aca="false">X154</f>
        <v>Y</v>
      </c>
      <c r="AG154" s="0" t="str">
        <f aca="false">M154</f>
        <v/>
      </c>
      <c r="AH154" s="0" t="str">
        <f aca="false">IF(AC154="LastModifiedDate","Must be latest date for the record id in Staging, and date must be t-1", "")</f>
        <v/>
      </c>
      <c r="AL154" s="0" t="str">
        <f aca="false">IF($B154="","",VLOOKUP($B154,'Object Info'!$A$2:$F$13,6,0))</f>
        <v>spread_statement_record_value</v>
      </c>
      <c r="AM154" s="0" t="str">
        <f aca="false">IF(AC154="","",IF(OR(AC154="ccs_migration_id__c"),SUBSTITUTE(LOWER(AC154),"__c",""),_xlfn.IFNA(SUBSTITUTE(SUBSTITUTE(SUBSTITUTE(SUBSTITUTE(AC154,"LLC_BI__",""),"CCS_",""),"__c",""),"cm_",""),AC154)))</f>
        <v>lookupKey</v>
      </c>
      <c r="AN154" s="0" t="str">
        <f aca="false">IF(AD154="","",AD154)</f>
        <v>STRING</v>
      </c>
      <c r="AO154" s="0" t="str">
        <f aca="false">IF(AE154="","",AE154)</f>
        <v/>
      </c>
      <c r="AP154" s="0" t="str">
        <f aca="false">IF(AF154="","",AF154)</f>
        <v>Y</v>
      </c>
      <c r="AQ154" s="0" t="str">
        <f aca="false">IF(AG154="","",AG154)</f>
        <v/>
      </c>
    </row>
    <row r="155" customFormat="false" ht="15" hidden="false" customHeight="false" outlineLevel="0" collapsed="false">
      <c r="A155" s="0" t="str">
        <f aca="false">B155&amp;D155</f>
        <v>LLC_BI__Spread_Statement_Record_Value__cLLC_BI__Spread_Statement_Period__c</v>
      </c>
      <c r="B155" s="0" t="s">
        <v>93</v>
      </c>
      <c r="C155" s="0" t="str">
        <f aca="false">_xlfn.IFNA(VLOOKUP($A155,nCino_DMW!$A$2:$AI$358,7,0),"")</f>
        <v>Spread Statement Record Value</v>
      </c>
      <c r="D155" s="0" t="s">
        <v>87</v>
      </c>
      <c r="E155" s="0" t="str">
        <f aca="false">_xlfn.IFNA(VLOOKUP($A155,nCino_DMW!$A$2:$AI$358,9,0),"")</f>
        <v>Spread Statement Period</v>
      </c>
      <c r="F155" s="0" t="str">
        <f aca="false">_xlfn.IFNA(VLOOKUP($A155,nCino_DMW!$A$1:$AI$358,12,0),"")</f>
        <v>This field is populated automatically whenever a value is calculated for a spread statement record (chart of account) within the spreading applicaton. This field specifies the Spread Statement Period associated with the Spread Statement record total.</v>
      </c>
      <c r="G155" s="0" t="str">
        <f aca="false">_xlfn.IFNA(IF(VLOOKUP($A155,nCino_DMW!$A$1:$AI$358,13,0)=0,"", VLOOKUP($A155,nCino_DMW!$A$1:$AI$358,13,0)),"")</f>
        <v>Master-Detail(Spread Statement Period)</v>
      </c>
      <c r="H155" s="0" t="str">
        <f aca="false">_xlfn.IFNA(IF(VLOOKUP($A155,nCino_DevProc!$A$2:$S$352,8,0)=0,"", VLOOKUP($A155,nCino_DevProc!$A$2:$S$352,8,0)),"")</f>
        <v>reference(LLC_BI__Spread_Statement_Period__c)</v>
      </c>
      <c r="I155" s="0" t="n">
        <f aca="false">_xlfn.IFNA(IF(VLOOKUP($A155,nCino_DMW!$A$1:$AI$358,2,0)=0,"", VLOOKUP($A155,nCino_DMW!$A$1:$AI$358,2,0)),"")</f>
        <v>18</v>
      </c>
      <c r="K155" s="0" t="str">
        <f aca="false">IFERROR(IF(VLOOKUP($A155,nCino_DMW!$A$1:$AI$358,22,0)="Y", "N", IF(VLOOKUP($A155,nCino_DMW!$A$1:$AI$358,22,0)="N",  "Y", "")),"")</f>
        <v>N</v>
      </c>
      <c r="L155" s="0" t="str">
        <f aca="false">_xlfn.IFNA(IF(VLOOKUP($A155,nCino_DevProc!$A$2:$S$352,8,0)=TRUE(), "Y", "N"),"")</f>
        <v>N</v>
      </c>
      <c r="M155" s="0" t="str">
        <f aca="false">IFERROR(IF(VLOOKUP($A155,nCino_DevProc!$A$2:$S$352,18,0)=TRUE(), "E", IF(D155="Id", "P", IF(OR(LEFT(G155, 6) = "Lookup", LEFT(G155, 6) ="Master"), "F",""))),"")</f>
        <v>F</v>
      </c>
      <c r="N155" s="0" t="str">
        <f aca="false">_xlfn.IFNA(IF(VLOOKUP($A155,nCino_DMW!$A$1:$AI$358,4,0)="System generated", "Y", "N"),"")</f>
        <v>N</v>
      </c>
      <c r="O155" s="0" t="str">
        <f aca="false">IF(LEFT(G155,6)="lookup", G155,IF(OR(D155=0, IFERROR(VLOOKUP($A155,nCino_DevProc!$A$2:$S$352,18,0),0)=0),"", VLOOKUP($A155,nCino_DevProc!$A$2:$S$352,18,0)))</f>
        <v/>
      </c>
      <c r="P155" s="0" t="str">
        <f aca="false">IF($B155="","",VLOOKUP($B155,'Object Info'!$A$2:$F$13,3,0))</f>
        <v>rskcsp_ds_spread_statement_record_value</v>
      </c>
      <c r="Q155" s="0" t="str">
        <f aca="false">IF(D155="","",D155)</f>
        <v>LLC_BI__Spread_Statement_Period__c</v>
      </c>
      <c r="R155" s="0" t="s">
        <v>158</v>
      </c>
      <c r="S155" s="0" t="str">
        <f aca="false">IF(OR(Q155 ="transactionKey", Q155="sequenceNumber", Q155 = "commitTimestamp", Q155 = "commitUser",Q155 = "commitNumber", Q155="changetype",Q155="entityName",Q155="ID", LEFT(Q155,12)="LastModified"), "N","Y")</f>
        <v>Y</v>
      </c>
      <c r="T155" s="0" t="str">
        <f aca="false">IF($B155="","",VLOOKUP($B155,'Object Info'!$A$2:$F$13,4,0))</f>
        <v>rskcsp_ds_spread_statement_record_value_staging</v>
      </c>
      <c r="U155" s="0" t="str">
        <f aca="false">Q155</f>
        <v>LLC_BI__Spread_Statement_Period__c</v>
      </c>
      <c r="V155" s="0" t="str">
        <f aca="false">IF(OR(LEFT(H155,9)="reference", D155=""),"STRING",VLOOKUP($H155,'DataType Conversion'!$A$8:$I$37,3,0))</f>
        <v>STRING</v>
      </c>
      <c r="W155" s="0" t="str">
        <f aca="false">IF(J155="", "",J155)</f>
        <v/>
      </c>
      <c r="X155" s="0" t="str">
        <f aca="false">S155</f>
        <v>Y</v>
      </c>
      <c r="Y155" s="0" t="str">
        <f aca="false">IF(OR($U155="Id",$U155="LastModifiedDate"), "C","")</f>
        <v/>
      </c>
      <c r="Z155" s="0" t="str">
        <f aca="false">IF(Q155= "", "", IF(H155="Picklist", "Y", "N"))</f>
        <v>N</v>
      </c>
      <c r="AA155" s="0" t="str">
        <f aca="false">IF(OR(U155="CreatedDate",U155="CreatedById"),"Must be populated when changeType = CREATE","")</f>
        <v/>
      </c>
      <c r="AB155" s="0" t="str">
        <f aca="false">IF($B155="","",VLOOKUP($B155,'Object Info'!$A$2:$F$13,5,0))</f>
        <v>rskcsp_ds_spread_statement_record_value_curated</v>
      </c>
      <c r="AC155" s="0" t="str">
        <f aca="false">U155</f>
        <v>LLC_BI__Spread_Statement_Period__c</v>
      </c>
      <c r="AD155" s="0" t="str">
        <f aca="false">V155</f>
        <v>STRING</v>
      </c>
      <c r="AE155" s="0" t="str">
        <f aca="false">IF(W155="","",W155)</f>
        <v/>
      </c>
      <c r="AF155" s="0" t="str">
        <f aca="false">X155</f>
        <v>Y</v>
      </c>
      <c r="AG155" s="0" t="str">
        <f aca="false">M155</f>
        <v>F</v>
      </c>
      <c r="AH155" s="0" t="str">
        <f aca="false">IF(AC155="LastModifiedDate","Must be latest date for the record id in Staging, and date must be t-1", "")</f>
        <v/>
      </c>
      <c r="AL155" s="0" t="str">
        <f aca="false">IF($B155="","",VLOOKUP($B155,'Object Info'!$A$2:$F$13,6,0))</f>
        <v>spread_statement_record_value</v>
      </c>
      <c r="AM155" s="0" t="str">
        <f aca="false">IF(AC155="","",IF(OR(AC155="ccs_migration_id__c"),SUBSTITUTE(LOWER(AC155),"__c",""),_xlfn.IFNA(SUBSTITUTE(SUBSTITUTE(SUBSTITUTE(SUBSTITUTE(AC155,"LLC_BI__",""),"CCS_",""),"__c",""),"cm_",""),AC155)))</f>
        <v>Spread_Statement_Period</v>
      </c>
      <c r="AN155" s="0" t="str">
        <f aca="false">IF(AD155="","",AD155)</f>
        <v>STRING</v>
      </c>
      <c r="AO155" s="0" t="str">
        <f aca="false">IF(AE155="","",AE155)</f>
        <v/>
      </c>
      <c r="AP155" s="0" t="str">
        <f aca="false">IF(AF155="","",AF155)</f>
        <v>Y</v>
      </c>
      <c r="AQ155" s="0" t="str">
        <f aca="false">IF(AG155="","",AG155)</f>
        <v>F</v>
      </c>
    </row>
    <row r="156" customFormat="false" ht="15" hidden="false" customHeight="false" outlineLevel="0" collapsed="false">
      <c r="A156" s="0" t="str">
        <f aca="false">B156&amp;D156</f>
        <v>LLC_BI__Spread_Statement_Record_Value__cLLC_BI__Spread_Statement_Record__c</v>
      </c>
      <c r="B156" s="0" t="s">
        <v>93</v>
      </c>
      <c r="C156" s="0" t="str">
        <f aca="false">_xlfn.IFNA(VLOOKUP($A156,nCino_DMW!$A$2:$AI$358,7,0),"")</f>
        <v>Spread Statement Record Value</v>
      </c>
      <c r="D156" s="0" t="s">
        <v>90</v>
      </c>
      <c r="E156" s="0" t="str">
        <f aca="false">_xlfn.IFNA(VLOOKUP($A156,nCino_DMW!$A$2:$AI$358,9,0),"")</f>
        <v>Spread Statement Record</v>
      </c>
      <c r="F156" s="0" t="str">
        <f aca="false">_xlfn.IFNA(VLOOKUP($A156,nCino_DMW!$A$1:$AI$358,12,0),"")</f>
        <v>This field is populated automatically whenever a value is calculated for a spread statement record (chart of account) within the spreading applicaton. This field specifies the Spread Statement Record associated with the Spread Statement record total.</v>
      </c>
      <c r="G156" s="0" t="str">
        <f aca="false">_xlfn.IFNA(IF(VLOOKUP($A156,nCino_DMW!$A$1:$AI$358,13,0)=0,"", VLOOKUP($A156,nCino_DMW!$A$1:$AI$358,13,0)),"")</f>
        <v>Master-Detail(Spread Statement Record)</v>
      </c>
      <c r="H156" s="0" t="str">
        <f aca="false">_xlfn.IFNA(IF(VLOOKUP($A156,nCino_DevProc!$A$2:$S$352,8,0)=0,"", VLOOKUP($A156,nCino_DevProc!$A$2:$S$352,8,0)),"")</f>
        <v>reference(LLC_BI__Spread_Statement_Record__c)</v>
      </c>
      <c r="I156" s="0" t="n">
        <f aca="false">_xlfn.IFNA(IF(VLOOKUP($A156,nCino_DMW!$A$1:$AI$358,2,0)=0,"", VLOOKUP($A156,nCino_DMW!$A$1:$AI$358,2,0)),"")</f>
        <v>18</v>
      </c>
      <c r="K156" s="0" t="str">
        <f aca="false">IFERROR(IF(VLOOKUP($A156,nCino_DMW!$A$1:$AI$358,22,0)="Y", "N", IF(VLOOKUP($A156,nCino_DMW!$A$1:$AI$358,22,0)="N",  "Y", "")),"")</f>
        <v>N</v>
      </c>
      <c r="L156" s="0" t="str">
        <f aca="false">_xlfn.IFNA(IF(VLOOKUP($A156,nCino_DevProc!$A$2:$S$352,8,0)=TRUE(), "Y", "N"),"")</f>
        <v>N</v>
      </c>
      <c r="M156" s="0" t="str">
        <f aca="false">IFERROR(IF(VLOOKUP($A156,nCino_DevProc!$A$2:$S$352,18,0)=TRUE(), "E", IF(D156="Id", "P", IF(OR(LEFT(G156, 6) = "Lookup", LEFT(G156, 6) ="Master"), "F",""))),"")</f>
        <v>F</v>
      </c>
      <c r="N156" s="0" t="str">
        <f aca="false">_xlfn.IFNA(IF(VLOOKUP($A156,nCino_DMW!$A$1:$AI$358,4,0)="System generated", "Y", "N"),"")</f>
        <v>N</v>
      </c>
      <c r="O156" s="0" t="str">
        <f aca="false">IF(LEFT(G156,6)="lookup", G156,IF(OR(D156=0, IFERROR(VLOOKUP($A156,nCino_DevProc!$A$2:$S$352,18,0),0)=0),"", VLOOKUP($A156,nCino_DevProc!$A$2:$S$352,18,0)))</f>
        <v/>
      </c>
      <c r="P156" s="0" t="str">
        <f aca="false">IF($B156="","",VLOOKUP($B156,'Object Info'!$A$2:$F$13,3,0))</f>
        <v>rskcsp_ds_spread_statement_record_value</v>
      </c>
      <c r="Q156" s="0" t="str">
        <f aca="false">IF(D156="","",D156)</f>
        <v>LLC_BI__Spread_Statement_Record__c</v>
      </c>
      <c r="R156" s="0" t="s">
        <v>158</v>
      </c>
      <c r="S156" s="0" t="str">
        <f aca="false">IF(OR(Q156 ="transactionKey", Q156="sequenceNumber", Q156 = "commitTimestamp", Q156 = "commitUser",Q156 = "commitNumber", Q156="changetype",Q156="entityName",Q156="ID", LEFT(Q156,12)="LastModified"), "N","Y")</f>
        <v>Y</v>
      </c>
      <c r="T156" s="0" t="str">
        <f aca="false">IF($B156="","",VLOOKUP($B156,'Object Info'!$A$2:$F$13,4,0))</f>
        <v>rskcsp_ds_spread_statement_record_value_staging</v>
      </c>
      <c r="U156" s="0" t="str">
        <f aca="false">Q156</f>
        <v>LLC_BI__Spread_Statement_Record__c</v>
      </c>
      <c r="V156" s="0" t="str">
        <f aca="false">IF(OR(LEFT(H156,9)="reference", D156=""),"STRING",VLOOKUP($H156,'DataType Conversion'!$A$8:$I$37,3,0))</f>
        <v>STRING</v>
      </c>
      <c r="W156" s="0" t="str">
        <f aca="false">IF(J156="", "",J156)</f>
        <v/>
      </c>
      <c r="X156" s="0" t="str">
        <f aca="false">S156</f>
        <v>Y</v>
      </c>
      <c r="Y156" s="0" t="str">
        <f aca="false">IF(OR($U156="Id",$U156="LastModifiedDate"), "C","")</f>
        <v/>
      </c>
      <c r="Z156" s="0" t="str">
        <f aca="false">IF(Q156= "", "", IF(H156="Picklist", "Y", "N"))</f>
        <v>N</v>
      </c>
      <c r="AA156" s="0" t="str">
        <f aca="false">IF(OR(U156="CreatedDate",U156="CreatedById"),"Must be populated when changeType = CREATE","")</f>
        <v/>
      </c>
      <c r="AB156" s="0" t="str">
        <f aca="false">IF($B156="","",VLOOKUP($B156,'Object Info'!$A$2:$F$13,5,0))</f>
        <v>rskcsp_ds_spread_statement_record_value_curated</v>
      </c>
      <c r="AC156" s="0" t="str">
        <f aca="false">U156</f>
        <v>LLC_BI__Spread_Statement_Record__c</v>
      </c>
      <c r="AD156" s="0" t="str">
        <f aca="false">V156</f>
        <v>STRING</v>
      </c>
      <c r="AE156" s="0" t="str">
        <f aca="false">IF(W156="","",W156)</f>
        <v/>
      </c>
      <c r="AF156" s="0" t="str">
        <f aca="false">X156</f>
        <v>Y</v>
      </c>
      <c r="AG156" s="0" t="str">
        <f aca="false">M156</f>
        <v>F</v>
      </c>
      <c r="AH156" s="0" t="str">
        <f aca="false">IF(AC156="LastModifiedDate","Must be latest date for the record id in Staging, and date must be t-1", "")</f>
        <v/>
      </c>
      <c r="AL156" s="0" t="str">
        <f aca="false">IF($B156="","",VLOOKUP($B156,'Object Info'!$A$2:$F$13,6,0))</f>
        <v>spread_statement_record_value</v>
      </c>
      <c r="AM156" s="0" t="str">
        <f aca="false">IF(AC156="","",IF(OR(AC156="ccs_migration_id__c"),SUBSTITUTE(LOWER(AC156),"__c",""),_xlfn.IFNA(SUBSTITUTE(SUBSTITUTE(SUBSTITUTE(SUBSTITUTE(AC156,"LLC_BI__",""),"CCS_",""),"__c",""),"cm_",""),AC156)))</f>
        <v>Spread_Statement_Record</v>
      </c>
      <c r="AN156" s="0" t="str">
        <f aca="false">IF(AD156="","",AD156)</f>
        <v>STRING</v>
      </c>
      <c r="AO156" s="0" t="str">
        <f aca="false">IF(AE156="","",AE156)</f>
        <v/>
      </c>
      <c r="AP156" s="0" t="str">
        <f aca="false">IF(AF156="","",AF156)</f>
        <v>Y</v>
      </c>
      <c r="AQ156" s="0" t="str">
        <f aca="false">IF(AG156="","",AG156)</f>
        <v>F</v>
      </c>
    </row>
    <row r="157" customFormat="false" ht="15" hidden="false" customHeight="false" outlineLevel="0" collapsed="false">
      <c r="A157" s="0" t="str">
        <f aca="false">B157&amp;D157</f>
        <v>LLC_BI__Spread_Statement_Record_Value__cName</v>
      </c>
      <c r="B157" s="0" t="s">
        <v>93</v>
      </c>
      <c r="C157" s="0" t="str">
        <f aca="false">_xlfn.IFNA(VLOOKUP($A157,nCino_DMW!$A$2:$AI$358,7,0),"")</f>
        <v>Spread Statement Record Value</v>
      </c>
      <c r="D157" s="0" t="s">
        <v>28</v>
      </c>
      <c r="E157" s="0" t="str">
        <f aca="false">_xlfn.IFNA(VLOOKUP($A157,nCino_DMW!$A$2:$AI$358,9,0),"")</f>
        <v>Spread Statement Record Value Name</v>
      </c>
      <c r="F157" s="0" t="n">
        <f aca="false">_xlfn.IFNA(VLOOKUP($A157,nCino_DMW!$A$1:$AI$358,12,0),"")</f>
        <v>0</v>
      </c>
      <c r="G157" s="0" t="str">
        <f aca="false">_xlfn.IFNA(IF(VLOOKUP($A157,nCino_DMW!$A$1:$AI$358,13,0)=0,"", VLOOKUP($A157,nCino_DMW!$A$1:$AI$358,13,0)),"")</f>
        <v>Auto Number</v>
      </c>
      <c r="H157" s="0" t="str">
        <f aca="false">_xlfn.IFNA(IF(VLOOKUP($A157,nCino_DevProc!$A$2:$S$352,8,0)=0,"", VLOOKUP($A157,nCino_DevProc!$A$2:$S$352,8,0)),"")</f>
        <v>string</v>
      </c>
      <c r="I157" s="0" t="n">
        <f aca="false">_xlfn.IFNA(IF(VLOOKUP($A157,nCino_DMW!$A$1:$AI$358,2,0)=0,"", VLOOKUP($A157,nCino_DMW!$A$1:$AI$358,2,0)),"")</f>
        <v>80</v>
      </c>
      <c r="K157" s="0" t="str">
        <f aca="false">IFERROR(IF(VLOOKUP($A157,nCino_DMW!$A$1:$AI$358,22,0)="Y", "N", IF(VLOOKUP($A157,nCino_DMW!$A$1:$AI$358,22,0)="N",  "Y", "")),"")</f>
        <v>Y</v>
      </c>
      <c r="L157" s="0" t="str">
        <f aca="false">_xlfn.IFNA(IF(VLOOKUP($A157,nCino_DevProc!$A$2:$S$352,8,0)=TRUE(), "Y", "N"),"")</f>
        <v>N</v>
      </c>
      <c r="M157" s="0" t="str">
        <f aca="false">IFERROR(IF(VLOOKUP($A157,nCino_DevProc!$A$2:$S$352,18,0)=TRUE(), "E", IF(D157="Id", "P", IF(OR(LEFT(G157, 6) = "Lookup", LEFT(G157, 6) ="Master"), "F",""))),"")</f>
        <v/>
      </c>
      <c r="N157" s="0" t="str">
        <f aca="false">_xlfn.IFNA(IF(VLOOKUP($A157,nCino_DMW!$A$1:$AI$358,4,0)="System generated", "Y", "N"),"")</f>
        <v>Y</v>
      </c>
      <c r="O157" s="0" t="str">
        <f aca="false">IF(LEFT(G157,6)="lookup", G157,IF(OR(D157=0, IFERROR(VLOOKUP($A157,nCino_DevProc!$A$2:$S$352,18,0),0)=0),"", VLOOKUP($A157,nCino_DevProc!$A$2:$S$352,18,0)))</f>
        <v/>
      </c>
      <c r="P157" s="0" t="str">
        <f aca="false">IF($B157="","",VLOOKUP($B157,'Object Info'!$A$2:$F$13,3,0))</f>
        <v>rskcsp_ds_spread_statement_record_value</v>
      </c>
      <c r="Q157" s="0" t="str">
        <f aca="false">IF(D157="","",D157)</f>
        <v>Name</v>
      </c>
      <c r="R157" s="0" t="s">
        <v>158</v>
      </c>
      <c r="S157" s="0" t="str">
        <f aca="false">IF(OR(Q157 ="transactionKey", Q157="sequenceNumber", Q157 = "commitTimestamp", Q157 = "commitUser",Q157 = "commitNumber", Q157="changetype",Q157="entityName",Q157="ID", LEFT(Q157,12)="LastModified"), "N","Y")</f>
        <v>Y</v>
      </c>
      <c r="T157" s="0" t="str">
        <f aca="false">IF($B157="","",VLOOKUP($B157,'Object Info'!$A$2:$F$13,4,0))</f>
        <v>rskcsp_ds_spread_statement_record_value_staging</v>
      </c>
      <c r="U157" s="0" t="str">
        <f aca="false">Q157</f>
        <v>Name</v>
      </c>
      <c r="V157" s="0" t="str">
        <f aca="false">IF(OR(LEFT(H157,9)="reference", D157=""),"STRING",VLOOKUP($H157,'DataType Conversion'!$A$8:$I$37,3,0))</f>
        <v>STRING</v>
      </c>
      <c r="W157" s="0" t="str">
        <f aca="false">IF(J157="", "",J157)</f>
        <v/>
      </c>
      <c r="X157" s="0" t="str">
        <f aca="false">S157</f>
        <v>Y</v>
      </c>
      <c r="Y157" s="0" t="str">
        <f aca="false">IF(OR($U157="Id",$U157="LastModifiedDate"), "C","")</f>
        <v/>
      </c>
      <c r="Z157" s="0" t="str">
        <f aca="false">IF(Q157= "", "", IF(H157="Picklist", "Y", "N"))</f>
        <v>N</v>
      </c>
      <c r="AA157" s="0" t="str">
        <f aca="false">IF(OR(U157="CreatedDate",U157="CreatedById"),"Must be populated when changeType = CREATE","")</f>
        <v/>
      </c>
      <c r="AB157" s="0" t="str">
        <f aca="false">IF($B157="","",VLOOKUP($B157,'Object Info'!$A$2:$F$13,5,0))</f>
        <v>rskcsp_ds_spread_statement_record_value_curated</v>
      </c>
      <c r="AC157" s="0" t="str">
        <f aca="false">U157</f>
        <v>Name</v>
      </c>
      <c r="AD157" s="0" t="str">
        <f aca="false">V157</f>
        <v>STRING</v>
      </c>
      <c r="AE157" s="0" t="str">
        <f aca="false">IF(W157="","",W157)</f>
        <v/>
      </c>
      <c r="AF157" s="0" t="str">
        <f aca="false">X157</f>
        <v>Y</v>
      </c>
      <c r="AG157" s="0" t="str">
        <f aca="false">M157</f>
        <v/>
      </c>
      <c r="AH157" s="0" t="str">
        <f aca="false">IF(AC157="LastModifiedDate","Must be latest date for the record id in Staging, and date must be t-1", "")</f>
        <v/>
      </c>
      <c r="AL157" s="0" t="str">
        <f aca="false">IF($B157="","",VLOOKUP($B157,'Object Info'!$A$2:$F$13,6,0))</f>
        <v>spread_statement_record_value</v>
      </c>
      <c r="AM157" s="0" t="str">
        <f aca="false">IF(AC157="","",IF(OR(AC157="ccs_migration_id__c"),SUBSTITUTE(LOWER(AC157),"__c",""),_xlfn.IFNA(SUBSTITUTE(SUBSTITUTE(SUBSTITUTE(SUBSTITUTE(AC157,"LLC_BI__",""),"CCS_",""),"__c",""),"cm_",""),AC157)))</f>
        <v>Name</v>
      </c>
      <c r="AN157" s="0" t="str">
        <f aca="false">IF(AD157="","",AD157)</f>
        <v>STRING</v>
      </c>
      <c r="AO157" s="0" t="str">
        <f aca="false">IF(AE157="","",AE157)</f>
        <v/>
      </c>
      <c r="AP157" s="0" t="str">
        <f aca="false">IF(AF157="","",AF157)</f>
        <v>Y</v>
      </c>
      <c r="AQ157" s="0" t="str">
        <f aca="false">IF(AG157="","",AG157)</f>
        <v/>
      </c>
    </row>
    <row r="158" customFormat="false" ht="15" hidden="false" customHeight="false" outlineLevel="0" collapsed="false">
      <c r="A158" s="0" t="str">
        <f aca="false">B158&amp;D158</f>
        <v>LLC_BI__Spread_Statement_Record_Value__cLLC_BI__Value__c</v>
      </c>
      <c r="B158" s="0" t="s">
        <v>93</v>
      </c>
      <c r="C158" s="0" t="str">
        <f aca="false">_xlfn.IFNA(VLOOKUP($A158,nCino_DMW!$A$2:$AI$358,7,0),"")</f>
        <v>Spread Statement Record Value</v>
      </c>
      <c r="D158" s="0" t="s">
        <v>277</v>
      </c>
      <c r="E158" s="0" t="str">
        <f aca="false">_xlfn.IFNA(VLOOKUP($A158,nCino_DMW!$A$2:$AI$358,9,0),"")</f>
        <v>Value</v>
      </c>
      <c r="F158" s="0" t="str">
        <f aca="false">_xlfn.IFNA(VLOOKUP($A158,nCino_DMW!$A$1:$AI$358,12,0),"")</f>
        <v>This field is populated with the numeric value of the spread statement record (chart of account) for the specified period.</v>
      </c>
      <c r="G158" s="0" t="str">
        <f aca="false">_xlfn.IFNA(IF(VLOOKUP($A158,nCino_DMW!$A$1:$AI$358,13,0)=0,"", VLOOKUP($A158,nCino_DMW!$A$1:$AI$358,13,0)),"")</f>
        <v>Currency</v>
      </c>
      <c r="H158" s="0" t="str">
        <f aca="false">_xlfn.IFNA(IF(VLOOKUP($A158,nCino_DevProc!$A$2:$S$352,8,0)=0,"", VLOOKUP($A158,nCino_DevProc!$A$2:$S$352,8,0)),"")</f>
        <v>currency</v>
      </c>
      <c r="I158" s="0" t="str">
        <f aca="false">_xlfn.IFNA(IF(VLOOKUP($A158,nCino_DMW!$A$1:$AI$358,2,0)=0,"", VLOOKUP($A158,nCino_DMW!$A$1:$AI$358,2,0)),"")</f>
        <v>16, 2</v>
      </c>
      <c r="K158" s="0" t="str">
        <f aca="false">IFERROR(IF(VLOOKUP($A158,nCino_DMW!$A$1:$AI$358,22,0)="Y", "N", IF(VLOOKUP($A158,nCino_DMW!$A$1:$AI$358,22,0)="N",  "Y", "")),"")</f>
        <v>Y</v>
      </c>
      <c r="L158" s="0" t="str">
        <f aca="false">_xlfn.IFNA(IF(VLOOKUP($A158,nCino_DevProc!$A$2:$S$352,8,0)=TRUE(), "Y", "N"),"")</f>
        <v>N</v>
      </c>
      <c r="M158" s="0" t="str">
        <f aca="false">IFERROR(IF(VLOOKUP($A158,nCino_DevProc!$A$2:$S$352,18,0)=TRUE(), "E", IF(D158="Id", "P", IF(OR(LEFT(G158, 6) = "Lookup", LEFT(G158, 6) ="Master"), "F",""))),"")</f>
        <v/>
      </c>
      <c r="N158" s="0" t="str">
        <f aca="false">_xlfn.IFNA(IF(VLOOKUP($A158,nCino_DMW!$A$1:$AI$358,4,0)="System generated", "Y", "N"),"")</f>
        <v>N</v>
      </c>
      <c r="O158" s="0" t="str">
        <f aca="false">IF(LEFT(G158,6)="lookup", G158,IF(OR(D158=0, IFERROR(VLOOKUP($A158,nCino_DevProc!$A$2:$S$352,18,0),0)=0),"", VLOOKUP($A158,nCino_DevProc!$A$2:$S$352,18,0)))</f>
        <v/>
      </c>
      <c r="P158" s="0" t="str">
        <f aca="false">IF($B158="","",VLOOKUP($B158,'Object Info'!$A$2:$F$13,3,0))</f>
        <v>rskcsp_ds_spread_statement_record_value</v>
      </c>
      <c r="Q158" s="0" t="str">
        <f aca="false">IF(D158="","",D158)</f>
        <v>LLC_BI__Value__c</v>
      </c>
      <c r="R158" s="0" t="s">
        <v>158</v>
      </c>
      <c r="S158" s="0" t="str">
        <f aca="false">IF(OR(Q158 ="transactionKey", Q158="sequenceNumber", Q158 = "commitTimestamp", Q158 = "commitUser",Q158 = "commitNumber", Q158="changetype",Q158="entityName",Q158="ID", LEFT(Q158,12)="LastModified"), "N","Y")</f>
        <v>Y</v>
      </c>
      <c r="T158" s="0" t="str">
        <f aca="false">IF($B158="","",VLOOKUP($B158,'Object Info'!$A$2:$F$13,4,0))</f>
        <v>rskcsp_ds_spread_statement_record_value_staging</v>
      </c>
      <c r="U158" s="0" t="str">
        <f aca="false">Q158</f>
        <v>LLC_BI__Value__c</v>
      </c>
      <c r="V158" s="0" t="str">
        <f aca="false">IF(OR(LEFT(H158,9)="reference", D158=""),"STRING",VLOOKUP($H158,'DataType Conversion'!$A$8:$I$37,3,0))</f>
        <v>BIGDECIMAL</v>
      </c>
      <c r="W158" s="0" t="str">
        <f aca="false">IF(J158="", "",J158)</f>
        <v/>
      </c>
      <c r="X158" s="0" t="str">
        <f aca="false">S158</f>
        <v>Y</v>
      </c>
      <c r="Y158" s="0" t="str">
        <f aca="false">IF(OR($U158="Id",$U158="LastModifiedDate"), "C","")</f>
        <v/>
      </c>
      <c r="Z158" s="0" t="str">
        <f aca="false">IF(Q158= "", "", IF(H158="Picklist", "Y", "N"))</f>
        <v>N</v>
      </c>
      <c r="AA158" s="0" t="str">
        <f aca="false">IF(OR(U158="CreatedDate",U158="CreatedById"),"Must be populated when changeType = CREATE","")</f>
        <v/>
      </c>
      <c r="AB158" s="0" t="str">
        <f aca="false">IF($B158="","",VLOOKUP($B158,'Object Info'!$A$2:$F$13,5,0))</f>
        <v>rskcsp_ds_spread_statement_record_value_curated</v>
      </c>
      <c r="AC158" s="0" t="str">
        <f aca="false">U158</f>
        <v>LLC_BI__Value__c</v>
      </c>
      <c r="AD158" s="0" t="str">
        <f aca="false">V158</f>
        <v>BIGDECIMAL</v>
      </c>
      <c r="AE158" s="0" t="str">
        <f aca="false">IF(W158="","",W158)</f>
        <v/>
      </c>
      <c r="AF158" s="0" t="str">
        <f aca="false">X158</f>
        <v>Y</v>
      </c>
      <c r="AG158" s="0" t="str">
        <f aca="false">M158</f>
        <v/>
      </c>
      <c r="AH158" s="0" t="str">
        <f aca="false">IF(AC158="LastModifiedDate","Must be latest date for the record id in Staging, and date must be t-1", "")</f>
        <v/>
      </c>
      <c r="AL158" s="0" t="str">
        <f aca="false">IF($B158="","",VLOOKUP($B158,'Object Info'!$A$2:$F$13,6,0))</f>
        <v>spread_statement_record_value</v>
      </c>
      <c r="AM158" s="0" t="str">
        <f aca="false">IF(AC158="","",IF(OR(AC158="ccs_migration_id__c"),SUBSTITUTE(LOWER(AC158),"__c",""),_xlfn.IFNA(SUBSTITUTE(SUBSTITUTE(SUBSTITUTE(SUBSTITUTE(AC158,"LLC_BI__",""),"CCS_",""),"__c",""),"cm_",""),AC158)))</f>
        <v>Value</v>
      </c>
      <c r="AN158" s="0" t="str">
        <f aca="false">IF(AD158="","",AD158)</f>
        <v>BIGDECIMAL</v>
      </c>
      <c r="AO158" s="0" t="str">
        <f aca="false">IF(AE158="","",AE158)</f>
        <v/>
      </c>
      <c r="AP158" s="0" t="str">
        <f aca="false">IF(AF158="","",AF158)</f>
        <v>Y</v>
      </c>
      <c r="AQ158" s="0" t="str">
        <f aca="false">IF(AG158="","",AG158)</f>
        <v/>
      </c>
    </row>
    <row r="159" customFormat="false" ht="15" hidden="false" customHeight="false" outlineLevel="0" collapsed="false">
      <c r="A159" s="0" t="str">
        <f aca="false">B159&amp;D159</f>
        <v>LLC_BI__Spread_Record_Classification__cLLC_BI__Classification__c</v>
      </c>
      <c r="B159" s="0" t="s">
        <v>81</v>
      </c>
      <c r="C159" s="0" t="str">
        <f aca="false">_xlfn.IFNA(VLOOKUP($A159,nCino_DMW!$A$2:$AI$358,7,0),"")</f>
        <v>Spread Record Classification</v>
      </c>
      <c r="D159" s="0" t="s">
        <v>68</v>
      </c>
      <c r="E159" s="0" t="str">
        <f aca="false">_xlfn.IFNA(VLOOKUP($A159,nCino_DMW!$A$2:$AI$358,9,0),"")</f>
        <v>Classification</v>
      </c>
      <c r="F159" s="0" t="str">
        <f aca="false">_xlfn.IFNA(VLOOKUP($A159,nCino_DMW!$A$1:$AI$358,12,0),"")</f>
        <v>Classification of the Spread Statement Record.</v>
      </c>
      <c r="G159" s="0" t="str">
        <f aca="false">_xlfn.IFNA(IF(VLOOKUP($A159,nCino_DMW!$A$1:$AI$358,13,0)=0,"", VLOOKUP($A159,nCino_DMW!$A$1:$AI$358,13,0)),"")</f>
        <v>Master-Detail(Classification)</v>
      </c>
      <c r="H159" s="0" t="str">
        <f aca="false">_xlfn.IFNA(IF(VLOOKUP($A159,nCino_DevProc!$A$2:$S$352,8,0)=0,"", VLOOKUP($A159,nCino_DevProc!$A$2:$S$352,8,0)),"")</f>
        <v>reference(LLC_BI__Classification__c)</v>
      </c>
      <c r="I159" s="0" t="n">
        <f aca="false">_xlfn.IFNA(IF(VLOOKUP($A159,nCino_DMW!$A$1:$AI$358,2,0)=0,"", VLOOKUP($A159,nCino_DMW!$A$1:$AI$358,2,0)),"")</f>
        <v>18</v>
      </c>
      <c r="K159" s="0" t="str">
        <f aca="false">IFERROR(IF(VLOOKUP($A159,nCino_DMW!$A$1:$AI$358,22,0)="Y", "N", IF(VLOOKUP($A159,nCino_DMW!$A$1:$AI$358,22,0)="N",  "Y", "")),"")</f>
        <v>N</v>
      </c>
      <c r="L159" s="0" t="str">
        <f aca="false">_xlfn.IFNA(IF(VLOOKUP($A159,nCino_DevProc!$A$2:$S$352,8,0)=TRUE(), "Y", "N"),"")</f>
        <v>N</v>
      </c>
      <c r="M159" s="0" t="str">
        <f aca="false">IFERROR(IF(VLOOKUP($A159,nCino_DevProc!$A$2:$S$352,18,0)=TRUE(), "E", IF(D159="Id", "P", IF(OR(LEFT(G159, 6) = "Lookup", LEFT(G159, 6) ="Master"), "F",""))),"")</f>
        <v>F</v>
      </c>
      <c r="N159" s="0" t="str">
        <f aca="false">_xlfn.IFNA(IF(VLOOKUP($A159,nCino_DMW!$A$1:$AI$358,4,0)="System generated", "Y", "N"),"")</f>
        <v>N</v>
      </c>
      <c r="O159" s="0" t="str">
        <f aca="false">IF(LEFT(G159,6)="lookup", G159,IF(OR(D159=0, IFERROR(VLOOKUP($A159,nCino_DevProc!$A$2:$S$352,18,0),0)=0),"", VLOOKUP($A159,nCino_DevProc!$A$2:$S$352,18,0)))</f>
        <v/>
      </c>
      <c r="P159" s="0" t="str">
        <f aca="false">IF($B159="","",VLOOKUP($B159,'Object Info'!$A$2:$F$13,3,0))</f>
        <v>rskcsp_ds_spread_record_classification</v>
      </c>
      <c r="Q159" s="0" t="str">
        <f aca="false">IF(D159="","",D159)</f>
        <v>LLC_BI__Classification__c</v>
      </c>
      <c r="R159" s="0" t="s">
        <v>158</v>
      </c>
      <c r="S159" s="0" t="str">
        <f aca="false">IF(OR(Q159 ="transactionKey", Q159="sequenceNumber", Q159 = "commitTimestamp", Q159 = "commitUser",Q159 = "commitNumber", Q159="changetype",Q159="entityName",Q159="ID", LEFT(Q159,12)="LastModified"), "N","Y")</f>
        <v>Y</v>
      </c>
      <c r="T159" s="0" t="str">
        <f aca="false">IF($B159="","",VLOOKUP($B159,'Object Info'!$A$2:$F$13,4,0))</f>
        <v>rskcsp_ds_spread_record_classification_staging</v>
      </c>
      <c r="U159" s="0" t="str">
        <f aca="false">Q159</f>
        <v>LLC_BI__Classification__c</v>
      </c>
      <c r="V159" s="0" t="str">
        <f aca="false">IF(OR(LEFT(H159,9)="reference", D159=""),"STRING",VLOOKUP($H159,'DataType Conversion'!$A$8:$I$37,3,0))</f>
        <v>STRING</v>
      </c>
      <c r="W159" s="0" t="str">
        <f aca="false">IF(J159="", "",J159)</f>
        <v/>
      </c>
      <c r="X159" s="0" t="str">
        <f aca="false">S159</f>
        <v>Y</v>
      </c>
      <c r="Y159" s="0" t="str">
        <f aca="false">IF(OR($U159="Id",$U159="LastModifiedDate"), "C","")</f>
        <v/>
      </c>
      <c r="Z159" s="0" t="str">
        <f aca="false">IF(Q159= "", "", IF(H159="Picklist", "Y", "N"))</f>
        <v>N</v>
      </c>
      <c r="AA159" s="0" t="str">
        <f aca="false">IF(OR(U159="CreatedDate",U159="CreatedById"),"Must be populated when changeType = CREATE","")</f>
        <v/>
      </c>
      <c r="AB159" s="0" t="str">
        <f aca="false">IF($B159="","",VLOOKUP($B159,'Object Info'!$A$2:$F$13,5,0))</f>
        <v>rskcsp_ds_spread_record_classification_curated</v>
      </c>
      <c r="AC159" s="0" t="str">
        <f aca="false">U159</f>
        <v>LLC_BI__Classification__c</v>
      </c>
      <c r="AD159" s="0" t="str">
        <f aca="false">V159</f>
        <v>STRING</v>
      </c>
      <c r="AE159" s="0" t="str">
        <f aca="false">IF(W159="","",W159)</f>
        <v/>
      </c>
      <c r="AF159" s="0" t="str">
        <f aca="false">X159</f>
        <v>Y</v>
      </c>
      <c r="AG159" s="0" t="str">
        <f aca="false">M159</f>
        <v>F</v>
      </c>
      <c r="AH159" s="0" t="str">
        <f aca="false">IF(AC159="LastModifiedDate","Must be latest date for the record id in Staging, and date must be t-1", "")</f>
        <v/>
      </c>
      <c r="AL159" s="0" t="str">
        <f aca="false">IF($B159="","",VLOOKUP($B159,'Object Info'!$A$2:$F$13,6,0))</f>
        <v>spread_record_classification</v>
      </c>
      <c r="AM159" s="0" t="str">
        <f aca="false">IF(AC159="","",IF(OR(AC159="ccs_migration_id__c"),SUBSTITUTE(LOWER(AC159),"__c",""),_xlfn.IFNA(SUBSTITUTE(SUBSTITUTE(SUBSTITUTE(SUBSTITUTE(AC159,"LLC_BI__",""),"CCS_",""),"__c",""),"cm_",""),AC159)))</f>
        <v>Classification</v>
      </c>
      <c r="AN159" s="0" t="str">
        <f aca="false">IF(AD159="","",AD159)</f>
        <v>STRING</v>
      </c>
      <c r="AO159" s="0" t="str">
        <f aca="false">IF(AE159="","",AE159)</f>
        <v/>
      </c>
      <c r="AP159" s="0" t="str">
        <f aca="false">IF(AF159="","",AF159)</f>
        <v>Y</v>
      </c>
      <c r="AQ159" s="0" t="str">
        <f aca="false">IF(AG159="","",AG159)</f>
        <v>F</v>
      </c>
    </row>
    <row r="160" customFormat="false" ht="15" hidden="false" customHeight="false" outlineLevel="0" collapsed="false">
      <c r="A160" s="0" t="str">
        <f aca="false">B160&amp;D160</f>
        <v>LLC_BI__Spread_Record_Classification__cCreatedById</v>
      </c>
      <c r="B160" s="0" t="s">
        <v>81</v>
      </c>
      <c r="C160" s="0" t="str">
        <f aca="false">_xlfn.IFNA(VLOOKUP($A160,nCino_DMW!$A$2:$AI$358,7,0),"")</f>
        <v>Spread Record Classification</v>
      </c>
      <c r="D160" s="0" t="s">
        <v>168</v>
      </c>
      <c r="E160" s="0" t="str">
        <f aca="false">_xlfn.IFNA(VLOOKUP($A160,nCino_DMW!$A$2:$AI$358,9,0),"")</f>
        <v>Created By</v>
      </c>
      <c r="F160" s="0" t="str">
        <f aca="false">_xlfn.IFNA(VLOOKUP($A160,nCino_DMW!$A$1:$AI$358,12,0),"")</f>
        <v>Record created by user.</v>
      </c>
      <c r="G160" s="0" t="str">
        <f aca="false">_xlfn.IFNA(IF(VLOOKUP($A160,nCino_DMW!$A$1:$AI$358,13,0)=0,"", VLOOKUP($A160,nCino_DMW!$A$1:$AI$358,13,0)),"")</f>
        <v>Lookup(User)</v>
      </c>
      <c r="H160" s="0" t="str">
        <f aca="false">_xlfn.IFNA(IF(VLOOKUP($A160,nCino_DevProc!$A$2:$S$352,8,0)=0,"", VLOOKUP($A160,nCino_DevProc!$A$2:$S$352,8,0)),"")</f>
        <v>reference(User)</v>
      </c>
      <c r="I160" s="0" t="n">
        <f aca="false">_xlfn.IFNA(IF(VLOOKUP($A160,nCino_DMW!$A$1:$AI$358,2,0)=0,"", VLOOKUP($A160,nCino_DMW!$A$1:$AI$358,2,0)),"")</f>
        <v>18</v>
      </c>
      <c r="K160" s="0" t="str">
        <f aca="false">IFERROR(IF(VLOOKUP($A160,nCino_DMW!$A$1:$AI$358,22,0)="Y", "N", IF(VLOOKUP($A160,nCino_DMW!$A$1:$AI$358,22,0)="N",  "Y", "")),"")</f>
        <v>Y</v>
      </c>
      <c r="L160" s="0" t="str">
        <f aca="false">_xlfn.IFNA(IF(VLOOKUP($A160,nCino_DevProc!$A$2:$S$352,8,0)=TRUE(), "Y", "N"),"")</f>
        <v>N</v>
      </c>
      <c r="M160" s="0" t="str">
        <f aca="false">IFERROR(IF(VLOOKUP($A160,nCino_DevProc!$A$2:$S$352,18,0)=TRUE(), "E", IF(D160="Id", "P", IF(OR(LEFT(G160, 6) = "Lookup", LEFT(G160, 6) ="Master"), "F",""))),"")</f>
        <v>F</v>
      </c>
      <c r="N160" s="0" t="str">
        <f aca="false">_xlfn.IFNA(IF(VLOOKUP($A160,nCino_DMW!$A$1:$AI$358,4,0)="System generated", "Y", "N"),"")</f>
        <v>Y</v>
      </c>
      <c r="O160" s="0" t="str">
        <f aca="false">IF(LEFT(G160,6)="lookup", G160,IF(OR(D160=0, IFERROR(VLOOKUP($A160,nCino_DevProc!$A$2:$S$352,18,0),0)=0),"", VLOOKUP($A160,nCino_DevProc!$A$2:$S$352,18,0)))</f>
        <v>Lookup(User)</v>
      </c>
      <c r="P160" s="0" t="str">
        <f aca="false">IF($B160="","",VLOOKUP($B160,'Object Info'!$A$2:$F$13,3,0))</f>
        <v>rskcsp_ds_spread_record_classification</v>
      </c>
      <c r="Q160" s="0" t="str">
        <f aca="false">IF(D160="","",D160)</f>
        <v>CreatedById</v>
      </c>
      <c r="R160" s="0" t="s">
        <v>158</v>
      </c>
      <c r="S160" s="0" t="str">
        <f aca="false">IF(OR(Q160 ="transactionKey", Q160="sequenceNumber", Q160 = "commitTimestamp", Q160 = "commitUser",Q160 = "commitNumber", Q160="changetype",Q160="entityName",Q160="ID", LEFT(Q160,12)="LastModified"), "N","Y")</f>
        <v>Y</v>
      </c>
      <c r="T160" s="0" t="str">
        <f aca="false">IF($B160="","",VLOOKUP($B160,'Object Info'!$A$2:$F$13,4,0))</f>
        <v>rskcsp_ds_spread_record_classification_staging</v>
      </c>
      <c r="U160" s="0" t="str">
        <f aca="false">Q160</f>
        <v>CreatedById</v>
      </c>
      <c r="V160" s="0" t="str">
        <f aca="false">IF(OR(LEFT(H160,9)="reference", D160=""),"STRING",VLOOKUP($H160,'DataType Conversion'!$A$8:$I$37,3,0))</f>
        <v>STRING</v>
      </c>
      <c r="W160" s="0" t="str">
        <f aca="false">IF(J160="", "",J160)</f>
        <v/>
      </c>
      <c r="X160" s="0" t="str">
        <f aca="false">S160</f>
        <v>Y</v>
      </c>
      <c r="Y160" s="0" t="str">
        <f aca="false">IF(OR($U160="Id",$U160="LastModifiedDate"), "C","")</f>
        <v/>
      </c>
      <c r="Z160" s="0" t="str">
        <f aca="false">IF(Q160= "", "", IF(H160="Picklist", "Y", "N"))</f>
        <v>N</v>
      </c>
      <c r="AA160" s="0" t="str">
        <f aca="false">IF(OR(U160="CreatedDate",U160="CreatedById"),"Must be populated when changeType = CREATE","")</f>
        <v>Must be populated when changeType = CREATE</v>
      </c>
      <c r="AB160" s="0" t="str">
        <f aca="false">IF($B160="","",VLOOKUP($B160,'Object Info'!$A$2:$F$13,5,0))</f>
        <v>rskcsp_ds_spread_record_classification_curated</v>
      </c>
      <c r="AC160" s="0" t="str">
        <f aca="false">U160</f>
        <v>CreatedById</v>
      </c>
      <c r="AD160" s="0" t="str">
        <f aca="false">V160</f>
        <v>STRING</v>
      </c>
      <c r="AE160" s="0" t="str">
        <f aca="false">IF(W160="","",W160)</f>
        <v/>
      </c>
      <c r="AF160" s="0" t="str">
        <f aca="false">X160</f>
        <v>Y</v>
      </c>
      <c r="AG160" s="0" t="str">
        <f aca="false">M160</f>
        <v>F</v>
      </c>
      <c r="AH160" s="0" t="str">
        <f aca="false">IF(AC160="LastModifiedDate","Must be latest date for the record id in Staging, and date must be t-1", "")</f>
        <v/>
      </c>
      <c r="AL160" s="0" t="str">
        <f aca="false">IF($B160="","",VLOOKUP($B160,'Object Info'!$A$2:$F$13,6,0))</f>
        <v>spread_record_classification</v>
      </c>
      <c r="AM160" s="0" t="str">
        <f aca="false">IF(AC160="","",IF(OR(AC160="ccs_migration_id__c"),SUBSTITUTE(LOWER(AC160),"__c",""),_xlfn.IFNA(SUBSTITUTE(SUBSTITUTE(SUBSTITUTE(SUBSTITUTE(AC160,"LLC_BI__",""),"CCS_",""),"__c",""),"cm_",""),AC160)))</f>
        <v>CreatedById</v>
      </c>
      <c r="AN160" s="0" t="str">
        <f aca="false">IF(AD160="","",AD160)</f>
        <v>STRING</v>
      </c>
      <c r="AO160" s="0" t="str">
        <f aca="false">IF(AE160="","",AE160)</f>
        <v/>
      </c>
      <c r="AP160" s="0" t="str">
        <f aca="false">IF(AF160="","",AF160)</f>
        <v>Y</v>
      </c>
      <c r="AQ160" s="0" t="str">
        <f aca="false">IF(AG160="","",AG160)</f>
        <v>F</v>
      </c>
    </row>
    <row r="161" customFormat="false" ht="15" hidden="false" customHeight="false" outlineLevel="0" collapsed="false">
      <c r="A161" s="0" t="str">
        <f aca="false">B161&amp;D161</f>
        <v>LLC_BI__Spread_Record_Classification__cCreatedDate</v>
      </c>
      <c r="B161" s="0" t="s">
        <v>81</v>
      </c>
      <c r="C161" s="0" t="str">
        <f aca="false">_xlfn.IFNA(VLOOKUP($A161,nCino_DMW!$A$2:$AI$358,7,0),"")</f>
        <v>Spread Record Classification</v>
      </c>
      <c r="D161" s="0" t="s">
        <v>164</v>
      </c>
      <c r="E161" s="0" t="str">
        <f aca="false">_xlfn.IFNA(VLOOKUP($A161,nCino_DMW!$A$2:$AI$358,9,0),"")</f>
        <v>Created Date</v>
      </c>
      <c r="F161" s="0" t="str">
        <f aca="false">_xlfn.IFNA(VLOOKUP($A161,nCino_DMW!$A$1:$AI$358,12,0),"")</f>
        <v>Record created date.</v>
      </c>
      <c r="G161" s="0" t="str">
        <f aca="false">_xlfn.IFNA(IF(VLOOKUP($A161,nCino_DMW!$A$1:$AI$358,13,0)=0,"", VLOOKUP($A161,nCino_DMW!$A$1:$AI$358,13,0)),"")</f>
        <v>Date Time</v>
      </c>
      <c r="H161" s="0" t="str">
        <f aca="false">_xlfn.IFNA(IF(VLOOKUP($A161,nCino_DevProc!$A$2:$S$352,8,0)=0,"", VLOOKUP($A161,nCino_DevProc!$A$2:$S$352,8,0)),"")</f>
        <v>datetime</v>
      </c>
      <c r="I161" s="0" t="str">
        <f aca="false">_xlfn.IFNA(IF(VLOOKUP($A161,nCino_DMW!$A$1:$AI$358,2,0)=0,"", VLOOKUP($A161,nCino_DMW!$A$1:$AI$358,2,0)),"")</f>
        <v/>
      </c>
      <c r="K161" s="0" t="str">
        <f aca="false">IFERROR(IF(VLOOKUP($A161,nCino_DMW!$A$1:$AI$358,22,0)="Y", "N", IF(VLOOKUP($A161,nCino_DMW!$A$1:$AI$358,22,0)="N",  "Y", "")),"")</f>
        <v>Y</v>
      </c>
      <c r="L161" s="0" t="str">
        <f aca="false">_xlfn.IFNA(IF(VLOOKUP($A161,nCino_DevProc!$A$2:$S$352,8,0)=TRUE(), "Y", "N"),"")</f>
        <v>N</v>
      </c>
      <c r="M161" s="0" t="str">
        <f aca="false">IFERROR(IF(VLOOKUP($A161,nCino_DevProc!$A$2:$S$352,18,0)=TRUE(), "E", IF(D161="Id", "P", IF(OR(LEFT(G161, 6) = "Lookup", LEFT(G161, 6) ="Master"), "F",""))),"")</f>
        <v/>
      </c>
      <c r="N161" s="0" t="str">
        <f aca="false">_xlfn.IFNA(IF(VLOOKUP($A161,nCino_DMW!$A$1:$AI$358,4,0)="System generated", "Y", "N"),"")</f>
        <v>Y</v>
      </c>
      <c r="O161" s="0" t="str">
        <f aca="false">IF(LEFT(G161,6)="lookup", G161,IF(OR(D161=0, IFERROR(VLOOKUP($A161,nCino_DevProc!$A$2:$S$352,18,0),0)=0),"", VLOOKUP($A161,nCino_DevProc!$A$2:$S$352,18,0)))</f>
        <v/>
      </c>
      <c r="P161" s="0" t="str">
        <f aca="false">IF($B161="","",VLOOKUP($B161,'Object Info'!$A$2:$F$13,3,0))</f>
        <v>rskcsp_ds_spread_record_classification</v>
      </c>
      <c r="Q161" s="0" t="str">
        <f aca="false">IF(D161="","",D161)</f>
        <v>CreatedDate</v>
      </c>
      <c r="R161" s="0" t="s">
        <v>158</v>
      </c>
      <c r="S161" s="0" t="str">
        <f aca="false">IF(OR(Q161 ="transactionKey", Q161="sequenceNumber", Q161 = "commitTimestamp", Q161 = "commitUser",Q161 = "commitNumber", Q161="changetype",Q161="entityName",Q161="ID", LEFT(Q161,12)="LastModified"), "N","Y")</f>
        <v>Y</v>
      </c>
      <c r="T161" s="0" t="str">
        <f aca="false">IF($B161="","",VLOOKUP($B161,'Object Info'!$A$2:$F$13,4,0))</f>
        <v>rskcsp_ds_spread_record_classification_staging</v>
      </c>
      <c r="U161" s="0" t="str">
        <f aca="false">Q161</f>
        <v>CreatedDate</v>
      </c>
      <c r="V161" s="0" t="str">
        <f aca="false">IF(OR(LEFT(H161,9)="reference", D161=""),"STRING",VLOOKUP($H161,'DataType Conversion'!$A$8:$I$37,3,0))</f>
        <v>DATETIME</v>
      </c>
      <c r="W161" s="0" t="str">
        <f aca="false">IF(J161="", "",J161)</f>
        <v/>
      </c>
      <c r="X161" s="0" t="str">
        <f aca="false">S161</f>
        <v>Y</v>
      </c>
      <c r="Y161" s="0" t="str">
        <f aca="false">IF(OR($U161="Id",$U161="LastModifiedDate"), "C","")</f>
        <v/>
      </c>
      <c r="Z161" s="0" t="str">
        <f aca="false">IF(Q161= "", "", IF(H161="Picklist", "Y", "N"))</f>
        <v>N</v>
      </c>
      <c r="AA161" s="0" t="str">
        <f aca="false">IF(OR(U161="CreatedDate",U161="CreatedById"),"Must be populated when changeType = CREATE","")</f>
        <v>Must be populated when changeType = CREATE</v>
      </c>
      <c r="AB161" s="0" t="str">
        <f aca="false">IF($B161="","",VLOOKUP($B161,'Object Info'!$A$2:$F$13,5,0))</f>
        <v>rskcsp_ds_spread_record_classification_curated</v>
      </c>
      <c r="AC161" s="0" t="str">
        <f aca="false">U161</f>
        <v>CreatedDate</v>
      </c>
      <c r="AD161" s="0" t="str">
        <f aca="false">V161</f>
        <v>DATETIME</v>
      </c>
      <c r="AE161" s="0" t="str">
        <f aca="false">IF(W161="","",W161)</f>
        <v/>
      </c>
      <c r="AF161" s="0" t="str">
        <f aca="false">X161</f>
        <v>Y</v>
      </c>
      <c r="AG161" s="0" t="str">
        <f aca="false">M161</f>
        <v/>
      </c>
      <c r="AH161" s="0" t="str">
        <f aca="false">IF(AC161="LastModifiedDate","Must be latest date for the record id in Staging, and date must be t-1", "")</f>
        <v/>
      </c>
      <c r="AL161" s="0" t="str">
        <f aca="false">IF($B161="","",VLOOKUP($B161,'Object Info'!$A$2:$F$13,6,0))</f>
        <v>spread_record_classification</v>
      </c>
      <c r="AM161" s="0" t="str">
        <f aca="false">IF(AC161="","",IF(OR(AC161="ccs_migration_id__c"),SUBSTITUTE(LOWER(AC161),"__c",""),_xlfn.IFNA(SUBSTITUTE(SUBSTITUTE(SUBSTITUTE(SUBSTITUTE(AC161,"LLC_BI__",""),"CCS_",""),"__c",""),"cm_",""),AC161)))</f>
        <v>CreatedDate</v>
      </c>
      <c r="AN161" s="0" t="str">
        <f aca="false">IF(AD161="","",AD161)</f>
        <v>DATETIME</v>
      </c>
      <c r="AO161" s="0" t="str">
        <f aca="false">IF(AE161="","",AE161)</f>
        <v/>
      </c>
      <c r="AP161" s="0" t="str">
        <f aca="false">IF(AF161="","",AF161)</f>
        <v>Y</v>
      </c>
      <c r="AQ161" s="0" t="str">
        <f aca="false">IF(AG161="","",AG161)</f>
        <v/>
      </c>
    </row>
    <row r="162" customFormat="false" ht="15" hidden="false" customHeight="false" outlineLevel="0" collapsed="false">
      <c r="A162" s="0" t="str">
        <f aca="false">B162&amp;D162</f>
        <v>LLC_BI__Spread_Record_Classification__cCurrencyIsoCode</v>
      </c>
      <c r="B162" s="0" t="s">
        <v>81</v>
      </c>
      <c r="C162" s="0" t="str">
        <f aca="false">_xlfn.IFNA(VLOOKUP($A162,nCino_DMW!$A$2:$AI$358,7,0),"")</f>
        <v>Spread Record Classification</v>
      </c>
      <c r="D162" s="0" t="s">
        <v>160</v>
      </c>
      <c r="E162" s="0" t="str">
        <f aca="false">_xlfn.IFNA(VLOOKUP($A162,nCino_DMW!$A$2:$AI$358,9,0),"")</f>
        <v>Currency</v>
      </c>
      <c r="F162" s="0" t="str">
        <f aca="false">_xlfn.IFNA(VLOOKUP($A162,nCino_DMW!$A$1:$AI$358,12,0),"")</f>
        <v>This is a picklist field that allows the user to select the applicable currency (e.g. GBP, EU, etc.)</v>
      </c>
      <c r="G162" s="0" t="str">
        <f aca="false">_xlfn.IFNA(IF(VLOOKUP($A162,nCino_DMW!$A$1:$AI$358,13,0)=0,"", VLOOKUP($A162,nCino_DMW!$A$1:$AI$358,13,0)),"")</f>
        <v>Picklist</v>
      </c>
      <c r="H162" s="0" t="str">
        <f aca="false">_xlfn.IFNA(IF(VLOOKUP($A162,nCino_DevProc!$A$2:$S$352,8,0)=0,"", VLOOKUP($A162,nCino_DevProc!$A$2:$S$352,8,0)),"")</f>
        <v>picklist</v>
      </c>
      <c r="I162" s="0" t="str">
        <f aca="false">_xlfn.IFNA(IF(VLOOKUP($A162,nCino_DMW!$A$1:$AI$358,2,0)=0,"", VLOOKUP($A162,nCino_DMW!$A$1:$AI$358,2,0)),"")</f>
        <v>See picklist options for lengths</v>
      </c>
      <c r="K162" s="0" t="str">
        <f aca="false">IFERROR(IF(VLOOKUP($A162,nCino_DMW!$A$1:$AI$358,22,0)="Y", "N", IF(VLOOKUP($A162,nCino_DMW!$A$1:$AI$358,22,0)="N",  "Y", "")),"")</f>
        <v>Y</v>
      </c>
      <c r="L162" s="0" t="str">
        <f aca="false">_xlfn.IFNA(IF(VLOOKUP($A162,nCino_DevProc!$A$2:$S$352,8,0)=TRUE(), "Y", "N"),"")</f>
        <v>N</v>
      </c>
      <c r="M162" s="0" t="str">
        <f aca="false">IFERROR(IF(VLOOKUP($A162,nCino_DevProc!$A$2:$S$352,18,0)=TRUE(), "E", IF(D162="Id", "P", IF(OR(LEFT(G162, 6) = "Lookup", LEFT(G162, 6) ="Master"), "F",""))),"")</f>
        <v/>
      </c>
      <c r="N162" s="0" t="str">
        <f aca="false">_xlfn.IFNA(IF(VLOOKUP($A162,nCino_DMW!$A$1:$AI$358,4,0)="System generated", "Y", "N"),"")</f>
        <v>N</v>
      </c>
      <c r="O162" s="0" t="str">
        <f aca="false">IF(LEFT(G162,6)="lookup", G162,IF(OR(D162=0, IFERROR(VLOOKUP($A162,nCino_DevProc!$A$2:$S$352,18,0),0)=0),"", VLOOKUP($A162,nCino_DevProc!$A$2:$S$352,18,0)))</f>
        <v/>
      </c>
      <c r="P162" s="0" t="str">
        <f aca="false">IF($B162="","",VLOOKUP($B162,'Object Info'!$A$2:$F$13,3,0))</f>
        <v>rskcsp_ds_spread_record_classification</v>
      </c>
      <c r="Q162" s="0" t="str">
        <f aca="false">IF(D162="","",D162)</f>
        <v>CurrencyIsoCode</v>
      </c>
      <c r="R162" s="0" t="s">
        <v>158</v>
      </c>
      <c r="S162" s="0" t="str">
        <f aca="false">IF(OR(Q162 ="transactionKey", Q162="sequenceNumber", Q162 = "commitTimestamp", Q162 = "commitUser",Q162 = "commitNumber", Q162="changetype",Q162="entityName",Q162="ID", LEFT(Q162,12)="LastModified"), "N","Y")</f>
        <v>Y</v>
      </c>
      <c r="T162" s="0" t="str">
        <f aca="false">IF($B162="","",VLOOKUP($B162,'Object Info'!$A$2:$F$13,4,0))</f>
        <v>rskcsp_ds_spread_record_classification_staging</v>
      </c>
      <c r="U162" s="0" t="str">
        <f aca="false">Q162</f>
        <v>CurrencyIsoCode</v>
      </c>
      <c r="V162" s="0" t="str">
        <f aca="false">IF(OR(LEFT(H162,9)="reference", D162=""),"STRING",VLOOKUP($H162,'DataType Conversion'!$A$8:$I$37,3,0))</f>
        <v>STRING</v>
      </c>
      <c r="W162" s="0" t="str">
        <f aca="false">IF(J162="", "",J162)</f>
        <v/>
      </c>
      <c r="X162" s="0" t="str">
        <f aca="false">S162</f>
        <v>Y</v>
      </c>
      <c r="Y162" s="0" t="str">
        <f aca="false">IF(OR($U162="Id",$U162="LastModifiedDate"), "C","")</f>
        <v/>
      </c>
      <c r="Z162" s="0" t="str">
        <f aca="false">IF(Q162= "", "", IF(H162="Picklist", "Y", "N"))</f>
        <v>Y</v>
      </c>
      <c r="AA162" s="0" t="str">
        <f aca="false">IF(OR(U162="CreatedDate",U162="CreatedById"),"Must be populated when changeType = CREATE","")</f>
        <v/>
      </c>
      <c r="AB162" s="0" t="str">
        <f aca="false">IF($B162="","",VLOOKUP($B162,'Object Info'!$A$2:$F$13,5,0))</f>
        <v>rskcsp_ds_spread_record_classification_curated</v>
      </c>
      <c r="AC162" s="0" t="str">
        <f aca="false">U162</f>
        <v>CurrencyIsoCode</v>
      </c>
      <c r="AD162" s="0" t="str">
        <f aca="false">V162</f>
        <v>STRING</v>
      </c>
      <c r="AE162" s="0" t="str">
        <f aca="false">IF(W162="","",W162)</f>
        <v/>
      </c>
      <c r="AF162" s="0" t="str">
        <f aca="false">X162</f>
        <v>Y</v>
      </c>
      <c r="AG162" s="0" t="str">
        <f aca="false">M162</f>
        <v/>
      </c>
      <c r="AH162" s="0" t="str">
        <f aca="false">IF(AC162="LastModifiedDate","Must be latest date for the record id in Staging, and date must be t-1", "")</f>
        <v/>
      </c>
      <c r="AL162" s="0" t="str">
        <f aca="false">IF($B162="","",VLOOKUP($B162,'Object Info'!$A$2:$F$13,6,0))</f>
        <v>spread_record_classification</v>
      </c>
      <c r="AM162" s="0" t="str">
        <f aca="false">IF(AC162="","",IF(OR(AC162="ccs_migration_id__c"),SUBSTITUTE(LOWER(AC162),"__c",""),_xlfn.IFNA(SUBSTITUTE(SUBSTITUTE(SUBSTITUTE(SUBSTITUTE(AC162,"LLC_BI__",""),"CCS_",""),"__c",""),"cm_",""),AC162)))</f>
        <v>CurrencyIsoCode</v>
      </c>
      <c r="AN162" s="0" t="str">
        <f aca="false">IF(AD162="","",AD162)</f>
        <v>STRING</v>
      </c>
      <c r="AO162" s="0" t="str">
        <f aca="false">IF(AE162="","",AE162)</f>
        <v/>
      </c>
      <c r="AP162" s="0" t="str">
        <f aca="false">IF(AF162="","",AF162)</f>
        <v>Y</v>
      </c>
      <c r="AQ162" s="0" t="str">
        <f aca="false">IF(AG162="","",AG162)</f>
        <v/>
      </c>
    </row>
    <row r="163" customFormat="false" ht="15" hidden="false" customHeight="false" outlineLevel="0" collapsed="false">
      <c r="A163" s="0" t="str">
        <f aca="false">B163&amp;D163</f>
        <v>LLC_BI__Spread_Record_Classification__cId</v>
      </c>
      <c r="B163" s="0" t="s">
        <v>81</v>
      </c>
      <c r="C163" s="0" t="str">
        <f aca="false">_xlfn.IFNA(VLOOKUP($A163,nCino_DMW!$A$2:$AI$358,7,0),"")</f>
        <v>Spread Record Classification</v>
      </c>
      <c r="D163" s="0" t="s">
        <v>143</v>
      </c>
      <c r="E163" s="0" t="str">
        <f aca="false">_xlfn.IFNA(VLOOKUP($A163,nCino_DMW!$A$2:$AI$358,9,0),"")</f>
        <v>Id</v>
      </c>
      <c r="F163" s="0" t="str">
        <f aca="false">_xlfn.IFNA(VLOOKUP($A163,nCino_DMW!$A$1:$AI$358,12,0),"")</f>
        <v>Id</v>
      </c>
      <c r="G163" s="0" t="str">
        <f aca="false">_xlfn.IFNA(IF(VLOOKUP($A163,nCino_DMW!$A$1:$AI$358,13,0)=0,"", VLOOKUP($A163,nCino_DMW!$A$1:$AI$358,13,0)),"")</f>
        <v>Id</v>
      </c>
      <c r="H163" s="0" t="str">
        <f aca="false">_xlfn.IFNA(IF(VLOOKUP($A163,nCino_DevProc!$A$2:$S$352,8,0)=0,"", VLOOKUP($A163,nCino_DevProc!$A$2:$S$352,8,0)),"")</f>
        <v>id</v>
      </c>
      <c r="I163" s="0" t="n">
        <f aca="false">_xlfn.IFNA(IF(VLOOKUP($A163,nCino_DMW!$A$1:$AI$358,2,0)=0,"", VLOOKUP($A163,nCino_DMW!$A$1:$AI$358,2,0)),"")</f>
        <v>18</v>
      </c>
      <c r="K163" s="0" t="str">
        <f aca="false">IFERROR(IF(VLOOKUP($A163,nCino_DMW!$A$1:$AI$358,22,0)="Y", "N", IF(VLOOKUP($A163,nCino_DMW!$A$1:$AI$358,22,0)="N",  "Y", "")),"")</f>
        <v>Y</v>
      </c>
      <c r="L163" s="0" t="str">
        <f aca="false">_xlfn.IFNA(IF(VLOOKUP($A163,nCino_DevProc!$A$2:$S$352,8,0)=TRUE(), "Y", "N"),"")</f>
        <v>N</v>
      </c>
      <c r="M163" s="0" t="str">
        <f aca="false">IFERROR(IF(VLOOKUP($A163,nCino_DevProc!$A$2:$S$352,18,0)=TRUE(), "E", IF(D163="Id", "P", IF(OR(LEFT(G163, 6) = "Lookup", LEFT(G163, 6) ="Master"), "F",""))),"")</f>
        <v>P</v>
      </c>
      <c r="N163" s="0" t="str">
        <f aca="false">_xlfn.IFNA(IF(VLOOKUP($A163,nCino_DMW!$A$1:$AI$358,4,0)="System generated", "Y", "N"),"")</f>
        <v>Y</v>
      </c>
      <c r="O163" s="0" t="str">
        <f aca="false">IF(LEFT(G163,6)="lookup", G163,IF(OR(D163=0, IFERROR(VLOOKUP($A163,nCino_DevProc!$A$2:$S$352,18,0),0)=0),"", VLOOKUP($A163,nCino_DevProc!$A$2:$S$352,18,0)))</f>
        <v/>
      </c>
      <c r="P163" s="0" t="str">
        <f aca="false">IF($B163="","",VLOOKUP($B163,'Object Info'!$A$2:$F$13,3,0))</f>
        <v>rskcsp_ds_spread_record_classification</v>
      </c>
      <c r="Q163" s="0" t="str">
        <f aca="false">IF(D163="","",D163)</f>
        <v>Id</v>
      </c>
      <c r="R163" s="0" t="s">
        <v>158</v>
      </c>
      <c r="S163" s="0" t="str">
        <f aca="false">IF(OR(Q163 ="transactionKey", Q163="sequenceNumber", Q163 = "commitTimestamp", Q163 = "commitUser",Q163 = "commitNumber", Q163="changetype",Q163="entityName",Q163="ID", LEFT(Q163,12)="LastModified"), "N","Y")</f>
        <v>N</v>
      </c>
      <c r="T163" s="0" t="str">
        <f aca="false">IF($B163="","",VLOOKUP($B163,'Object Info'!$A$2:$F$13,4,0))</f>
        <v>rskcsp_ds_spread_record_classification_staging</v>
      </c>
      <c r="U163" s="0" t="str">
        <f aca="false">Q163</f>
        <v>Id</v>
      </c>
      <c r="V163" s="0" t="str">
        <f aca="false">IF(OR(LEFT(H163,9)="reference", D163=""),"STRING",VLOOKUP($H163,'DataType Conversion'!$A$8:$I$37,3,0))</f>
        <v>STRING</v>
      </c>
      <c r="W163" s="0" t="str">
        <f aca="false">IF(J163="", "",J163)</f>
        <v/>
      </c>
      <c r="X163" s="0" t="str">
        <f aca="false">S163</f>
        <v>N</v>
      </c>
      <c r="Y163" s="0" t="str">
        <f aca="false">IF(OR($U163="Id",$U163="LastModifiedDate"), "C","")</f>
        <v>C</v>
      </c>
      <c r="Z163" s="0" t="str">
        <f aca="false">IF(Q163= "", "", IF(H163="Picklist", "Y", "N"))</f>
        <v>N</v>
      </c>
      <c r="AA163" s="0" t="str">
        <f aca="false">IF(OR(U163="CreatedDate",U163="CreatedById"),"Must be populated when changeType = CREATE","")</f>
        <v/>
      </c>
      <c r="AB163" s="0" t="str">
        <f aca="false">IF($B163="","",VLOOKUP($B163,'Object Info'!$A$2:$F$13,5,0))</f>
        <v>rskcsp_ds_spread_record_classification_curated</v>
      </c>
      <c r="AC163" s="0" t="str">
        <f aca="false">U163</f>
        <v>Id</v>
      </c>
      <c r="AD163" s="0" t="str">
        <f aca="false">V163</f>
        <v>STRING</v>
      </c>
      <c r="AE163" s="0" t="str">
        <f aca="false">IF(W163="","",W163)</f>
        <v/>
      </c>
      <c r="AF163" s="0" t="str">
        <f aca="false">X163</f>
        <v>N</v>
      </c>
      <c r="AG163" s="0" t="str">
        <f aca="false">M163</f>
        <v>P</v>
      </c>
      <c r="AH163" s="0" t="str">
        <f aca="false">IF(AC163="LastModifiedDate","Must be latest date for the record id in Staging, and date must be t-1", "")</f>
        <v/>
      </c>
      <c r="AL163" s="0" t="str">
        <f aca="false">IF($B163="","",VLOOKUP($B163,'Object Info'!$A$2:$F$13,6,0))</f>
        <v>spread_record_classification</v>
      </c>
      <c r="AM163" s="0" t="str">
        <f aca="false">IF(AC163="","",IF(OR(AC163="ccs_migration_id__c"),SUBSTITUTE(LOWER(AC163),"__c",""),_xlfn.IFNA(SUBSTITUTE(SUBSTITUTE(SUBSTITUTE(SUBSTITUTE(AC163,"LLC_BI__",""),"CCS_",""),"__c",""),"cm_",""),AC163)))</f>
        <v>Id</v>
      </c>
      <c r="AN163" s="0" t="str">
        <f aca="false">IF(AD163="","",AD163)</f>
        <v>STRING</v>
      </c>
      <c r="AO163" s="0" t="str">
        <f aca="false">IF(AE163="","",AE163)</f>
        <v/>
      </c>
      <c r="AP163" s="0" t="str">
        <f aca="false">IF(AF163="","",AF163)</f>
        <v>N</v>
      </c>
      <c r="AQ163" s="0" t="str">
        <f aca="false">IF(AG163="","",AG163)</f>
        <v>P</v>
      </c>
    </row>
    <row r="164" customFormat="false" ht="15" hidden="false" customHeight="false" outlineLevel="0" collapsed="false">
      <c r="A164" s="0" t="str">
        <f aca="false">B164&amp;D164</f>
        <v>LLC_BI__Spread_Record_Classification__cLastModifiedById</v>
      </c>
      <c r="B164" s="0" t="s">
        <v>81</v>
      </c>
      <c r="C164" s="0" t="str">
        <f aca="false">_xlfn.IFNA(VLOOKUP($A164,nCino_DMW!$A$2:$AI$358,7,0),"")</f>
        <v>Spread Record Classification</v>
      </c>
      <c r="D164" s="0" t="s">
        <v>175</v>
      </c>
      <c r="E164" s="0" t="str">
        <f aca="false">_xlfn.IFNA(VLOOKUP($A164,nCino_DMW!$A$2:$AI$358,9,0),"")</f>
        <v>Last Modified By</v>
      </c>
      <c r="F164" s="0" t="str">
        <f aca="false">_xlfn.IFNA(VLOOKUP($A164,nCino_DMW!$A$1:$AI$358,12,0),"")</f>
        <v>Last modified by user.</v>
      </c>
      <c r="G164" s="0" t="str">
        <f aca="false">_xlfn.IFNA(IF(VLOOKUP($A164,nCino_DMW!$A$1:$AI$358,13,0)=0,"", VLOOKUP($A164,nCino_DMW!$A$1:$AI$358,13,0)),"")</f>
        <v>Lookup(User)</v>
      </c>
      <c r="H164" s="0" t="str">
        <f aca="false">_xlfn.IFNA(IF(VLOOKUP($A164,nCino_DevProc!$A$2:$S$352,8,0)=0,"", VLOOKUP($A164,nCino_DevProc!$A$2:$S$352,8,0)),"")</f>
        <v>reference(User)</v>
      </c>
      <c r="I164" s="0" t="n">
        <f aca="false">_xlfn.IFNA(IF(VLOOKUP($A164,nCino_DMW!$A$1:$AI$358,2,0)=0,"", VLOOKUP($A164,nCino_DMW!$A$1:$AI$358,2,0)),"")</f>
        <v>18</v>
      </c>
      <c r="K164" s="0" t="str">
        <f aca="false">IFERROR(IF(VLOOKUP($A164,nCino_DMW!$A$1:$AI$358,22,0)="Y", "N", IF(VLOOKUP($A164,nCino_DMW!$A$1:$AI$358,22,0)="N",  "Y", "")),"")</f>
        <v>Y</v>
      </c>
      <c r="L164" s="0" t="str">
        <f aca="false">_xlfn.IFNA(IF(VLOOKUP($A164,nCino_DevProc!$A$2:$S$352,8,0)=TRUE(), "Y", "N"),"")</f>
        <v>N</v>
      </c>
      <c r="M164" s="0" t="str">
        <f aca="false">IFERROR(IF(VLOOKUP($A164,nCino_DevProc!$A$2:$S$352,18,0)=TRUE(), "E", IF(D164="Id", "P", IF(OR(LEFT(G164, 6) = "Lookup", LEFT(G164, 6) ="Master"), "F",""))),"")</f>
        <v>F</v>
      </c>
      <c r="N164" s="0" t="str">
        <f aca="false">_xlfn.IFNA(IF(VLOOKUP($A164,nCino_DMW!$A$1:$AI$358,4,0)="System generated", "Y", "N"),"")</f>
        <v>Y</v>
      </c>
      <c r="O164" s="0" t="str">
        <f aca="false">IF(LEFT(G164,6)="lookup", G164,IF(OR(D164=0, IFERROR(VLOOKUP($A164,nCino_DevProc!$A$2:$S$352,18,0),0)=0),"", VLOOKUP($A164,nCino_DevProc!$A$2:$S$352,18,0)))</f>
        <v>Lookup(User)</v>
      </c>
      <c r="P164" s="0" t="str">
        <f aca="false">IF($B164="","",VLOOKUP($B164,'Object Info'!$A$2:$F$13,3,0))</f>
        <v>rskcsp_ds_spread_record_classification</v>
      </c>
      <c r="Q164" s="0" t="str">
        <f aca="false">IF(D164="","",D164)</f>
        <v>LastModifiedById</v>
      </c>
      <c r="R164" s="0" t="s">
        <v>158</v>
      </c>
      <c r="S164" s="0" t="str">
        <f aca="false">IF(OR(Q164 ="transactionKey", Q164="sequenceNumber", Q164 = "commitTimestamp", Q164 = "commitUser",Q164 = "commitNumber", Q164="changetype",Q164="entityName",Q164="ID", LEFT(Q164,12)="LastModified"), "N","Y")</f>
        <v>N</v>
      </c>
      <c r="T164" s="0" t="str">
        <f aca="false">IF($B164="","",VLOOKUP($B164,'Object Info'!$A$2:$F$13,4,0))</f>
        <v>rskcsp_ds_spread_record_classification_staging</v>
      </c>
      <c r="U164" s="0" t="str">
        <f aca="false">Q164</f>
        <v>LastModifiedById</v>
      </c>
      <c r="V164" s="0" t="str">
        <f aca="false">IF(OR(LEFT(H164,9)="reference", D164=""),"STRING",VLOOKUP($H164,'DataType Conversion'!$A$8:$I$37,3,0))</f>
        <v>STRING</v>
      </c>
      <c r="W164" s="0" t="str">
        <f aca="false">IF(J164="", "",J164)</f>
        <v/>
      </c>
      <c r="X164" s="0" t="str">
        <f aca="false">S164</f>
        <v>N</v>
      </c>
      <c r="Y164" s="0" t="str">
        <f aca="false">IF(OR($U164="Id",$U164="LastModifiedDate"), "C","")</f>
        <v/>
      </c>
      <c r="Z164" s="0" t="str">
        <f aca="false">IF(Q164= "", "", IF(H164="Picklist", "Y", "N"))</f>
        <v>N</v>
      </c>
      <c r="AA164" s="0" t="str">
        <f aca="false">IF(OR(U164="CreatedDate",U164="CreatedById"),"Must be populated when changeType = CREATE","")</f>
        <v/>
      </c>
      <c r="AB164" s="0" t="str">
        <f aca="false">IF($B164="","",VLOOKUP($B164,'Object Info'!$A$2:$F$13,5,0))</f>
        <v>rskcsp_ds_spread_record_classification_curated</v>
      </c>
      <c r="AC164" s="0" t="str">
        <f aca="false">U164</f>
        <v>LastModifiedById</v>
      </c>
      <c r="AD164" s="0" t="str">
        <f aca="false">V164</f>
        <v>STRING</v>
      </c>
      <c r="AE164" s="0" t="str">
        <f aca="false">IF(W164="","",W164)</f>
        <v/>
      </c>
      <c r="AF164" s="0" t="str">
        <f aca="false">X164</f>
        <v>N</v>
      </c>
      <c r="AG164" s="0" t="str">
        <f aca="false">M164</f>
        <v>F</v>
      </c>
      <c r="AH164" s="0" t="str">
        <f aca="false">IF(AC164="LastModifiedDate","Must be latest date for the record id in Staging, and date must be t-1", "")</f>
        <v/>
      </c>
      <c r="AL164" s="0" t="str">
        <f aca="false">IF($B164="","",VLOOKUP($B164,'Object Info'!$A$2:$F$13,6,0))</f>
        <v>spread_record_classification</v>
      </c>
      <c r="AM164" s="0" t="str">
        <f aca="false">IF(AC164="","",IF(OR(AC164="ccs_migration_id__c"),SUBSTITUTE(LOWER(AC164),"__c",""),_xlfn.IFNA(SUBSTITUTE(SUBSTITUTE(SUBSTITUTE(SUBSTITUTE(AC164,"LLC_BI__",""),"CCS_",""),"__c",""),"cm_",""),AC164)))</f>
        <v>LastModifiedById</v>
      </c>
      <c r="AN164" s="0" t="str">
        <f aca="false">IF(AD164="","",AD164)</f>
        <v>STRING</v>
      </c>
      <c r="AO164" s="0" t="str">
        <f aca="false">IF(AE164="","",AE164)</f>
        <v/>
      </c>
      <c r="AP164" s="0" t="str">
        <f aca="false">IF(AF164="","",AF164)</f>
        <v>N</v>
      </c>
      <c r="AQ164" s="0" t="str">
        <f aca="false">IF(AG164="","",AG164)</f>
        <v>F</v>
      </c>
    </row>
    <row r="165" customFormat="false" ht="15" hidden="false" customHeight="false" outlineLevel="0" collapsed="false">
      <c r="A165" s="0" t="str">
        <f aca="false">B165&amp;D165</f>
        <v>LLC_BI__Spread_Record_Classification__cLastModifiedDate</v>
      </c>
      <c r="B165" s="0" t="s">
        <v>81</v>
      </c>
      <c r="C165" s="0" t="str">
        <f aca="false">_xlfn.IFNA(VLOOKUP($A165,nCino_DMW!$A$2:$AI$358,7,0),"")</f>
        <v>Spread Record Classification</v>
      </c>
      <c r="D165" s="0" t="s">
        <v>172</v>
      </c>
      <c r="E165" s="0" t="str">
        <f aca="false">_xlfn.IFNA(VLOOKUP($A165,nCino_DMW!$A$2:$AI$358,9,0),"")</f>
        <v>Last Modified Date</v>
      </c>
      <c r="F165" s="0" t="str">
        <f aca="false">_xlfn.IFNA(VLOOKUP($A165,nCino_DMW!$A$1:$AI$358,12,0),"")</f>
        <v>Last modified date.</v>
      </c>
      <c r="G165" s="0" t="str">
        <f aca="false">_xlfn.IFNA(IF(VLOOKUP($A165,nCino_DMW!$A$1:$AI$358,13,0)=0,"", VLOOKUP($A165,nCino_DMW!$A$1:$AI$358,13,0)),"")</f>
        <v>Date Time</v>
      </c>
      <c r="H165" s="0" t="str">
        <f aca="false">_xlfn.IFNA(IF(VLOOKUP($A165,nCino_DevProc!$A$2:$S$352,8,0)=0,"", VLOOKUP($A165,nCino_DevProc!$A$2:$S$352,8,0)),"")</f>
        <v>datetime</v>
      </c>
      <c r="I165" s="0" t="str">
        <f aca="false">_xlfn.IFNA(IF(VLOOKUP($A165,nCino_DMW!$A$1:$AI$358,2,0)=0,"", VLOOKUP($A165,nCino_DMW!$A$1:$AI$358,2,0)),"")</f>
        <v/>
      </c>
      <c r="K165" s="0" t="str">
        <f aca="false">IFERROR(IF(VLOOKUP($A165,nCino_DMW!$A$1:$AI$358,22,0)="Y", "N", IF(VLOOKUP($A165,nCino_DMW!$A$1:$AI$358,22,0)="N",  "Y", "")),"")</f>
        <v>Y</v>
      </c>
      <c r="L165" s="0" t="str">
        <f aca="false">_xlfn.IFNA(IF(VLOOKUP($A165,nCino_DevProc!$A$2:$S$352,8,0)=TRUE(), "Y", "N"),"")</f>
        <v>N</v>
      </c>
      <c r="M165" s="0" t="str">
        <f aca="false">IFERROR(IF(VLOOKUP($A165,nCino_DevProc!$A$2:$S$352,18,0)=TRUE(), "E", IF(D165="Id", "P", IF(OR(LEFT(G165, 6) = "Lookup", LEFT(G165, 6) ="Master"), "F",""))),"")</f>
        <v/>
      </c>
      <c r="N165" s="0" t="str">
        <f aca="false">_xlfn.IFNA(IF(VLOOKUP($A165,nCino_DMW!$A$1:$AI$358,4,0)="System generated", "Y", "N"),"")</f>
        <v>Y</v>
      </c>
      <c r="O165" s="0" t="str">
        <f aca="false">IF(LEFT(G165,6)="lookup", G165,IF(OR(D165=0, IFERROR(VLOOKUP($A165,nCino_DevProc!$A$2:$S$352,18,0),0)=0),"", VLOOKUP($A165,nCino_DevProc!$A$2:$S$352,18,0)))</f>
        <v/>
      </c>
      <c r="P165" s="0" t="str">
        <f aca="false">IF($B165="","",VLOOKUP($B165,'Object Info'!$A$2:$F$13,3,0))</f>
        <v>rskcsp_ds_spread_record_classification</v>
      </c>
      <c r="Q165" s="0" t="str">
        <f aca="false">IF(D165="","",D165)</f>
        <v>LastModifiedDate</v>
      </c>
      <c r="R165" s="0" t="s">
        <v>158</v>
      </c>
      <c r="S165" s="0" t="str">
        <f aca="false">IF(OR(Q165 ="transactionKey", Q165="sequenceNumber", Q165 = "commitTimestamp", Q165 = "commitUser",Q165 = "commitNumber", Q165="changetype",Q165="entityName",Q165="ID", LEFT(Q165,12)="LastModified"), "N","Y")</f>
        <v>N</v>
      </c>
      <c r="T165" s="0" t="str">
        <f aca="false">IF($B165="","",VLOOKUP($B165,'Object Info'!$A$2:$F$13,4,0))</f>
        <v>rskcsp_ds_spread_record_classification_staging</v>
      </c>
      <c r="U165" s="0" t="str">
        <f aca="false">Q165</f>
        <v>LastModifiedDate</v>
      </c>
      <c r="V165" s="0" t="str">
        <f aca="false">IF(OR(LEFT(H165,9)="reference", D165=""),"STRING",VLOOKUP($H165,'DataType Conversion'!$A$8:$I$37,3,0))</f>
        <v>DATETIME</v>
      </c>
      <c r="W165" s="0" t="str">
        <f aca="false">IF(J165="", "",J165)</f>
        <v/>
      </c>
      <c r="X165" s="0" t="str">
        <f aca="false">S165</f>
        <v>N</v>
      </c>
      <c r="Y165" s="0" t="str">
        <f aca="false">IF(OR($U165="Id",$U165="LastModifiedDate"), "C","")</f>
        <v>C</v>
      </c>
      <c r="Z165" s="0" t="str">
        <f aca="false">IF(Q165= "", "", IF(H165="Picklist", "Y", "N"))</f>
        <v>N</v>
      </c>
      <c r="AA165" s="0" t="str">
        <f aca="false">IF(OR(U165="CreatedDate",U165="CreatedById"),"Must be populated when changeType = CREATE","")</f>
        <v/>
      </c>
      <c r="AB165" s="0" t="str">
        <f aca="false">IF($B165="","",VLOOKUP($B165,'Object Info'!$A$2:$F$13,5,0))</f>
        <v>rskcsp_ds_spread_record_classification_curated</v>
      </c>
      <c r="AC165" s="0" t="str">
        <f aca="false">U165</f>
        <v>LastModifiedDate</v>
      </c>
      <c r="AD165" s="0" t="str">
        <f aca="false">V165</f>
        <v>DATETIME</v>
      </c>
      <c r="AE165" s="0" t="str">
        <f aca="false">IF(W165="","",W165)</f>
        <v/>
      </c>
      <c r="AF165" s="0" t="str">
        <f aca="false">X165</f>
        <v>N</v>
      </c>
      <c r="AG165" s="0" t="str">
        <f aca="false">M165</f>
        <v/>
      </c>
      <c r="AH165" s="0" t="str">
        <f aca="false">IF(AC165="LastModifiedDate","Must be latest date for the record id in Staging, and date must be t-1", "")</f>
        <v>Must be latest date for the record id in Staging, and date must be t-1</v>
      </c>
      <c r="AL165" s="0" t="str">
        <f aca="false">IF($B165="","",VLOOKUP($B165,'Object Info'!$A$2:$F$13,6,0))</f>
        <v>spread_record_classification</v>
      </c>
      <c r="AM165" s="0" t="str">
        <f aca="false">IF(AC165="","",IF(OR(AC165="ccs_migration_id__c"),SUBSTITUTE(LOWER(AC165),"__c",""),_xlfn.IFNA(SUBSTITUTE(SUBSTITUTE(SUBSTITUTE(SUBSTITUTE(AC165,"LLC_BI__",""),"CCS_",""),"__c",""),"cm_",""),AC165)))</f>
        <v>LastModifiedDate</v>
      </c>
      <c r="AN165" s="0" t="str">
        <f aca="false">IF(AD165="","",AD165)</f>
        <v>DATETIME</v>
      </c>
      <c r="AO165" s="0" t="str">
        <f aca="false">IF(AE165="","",AE165)</f>
        <v/>
      </c>
      <c r="AP165" s="0" t="str">
        <f aca="false">IF(AF165="","",AF165)</f>
        <v>N</v>
      </c>
      <c r="AQ165" s="0" t="str">
        <f aca="false">IF(AG165="","",AG165)</f>
        <v/>
      </c>
    </row>
    <row r="166" customFormat="false" ht="15" hidden="false" customHeight="false" outlineLevel="0" collapsed="false">
      <c r="A166" s="0" t="str">
        <f aca="false">B166&amp;D166</f>
        <v>LLC_BI__Spread_Record_Classification__cLLC_BI__lookupKey__c</v>
      </c>
      <c r="B166" s="0" t="s">
        <v>81</v>
      </c>
      <c r="C166" s="0" t="str">
        <f aca="false">_xlfn.IFNA(VLOOKUP($A166,nCino_DMW!$A$2:$AI$358,7,0),"")</f>
        <v>Spread Record Classification</v>
      </c>
      <c r="D166" s="0" t="s">
        <v>192</v>
      </c>
      <c r="E166" s="0" t="str">
        <f aca="false">_xlfn.IFNA(VLOOKUP($A166,nCino_DMW!$A$2:$AI$358,9,0),"")</f>
        <v>lookupKey</v>
      </c>
      <c r="F166" s="0" t="str">
        <f aca="false">_xlfn.IFNA(VLOOKUP($A166,nCino_DMW!$A$1:$AI$358,12,0),"")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66" s="0" t="str">
        <f aca="false">_xlfn.IFNA(IF(VLOOKUP($A166,nCino_DMW!$A$1:$AI$358,13,0)=0,"", VLOOKUP($A166,nCino_DMW!$A$1:$AI$358,13,0)),"")</f>
        <v>Text(External ID) (Unique Case Insensitive)</v>
      </c>
      <c r="H166" s="0" t="str">
        <f aca="false">_xlfn.IFNA(IF(VLOOKUP($A166,nCino_DevProc!$A$2:$S$352,8,0)=0,"", VLOOKUP($A166,nCino_DevProc!$A$2:$S$352,8,0)),"")</f>
        <v>string</v>
      </c>
      <c r="I166" s="0" t="n">
        <f aca="false">_xlfn.IFNA(IF(VLOOKUP($A166,nCino_DMW!$A$1:$AI$358,2,0)=0,"", VLOOKUP($A166,nCino_DMW!$A$1:$AI$358,2,0)),"")</f>
        <v>255</v>
      </c>
      <c r="K166" s="0" t="str">
        <f aca="false">IFERROR(IF(VLOOKUP($A166,nCino_DMW!$A$1:$AI$358,22,0)="Y", "N", IF(VLOOKUP($A166,nCino_DMW!$A$1:$AI$358,22,0)="N",  "Y", "")),"")</f>
        <v>Y</v>
      </c>
      <c r="L166" s="0" t="str">
        <f aca="false">_xlfn.IFNA(IF(VLOOKUP($A166,nCino_DevProc!$A$2:$S$352,8,0)=TRUE(), "Y", "N"),"")</f>
        <v>N</v>
      </c>
      <c r="M166" s="0" t="str">
        <f aca="false">IFERROR(IF(VLOOKUP($A166,nCino_DevProc!$A$2:$S$352,18,0)=TRUE(), "E", IF(D166="Id", "P", IF(OR(LEFT(G166, 6) = "Lookup", LEFT(G166, 6) ="Master"), "F",""))),"")</f>
        <v/>
      </c>
      <c r="N166" s="0" t="str">
        <f aca="false">_xlfn.IFNA(IF(VLOOKUP($A166,nCino_DMW!$A$1:$AI$358,4,0)="System generated", "Y", "N"),"")</f>
        <v>N</v>
      </c>
      <c r="O166" s="0" t="str">
        <f aca="false">IF(LEFT(G166,6)="lookup", G166,IF(OR(D166=0, IFERROR(VLOOKUP($A166,nCino_DevProc!$A$2:$S$352,18,0),0)=0),"", VLOOKUP($A166,nCino_DevProc!$A$2:$S$352,18,0)))</f>
        <v/>
      </c>
      <c r="P166" s="0" t="str">
        <f aca="false">IF($B166="","",VLOOKUP($B166,'Object Info'!$A$2:$F$13,3,0))</f>
        <v>rskcsp_ds_spread_record_classification</v>
      </c>
      <c r="Q166" s="0" t="str">
        <f aca="false">IF(D166="","",D166)</f>
        <v>LLC_BI__lookupKey__c</v>
      </c>
      <c r="R166" s="0" t="s">
        <v>158</v>
      </c>
      <c r="S166" s="0" t="str">
        <f aca="false">IF(OR(Q166 ="transactionKey", Q166="sequenceNumber", Q166 = "commitTimestamp", Q166 = "commitUser",Q166 = "commitNumber", Q166="changetype",Q166="entityName",Q166="ID", LEFT(Q166,12)="LastModified"), "N","Y")</f>
        <v>Y</v>
      </c>
      <c r="T166" s="0" t="str">
        <f aca="false">IF($B166="","",VLOOKUP($B166,'Object Info'!$A$2:$F$13,4,0))</f>
        <v>rskcsp_ds_spread_record_classification_staging</v>
      </c>
      <c r="U166" s="0" t="str">
        <f aca="false">Q166</f>
        <v>LLC_BI__lookupKey__c</v>
      </c>
      <c r="V166" s="0" t="str">
        <f aca="false">IF(OR(LEFT(H166,9)="reference", D166=""),"STRING",VLOOKUP($H166,'DataType Conversion'!$A$8:$I$37,3,0))</f>
        <v>STRING</v>
      </c>
      <c r="W166" s="0" t="str">
        <f aca="false">IF(J166="", "",J166)</f>
        <v/>
      </c>
      <c r="X166" s="0" t="str">
        <f aca="false">S166</f>
        <v>Y</v>
      </c>
      <c r="Y166" s="0" t="str">
        <f aca="false">IF(OR($U166="Id",$U166="LastModifiedDate"), "C","")</f>
        <v/>
      </c>
      <c r="Z166" s="0" t="str">
        <f aca="false">IF(Q166= "", "", IF(H166="Picklist", "Y", "N"))</f>
        <v>N</v>
      </c>
      <c r="AA166" s="0" t="str">
        <f aca="false">IF(OR(U166="CreatedDate",U166="CreatedById"),"Must be populated when changeType = CREATE","")</f>
        <v/>
      </c>
      <c r="AB166" s="0" t="str">
        <f aca="false">IF($B166="","",VLOOKUP($B166,'Object Info'!$A$2:$F$13,5,0))</f>
        <v>rskcsp_ds_spread_record_classification_curated</v>
      </c>
      <c r="AC166" s="0" t="str">
        <f aca="false">U166</f>
        <v>LLC_BI__lookupKey__c</v>
      </c>
      <c r="AD166" s="0" t="str">
        <f aca="false">V166</f>
        <v>STRING</v>
      </c>
      <c r="AE166" s="0" t="str">
        <f aca="false">IF(W166="","",W166)</f>
        <v/>
      </c>
      <c r="AF166" s="0" t="str">
        <f aca="false">X166</f>
        <v>Y</v>
      </c>
      <c r="AG166" s="0" t="str">
        <f aca="false">M166</f>
        <v/>
      </c>
      <c r="AH166" s="0" t="str">
        <f aca="false">IF(AC166="LastModifiedDate","Must be latest date for the record id in Staging, and date must be t-1", "")</f>
        <v/>
      </c>
      <c r="AL166" s="0" t="str">
        <f aca="false">IF($B166="","",VLOOKUP($B166,'Object Info'!$A$2:$F$13,6,0))</f>
        <v>spread_record_classification</v>
      </c>
      <c r="AM166" s="0" t="str">
        <f aca="false">IF(AC166="","",IF(OR(AC166="ccs_migration_id__c"),SUBSTITUTE(LOWER(AC166),"__c",""),_xlfn.IFNA(SUBSTITUTE(SUBSTITUTE(SUBSTITUTE(SUBSTITUTE(AC166,"LLC_BI__",""),"CCS_",""),"__c",""),"cm_",""),AC166)))</f>
        <v>lookupKey</v>
      </c>
      <c r="AN166" s="0" t="str">
        <f aca="false">IF(AD166="","",AD166)</f>
        <v>STRING</v>
      </c>
      <c r="AO166" s="0" t="str">
        <f aca="false">IF(AE166="","",AE166)</f>
        <v/>
      </c>
      <c r="AP166" s="0" t="str">
        <f aca="false">IF(AF166="","",AF166)</f>
        <v>Y</v>
      </c>
      <c r="AQ166" s="0" t="str">
        <f aca="false">IF(AG166="","",AG166)</f>
        <v/>
      </c>
    </row>
    <row r="167" customFormat="false" ht="15" hidden="false" customHeight="false" outlineLevel="0" collapsed="false">
      <c r="A167" s="0" t="str">
        <f aca="false">B167&amp;D167</f>
        <v>LLC_BI__Spread_Record_Classification__cName</v>
      </c>
      <c r="B167" s="0" t="s">
        <v>81</v>
      </c>
      <c r="C167" s="0" t="str">
        <f aca="false">_xlfn.IFNA(VLOOKUP($A167,nCino_DMW!$A$2:$AI$358,7,0),"")</f>
        <v>Spread Record Classification</v>
      </c>
      <c r="D167" s="0" t="s">
        <v>28</v>
      </c>
      <c r="E167" s="0" t="str">
        <f aca="false">_xlfn.IFNA(VLOOKUP($A167,nCino_DMW!$A$2:$AI$358,9,0),"")</f>
        <v>Spread Record Classification Name</v>
      </c>
      <c r="F167" s="0" t="n">
        <f aca="false">_xlfn.IFNA(VLOOKUP($A167,nCino_DMW!$A$1:$AI$358,12,0),"")</f>
        <v>0</v>
      </c>
      <c r="G167" s="0" t="str">
        <f aca="false">_xlfn.IFNA(IF(VLOOKUP($A167,nCino_DMW!$A$1:$AI$358,13,0)=0,"", VLOOKUP($A167,nCino_DMW!$A$1:$AI$358,13,0)),"")</f>
        <v>Text</v>
      </c>
      <c r="H167" s="0" t="str">
        <f aca="false">_xlfn.IFNA(IF(VLOOKUP($A167,nCino_DevProc!$A$2:$S$352,8,0)=0,"", VLOOKUP($A167,nCino_DevProc!$A$2:$S$352,8,0)),"")</f>
        <v>string</v>
      </c>
      <c r="I167" s="0" t="n">
        <f aca="false">_xlfn.IFNA(IF(VLOOKUP($A167,nCino_DMW!$A$1:$AI$358,2,0)=0,"", VLOOKUP($A167,nCino_DMW!$A$1:$AI$358,2,0)),"")</f>
        <v>80</v>
      </c>
      <c r="K167" s="0" t="str">
        <f aca="false">IFERROR(IF(VLOOKUP($A167,nCino_DMW!$A$1:$AI$358,22,0)="Y", "N", IF(VLOOKUP($A167,nCino_DMW!$A$1:$AI$358,22,0)="N",  "Y", "")),"")</f>
        <v>N</v>
      </c>
      <c r="L167" s="0" t="str">
        <f aca="false">_xlfn.IFNA(IF(VLOOKUP($A167,nCino_DevProc!$A$2:$S$352,8,0)=TRUE(), "Y", "N"),"")</f>
        <v>N</v>
      </c>
      <c r="M167" s="0" t="str">
        <f aca="false">IFERROR(IF(VLOOKUP($A167,nCino_DevProc!$A$2:$S$352,18,0)=TRUE(), "E", IF(D167="Id", "P", IF(OR(LEFT(G167, 6) = "Lookup", LEFT(G167, 6) ="Master"), "F",""))),"")</f>
        <v/>
      </c>
      <c r="N167" s="0" t="str">
        <f aca="false">_xlfn.IFNA(IF(VLOOKUP($A167,nCino_DMW!$A$1:$AI$358,4,0)="System generated", "Y", "N"),"")</f>
        <v>Y</v>
      </c>
      <c r="O167" s="0" t="str">
        <f aca="false">IF(LEFT(G167,6)="lookup", G167,IF(OR(D167=0, IFERROR(VLOOKUP($A167,nCino_DevProc!$A$2:$S$352,18,0),0)=0),"", VLOOKUP($A167,nCino_DevProc!$A$2:$S$352,18,0)))</f>
        <v/>
      </c>
      <c r="P167" s="0" t="str">
        <f aca="false">IF($B167="","",VLOOKUP($B167,'Object Info'!$A$2:$F$13,3,0))</f>
        <v>rskcsp_ds_spread_record_classification</v>
      </c>
      <c r="Q167" s="0" t="str">
        <f aca="false">IF(D167="","",D167)</f>
        <v>Name</v>
      </c>
      <c r="R167" s="0" t="s">
        <v>158</v>
      </c>
      <c r="S167" s="0" t="str">
        <f aca="false">IF(OR(Q167 ="transactionKey", Q167="sequenceNumber", Q167 = "commitTimestamp", Q167 = "commitUser",Q167 = "commitNumber", Q167="changetype",Q167="entityName",Q167="ID", LEFT(Q167,12)="LastModified"), "N","Y")</f>
        <v>Y</v>
      </c>
      <c r="T167" s="0" t="str">
        <f aca="false">IF($B167="","",VLOOKUP($B167,'Object Info'!$A$2:$F$13,4,0))</f>
        <v>rskcsp_ds_spread_record_classification_staging</v>
      </c>
      <c r="U167" s="0" t="str">
        <f aca="false">Q167</f>
        <v>Name</v>
      </c>
      <c r="V167" s="0" t="str">
        <f aca="false">IF(OR(LEFT(H167,9)="reference", D167=""),"STRING",VLOOKUP($H167,'DataType Conversion'!$A$8:$I$37,3,0))</f>
        <v>STRING</v>
      </c>
      <c r="W167" s="0" t="str">
        <f aca="false">IF(J167="", "",J167)</f>
        <v/>
      </c>
      <c r="X167" s="0" t="str">
        <f aca="false">S167</f>
        <v>Y</v>
      </c>
      <c r="Y167" s="0" t="str">
        <f aca="false">IF(OR($U167="Id",$U167="LastModifiedDate"), "C","")</f>
        <v/>
      </c>
      <c r="Z167" s="0" t="str">
        <f aca="false">IF(Q167= "", "", IF(H167="Picklist", "Y", "N"))</f>
        <v>N</v>
      </c>
      <c r="AA167" s="0" t="str">
        <f aca="false">IF(OR(U167="CreatedDate",U167="CreatedById"),"Must be populated when changeType = CREATE","")</f>
        <v/>
      </c>
      <c r="AB167" s="0" t="str">
        <f aca="false">IF($B167="","",VLOOKUP($B167,'Object Info'!$A$2:$F$13,5,0))</f>
        <v>rskcsp_ds_spread_record_classification_curated</v>
      </c>
      <c r="AC167" s="0" t="str">
        <f aca="false">U167</f>
        <v>Name</v>
      </c>
      <c r="AD167" s="0" t="str">
        <f aca="false">V167</f>
        <v>STRING</v>
      </c>
      <c r="AE167" s="0" t="str">
        <f aca="false">IF(W167="","",W167)</f>
        <v/>
      </c>
      <c r="AF167" s="0" t="str">
        <f aca="false">X167</f>
        <v>Y</v>
      </c>
      <c r="AG167" s="0" t="str">
        <f aca="false">M167</f>
        <v/>
      </c>
      <c r="AH167" s="0" t="str">
        <f aca="false">IF(AC167="LastModifiedDate","Must be latest date for the record id in Staging, and date must be t-1", "")</f>
        <v/>
      </c>
      <c r="AL167" s="0" t="str">
        <f aca="false">IF($B167="","",VLOOKUP($B167,'Object Info'!$A$2:$F$13,6,0))</f>
        <v>spread_record_classification</v>
      </c>
      <c r="AM167" s="0" t="str">
        <f aca="false">IF(AC167="","",IF(OR(AC167="ccs_migration_id__c"),SUBSTITUTE(LOWER(AC167),"__c",""),_xlfn.IFNA(SUBSTITUTE(SUBSTITUTE(SUBSTITUTE(SUBSTITUTE(AC167,"LLC_BI__",""),"CCS_",""),"__c",""),"cm_",""),AC167)))</f>
        <v>Name</v>
      </c>
      <c r="AN167" s="0" t="str">
        <f aca="false">IF(AD167="","",AD167)</f>
        <v>STRING</v>
      </c>
      <c r="AO167" s="0" t="str">
        <f aca="false">IF(AE167="","",AE167)</f>
        <v/>
      </c>
      <c r="AP167" s="0" t="str">
        <f aca="false">IF(AF167="","",AF167)</f>
        <v>Y</v>
      </c>
      <c r="AQ167" s="0" t="str">
        <f aca="false">IF(AG167="","",AG167)</f>
        <v/>
      </c>
    </row>
    <row r="168" customFormat="false" ht="15" hidden="false" customHeight="false" outlineLevel="0" collapsed="false">
      <c r="A168" s="0" t="str">
        <f aca="false">B168&amp;D168</f>
        <v>LLC_BI__Spread_Record_Classification__cLLC_BI__Spread_Statement_Record__c</v>
      </c>
      <c r="B168" s="0" t="s">
        <v>81</v>
      </c>
      <c r="C168" s="0" t="str">
        <f aca="false">_xlfn.IFNA(VLOOKUP($A168,nCino_DMW!$A$2:$AI$358,7,0),"")</f>
        <v>Spread Record Classification</v>
      </c>
      <c r="D168" s="0" t="s">
        <v>90</v>
      </c>
      <c r="E168" s="0" t="str">
        <f aca="false">_xlfn.IFNA(VLOOKUP($A168,nCino_DMW!$A$2:$AI$358,9,0),"")</f>
        <v>Spread Statement Record</v>
      </c>
      <c r="F168" s="0" t="str">
        <f aca="false">_xlfn.IFNA(VLOOKUP($A168,nCino_DMW!$A$1:$AI$358,12,0),"")</f>
        <v>The Spread Statement Record that is being classified.</v>
      </c>
      <c r="G168" s="0" t="str">
        <f aca="false">_xlfn.IFNA(IF(VLOOKUP($A168,nCino_DMW!$A$1:$AI$358,13,0)=0,"", VLOOKUP($A168,nCino_DMW!$A$1:$AI$358,13,0)),"")</f>
        <v>Master-Detail(Spread Statement Record)</v>
      </c>
      <c r="H168" s="0" t="str">
        <f aca="false">_xlfn.IFNA(IF(VLOOKUP($A168,nCino_DevProc!$A$2:$S$352,8,0)=0,"", VLOOKUP($A168,nCino_DevProc!$A$2:$S$352,8,0)),"")</f>
        <v>reference(LLC_BI__Spread_Statement_Record__c)</v>
      </c>
      <c r="I168" s="0" t="n">
        <f aca="false">_xlfn.IFNA(IF(VLOOKUP($A168,nCino_DMW!$A$1:$AI$358,2,0)=0,"", VLOOKUP($A168,nCino_DMW!$A$1:$AI$358,2,0)),"")</f>
        <v>18</v>
      </c>
      <c r="K168" s="0" t="str">
        <f aca="false">IFERROR(IF(VLOOKUP($A168,nCino_DMW!$A$1:$AI$358,22,0)="Y", "N", IF(VLOOKUP($A168,nCino_DMW!$A$1:$AI$358,22,0)="N",  "Y", "")),"")</f>
        <v>N</v>
      </c>
      <c r="L168" s="0" t="str">
        <f aca="false">_xlfn.IFNA(IF(VLOOKUP($A168,nCino_DevProc!$A$2:$S$352,8,0)=TRUE(), "Y", "N"),"")</f>
        <v>N</v>
      </c>
      <c r="M168" s="0" t="str">
        <f aca="false">IFERROR(IF(VLOOKUP($A168,nCino_DevProc!$A$2:$S$352,18,0)=TRUE(), "E", IF(D168="Id", "P", IF(OR(LEFT(G168, 6) = "Lookup", LEFT(G168, 6) ="Master"), "F",""))),"")</f>
        <v>F</v>
      </c>
      <c r="N168" s="0" t="str">
        <f aca="false">_xlfn.IFNA(IF(VLOOKUP($A168,nCino_DMW!$A$1:$AI$358,4,0)="System generated", "Y", "N"),"")</f>
        <v>N</v>
      </c>
      <c r="O168" s="0" t="str">
        <f aca="false">IF(LEFT(G168,6)="lookup", G168,IF(OR(D168=0, IFERROR(VLOOKUP($A168,nCino_DevProc!$A$2:$S$352,18,0),0)=0),"", VLOOKUP($A168,nCino_DevProc!$A$2:$S$352,18,0)))</f>
        <v/>
      </c>
      <c r="P168" s="0" t="str">
        <f aca="false">IF($B168="","",VLOOKUP($B168,'Object Info'!$A$2:$F$13,3,0))</f>
        <v>rskcsp_ds_spread_record_classification</v>
      </c>
      <c r="Q168" s="0" t="str">
        <f aca="false">IF(D168="","",D168)</f>
        <v>LLC_BI__Spread_Statement_Record__c</v>
      </c>
      <c r="R168" s="0" t="s">
        <v>158</v>
      </c>
      <c r="S168" s="0" t="str">
        <f aca="false">IF(OR(Q168 ="transactionKey", Q168="sequenceNumber", Q168 = "commitTimestamp", Q168 = "commitUser",Q168 = "commitNumber", Q168="changetype",Q168="entityName",Q168="ID", LEFT(Q168,12)="LastModified"), "N","Y")</f>
        <v>Y</v>
      </c>
      <c r="T168" s="0" t="str">
        <f aca="false">IF($B168="","",VLOOKUP($B168,'Object Info'!$A$2:$F$13,4,0))</f>
        <v>rskcsp_ds_spread_record_classification_staging</v>
      </c>
      <c r="U168" s="0" t="str">
        <f aca="false">Q168</f>
        <v>LLC_BI__Spread_Statement_Record__c</v>
      </c>
      <c r="V168" s="0" t="str">
        <f aca="false">IF(OR(LEFT(H168,9)="reference", D168=""),"STRING",VLOOKUP($H168,'DataType Conversion'!$A$8:$I$37,3,0))</f>
        <v>STRING</v>
      </c>
      <c r="W168" s="0" t="str">
        <f aca="false">IF(J168="", "",J168)</f>
        <v/>
      </c>
      <c r="X168" s="0" t="str">
        <f aca="false">S168</f>
        <v>Y</v>
      </c>
      <c r="Y168" s="0" t="str">
        <f aca="false">IF(OR($U168="Id",$U168="LastModifiedDate"), "C","")</f>
        <v/>
      </c>
      <c r="Z168" s="0" t="str">
        <f aca="false">IF(Q168= "", "", IF(H168="Picklist", "Y", "N"))</f>
        <v>N</v>
      </c>
      <c r="AA168" s="0" t="str">
        <f aca="false">IF(OR(U168="CreatedDate",U168="CreatedById"),"Must be populated when changeType = CREATE","")</f>
        <v/>
      </c>
      <c r="AB168" s="0" t="str">
        <f aca="false">IF($B168="","",VLOOKUP($B168,'Object Info'!$A$2:$F$13,5,0))</f>
        <v>rskcsp_ds_spread_record_classification_curated</v>
      </c>
      <c r="AC168" s="0" t="str">
        <f aca="false">U168</f>
        <v>LLC_BI__Spread_Statement_Record__c</v>
      </c>
      <c r="AD168" s="0" t="str">
        <f aca="false">V168</f>
        <v>STRING</v>
      </c>
      <c r="AE168" s="0" t="str">
        <f aca="false">IF(W168="","",W168)</f>
        <v/>
      </c>
      <c r="AF168" s="0" t="str">
        <f aca="false">X168</f>
        <v>Y</v>
      </c>
      <c r="AG168" s="0" t="str">
        <f aca="false">M168</f>
        <v>F</v>
      </c>
      <c r="AH168" s="0" t="str">
        <f aca="false">IF(AC168="LastModifiedDate","Must be latest date for the record id in Staging, and date must be t-1", "")</f>
        <v/>
      </c>
      <c r="AL168" s="0" t="str">
        <f aca="false">IF($B168="","",VLOOKUP($B168,'Object Info'!$A$2:$F$13,6,0))</f>
        <v>spread_record_classification</v>
      </c>
      <c r="AM168" s="0" t="str">
        <f aca="false">IF(AC168="","",IF(OR(AC168="ccs_migration_id__c"),SUBSTITUTE(LOWER(AC168),"__c",""),_xlfn.IFNA(SUBSTITUTE(SUBSTITUTE(SUBSTITUTE(SUBSTITUTE(AC168,"LLC_BI__",""),"CCS_",""),"__c",""),"cm_",""),AC168)))</f>
        <v>Spread_Statement_Record</v>
      </c>
      <c r="AN168" s="0" t="str">
        <f aca="false">IF(AD168="","",AD168)</f>
        <v>STRING</v>
      </c>
      <c r="AO168" s="0" t="str">
        <f aca="false">IF(AE168="","",AE168)</f>
        <v/>
      </c>
      <c r="AP168" s="0" t="str">
        <f aca="false">IF(AF168="","",AF168)</f>
        <v>Y</v>
      </c>
      <c r="AQ168" s="0" t="str">
        <f aca="false">IF(AG168="","",AG168)</f>
        <v>F</v>
      </c>
    </row>
    <row r="169" customFormat="false" ht="15" hidden="false" customHeight="false" outlineLevel="0" collapsed="false">
      <c r="A169" s="0" t="str">
        <f aca="false">B169&amp;D169</f>
        <v>LLC_BI__Spread_Record_Total_Classification__cLLC_BI__Classification__c</v>
      </c>
      <c r="B169" s="0" t="s">
        <v>84</v>
      </c>
      <c r="C169" s="0" t="str">
        <f aca="false">_xlfn.IFNA(VLOOKUP($A169,nCino_DMW!$A$2:$AI$358,7,0),"")</f>
        <v>Spread Record Total Classification</v>
      </c>
      <c r="D169" s="0" t="s">
        <v>68</v>
      </c>
      <c r="E169" s="0" t="str">
        <f aca="false">_xlfn.IFNA(VLOOKUP($A169,nCino_DMW!$A$2:$AI$358,9,0),"")</f>
        <v>Classification</v>
      </c>
      <c r="F169" s="0" t="str">
        <f aca="false">_xlfn.IFNA(VLOOKUP($A169,nCino_DMW!$A$1:$AI$358,12,0),"")</f>
        <v>Classification of the Spread Statement Total Group.</v>
      </c>
      <c r="G169" s="0" t="str">
        <f aca="false">_xlfn.IFNA(IF(VLOOKUP($A169,nCino_DMW!$A$1:$AI$358,13,0)=0,"", VLOOKUP($A169,nCino_DMW!$A$1:$AI$358,13,0)),"")</f>
        <v>Master-Detail(Classification)</v>
      </c>
      <c r="H169" s="0" t="str">
        <f aca="false">_xlfn.IFNA(IF(VLOOKUP($A169,nCino_DevProc!$A$2:$S$352,8,0)=0,"", VLOOKUP($A169,nCino_DevProc!$A$2:$S$352,8,0)),"")</f>
        <v>reference(LLC_BI__Classification__c)</v>
      </c>
      <c r="I169" s="0" t="str">
        <f aca="false">_xlfn.IFNA(IF(VLOOKUP($A169,nCino_DMW!$A$1:$AI$358,2,0)=0,"", VLOOKUP($A169,nCino_DMW!$A$1:$AI$358,2,0)),"")</f>
        <v/>
      </c>
      <c r="K169" s="0" t="str">
        <f aca="false">IFERROR(IF(VLOOKUP($A169,nCino_DMW!$A$1:$AI$358,22,0)="Y", "N", IF(VLOOKUP($A169,nCino_DMW!$A$1:$AI$358,22,0)="N",  "Y", "")),"")</f>
        <v>N</v>
      </c>
      <c r="L169" s="0" t="str">
        <f aca="false">_xlfn.IFNA(IF(VLOOKUP($A169,nCino_DevProc!$A$2:$S$352,8,0)=TRUE(), "Y", "N"),"")</f>
        <v>N</v>
      </c>
      <c r="M169" s="0" t="str">
        <f aca="false">IFERROR(IF(VLOOKUP($A169,nCino_DevProc!$A$2:$S$352,18,0)=TRUE(), "E", IF(D169="Id", "P", IF(OR(LEFT(G169, 6) = "Lookup", LEFT(G169, 6) ="Master"), "F",""))),"")</f>
        <v>F</v>
      </c>
      <c r="N169" s="0" t="str">
        <f aca="false">_xlfn.IFNA(IF(VLOOKUP($A169,nCino_DMW!$A$1:$AI$358,4,0)="System generated", "Y", "N"),"")</f>
        <v>N</v>
      </c>
      <c r="O169" s="0" t="str">
        <f aca="false">IF(LEFT(G169,6)="lookup", G169,IF(OR(D169=0, IFERROR(VLOOKUP($A169,nCino_DevProc!$A$2:$S$352,18,0),0)=0),"", VLOOKUP($A169,nCino_DevProc!$A$2:$S$352,18,0)))</f>
        <v/>
      </c>
      <c r="P169" s="0" t="str">
        <f aca="false">IF($B169="","",VLOOKUP($B169,'Object Info'!$A$2:$F$13,3,0))</f>
        <v>rskcsp_ds_spread_record_total_classification</v>
      </c>
      <c r="Q169" s="0" t="str">
        <f aca="false">IF(D169="","",D169)</f>
        <v>LLC_BI__Classification__c</v>
      </c>
      <c r="R169" s="0" t="s">
        <v>158</v>
      </c>
      <c r="S169" s="0" t="str">
        <f aca="false">IF(OR(Q169 ="transactionKey", Q169="sequenceNumber", Q169 = "commitTimestamp", Q169 = "commitUser",Q169 = "commitNumber", Q169="changetype",Q169="entityName",Q169="ID", LEFT(Q169,12)="LastModified"), "N","Y")</f>
        <v>Y</v>
      </c>
      <c r="T169" s="0" t="str">
        <f aca="false">IF($B169="","",VLOOKUP($B169,'Object Info'!$A$2:$F$13,4,0))</f>
        <v>rskcsp_ds_spread_record_total_classification_staging</v>
      </c>
      <c r="U169" s="0" t="str">
        <f aca="false">Q169</f>
        <v>LLC_BI__Classification__c</v>
      </c>
      <c r="V169" s="0" t="str">
        <f aca="false">IF(OR(LEFT(H169,9)="reference", D169=""),"STRING",VLOOKUP($H169,'DataType Conversion'!$A$8:$I$37,3,0))</f>
        <v>STRING</v>
      </c>
      <c r="W169" s="0" t="str">
        <f aca="false">IF(J169="", "",J169)</f>
        <v/>
      </c>
      <c r="X169" s="0" t="str">
        <f aca="false">S169</f>
        <v>Y</v>
      </c>
      <c r="Y169" s="0" t="str">
        <f aca="false">IF(OR($U169="Id",$U169="LastModifiedDate"), "C","")</f>
        <v/>
      </c>
      <c r="Z169" s="0" t="str">
        <f aca="false">IF(Q169= "", "", IF(H169="Picklist", "Y", "N"))</f>
        <v>N</v>
      </c>
      <c r="AA169" s="0" t="str">
        <f aca="false">IF(OR(U169="CreatedDate",U169="CreatedById"),"Must be populated when changeType = CREATE","")</f>
        <v/>
      </c>
      <c r="AB169" s="0" t="str">
        <f aca="false">IF($B169="","",VLOOKUP($B169,'Object Info'!$A$2:$F$13,5,0))</f>
        <v>rskcsp_ds_spread_record_total_classification_curated</v>
      </c>
      <c r="AC169" s="0" t="str">
        <f aca="false">U169</f>
        <v>LLC_BI__Classification__c</v>
      </c>
      <c r="AD169" s="0" t="str">
        <f aca="false">V169</f>
        <v>STRING</v>
      </c>
      <c r="AE169" s="0" t="str">
        <f aca="false">IF(W169="","",W169)</f>
        <v/>
      </c>
      <c r="AF169" s="0" t="str">
        <f aca="false">X169</f>
        <v>Y</v>
      </c>
      <c r="AG169" s="0" t="str">
        <f aca="false">M169</f>
        <v>F</v>
      </c>
      <c r="AH169" s="0" t="str">
        <f aca="false">IF(AC169="LastModifiedDate","Must be latest date for the record id in Staging, and date must be t-1", "")</f>
        <v/>
      </c>
      <c r="AL169" s="0" t="str">
        <f aca="false">IF($B169="","",VLOOKUP($B169,'Object Info'!$A$2:$F$13,6,0))</f>
        <v>spread_record_total_classification</v>
      </c>
      <c r="AM169" s="0" t="str">
        <f aca="false">IF(AC169="","",IF(OR(AC169="ccs_migration_id__c"),SUBSTITUTE(LOWER(AC169),"__c",""),_xlfn.IFNA(SUBSTITUTE(SUBSTITUTE(SUBSTITUTE(SUBSTITUTE(AC169,"LLC_BI__",""),"CCS_",""),"__c",""),"cm_",""),AC169)))</f>
        <v>Classification</v>
      </c>
      <c r="AN169" s="0" t="str">
        <f aca="false">IF(AD169="","",AD169)</f>
        <v>STRING</v>
      </c>
      <c r="AO169" s="0" t="str">
        <f aca="false">IF(AE169="","",AE169)</f>
        <v/>
      </c>
      <c r="AP169" s="0" t="str">
        <f aca="false">IF(AF169="","",AF169)</f>
        <v>Y</v>
      </c>
      <c r="AQ169" s="0" t="str">
        <f aca="false">IF(AG169="","",AG169)</f>
        <v>F</v>
      </c>
    </row>
    <row r="170" customFormat="false" ht="15" hidden="false" customHeight="false" outlineLevel="0" collapsed="false">
      <c r="A170" s="0" t="str">
        <f aca="false">B170&amp;D170</f>
        <v>LLC_BI__Spread_Record_Total_Classification__cCreatedById</v>
      </c>
      <c r="B170" s="0" t="s">
        <v>84</v>
      </c>
      <c r="C170" s="0" t="str">
        <f aca="false">_xlfn.IFNA(VLOOKUP($A170,nCino_DMW!$A$2:$AI$358,7,0),"")</f>
        <v>Spread Record Total Classification</v>
      </c>
      <c r="D170" s="0" t="s">
        <v>168</v>
      </c>
      <c r="E170" s="0" t="str">
        <f aca="false">_xlfn.IFNA(VLOOKUP($A170,nCino_DMW!$A$2:$AI$358,9,0),"")</f>
        <v>Created By</v>
      </c>
      <c r="F170" s="0" t="str">
        <f aca="false">_xlfn.IFNA(VLOOKUP($A170,nCino_DMW!$A$1:$AI$358,12,0),"")</f>
        <v>Record created by user.</v>
      </c>
      <c r="G170" s="0" t="str">
        <f aca="false">_xlfn.IFNA(IF(VLOOKUP($A170,nCino_DMW!$A$1:$AI$358,13,0)=0,"", VLOOKUP($A170,nCino_DMW!$A$1:$AI$358,13,0)),"")</f>
        <v>Lookup(User)</v>
      </c>
      <c r="H170" s="0" t="str">
        <f aca="false">_xlfn.IFNA(IF(VLOOKUP($A170,nCino_DevProc!$A$2:$S$352,8,0)=0,"", VLOOKUP($A170,nCino_DevProc!$A$2:$S$352,8,0)),"")</f>
        <v>reference(User)</v>
      </c>
      <c r="I170" s="0" t="str">
        <f aca="false">_xlfn.IFNA(IF(VLOOKUP($A170,nCino_DMW!$A$1:$AI$358,2,0)=0,"", VLOOKUP($A170,nCino_DMW!$A$1:$AI$358,2,0)),"")</f>
        <v/>
      </c>
      <c r="K170" s="0" t="str">
        <f aca="false">IFERROR(IF(VLOOKUP($A170,nCino_DMW!$A$1:$AI$358,22,0)="Y", "N", IF(VLOOKUP($A170,nCino_DMW!$A$1:$AI$358,22,0)="N",  "Y", "")),"")</f>
        <v>Y</v>
      </c>
      <c r="L170" s="0" t="str">
        <f aca="false">_xlfn.IFNA(IF(VLOOKUP($A170,nCino_DevProc!$A$2:$S$352,8,0)=TRUE(), "Y", "N"),"")</f>
        <v>N</v>
      </c>
      <c r="M170" s="0" t="str">
        <f aca="false">IFERROR(IF(VLOOKUP($A170,nCino_DevProc!$A$2:$S$352,18,0)=TRUE(), "E", IF(D170="Id", "P", IF(OR(LEFT(G170, 6) = "Lookup", LEFT(G170, 6) ="Master"), "F",""))),"")</f>
        <v>F</v>
      </c>
      <c r="N170" s="0" t="str">
        <f aca="false">_xlfn.IFNA(IF(VLOOKUP($A170,nCino_DMW!$A$1:$AI$358,4,0)="System generated", "Y", "N"),"")</f>
        <v>Y</v>
      </c>
      <c r="O170" s="0" t="str">
        <f aca="false">IF(LEFT(G170,6)="lookup", G170,IF(OR(D170=0, IFERROR(VLOOKUP($A170,nCino_DevProc!$A$2:$S$352,18,0),0)=0),"", VLOOKUP($A170,nCino_DevProc!$A$2:$S$352,18,0)))</f>
        <v>Lookup(User)</v>
      </c>
      <c r="P170" s="0" t="str">
        <f aca="false">IF($B170="","",VLOOKUP($B170,'Object Info'!$A$2:$F$13,3,0))</f>
        <v>rskcsp_ds_spread_record_total_classification</v>
      </c>
      <c r="Q170" s="0" t="str">
        <f aca="false">IF(D170="","",D170)</f>
        <v>CreatedById</v>
      </c>
      <c r="R170" s="0" t="s">
        <v>158</v>
      </c>
      <c r="S170" s="0" t="str">
        <f aca="false">IF(OR(Q170 ="transactionKey", Q170="sequenceNumber", Q170 = "commitTimestamp", Q170 = "commitUser",Q170 = "commitNumber", Q170="changetype",Q170="entityName",Q170="ID", LEFT(Q170,12)="LastModified"), "N","Y")</f>
        <v>Y</v>
      </c>
      <c r="T170" s="0" t="str">
        <f aca="false">IF($B170="","",VLOOKUP($B170,'Object Info'!$A$2:$F$13,4,0))</f>
        <v>rskcsp_ds_spread_record_total_classification_staging</v>
      </c>
      <c r="U170" s="0" t="str">
        <f aca="false">Q170</f>
        <v>CreatedById</v>
      </c>
      <c r="V170" s="0" t="str">
        <f aca="false">IF(OR(LEFT(H170,9)="reference", D170=""),"STRING",VLOOKUP($H170,'DataType Conversion'!$A$8:$I$37,3,0))</f>
        <v>STRING</v>
      </c>
      <c r="W170" s="0" t="str">
        <f aca="false">IF(J170="", "",J170)</f>
        <v/>
      </c>
      <c r="X170" s="0" t="str">
        <f aca="false">S170</f>
        <v>Y</v>
      </c>
      <c r="Y170" s="0" t="str">
        <f aca="false">IF(OR($U170="Id",$U170="LastModifiedDate"), "C","")</f>
        <v/>
      </c>
      <c r="Z170" s="0" t="str">
        <f aca="false">IF(Q170= "", "", IF(H170="Picklist", "Y", "N"))</f>
        <v>N</v>
      </c>
      <c r="AA170" s="0" t="str">
        <f aca="false">IF(OR(U170="CreatedDate",U170="CreatedById"),"Must be populated when changeType = CREATE","")</f>
        <v>Must be populated when changeType = CREATE</v>
      </c>
      <c r="AB170" s="0" t="str">
        <f aca="false">IF($B170="","",VLOOKUP($B170,'Object Info'!$A$2:$F$13,5,0))</f>
        <v>rskcsp_ds_spread_record_total_classification_curated</v>
      </c>
      <c r="AC170" s="0" t="str">
        <f aca="false">U170</f>
        <v>CreatedById</v>
      </c>
      <c r="AD170" s="0" t="str">
        <f aca="false">V170</f>
        <v>STRING</v>
      </c>
      <c r="AE170" s="0" t="str">
        <f aca="false">IF(W170="","",W170)</f>
        <v/>
      </c>
      <c r="AF170" s="0" t="str">
        <f aca="false">X170</f>
        <v>Y</v>
      </c>
      <c r="AG170" s="0" t="str">
        <f aca="false">M170</f>
        <v>F</v>
      </c>
      <c r="AH170" s="0" t="str">
        <f aca="false">IF(AC170="LastModifiedDate","Must be latest date for the record id in Staging, and date must be t-1", "")</f>
        <v/>
      </c>
      <c r="AL170" s="0" t="str">
        <f aca="false">IF($B170="","",VLOOKUP($B170,'Object Info'!$A$2:$F$13,6,0))</f>
        <v>spread_record_total_classification</v>
      </c>
      <c r="AM170" s="0" t="str">
        <f aca="false">IF(AC170="","",IF(OR(AC170="ccs_migration_id__c"),SUBSTITUTE(LOWER(AC170),"__c",""),_xlfn.IFNA(SUBSTITUTE(SUBSTITUTE(SUBSTITUTE(SUBSTITUTE(AC170,"LLC_BI__",""),"CCS_",""),"__c",""),"cm_",""),AC170)))</f>
        <v>CreatedById</v>
      </c>
      <c r="AN170" s="0" t="str">
        <f aca="false">IF(AD170="","",AD170)</f>
        <v>STRING</v>
      </c>
      <c r="AO170" s="0" t="str">
        <f aca="false">IF(AE170="","",AE170)</f>
        <v/>
      </c>
      <c r="AP170" s="0" t="str">
        <f aca="false">IF(AF170="","",AF170)</f>
        <v>Y</v>
      </c>
      <c r="AQ170" s="0" t="str">
        <f aca="false">IF(AG170="","",AG170)</f>
        <v>F</v>
      </c>
    </row>
    <row r="171" customFormat="false" ht="15" hidden="false" customHeight="false" outlineLevel="0" collapsed="false">
      <c r="A171" s="0" t="str">
        <f aca="false">B171&amp;D171</f>
        <v>LLC_BI__Spread_Record_Total_Classification__cCreatedDate</v>
      </c>
      <c r="B171" s="0" t="s">
        <v>84</v>
      </c>
      <c r="C171" s="0" t="str">
        <f aca="false">_xlfn.IFNA(VLOOKUP($A171,nCino_DMW!$A$2:$AI$358,7,0),"")</f>
        <v>Spread Record Total Classification</v>
      </c>
      <c r="D171" s="0" t="s">
        <v>164</v>
      </c>
      <c r="E171" s="0" t="str">
        <f aca="false">_xlfn.IFNA(VLOOKUP($A171,nCino_DMW!$A$2:$AI$358,9,0),"")</f>
        <v>Created Date</v>
      </c>
      <c r="F171" s="0" t="str">
        <f aca="false">_xlfn.IFNA(VLOOKUP($A171,nCino_DMW!$A$1:$AI$358,12,0),"")</f>
        <v>Record created date.</v>
      </c>
      <c r="G171" s="0" t="str">
        <f aca="false">_xlfn.IFNA(IF(VLOOKUP($A171,nCino_DMW!$A$1:$AI$358,13,0)=0,"", VLOOKUP($A171,nCino_DMW!$A$1:$AI$358,13,0)),"")</f>
        <v>Date Time</v>
      </c>
      <c r="H171" s="0" t="str">
        <f aca="false">_xlfn.IFNA(IF(VLOOKUP($A171,nCino_DevProc!$A$2:$S$352,8,0)=0,"", VLOOKUP($A171,nCino_DevProc!$A$2:$S$352,8,0)),"")</f>
        <v>datetime</v>
      </c>
      <c r="I171" s="0" t="str">
        <f aca="false">_xlfn.IFNA(IF(VLOOKUP($A171,nCino_DMW!$A$1:$AI$358,2,0)=0,"", VLOOKUP($A171,nCino_DMW!$A$1:$AI$358,2,0)),"")</f>
        <v/>
      </c>
      <c r="K171" s="0" t="str">
        <f aca="false">IFERROR(IF(VLOOKUP($A171,nCino_DMW!$A$1:$AI$358,22,0)="Y", "N", IF(VLOOKUP($A171,nCino_DMW!$A$1:$AI$358,22,0)="N",  "Y", "")),"")</f>
        <v>Y</v>
      </c>
      <c r="L171" s="0" t="str">
        <f aca="false">_xlfn.IFNA(IF(VLOOKUP($A171,nCino_DevProc!$A$2:$S$352,8,0)=TRUE(), "Y", "N"),"")</f>
        <v>N</v>
      </c>
      <c r="M171" s="0" t="str">
        <f aca="false">IFERROR(IF(VLOOKUP($A171,nCino_DevProc!$A$2:$S$352,18,0)=TRUE(), "E", IF(D171="Id", "P", IF(OR(LEFT(G171, 6) = "Lookup", LEFT(G171, 6) ="Master"), "F",""))),"")</f>
        <v/>
      </c>
      <c r="N171" s="0" t="str">
        <f aca="false">_xlfn.IFNA(IF(VLOOKUP($A171,nCino_DMW!$A$1:$AI$358,4,0)="System generated", "Y", "N"),"")</f>
        <v>Y</v>
      </c>
      <c r="O171" s="0" t="str">
        <f aca="false">IF(LEFT(G171,6)="lookup", G171,IF(OR(D171=0, IFERROR(VLOOKUP($A171,nCino_DevProc!$A$2:$S$352,18,0),0)=0),"", VLOOKUP($A171,nCino_DevProc!$A$2:$S$352,18,0)))</f>
        <v/>
      </c>
      <c r="P171" s="0" t="str">
        <f aca="false">IF($B171="","",VLOOKUP($B171,'Object Info'!$A$2:$F$13,3,0))</f>
        <v>rskcsp_ds_spread_record_total_classification</v>
      </c>
      <c r="Q171" s="0" t="str">
        <f aca="false">IF(D171="","",D171)</f>
        <v>CreatedDate</v>
      </c>
      <c r="R171" s="0" t="s">
        <v>158</v>
      </c>
      <c r="S171" s="0" t="str">
        <f aca="false">IF(OR(Q171 ="transactionKey", Q171="sequenceNumber", Q171 = "commitTimestamp", Q171 = "commitUser",Q171 = "commitNumber", Q171="changetype",Q171="entityName",Q171="ID", LEFT(Q171,12)="LastModified"), "N","Y")</f>
        <v>Y</v>
      </c>
      <c r="T171" s="0" t="str">
        <f aca="false">IF($B171="","",VLOOKUP($B171,'Object Info'!$A$2:$F$13,4,0))</f>
        <v>rskcsp_ds_spread_record_total_classification_staging</v>
      </c>
      <c r="U171" s="0" t="str">
        <f aca="false">Q171</f>
        <v>CreatedDate</v>
      </c>
      <c r="V171" s="0" t="str">
        <f aca="false">IF(OR(LEFT(H171,9)="reference", D171=""),"STRING",VLOOKUP($H171,'DataType Conversion'!$A$8:$I$37,3,0))</f>
        <v>DATETIME</v>
      </c>
      <c r="W171" s="0" t="str">
        <f aca="false">IF(J171="", "",J171)</f>
        <v/>
      </c>
      <c r="X171" s="0" t="str">
        <f aca="false">S171</f>
        <v>Y</v>
      </c>
      <c r="Y171" s="0" t="str">
        <f aca="false">IF(OR($U171="Id",$U171="LastModifiedDate"), "C","")</f>
        <v/>
      </c>
      <c r="Z171" s="0" t="str">
        <f aca="false">IF(Q171= "", "", IF(H171="Picklist", "Y", "N"))</f>
        <v>N</v>
      </c>
      <c r="AA171" s="0" t="str">
        <f aca="false">IF(OR(U171="CreatedDate",U171="CreatedById"),"Must be populated when changeType = CREATE","")</f>
        <v>Must be populated when changeType = CREATE</v>
      </c>
      <c r="AB171" s="0" t="str">
        <f aca="false">IF($B171="","",VLOOKUP($B171,'Object Info'!$A$2:$F$13,5,0))</f>
        <v>rskcsp_ds_spread_record_total_classification_curated</v>
      </c>
      <c r="AC171" s="0" t="str">
        <f aca="false">U171</f>
        <v>CreatedDate</v>
      </c>
      <c r="AD171" s="0" t="str">
        <f aca="false">V171</f>
        <v>DATETIME</v>
      </c>
      <c r="AE171" s="0" t="str">
        <f aca="false">IF(W171="","",W171)</f>
        <v/>
      </c>
      <c r="AF171" s="0" t="str">
        <f aca="false">X171</f>
        <v>Y</v>
      </c>
      <c r="AG171" s="0" t="str">
        <f aca="false">M171</f>
        <v/>
      </c>
      <c r="AH171" s="0" t="str">
        <f aca="false">IF(AC171="LastModifiedDate","Must be latest date for the record id in Staging, and date must be t-1", "")</f>
        <v/>
      </c>
      <c r="AL171" s="0" t="str">
        <f aca="false">IF($B171="","",VLOOKUP($B171,'Object Info'!$A$2:$F$13,6,0))</f>
        <v>spread_record_total_classification</v>
      </c>
      <c r="AM171" s="0" t="str">
        <f aca="false">IF(AC171="","",IF(OR(AC171="ccs_migration_id__c"),SUBSTITUTE(LOWER(AC171),"__c",""),_xlfn.IFNA(SUBSTITUTE(SUBSTITUTE(SUBSTITUTE(SUBSTITUTE(AC171,"LLC_BI__",""),"CCS_",""),"__c",""),"cm_",""),AC171)))</f>
        <v>CreatedDate</v>
      </c>
      <c r="AN171" s="0" t="str">
        <f aca="false">IF(AD171="","",AD171)</f>
        <v>DATETIME</v>
      </c>
      <c r="AO171" s="0" t="str">
        <f aca="false">IF(AE171="","",AE171)</f>
        <v/>
      </c>
      <c r="AP171" s="0" t="str">
        <f aca="false">IF(AF171="","",AF171)</f>
        <v>Y</v>
      </c>
      <c r="AQ171" s="0" t="str">
        <f aca="false">IF(AG171="","",AG171)</f>
        <v/>
      </c>
    </row>
    <row r="172" customFormat="false" ht="15" hidden="false" customHeight="false" outlineLevel="0" collapsed="false">
      <c r="A172" s="0" t="str">
        <f aca="false">B172&amp;D172</f>
        <v>LLC_BI__Spread_Record_Total_Classification__cCurrencyIsoCode</v>
      </c>
      <c r="B172" s="0" t="s">
        <v>84</v>
      </c>
      <c r="C172" s="0" t="str">
        <f aca="false">_xlfn.IFNA(VLOOKUP($A172,nCino_DMW!$A$2:$AI$358,7,0),"")</f>
        <v>Spread Record Total Classification</v>
      </c>
      <c r="D172" s="0" t="s">
        <v>160</v>
      </c>
      <c r="E172" s="0" t="str">
        <f aca="false">_xlfn.IFNA(VLOOKUP($A172,nCino_DMW!$A$2:$AI$358,9,0),"")</f>
        <v>Currency</v>
      </c>
      <c r="F172" s="0" t="str">
        <f aca="false">_xlfn.IFNA(VLOOKUP($A172,nCino_DMW!$A$1:$AI$358,12,0),"")</f>
        <v>This is a picklist field that allows the user to select the applicable currency (e.g. GBP, EU, etc.)</v>
      </c>
      <c r="G172" s="0" t="str">
        <f aca="false">_xlfn.IFNA(IF(VLOOKUP($A172,nCino_DMW!$A$1:$AI$358,13,0)=0,"", VLOOKUP($A172,nCino_DMW!$A$1:$AI$358,13,0)),"")</f>
        <v>Picklist</v>
      </c>
      <c r="H172" s="0" t="str">
        <f aca="false">_xlfn.IFNA(IF(VLOOKUP($A172,nCino_DevProc!$A$2:$S$352,8,0)=0,"", VLOOKUP($A172,nCino_DevProc!$A$2:$S$352,8,0)),"")</f>
        <v>picklist</v>
      </c>
      <c r="I172" s="0" t="str">
        <f aca="false">_xlfn.IFNA(IF(VLOOKUP($A172,nCino_DMW!$A$1:$AI$358,2,0)=0,"", VLOOKUP($A172,nCino_DMW!$A$1:$AI$358,2,0)),"")</f>
        <v/>
      </c>
      <c r="K172" s="0" t="str">
        <f aca="false">IFERROR(IF(VLOOKUP($A172,nCino_DMW!$A$1:$AI$358,22,0)="Y", "N", IF(VLOOKUP($A172,nCino_DMW!$A$1:$AI$358,22,0)="N",  "Y", "")),"")</f>
        <v>Y</v>
      </c>
      <c r="L172" s="0" t="str">
        <f aca="false">_xlfn.IFNA(IF(VLOOKUP($A172,nCino_DevProc!$A$2:$S$352,8,0)=TRUE(), "Y", "N"),"")</f>
        <v>N</v>
      </c>
      <c r="M172" s="0" t="str">
        <f aca="false">IFERROR(IF(VLOOKUP($A172,nCino_DevProc!$A$2:$S$352,18,0)=TRUE(), "E", IF(D172="Id", "P", IF(OR(LEFT(G172, 6) = "Lookup", LEFT(G172, 6) ="Master"), "F",""))),"")</f>
        <v/>
      </c>
      <c r="N172" s="0" t="str">
        <f aca="false">_xlfn.IFNA(IF(VLOOKUP($A172,nCino_DMW!$A$1:$AI$358,4,0)="System generated", "Y", "N"),"")</f>
        <v>N</v>
      </c>
      <c r="O172" s="0" t="str">
        <f aca="false">IF(LEFT(G172,6)="lookup", G172,IF(OR(D172=0, IFERROR(VLOOKUP($A172,nCino_DevProc!$A$2:$S$352,18,0),0)=0),"", VLOOKUP($A172,nCino_DevProc!$A$2:$S$352,18,0)))</f>
        <v/>
      </c>
      <c r="P172" s="0" t="str">
        <f aca="false">IF($B172="","",VLOOKUP($B172,'Object Info'!$A$2:$F$13,3,0))</f>
        <v>rskcsp_ds_spread_record_total_classification</v>
      </c>
      <c r="Q172" s="0" t="str">
        <f aca="false">IF(D172="","",D172)</f>
        <v>CurrencyIsoCode</v>
      </c>
      <c r="R172" s="0" t="s">
        <v>158</v>
      </c>
      <c r="S172" s="0" t="str">
        <f aca="false">IF(OR(Q172 ="transactionKey", Q172="sequenceNumber", Q172 = "commitTimestamp", Q172 = "commitUser",Q172 = "commitNumber", Q172="changetype",Q172="entityName",Q172="ID", LEFT(Q172,12)="LastModified"), "N","Y")</f>
        <v>Y</v>
      </c>
      <c r="T172" s="0" t="str">
        <f aca="false">IF($B172="","",VLOOKUP($B172,'Object Info'!$A$2:$F$13,4,0))</f>
        <v>rskcsp_ds_spread_record_total_classification_staging</v>
      </c>
      <c r="U172" s="0" t="str">
        <f aca="false">Q172</f>
        <v>CurrencyIsoCode</v>
      </c>
      <c r="V172" s="0" t="str">
        <f aca="false">IF(OR(LEFT(H172,9)="reference", D172=""),"STRING",VLOOKUP($H172,'DataType Conversion'!$A$8:$I$37,3,0))</f>
        <v>STRING</v>
      </c>
      <c r="W172" s="0" t="str">
        <f aca="false">IF(J172="", "",J172)</f>
        <v/>
      </c>
      <c r="X172" s="0" t="str">
        <f aca="false">S172</f>
        <v>Y</v>
      </c>
      <c r="Y172" s="0" t="str">
        <f aca="false">IF(OR($U172="Id",$U172="LastModifiedDate"), "C","")</f>
        <v/>
      </c>
      <c r="Z172" s="0" t="str">
        <f aca="false">IF(Q172= "", "", IF(H172="Picklist", "Y", "N"))</f>
        <v>Y</v>
      </c>
      <c r="AA172" s="0" t="str">
        <f aca="false">IF(OR(U172="CreatedDate",U172="CreatedById"),"Must be populated when changeType = CREATE","")</f>
        <v/>
      </c>
      <c r="AB172" s="0" t="str">
        <f aca="false">IF($B172="","",VLOOKUP($B172,'Object Info'!$A$2:$F$13,5,0))</f>
        <v>rskcsp_ds_spread_record_total_classification_curated</v>
      </c>
      <c r="AC172" s="0" t="str">
        <f aca="false">U172</f>
        <v>CurrencyIsoCode</v>
      </c>
      <c r="AD172" s="0" t="str">
        <f aca="false">V172</f>
        <v>STRING</v>
      </c>
      <c r="AE172" s="0" t="str">
        <f aca="false">IF(W172="","",W172)</f>
        <v/>
      </c>
      <c r="AF172" s="0" t="str">
        <f aca="false">X172</f>
        <v>Y</v>
      </c>
      <c r="AG172" s="0" t="str">
        <f aca="false">M172</f>
        <v/>
      </c>
      <c r="AH172" s="0" t="str">
        <f aca="false">IF(AC172="LastModifiedDate","Must be latest date for the record id in Staging, and date must be t-1", "")</f>
        <v/>
      </c>
      <c r="AL172" s="0" t="str">
        <f aca="false">IF($B172="","",VLOOKUP($B172,'Object Info'!$A$2:$F$13,6,0))</f>
        <v>spread_record_total_classification</v>
      </c>
      <c r="AM172" s="0" t="str">
        <f aca="false">IF(AC172="","",IF(OR(AC172="ccs_migration_id__c"),SUBSTITUTE(LOWER(AC172),"__c",""),_xlfn.IFNA(SUBSTITUTE(SUBSTITUTE(SUBSTITUTE(SUBSTITUTE(AC172,"LLC_BI__",""),"CCS_",""),"__c",""),"cm_",""),AC172)))</f>
        <v>CurrencyIsoCode</v>
      </c>
      <c r="AN172" s="0" t="str">
        <f aca="false">IF(AD172="","",AD172)</f>
        <v>STRING</v>
      </c>
      <c r="AO172" s="0" t="str">
        <f aca="false">IF(AE172="","",AE172)</f>
        <v/>
      </c>
      <c r="AP172" s="0" t="str">
        <f aca="false">IF(AF172="","",AF172)</f>
        <v>Y</v>
      </c>
      <c r="AQ172" s="0" t="str">
        <f aca="false">IF(AG172="","",AG172)</f>
        <v/>
      </c>
    </row>
    <row r="173" customFormat="false" ht="15" hidden="false" customHeight="false" outlineLevel="0" collapsed="false">
      <c r="A173" s="0" t="str">
        <f aca="false">B173&amp;D173</f>
        <v>LLC_BI__Spread_Record_Total_Classification__cId</v>
      </c>
      <c r="B173" s="0" t="s">
        <v>84</v>
      </c>
      <c r="C173" s="0" t="str">
        <f aca="false">_xlfn.IFNA(VLOOKUP($A173,nCino_DMW!$A$2:$AI$358,7,0),"")</f>
        <v>Spread Record Total Classification</v>
      </c>
      <c r="D173" s="0" t="s">
        <v>143</v>
      </c>
      <c r="E173" s="0" t="str">
        <f aca="false">_xlfn.IFNA(VLOOKUP($A173,nCino_DMW!$A$2:$AI$358,9,0),"")</f>
        <v>Id</v>
      </c>
      <c r="F173" s="0" t="str">
        <f aca="false">_xlfn.IFNA(VLOOKUP($A173,nCino_DMW!$A$1:$AI$358,12,0),"")</f>
        <v>Id</v>
      </c>
      <c r="G173" s="0" t="str">
        <f aca="false">_xlfn.IFNA(IF(VLOOKUP($A173,nCino_DMW!$A$1:$AI$358,13,0)=0,"", VLOOKUP($A173,nCino_DMW!$A$1:$AI$358,13,0)),"")</f>
        <v>Id</v>
      </c>
      <c r="H173" s="0" t="str">
        <f aca="false">_xlfn.IFNA(IF(VLOOKUP($A173,nCino_DevProc!$A$2:$S$352,8,0)=0,"", VLOOKUP($A173,nCino_DevProc!$A$2:$S$352,8,0)),"")</f>
        <v>id</v>
      </c>
      <c r="I173" s="0" t="str">
        <f aca="false">_xlfn.IFNA(IF(VLOOKUP($A173,nCino_DMW!$A$1:$AI$358,2,0)=0,"", VLOOKUP($A173,nCino_DMW!$A$1:$AI$358,2,0)),"")</f>
        <v/>
      </c>
      <c r="K173" s="0" t="str">
        <f aca="false">IFERROR(IF(VLOOKUP($A173,nCino_DMW!$A$1:$AI$358,22,0)="Y", "N", IF(VLOOKUP($A173,nCino_DMW!$A$1:$AI$358,22,0)="N",  "Y", "")),"")</f>
        <v>Y</v>
      </c>
      <c r="L173" s="0" t="str">
        <f aca="false">_xlfn.IFNA(IF(VLOOKUP($A173,nCino_DevProc!$A$2:$S$352,8,0)=TRUE(), "Y", "N"),"")</f>
        <v>N</v>
      </c>
      <c r="M173" s="0" t="str">
        <f aca="false">IFERROR(IF(VLOOKUP($A173,nCino_DevProc!$A$2:$S$352,18,0)=TRUE(), "E", IF(D173="Id", "P", IF(OR(LEFT(G173, 6) = "Lookup", LEFT(G173, 6) ="Master"), "F",""))),"")</f>
        <v>P</v>
      </c>
      <c r="N173" s="0" t="str">
        <f aca="false">_xlfn.IFNA(IF(VLOOKUP($A173,nCino_DMW!$A$1:$AI$358,4,0)="System generated", "Y", "N"),"")</f>
        <v>Y</v>
      </c>
      <c r="O173" s="0" t="str">
        <f aca="false">IF(LEFT(G173,6)="lookup", G173,IF(OR(D173=0, IFERROR(VLOOKUP($A173,nCino_DevProc!$A$2:$S$352,18,0),0)=0),"", VLOOKUP($A173,nCino_DevProc!$A$2:$S$352,18,0)))</f>
        <v/>
      </c>
      <c r="P173" s="0" t="str">
        <f aca="false">IF($B173="","",VLOOKUP($B173,'Object Info'!$A$2:$F$13,3,0))</f>
        <v>rskcsp_ds_spread_record_total_classification</v>
      </c>
      <c r="Q173" s="0" t="str">
        <f aca="false">IF(D173="","",D173)</f>
        <v>Id</v>
      </c>
      <c r="R173" s="0" t="s">
        <v>158</v>
      </c>
      <c r="S173" s="0" t="str">
        <f aca="false">IF(OR(Q173 ="transactionKey", Q173="sequenceNumber", Q173 = "commitTimestamp", Q173 = "commitUser",Q173 = "commitNumber", Q173="changetype",Q173="entityName",Q173="ID", LEFT(Q173,12)="LastModified"), "N","Y")</f>
        <v>N</v>
      </c>
      <c r="T173" s="0" t="str">
        <f aca="false">IF($B173="","",VLOOKUP($B173,'Object Info'!$A$2:$F$13,4,0))</f>
        <v>rskcsp_ds_spread_record_total_classification_staging</v>
      </c>
      <c r="U173" s="0" t="str">
        <f aca="false">Q173</f>
        <v>Id</v>
      </c>
      <c r="V173" s="0" t="str">
        <f aca="false">IF(OR(LEFT(H173,9)="reference", D173=""),"STRING",VLOOKUP($H173,'DataType Conversion'!$A$8:$I$37,3,0))</f>
        <v>STRING</v>
      </c>
      <c r="W173" s="0" t="str">
        <f aca="false">IF(J173="", "",J173)</f>
        <v/>
      </c>
      <c r="X173" s="0" t="str">
        <f aca="false">S173</f>
        <v>N</v>
      </c>
      <c r="Y173" s="0" t="str">
        <f aca="false">IF(OR($U173="Id",$U173="LastModifiedDate"), "C","")</f>
        <v>C</v>
      </c>
      <c r="Z173" s="0" t="str">
        <f aca="false">IF(Q173= "", "", IF(H173="Picklist", "Y", "N"))</f>
        <v>N</v>
      </c>
      <c r="AA173" s="0" t="str">
        <f aca="false">IF(OR(U173="CreatedDate",U173="CreatedById"),"Must be populated when changeType = CREATE","")</f>
        <v/>
      </c>
      <c r="AB173" s="0" t="str">
        <f aca="false">IF($B173="","",VLOOKUP($B173,'Object Info'!$A$2:$F$13,5,0))</f>
        <v>rskcsp_ds_spread_record_total_classification_curated</v>
      </c>
      <c r="AC173" s="0" t="str">
        <f aca="false">U173</f>
        <v>Id</v>
      </c>
      <c r="AD173" s="0" t="str">
        <f aca="false">V173</f>
        <v>STRING</v>
      </c>
      <c r="AE173" s="0" t="str">
        <f aca="false">IF(W173="","",W173)</f>
        <v/>
      </c>
      <c r="AF173" s="0" t="str">
        <f aca="false">X173</f>
        <v>N</v>
      </c>
      <c r="AG173" s="0" t="str">
        <f aca="false">M173</f>
        <v>P</v>
      </c>
      <c r="AH173" s="0" t="str">
        <f aca="false">IF(AC173="LastModifiedDate","Must be latest date for the record id in Staging, and date must be t-1", "")</f>
        <v/>
      </c>
      <c r="AL173" s="0" t="str">
        <f aca="false">IF($B173="","",VLOOKUP($B173,'Object Info'!$A$2:$F$13,6,0))</f>
        <v>spread_record_total_classification</v>
      </c>
      <c r="AM173" s="0" t="str">
        <f aca="false">IF(AC173="","",IF(OR(AC173="ccs_migration_id__c"),SUBSTITUTE(LOWER(AC173),"__c",""),_xlfn.IFNA(SUBSTITUTE(SUBSTITUTE(SUBSTITUTE(SUBSTITUTE(AC173,"LLC_BI__",""),"CCS_",""),"__c",""),"cm_",""),AC173)))</f>
        <v>Id</v>
      </c>
      <c r="AN173" s="0" t="str">
        <f aca="false">IF(AD173="","",AD173)</f>
        <v>STRING</v>
      </c>
      <c r="AO173" s="0" t="str">
        <f aca="false">IF(AE173="","",AE173)</f>
        <v/>
      </c>
      <c r="AP173" s="0" t="str">
        <f aca="false">IF(AF173="","",AF173)</f>
        <v>N</v>
      </c>
      <c r="AQ173" s="0" t="str">
        <f aca="false">IF(AG173="","",AG173)</f>
        <v>P</v>
      </c>
    </row>
    <row r="174" customFormat="false" ht="15" hidden="false" customHeight="false" outlineLevel="0" collapsed="false">
      <c r="A174" s="0" t="str">
        <f aca="false">B174&amp;D174</f>
        <v>LLC_BI__Spread_Record_Total_Classification__cLastModifiedById</v>
      </c>
      <c r="B174" s="0" t="s">
        <v>84</v>
      </c>
      <c r="C174" s="0" t="str">
        <f aca="false">_xlfn.IFNA(VLOOKUP($A174,nCino_DMW!$A$2:$AI$358,7,0),"")</f>
        <v>Spread Record Total Classification</v>
      </c>
      <c r="D174" s="0" t="s">
        <v>175</v>
      </c>
      <c r="E174" s="0" t="str">
        <f aca="false">_xlfn.IFNA(VLOOKUP($A174,nCino_DMW!$A$2:$AI$358,9,0),"")</f>
        <v>Last Modified By</v>
      </c>
      <c r="F174" s="0" t="str">
        <f aca="false">_xlfn.IFNA(VLOOKUP($A174,nCino_DMW!$A$1:$AI$358,12,0),"")</f>
        <v>Last modified user.</v>
      </c>
      <c r="G174" s="0" t="str">
        <f aca="false">_xlfn.IFNA(IF(VLOOKUP($A174,nCino_DMW!$A$1:$AI$358,13,0)=0,"", VLOOKUP($A174,nCino_DMW!$A$1:$AI$358,13,0)),"")</f>
        <v>Lookup(User)</v>
      </c>
      <c r="H174" s="0" t="str">
        <f aca="false">_xlfn.IFNA(IF(VLOOKUP($A174,nCino_DevProc!$A$2:$S$352,8,0)=0,"", VLOOKUP($A174,nCino_DevProc!$A$2:$S$352,8,0)),"")</f>
        <v>reference(User)</v>
      </c>
      <c r="I174" s="0" t="str">
        <f aca="false">_xlfn.IFNA(IF(VLOOKUP($A174,nCino_DMW!$A$1:$AI$358,2,0)=0,"", VLOOKUP($A174,nCino_DMW!$A$1:$AI$358,2,0)),"")</f>
        <v/>
      </c>
      <c r="K174" s="0" t="str">
        <f aca="false">IFERROR(IF(VLOOKUP($A174,nCino_DMW!$A$1:$AI$358,22,0)="Y", "N", IF(VLOOKUP($A174,nCino_DMW!$A$1:$AI$358,22,0)="N",  "Y", "")),"")</f>
        <v>Y</v>
      </c>
      <c r="L174" s="0" t="str">
        <f aca="false">_xlfn.IFNA(IF(VLOOKUP($A174,nCino_DevProc!$A$2:$S$352,8,0)=TRUE(), "Y", "N"),"")</f>
        <v>N</v>
      </c>
      <c r="M174" s="0" t="str">
        <f aca="false">IFERROR(IF(VLOOKUP($A174,nCino_DevProc!$A$2:$S$352,18,0)=TRUE(), "E", IF(D174="Id", "P", IF(OR(LEFT(G174, 6) = "Lookup", LEFT(G174, 6) ="Master"), "F",""))),"")</f>
        <v>F</v>
      </c>
      <c r="N174" s="0" t="str">
        <f aca="false">_xlfn.IFNA(IF(VLOOKUP($A174,nCino_DMW!$A$1:$AI$358,4,0)="System generated", "Y", "N"),"")</f>
        <v>Y</v>
      </c>
      <c r="O174" s="0" t="str">
        <f aca="false">IF(LEFT(G174,6)="lookup", G174,IF(OR(D174=0, IFERROR(VLOOKUP($A174,nCino_DevProc!$A$2:$S$352,18,0),0)=0),"", VLOOKUP($A174,nCino_DevProc!$A$2:$S$352,18,0)))</f>
        <v>Lookup(User)</v>
      </c>
      <c r="P174" s="0" t="str">
        <f aca="false">IF($B174="","",VLOOKUP($B174,'Object Info'!$A$2:$F$13,3,0))</f>
        <v>rskcsp_ds_spread_record_total_classification</v>
      </c>
      <c r="Q174" s="0" t="str">
        <f aca="false">IF(D174="","",D174)</f>
        <v>LastModifiedById</v>
      </c>
      <c r="R174" s="0" t="s">
        <v>158</v>
      </c>
      <c r="S174" s="0" t="str">
        <f aca="false">IF(OR(Q174 ="transactionKey", Q174="sequenceNumber", Q174 = "commitTimestamp", Q174 = "commitUser",Q174 = "commitNumber", Q174="changetype",Q174="entityName",Q174="ID", LEFT(Q174,12)="LastModified"), "N","Y")</f>
        <v>N</v>
      </c>
      <c r="T174" s="0" t="str">
        <f aca="false">IF($B174="","",VLOOKUP($B174,'Object Info'!$A$2:$F$13,4,0))</f>
        <v>rskcsp_ds_spread_record_total_classification_staging</v>
      </c>
      <c r="U174" s="0" t="str">
        <f aca="false">Q174</f>
        <v>LastModifiedById</v>
      </c>
      <c r="V174" s="0" t="str">
        <f aca="false">IF(OR(LEFT(H174,9)="reference", D174=""),"STRING",VLOOKUP($H174,'DataType Conversion'!$A$8:$I$37,3,0))</f>
        <v>STRING</v>
      </c>
      <c r="W174" s="0" t="str">
        <f aca="false">IF(J174="", "",J174)</f>
        <v/>
      </c>
      <c r="X174" s="0" t="str">
        <f aca="false">S174</f>
        <v>N</v>
      </c>
      <c r="Y174" s="0" t="str">
        <f aca="false">IF(OR($U174="Id",$U174="LastModifiedDate"), "C","")</f>
        <v/>
      </c>
      <c r="Z174" s="0" t="str">
        <f aca="false">IF(Q174= "", "", IF(H174="Picklist", "Y", "N"))</f>
        <v>N</v>
      </c>
      <c r="AA174" s="0" t="str">
        <f aca="false">IF(OR(U174="CreatedDate",U174="CreatedById"),"Must be populated when changeType = CREATE","")</f>
        <v/>
      </c>
      <c r="AB174" s="0" t="str">
        <f aca="false">IF($B174="","",VLOOKUP($B174,'Object Info'!$A$2:$F$13,5,0))</f>
        <v>rskcsp_ds_spread_record_total_classification_curated</v>
      </c>
      <c r="AC174" s="0" t="str">
        <f aca="false">U174</f>
        <v>LastModifiedById</v>
      </c>
      <c r="AD174" s="0" t="str">
        <f aca="false">V174</f>
        <v>STRING</v>
      </c>
      <c r="AE174" s="0" t="str">
        <f aca="false">IF(W174="","",W174)</f>
        <v/>
      </c>
      <c r="AF174" s="0" t="str">
        <f aca="false">X174</f>
        <v>N</v>
      </c>
      <c r="AG174" s="0" t="str">
        <f aca="false">M174</f>
        <v>F</v>
      </c>
      <c r="AH174" s="0" t="str">
        <f aca="false">IF(AC174="LastModifiedDate","Must be latest date for the record id in Staging, and date must be t-1", "")</f>
        <v/>
      </c>
      <c r="AL174" s="0" t="str">
        <f aca="false">IF($B174="","",VLOOKUP($B174,'Object Info'!$A$2:$F$13,6,0))</f>
        <v>spread_record_total_classification</v>
      </c>
      <c r="AM174" s="0" t="str">
        <f aca="false">IF(AC174="","",IF(OR(AC174="ccs_migration_id__c"),SUBSTITUTE(LOWER(AC174),"__c",""),_xlfn.IFNA(SUBSTITUTE(SUBSTITUTE(SUBSTITUTE(SUBSTITUTE(AC174,"LLC_BI__",""),"CCS_",""),"__c",""),"cm_",""),AC174)))</f>
        <v>LastModifiedById</v>
      </c>
      <c r="AN174" s="0" t="str">
        <f aca="false">IF(AD174="","",AD174)</f>
        <v>STRING</v>
      </c>
      <c r="AO174" s="0" t="str">
        <f aca="false">IF(AE174="","",AE174)</f>
        <v/>
      </c>
      <c r="AP174" s="0" t="str">
        <f aca="false">IF(AF174="","",AF174)</f>
        <v>N</v>
      </c>
      <c r="AQ174" s="0" t="str">
        <f aca="false">IF(AG174="","",AG174)</f>
        <v>F</v>
      </c>
    </row>
    <row r="175" customFormat="false" ht="15" hidden="false" customHeight="false" outlineLevel="0" collapsed="false">
      <c r="A175" s="0" t="str">
        <f aca="false">B175&amp;D175</f>
        <v>LLC_BI__Spread_Record_Total_Classification__cLastModifiedDate</v>
      </c>
      <c r="B175" s="0" t="s">
        <v>84</v>
      </c>
      <c r="C175" s="0" t="str">
        <f aca="false">_xlfn.IFNA(VLOOKUP($A175,nCino_DMW!$A$2:$AI$358,7,0),"")</f>
        <v>Spread Record Total Classification</v>
      </c>
      <c r="D175" s="0" t="s">
        <v>172</v>
      </c>
      <c r="E175" s="0" t="str">
        <f aca="false">_xlfn.IFNA(VLOOKUP($A175,nCino_DMW!$A$2:$AI$358,9,0),"")</f>
        <v>Last Modified Date</v>
      </c>
      <c r="F175" s="0" t="str">
        <f aca="false">_xlfn.IFNA(VLOOKUP($A175,nCino_DMW!$A$1:$AI$358,12,0),"")</f>
        <v>Last modified date.</v>
      </c>
      <c r="G175" s="0" t="str">
        <f aca="false">_xlfn.IFNA(IF(VLOOKUP($A175,nCino_DMW!$A$1:$AI$358,13,0)=0,"", VLOOKUP($A175,nCino_DMW!$A$1:$AI$358,13,0)),"")</f>
        <v>Date Time</v>
      </c>
      <c r="H175" s="0" t="str">
        <f aca="false">_xlfn.IFNA(IF(VLOOKUP($A175,nCino_DevProc!$A$2:$S$352,8,0)=0,"", VLOOKUP($A175,nCino_DevProc!$A$2:$S$352,8,0)),"")</f>
        <v>datetime</v>
      </c>
      <c r="I175" s="0" t="str">
        <f aca="false">_xlfn.IFNA(IF(VLOOKUP($A175,nCino_DMW!$A$1:$AI$358,2,0)=0,"", VLOOKUP($A175,nCino_DMW!$A$1:$AI$358,2,0)),"")</f>
        <v/>
      </c>
      <c r="K175" s="0" t="str">
        <f aca="false">IFERROR(IF(VLOOKUP($A175,nCino_DMW!$A$1:$AI$358,22,0)="Y", "N", IF(VLOOKUP($A175,nCino_DMW!$A$1:$AI$358,22,0)="N",  "Y", "")),"")</f>
        <v>Y</v>
      </c>
      <c r="L175" s="0" t="str">
        <f aca="false">_xlfn.IFNA(IF(VLOOKUP($A175,nCino_DevProc!$A$2:$S$352,8,0)=TRUE(), "Y", "N"),"")</f>
        <v>N</v>
      </c>
      <c r="M175" s="0" t="str">
        <f aca="false">IFERROR(IF(VLOOKUP($A175,nCino_DevProc!$A$2:$S$352,18,0)=TRUE(), "E", IF(D175="Id", "P", IF(OR(LEFT(G175, 6) = "Lookup", LEFT(G175, 6) ="Master"), "F",""))),"")</f>
        <v/>
      </c>
      <c r="N175" s="0" t="str">
        <f aca="false">_xlfn.IFNA(IF(VLOOKUP($A175,nCino_DMW!$A$1:$AI$358,4,0)="System generated", "Y", "N"),"")</f>
        <v>Y</v>
      </c>
      <c r="O175" s="0" t="str">
        <f aca="false">IF(LEFT(G175,6)="lookup", G175,IF(OR(D175=0, IFERROR(VLOOKUP($A175,nCino_DevProc!$A$2:$S$352,18,0),0)=0),"", VLOOKUP($A175,nCino_DevProc!$A$2:$S$352,18,0)))</f>
        <v/>
      </c>
      <c r="P175" s="0" t="str">
        <f aca="false">IF($B175="","",VLOOKUP($B175,'Object Info'!$A$2:$F$13,3,0))</f>
        <v>rskcsp_ds_spread_record_total_classification</v>
      </c>
      <c r="Q175" s="0" t="str">
        <f aca="false">IF(D175="","",D175)</f>
        <v>LastModifiedDate</v>
      </c>
      <c r="R175" s="0" t="s">
        <v>158</v>
      </c>
      <c r="S175" s="0" t="str">
        <f aca="false">IF(OR(Q175 ="transactionKey", Q175="sequenceNumber", Q175 = "commitTimestamp", Q175 = "commitUser",Q175 = "commitNumber", Q175="changetype",Q175="entityName",Q175="ID", LEFT(Q175,12)="LastModified"), "N","Y")</f>
        <v>N</v>
      </c>
      <c r="T175" s="0" t="str">
        <f aca="false">IF($B175="","",VLOOKUP($B175,'Object Info'!$A$2:$F$13,4,0))</f>
        <v>rskcsp_ds_spread_record_total_classification_staging</v>
      </c>
      <c r="U175" s="0" t="str">
        <f aca="false">Q175</f>
        <v>LastModifiedDate</v>
      </c>
      <c r="V175" s="0" t="str">
        <f aca="false">IF(OR(LEFT(H175,9)="reference", D175=""),"STRING",VLOOKUP($H175,'DataType Conversion'!$A$8:$I$37,3,0))</f>
        <v>DATETIME</v>
      </c>
      <c r="W175" s="0" t="str">
        <f aca="false">IF(J175="", "",J175)</f>
        <v/>
      </c>
      <c r="X175" s="0" t="str">
        <f aca="false">S175</f>
        <v>N</v>
      </c>
      <c r="Y175" s="0" t="str">
        <f aca="false">IF(OR($U175="Id",$U175="LastModifiedDate"), "C","")</f>
        <v>C</v>
      </c>
      <c r="Z175" s="0" t="str">
        <f aca="false">IF(Q175= "", "", IF(H175="Picklist", "Y", "N"))</f>
        <v>N</v>
      </c>
      <c r="AA175" s="0" t="str">
        <f aca="false">IF(OR(U175="CreatedDate",U175="CreatedById"),"Must be populated when changeType = CREATE","")</f>
        <v/>
      </c>
      <c r="AB175" s="0" t="str">
        <f aca="false">IF($B175="","",VLOOKUP($B175,'Object Info'!$A$2:$F$13,5,0))</f>
        <v>rskcsp_ds_spread_record_total_classification_curated</v>
      </c>
      <c r="AC175" s="0" t="str">
        <f aca="false">U175</f>
        <v>LastModifiedDate</v>
      </c>
      <c r="AD175" s="0" t="str">
        <f aca="false">V175</f>
        <v>DATETIME</v>
      </c>
      <c r="AE175" s="0" t="str">
        <f aca="false">IF(W175="","",W175)</f>
        <v/>
      </c>
      <c r="AF175" s="0" t="str">
        <f aca="false">X175</f>
        <v>N</v>
      </c>
      <c r="AG175" s="0" t="str">
        <f aca="false">M175</f>
        <v/>
      </c>
      <c r="AH175" s="0" t="str">
        <f aca="false">IF(AC175="LastModifiedDate","Must be latest date for the record id in Staging, and date must be t-1", "")</f>
        <v>Must be latest date for the record id in Staging, and date must be t-1</v>
      </c>
      <c r="AL175" s="0" t="str">
        <f aca="false">IF($B175="","",VLOOKUP($B175,'Object Info'!$A$2:$F$13,6,0))</f>
        <v>spread_record_total_classification</v>
      </c>
      <c r="AM175" s="0" t="str">
        <f aca="false">IF(AC175="","",IF(OR(AC175="ccs_migration_id__c"),SUBSTITUTE(LOWER(AC175),"__c",""),_xlfn.IFNA(SUBSTITUTE(SUBSTITUTE(SUBSTITUTE(SUBSTITUTE(AC175,"LLC_BI__",""),"CCS_",""),"__c",""),"cm_",""),AC175)))</f>
        <v>LastModifiedDate</v>
      </c>
      <c r="AN175" s="0" t="str">
        <f aca="false">IF(AD175="","",AD175)</f>
        <v>DATETIME</v>
      </c>
      <c r="AO175" s="0" t="str">
        <f aca="false">IF(AE175="","",AE175)</f>
        <v/>
      </c>
      <c r="AP175" s="0" t="str">
        <f aca="false">IF(AF175="","",AF175)</f>
        <v>N</v>
      </c>
      <c r="AQ175" s="0" t="str">
        <f aca="false">IF(AG175="","",AG175)</f>
        <v/>
      </c>
    </row>
    <row r="176" customFormat="false" ht="15" hidden="false" customHeight="false" outlineLevel="0" collapsed="false">
      <c r="A176" s="0" t="str">
        <f aca="false">B176&amp;D176</f>
        <v>LLC_BI__Spread_Record_Total_Classification__cLLC_BI__lookupKey__c</v>
      </c>
      <c r="B176" s="0" t="s">
        <v>84</v>
      </c>
      <c r="C176" s="0" t="str">
        <f aca="false">_xlfn.IFNA(VLOOKUP($A176,nCino_DMW!$A$2:$AI$358,7,0),"")</f>
        <v>Spread Record Total Classification</v>
      </c>
      <c r="D176" s="0" t="s">
        <v>192</v>
      </c>
      <c r="E176" s="0" t="str">
        <f aca="false">_xlfn.IFNA(VLOOKUP($A176,nCino_DMW!$A$2:$AI$358,9,0),"")</f>
        <v>lookupKey</v>
      </c>
      <c r="F176" s="0" t="str">
        <f aca="false">_xlfn.IFNA(VLOOKUP($A176,nCino_DMW!$A$1:$AI$358,12,0),"")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76" s="0" t="str">
        <f aca="false">_xlfn.IFNA(IF(VLOOKUP($A176,nCino_DMW!$A$1:$AI$358,13,0)=0,"", VLOOKUP($A176,nCino_DMW!$A$1:$AI$358,13,0)),"")</f>
        <v>Text (External ID) (Unique Case Insensitive)</v>
      </c>
      <c r="H176" s="0" t="str">
        <f aca="false">_xlfn.IFNA(IF(VLOOKUP($A176,nCino_DevProc!$A$2:$S$352,8,0)=0,"", VLOOKUP($A176,nCino_DevProc!$A$2:$S$352,8,0)),"")</f>
        <v>string</v>
      </c>
      <c r="I176" s="0" t="n">
        <f aca="false">_xlfn.IFNA(IF(VLOOKUP($A176,nCino_DMW!$A$1:$AI$358,2,0)=0,"", VLOOKUP($A176,nCino_DMW!$A$1:$AI$358,2,0)),"")</f>
        <v>255</v>
      </c>
      <c r="K176" s="0" t="str">
        <f aca="false">IFERROR(IF(VLOOKUP($A176,nCino_DMW!$A$1:$AI$358,22,0)="Y", "N", IF(VLOOKUP($A176,nCino_DMW!$A$1:$AI$358,22,0)="N",  "Y", "")),"")</f>
        <v>Y</v>
      </c>
      <c r="L176" s="0" t="str">
        <f aca="false">_xlfn.IFNA(IF(VLOOKUP($A176,nCino_DevProc!$A$2:$S$352,8,0)=TRUE(), "Y", "N"),"")</f>
        <v>N</v>
      </c>
      <c r="M176" s="0" t="str">
        <f aca="false">IFERROR(IF(VLOOKUP($A176,nCino_DevProc!$A$2:$S$352,18,0)=TRUE(), "E", IF(D176="Id", "P", IF(OR(LEFT(G176, 6) = "Lookup", LEFT(G176, 6) ="Master"), "F",""))),"")</f>
        <v/>
      </c>
      <c r="N176" s="0" t="str">
        <f aca="false">_xlfn.IFNA(IF(VLOOKUP($A176,nCino_DMW!$A$1:$AI$358,4,0)="System generated", "Y", "N"),"")</f>
        <v>N</v>
      </c>
      <c r="O176" s="0" t="str">
        <f aca="false">IF(LEFT(G176,6)="lookup", G176,IF(OR(D176=0, IFERROR(VLOOKUP($A176,nCino_DevProc!$A$2:$S$352,18,0),0)=0),"", VLOOKUP($A176,nCino_DevProc!$A$2:$S$352,18,0)))</f>
        <v/>
      </c>
      <c r="P176" s="0" t="str">
        <f aca="false">IF($B176="","",VLOOKUP($B176,'Object Info'!$A$2:$F$13,3,0))</f>
        <v>rskcsp_ds_spread_record_total_classification</v>
      </c>
      <c r="Q176" s="0" t="str">
        <f aca="false">IF(D176="","",D176)</f>
        <v>LLC_BI__lookupKey__c</v>
      </c>
      <c r="R176" s="0" t="s">
        <v>158</v>
      </c>
      <c r="S176" s="0" t="str">
        <f aca="false">IF(OR(Q176 ="transactionKey", Q176="sequenceNumber", Q176 = "commitTimestamp", Q176 = "commitUser",Q176 = "commitNumber", Q176="changetype",Q176="entityName",Q176="ID", LEFT(Q176,12)="LastModified"), "N","Y")</f>
        <v>Y</v>
      </c>
      <c r="T176" s="0" t="str">
        <f aca="false">IF($B176="","",VLOOKUP($B176,'Object Info'!$A$2:$F$13,4,0))</f>
        <v>rskcsp_ds_spread_record_total_classification_staging</v>
      </c>
      <c r="U176" s="0" t="str">
        <f aca="false">Q176</f>
        <v>LLC_BI__lookupKey__c</v>
      </c>
      <c r="V176" s="0" t="str">
        <f aca="false">IF(OR(LEFT(H176,9)="reference", D176=""),"STRING",VLOOKUP($H176,'DataType Conversion'!$A$8:$I$37,3,0))</f>
        <v>STRING</v>
      </c>
      <c r="W176" s="0" t="str">
        <f aca="false">IF(J176="", "",J176)</f>
        <v/>
      </c>
      <c r="X176" s="0" t="str">
        <f aca="false">S176</f>
        <v>Y</v>
      </c>
      <c r="Y176" s="0" t="str">
        <f aca="false">IF(OR($U176="Id",$U176="LastModifiedDate"), "C","")</f>
        <v/>
      </c>
      <c r="Z176" s="0" t="str">
        <f aca="false">IF(Q176= "", "", IF(H176="Picklist", "Y", "N"))</f>
        <v>N</v>
      </c>
      <c r="AA176" s="0" t="str">
        <f aca="false">IF(OR(U176="CreatedDate",U176="CreatedById"),"Must be populated when changeType = CREATE","")</f>
        <v/>
      </c>
      <c r="AB176" s="0" t="str">
        <f aca="false">IF($B176="","",VLOOKUP($B176,'Object Info'!$A$2:$F$13,5,0))</f>
        <v>rskcsp_ds_spread_record_total_classification_curated</v>
      </c>
      <c r="AC176" s="0" t="str">
        <f aca="false">U176</f>
        <v>LLC_BI__lookupKey__c</v>
      </c>
      <c r="AD176" s="0" t="str">
        <f aca="false">V176</f>
        <v>STRING</v>
      </c>
      <c r="AE176" s="0" t="str">
        <f aca="false">IF(W176="","",W176)</f>
        <v/>
      </c>
      <c r="AF176" s="0" t="str">
        <f aca="false">X176</f>
        <v>Y</v>
      </c>
      <c r="AG176" s="0" t="str">
        <f aca="false">M176</f>
        <v/>
      </c>
      <c r="AH176" s="0" t="str">
        <f aca="false">IF(AC176="LastModifiedDate","Must be latest date for the record id in Staging, and date must be t-1", "")</f>
        <v/>
      </c>
      <c r="AL176" s="0" t="str">
        <f aca="false">IF($B176="","",VLOOKUP($B176,'Object Info'!$A$2:$F$13,6,0))</f>
        <v>spread_record_total_classification</v>
      </c>
      <c r="AM176" s="0" t="str">
        <f aca="false">IF(AC176="","",IF(OR(AC176="ccs_migration_id__c"),SUBSTITUTE(LOWER(AC176),"__c",""),_xlfn.IFNA(SUBSTITUTE(SUBSTITUTE(SUBSTITUTE(SUBSTITUTE(AC176,"LLC_BI__",""),"CCS_",""),"__c",""),"cm_",""),AC176)))</f>
        <v>lookupKey</v>
      </c>
      <c r="AN176" s="0" t="str">
        <f aca="false">IF(AD176="","",AD176)</f>
        <v>STRING</v>
      </c>
      <c r="AO176" s="0" t="str">
        <f aca="false">IF(AE176="","",AE176)</f>
        <v/>
      </c>
      <c r="AP176" s="0" t="str">
        <f aca="false">IF(AF176="","",AF176)</f>
        <v>Y</v>
      </c>
      <c r="AQ176" s="0" t="str">
        <f aca="false">IF(AG176="","",AG176)</f>
        <v/>
      </c>
    </row>
    <row r="177" customFormat="false" ht="15" hidden="false" customHeight="false" outlineLevel="0" collapsed="false">
      <c r="A177" s="0" t="str">
        <f aca="false">B177&amp;D177</f>
        <v>LLC_BI__Spread_Record_Total_Classification__cName</v>
      </c>
      <c r="B177" s="0" t="s">
        <v>84</v>
      </c>
      <c r="C177" s="0" t="str">
        <f aca="false">_xlfn.IFNA(VLOOKUP($A177,nCino_DMW!$A$2:$AI$358,7,0),"")</f>
        <v>Spread Record Total Classification</v>
      </c>
      <c r="D177" s="0" t="s">
        <v>28</v>
      </c>
      <c r="E177" s="0" t="str">
        <f aca="false">_xlfn.IFNA(VLOOKUP($A177,nCino_DMW!$A$2:$AI$358,9,0),"")</f>
        <v>Spread Record Total Classification Name</v>
      </c>
      <c r="F177" s="0" t="n">
        <f aca="false">_xlfn.IFNA(VLOOKUP($A177,nCino_DMW!$A$1:$AI$358,12,0),"")</f>
        <v>0</v>
      </c>
      <c r="G177" s="0" t="str">
        <f aca="false">_xlfn.IFNA(IF(VLOOKUP($A177,nCino_DMW!$A$1:$AI$358,13,0)=0,"", VLOOKUP($A177,nCino_DMW!$A$1:$AI$358,13,0)),"")</f>
        <v>Text</v>
      </c>
      <c r="H177" s="0" t="str">
        <f aca="false">_xlfn.IFNA(IF(VLOOKUP($A177,nCino_DevProc!$A$2:$S$352,8,0)=0,"", VLOOKUP($A177,nCino_DevProc!$A$2:$S$352,8,0)),"")</f>
        <v>string</v>
      </c>
      <c r="I177" s="0" t="n">
        <f aca="false">_xlfn.IFNA(IF(VLOOKUP($A177,nCino_DMW!$A$1:$AI$358,2,0)=0,"", VLOOKUP($A177,nCino_DMW!$A$1:$AI$358,2,0)),"")</f>
        <v>80</v>
      </c>
      <c r="K177" s="0" t="str">
        <f aca="false">IFERROR(IF(VLOOKUP($A177,nCino_DMW!$A$1:$AI$358,22,0)="Y", "N", IF(VLOOKUP($A177,nCino_DMW!$A$1:$AI$358,22,0)="N",  "Y", "")),"")</f>
        <v>N</v>
      </c>
      <c r="L177" s="0" t="str">
        <f aca="false">_xlfn.IFNA(IF(VLOOKUP($A177,nCino_DevProc!$A$2:$S$352,8,0)=TRUE(), "Y", "N"),"")</f>
        <v>N</v>
      </c>
      <c r="M177" s="0" t="str">
        <f aca="false">IFERROR(IF(VLOOKUP($A177,nCino_DevProc!$A$2:$S$352,18,0)=TRUE(), "E", IF(D177="Id", "P", IF(OR(LEFT(G177, 6) = "Lookup", LEFT(G177, 6) ="Master"), "F",""))),"")</f>
        <v/>
      </c>
      <c r="N177" s="0" t="str">
        <f aca="false">_xlfn.IFNA(IF(VLOOKUP($A177,nCino_DMW!$A$1:$AI$358,4,0)="System generated", "Y", "N"),"")</f>
        <v>Y</v>
      </c>
      <c r="O177" s="0" t="str">
        <f aca="false">IF(LEFT(G177,6)="lookup", G177,IF(OR(D177=0, IFERROR(VLOOKUP($A177,nCino_DevProc!$A$2:$S$352,18,0),0)=0),"", VLOOKUP($A177,nCino_DevProc!$A$2:$S$352,18,0)))</f>
        <v/>
      </c>
      <c r="P177" s="0" t="str">
        <f aca="false">IF($B177="","",VLOOKUP($B177,'Object Info'!$A$2:$F$13,3,0))</f>
        <v>rskcsp_ds_spread_record_total_classification</v>
      </c>
      <c r="Q177" s="0" t="str">
        <f aca="false">IF(D177="","",D177)</f>
        <v>Name</v>
      </c>
      <c r="R177" s="0" t="s">
        <v>158</v>
      </c>
      <c r="S177" s="0" t="str">
        <f aca="false">IF(OR(Q177 ="transactionKey", Q177="sequenceNumber", Q177 = "commitTimestamp", Q177 = "commitUser",Q177 = "commitNumber", Q177="changetype",Q177="entityName",Q177="ID", LEFT(Q177,12)="LastModified"), "N","Y")</f>
        <v>Y</v>
      </c>
      <c r="T177" s="0" t="str">
        <f aca="false">IF($B177="","",VLOOKUP($B177,'Object Info'!$A$2:$F$13,4,0))</f>
        <v>rskcsp_ds_spread_record_total_classification_staging</v>
      </c>
      <c r="U177" s="0" t="str">
        <f aca="false">Q177</f>
        <v>Name</v>
      </c>
      <c r="V177" s="0" t="str">
        <f aca="false">IF(OR(LEFT(H177,9)="reference", D177=""),"STRING",VLOOKUP($H177,'DataType Conversion'!$A$8:$I$37,3,0))</f>
        <v>STRING</v>
      </c>
      <c r="W177" s="0" t="str">
        <f aca="false">IF(J177="", "",J177)</f>
        <v/>
      </c>
      <c r="X177" s="0" t="str">
        <f aca="false">S177</f>
        <v>Y</v>
      </c>
      <c r="Y177" s="0" t="str">
        <f aca="false">IF(OR($U177="Id",$U177="LastModifiedDate"), "C","")</f>
        <v/>
      </c>
      <c r="Z177" s="0" t="str">
        <f aca="false">IF(Q177= "", "", IF(H177="Picklist", "Y", "N"))</f>
        <v>N</v>
      </c>
      <c r="AA177" s="0" t="str">
        <f aca="false">IF(OR(U177="CreatedDate",U177="CreatedById"),"Must be populated when changeType = CREATE","")</f>
        <v/>
      </c>
      <c r="AB177" s="0" t="str">
        <f aca="false">IF($B177="","",VLOOKUP($B177,'Object Info'!$A$2:$F$13,5,0))</f>
        <v>rskcsp_ds_spread_record_total_classification_curated</v>
      </c>
      <c r="AC177" s="0" t="str">
        <f aca="false">U177</f>
        <v>Name</v>
      </c>
      <c r="AD177" s="0" t="str">
        <f aca="false">V177</f>
        <v>STRING</v>
      </c>
      <c r="AE177" s="0" t="str">
        <f aca="false">IF(W177="","",W177)</f>
        <v/>
      </c>
      <c r="AF177" s="0" t="str">
        <f aca="false">X177</f>
        <v>Y</v>
      </c>
      <c r="AG177" s="0" t="str">
        <f aca="false">M177</f>
        <v/>
      </c>
      <c r="AH177" s="0" t="str">
        <f aca="false">IF(AC177="LastModifiedDate","Must be latest date for the record id in Staging, and date must be t-1", "")</f>
        <v/>
      </c>
      <c r="AL177" s="0" t="str">
        <f aca="false">IF($B177="","",VLOOKUP($B177,'Object Info'!$A$2:$F$13,6,0))</f>
        <v>spread_record_total_classification</v>
      </c>
      <c r="AM177" s="0" t="str">
        <f aca="false">IF(AC177="","",IF(OR(AC177="ccs_migration_id__c"),SUBSTITUTE(LOWER(AC177),"__c",""),_xlfn.IFNA(SUBSTITUTE(SUBSTITUTE(SUBSTITUTE(SUBSTITUTE(AC177,"LLC_BI__",""),"CCS_",""),"__c",""),"cm_",""),AC177)))</f>
        <v>Name</v>
      </c>
      <c r="AN177" s="0" t="str">
        <f aca="false">IF(AD177="","",AD177)</f>
        <v>STRING</v>
      </c>
      <c r="AO177" s="0" t="str">
        <f aca="false">IF(AE177="","",AE177)</f>
        <v/>
      </c>
      <c r="AP177" s="0" t="str">
        <f aca="false">IF(AF177="","",AF177)</f>
        <v>Y</v>
      </c>
      <c r="AQ177" s="0" t="str">
        <f aca="false">IF(AG177="","",AG177)</f>
        <v/>
      </c>
    </row>
    <row r="178" customFormat="false" ht="15" hidden="false" customHeight="false" outlineLevel="0" collapsed="false">
      <c r="A178" s="0" t="str">
        <f aca="false">B178&amp;D178</f>
        <v>LLC_BI__Spread_Record_Total_Classification__cLLC_BI__Spread_Statement_Total_Group__c</v>
      </c>
      <c r="B178" s="0" t="s">
        <v>84</v>
      </c>
      <c r="C178" s="0" t="str">
        <f aca="false">_xlfn.IFNA(VLOOKUP($A178,nCino_DMW!$A$2:$AI$358,7,0),"")</f>
        <v>Spread Record Total Classification</v>
      </c>
      <c r="D178" s="0" t="s">
        <v>335</v>
      </c>
      <c r="E178" s="0" t="str">
        <f aca="false">_xlfn.IFNA(VLOOKUP($A178,nCino_DMW!$A$2:$AI$358,9,0),"")</f>
        <v>Spread Statement Total Group</v>
      </c>
      <c r="F178" s="0" t="str">
        <f aca="false">_xlfn.IFNA(VLOOKUP($A178,nCino_DMW!$A$1:$AI$358,12,0),"")</f>
        <v>The Spread Statement Total Group that is being classified.</v>
      </c>
      <c r="G178" s="0" t="str">
        <f aca="false">_xlfn.IFNA(IF(VLOOKUP($A178,nCino_DMW!$A$1:$AI$358,13,0)=0,"", VLOOKUP($A178,nCino_DMW!$A$1:$AI$358,13,0)),"")</f>
        <v>Master-Detail(Spread Statement Total Group)</v>
      </c>
      <c r="H178" s="0" t="str">
        <f aca="false">_xlfn.IFNA(IF(VLOOKUP($A178,nCino_DevProc!$A$2:$S$352,8,0)=0,"", VLOOKUP($A178,nCino_DevProc!$A$2:$S$352,8,0)),"")</f>
        <v>reference(LLC_BI__Spread_Statement_Record_Total__c)</v>
      </c>
      <c r="I178" s="0" t="str">
        <f aca="false">_xlfn.IFNA(IF(VLOOKUP($A178,nCino_DMW!$A$1:$AI$358,2,0)=0,"", VLOOKUP($A178,nCino_DMW!$A$1:$AI$358,2,0)),"")</f>
        <v/>
      </c>
      <c r="K178" s="0" t="str">
        <f aca="false">IFERROR(IF(VLOOKUP($A178,nCino_DMW!$A$1:$AI$358,22,0)="Y", "N", IF(VLOOKUP($A178,nCino_DMW!$A$1:$AI$358,22,0)="N",  "Y", "")),"")</f>
        <v>N</v>
      </c>
      <c r="L178" s="0" t="str">
        <f aca="false">_xlfn.IFNA(IF(VLOOKUP($A178,nCino_DevProc!$A$2:$S$352,8,0)=TRUE(), "Y", "N"),"")</f>
        <v>N</v>
      </c>
      <c r="M178" s="0" t="str">
        <f aca="false">IFERROR(IF(VLOOKUP($A178,nCino_DevProc!$A$2:$S$352,18,0)=TRUE(), "E", IF(D178="Id", "P", IF(OR(LEFT(G178, 6) = "Lookup", LEFT(G178, 6) ="Master"), "F",""))),"")</f>
        <v>F</v>
      </c>
      <c r="N178" s="0" t="str">
        <f aca="false">_xlfn.IFNA(IF(VLOOKUP($A178,nCino_DMW!$A$1:$AI$358,4,0)="System generated", "Y", "N"),"")</f>
        <v>N</v>
      </c>
      <c r="O178" s="0" t="str">
        <f aca="false">IF(LEFT(G178,6)="lookup", G178,IF(OR(D178=0, IFERROR(VLOOKUP($A178,nCino_DevProc!$A$2:$S$352,18,0),0)=0),"", VLOOKUP($A178,nCino_DevProc!$A$2:$S$352,18,0)))</f>
        <v/>
      </c>
      <c r="P178" s="0" t="str">
        <f aca="false">IF($B178="","",VLOOKUP($B178,'Object Info'!$A$2:$F$13,3,0))</f>
        <v>rskcsp_ds_spread_record_total_classification</v>
      </c>
      <c r="Q178" s="0" t="str">
        <f aca="false">IF(D178="","",D178)</f>
        <v>LLC_BI__Spread_Statement_Total_Group__c</v>
      </c>
      <c r="R178" s="0" t="s">
        <v>158</v>
      </c>
      <c r="S178" s="0" t="str">
        <f aca="false">IF(OR(Q178 ="transactionKey", Q178="sequenceNumber", Q178 = "commitTimestamp", Q178 = "commitUser",Q178 = "commitNumber", Q178="changetype",Q178="entityName",Q178="ID", LEFT(Q178,12)="LastModified"), "N","Y")</f>
        <v>Y</v>
      </c>
      <c r="T178" s="0" t="str">
        <f aca="false">IF($B178="","",VLOOKUP($B178,'Object Info'!$A$2:$F$13,4,0))</f>
        <v>rskcsp_ds_spread_record_total_classification_staging</v>
      </c>
      <c r="U178" s="0" t="str">
        <f aca="false">Q178</f>
        <v>LLC_BI__Spread_Statement_Total_Group__c</v>
      </c>
      <c r="V178" s="0" t="str">
        <f aca="false">IF(OR(LEFT(H178,9)="reference", D178=""),"STRING",VLOOKUP($H178,'DataType Conversion'!$A$8:$I$37,3,0))</f>
        <v>STRING</v>
      </c>
      <c r="W178" s="0" t="str">
        <f aca="false">IF(J178="", "",J178)</f>
        <v/>
      </c>
      <c r="X178" s="0" t="str">
        <f aca="false">S178</f>
        <v>Y</v>
      </c>
      <c r="Y178" s="0" t="str">
        <f aca="false">IF(OR($U178="Id",$U178="LastModifiedDate"), "C","")</f>
        <v/>
      </c>
      <c r="Z178" s="0" t="str">
        <f aca="false">IF(Q178= "", "", IF(H178="Picklist", "Y", "N"))</f>
        <v>N</v>
      </c>
      <c r="AA178" s="0" t="str">
        <f aca="false">IF(OR(U178="CreatedDate",U178="CreatedById"),"Must be populated when changeType = CREATE","")</f>
        <v/>
      </c>
      <c r="AB178" s="0" t="str">
        <f aca="false">IF($B178="","",VLOOKUP($B178,'Object Info'!$A$2:$F$13,5,0))</f>
        <v>rskcsp_ds_spread_record_total_classification_curated</v>
      </c>
      <c r="AC178" s="0" t="str">
        <f aca="false">U178</f>
        <v>LLC_BI__Spread_Statement_Total_Group__c</v>
      </c>
      <c r="AD178" s="0" t="str">
        <f aca="false">V178</f>
        <v>STRING</v>
      </c>
      <c r="AE178" s="0" t="str">
        <f aca="false">IF(W178="","",W178)</f>
        <v/>
      </c>
      <c r="AF178" s="0" t="str">
        <f aca="false">X178</f>
        <v>Y</v>
      </c>
      <c r="AG178" s="0" t="str">
        <f aca="false">M178</f>
        <v>F</v>
      </c>
      <c r="AH178" s="0" t="str">
        <f aca="false">IF(AC178="LastModifiedDate","Must be latest date for the record id in Staging, and date must be t-1", "")</f>
        <v/>
      </c>
      <c r="AL178" s="0" t="str">
        <f aca="false">IF($B178="","",VLOOKUP($B178,'Object Info'!$A$2:$F$13,6,0))</f>
        <v>spread_record_total_classification</v>
      </c>
      <c r="AM178" s="0" t="str">
        <f aca="false">IF(AC178="","",IF(OR(AC178="ccs_migration_id__c"),SUBSTITUTE(LOWER(AC178),"__c",""),_xlfn.IFNA(SUBSTITUTE(SUBSTITUTE(SUBSTITUTE(SUBSTITUTE(AC178,"LLC_BI__",""),"CCS_",""),"__c",""),"cm_",""),AC178)))</f>
        <v>Spread_Statement_Total_Group</v>
      </c>
      <c r="AN178" s="0" t="str">
        <f aca="false">IF(AD178="","",AD178)</f>
        <v>STRING</v>
      </c>
      <c r="AO178" s="0" t="str">
        <f aca="false">IF(AE178="","",AE178)</f>
        <v/>
      </c>
      <c r="AP178" s="0" t="str">
        <f aca="false">IF(AF178="","",AF178)</f>
        <v>Y</v>
      </c>
      <c r="AQ178" s="0" t="str">
        <f aca="false">IF(AG178="","",AG178)</f>
        <v>F</v>
      </c>
    </row>
    <row r="179" customFormat="false" ht="15" hidden="false" customHeight="false" outlineLevel="0" collapsed="false">
      <c r="A179" s="0" t="str">
        <f aca="false">B179&amp;D179</f>
        <v>LLC_BI__Spread_Statement_Period__cLLC_BI__Analyst__c</v>
      </c>
      <c r="B179" s="0" t="s">
        <v>87</v>
      </c>
      <c r="C179" s="0" t="str">
        <f aca="false">_xlfn.IFNA(VLOOKUP($A179,nCino_DMW!$A$2:$AI$358,7,0),"")</f>
        <v>Spread Statement Period</v>
      </c>
      <c r="D179" s="0" t="s">
        <v>384</v>
      </c>
      <c r="E179" s="0" t="str">
        <f aca="false">_xlfn.IFNA(VLOOKUP($A179,nCino_DMW!$A$2:$AI$358,9,0),"")</f>
        <v>Analyst</v>
      </c>
      <c r="F179" s="0" t="str">
        <f aca="false">_xlfn.IFNA(VLOOKUP($A179,nCino_DMW!$A$1:$AI$358,12,0),"")</f>
        <v>This field is required and user updated. The user that is analyzing this period.</v>
      </c>
      <c r="G179" s="0" t="str">
        <f aca="false">_xlfn.IFNA(IF(VLOOKUP($A179,nCino_DMW!$A$1:$AI$358,13,0)=0,"", VLOOKUP($A179,nCino_DMW!$A$1:$AI$358,13,0)),"")</f>
        <v>Lookup(User)</v>
      </c>
      <c r="H179" s="0" t="str">
        <f aca="false">_xlfn.IFNA(IF(VLOOKUP($A179,nCino_DevProc!$A$2:$S$352,8,0)=0,"", VLOOKUP($A179,nCino_DevProc!$A$2:$S$352,8,0)),"")</f>
        <v>reference(User)</v>
      </c>
      <c r="I179" s="0" t="n">
        <f aca="false">_xlfn.IFNA(IF(VLOOKUP($A179,nCino_DMW!$A$1:$AI$358,2,0)=0,"", VLOOKUP($A179,nCino_DMW!$A$1:$AI$358,2,0)),"")</f>
        <v>18</v>
      </c>
      <c r="K179" s="0" t="str">
        <f aca="false">IFERROR(IF(VLOOKUP($A179,nCino_DMW!$A$1:$AI$358,22,0)="Y", "N", IF(VLOOKUP($A179,nCino_DMW!$A$1:$AI$358,22,0)="N",  "Y", "")),"")</f>
        <v>Y</v>
      </c>
      <c r="L179" s="0" t="str">
        <f aca="false">_xlfn.IFNA(IF(VLOOKUP($A179,nCino_DevProc!$A$2:$S$352,8,0)=TRUE(), "Y", "N"),"")</f>
        <v>N</v>
      </c>
      <c r="M179" s="0" t="str">
        <f aca="false">IFERROR(IF(VLOOKUP($A179,nCino_DevProc!$A$2:$S$352,18,0)=TRUE(), "E", IF(D179="Id", "P", IF(OR(LEFT(G179, 6) = "Lookup", LEFT(G179, 6) ="Master"), "F",""))),"")</f>
        <v>F</v>
      </c>
      <c r="N179" s="0" t="str">
        <f aca="false">_xlfn.IFNA(IF(VLOOKUP($A179,nCino_DMW!$A$1:$AI$358,4,0)="System generated", "Y", "N"),"")</f>
        <v>N</v>
      </c>
      <c r="O179" s="0" t="str">
        <f aca="false">IF(LEFT(G179,6)="lookup", G179,IF(OR(D179=0, IFERROR(VLOOKUP($A179,nCino_DevProc!$A$2:$S$352,18,0),0)=0),"", VLOOKUP($A179,nCino_DevProc!$A$2:$S$352,18,0)))</f>
        <v>Lookup(User)</v>
      </c>
      <c r="P179" s="0" t="str">
        <f aca="false">IF($B179="","",VLOOKUP($B179,'Object Info'!$A$2:$F$13,3,0))</f>
        <v>rskcsp_ds_spread_statement_period</v>
      </c>
      <c r="Q179" s="0" t="str">
        <f aca="false">IF(D179="","",D179)</f>
        <v>LLC_BI__Analyst__c</v>
      </c>
      <c r="R179" s="0" t="s">
        <v>158</v>
      </c>
      <c r="S179" s="0" t="str">
        <f aca="false">IF(OR(Q179 ="transactionKey", Q179="sequenceNumber", Q179 = "commitTimestamp", Q179 = "commitUser",Q179 = "commitNumber", Q179="changetype",Q179="entityName",Q179="ID", LEFT(Q179,12)="LastModified"), "N","Y")</f>
        <v>Y</v>
      </c>
      <c r="T179" s="0" t="str">
        <f aca="false">IF($B179="","",VLOOKUP($B179,'Object Info'!$A$2:$F$13,4,0))</f>
        <v>rskcsp_ds_spread_statement_period_staging</v>
      </c>
      <c r="U179" s="0" t="str">
        <f aca="false">Q179</f>
        <v>LLC_BI__Analyst__c</v>
      </c>
      <c r="V179" s="0" t="str">
        <f aca="false">IF(OR(LEFT(H179,9)="reference", D179=""),"STRING",VLOOKUP($H179,'DataType Conversion'!$A$8:$I$37,3,0))</f>
        <v>STRING</v>
      </c>
      <c r="W179" s="0" t="str">
        <f aca="false">IF(J179="", "",J179)</f>
        <v/>
      </c>
      <c r="X179" s="0" t="str">
        <f aca="false">S179</f>
        <v>Y</v>
      </c>
      <c r="Y179" s="0" t="str">
        <f aca="false">IF(OR($U179="Id",$U179="LastModifiedDate"), "C","")</f>
        <v/>
      </c>
      <c r="Z179" s="0" t="str">
        <f aca="false">IF(Q179= "", "", IF(H179="Picklist", "Y", "N"))</f>
        <v>N</v>
      </c>
      <c r="AA179" s="0" t="str">
        <f aca="false">IF(OR(U179="CreatedDate",U179="CreatedById"),"Must be populated when changeType = CREATE","")</f>
        <v/>
      </c>
      <c r="AB179" s="0" t="str">
        <f aca="false">IF($B179="","",VLOOKUP($B179,'Object Info'!$A$2:$F$13,5,0))</f>
        <v>rskcsp_ds_spread_statement_period_curated</v>
      </c>
      <c r="AC179" s="0" t="str">
        <f aca="false">U179</f>
        <v>LLC_BI__Analyst__c</v>
      </c>
      <c r="AD179" s="0" t="str">
        <f aca="false">V179</f>
        <v>STRING</v>
      </c>
      <c r="AE179" s="0" t="str">
        <f aca="false">IF(W179="","",W179)</f>
        <v/>
      </c>
      <c r="AF179" s="0" t="str">
        <f aca="false">X179</f>
        <v>Y</v>
      </c>
      <c r="AG179" s="0" t="str">
        <f aca="false">M179</f>
        <v>F</v>
      </c>
      <c r="AH179" s="0" t="str">
        <f aca="false">IF(AC179="LastModifiedDate","Must be latest date for the record id in Staging, and date must be t-1", "")</f>
        <v/>
      </c>
      <c r="AL179" s="0" t="str">
        <f aca="false">IF($B179="","",VLOOKUP($B179,'Object Info'!$A$2:$F$13,6,0))</f>
        <v>spread_statement_period</v>
      </c>
      <c r="AM179" s="0" t="str">
        <f aca="false">IF(AC179="","",IF(OR(AC179="ccs_migration_id__c"),SUBSTITUTE(LOWER(AC179),"__c",""),_xlfn.IFNA(SUBSTITUTE(SUBSTITUTE(SUBSTITUTE(SUBSTITUTE(AC179,"LLC_BI__",""),"CCS_",""),"__c",""),"cm_",""),AC179)))</f>
        <v>Analyst</v>
      </c>
      <c r="AN179" s="0" t="str">
        <f aca="false">IF(AD179="","",AD179)</f>
        <v>STRING</v>
      </c>
      <c r="AO179" s="0" t="str">
        <f aca="false">IF(AE179="","",AE179)</f>
        <v/>
      </c>
      <c r="AP179" s="0" t="str">
        <f aca="false">IF(AF179="","",AF179)</f>
        <v>Y</v>
      </c>
      <c r="AQ179" s="0" t="str">
        <f aca="false">IF(AG179="","",AG179)</f>
        <v>F</v>
      </c>
    </row>
    <row r="180" customFormat="false" ht="15" hidden="false" customHeight="false" outlineLevel="0" collapsed="false">
      <c r="A180" s="0" t="str">
        <f aca="false">B180&amp;D180</f>
        <v>LLC_BI__Spread_Statement_Period__cLLC_BI__Average_Exchange_Rate__c</v>
      </c>
      <c r="B180" s="0" t="s">
        <v>87</v>
      </c>
      <c r="C180" s="0" t="str">
        <f aca="false">_xlfn.IFNA(VLOOKUP($A180,nCino_DMW!$A$2:$AI$358,7,0),"")</f>
        <v>Spread Statement Period</v>
      </c>
      <c r="D180" s="0" t="s">
        <v>450</v>
      </c>
      <c r="E180" s="0" t="str">
        <f aca="false">_xlfn.IFNA(VLOOKUP($A180,nCino_DMW!$A$2:$AI$358,9,0),"")</f>
        <v>Average Exchange Rate</v>
      </c>
      <c r="F180" s="0" t="str">
        <f aca="false">_xlfn.IFNA(VLOOKUP($A180,nCino_DMW!$A$1:$AI$358,12,0),"")</f>
        <v>Users populate this optional text field to display an average exchange rate over a given time between the source currency and the converted values. By default, it is blank.</v>
      </c>
      <c r="G180" s="0" t="str">
        <f aca="false">_xlfn.IFNA(IF(VLOOKUP($A180,nCino_DMW!$A$1:$AI$358,13,0)=0,"", VLOOKUP($A180,nCino_DMW!$A$1:$AI$358,13,0)),"")</f>
        <v>Number</v>
      </c>
      <c r="H180" s="0" t="str">
        <f aca="false">_xlfn.IFNA(IF(VLOOKUP($A180,nCino_DevProc!$A$2:$S$352,8,0)=0,"", VLOOKUP($A180,nCino_DevProc!$A$2:$S$352,8,0)),"")</f>
        <v>double</v>
      </c>
      <c r="I180" s="0" t="str">
        <f aca="false">_xlfn.IFNA(IF(VLOOKUP($A180,nCino_DMW!$A$1:$AI$358,2,0)=0,"", VLOOKUP($A180,nCino_DMW!$A$1:$AI$358,2,0)),"")</f>
        <v>6, 12</v>
      </c>
      <c r="K180" s="0" t="str">
        <f aca="false">IFERROR(IF(VLOOKUP($A180,nCino_DMW!$A$1:$AI$358,22,0)="Y", "N", IF(VLOOKUP($A180,nCino_DMW!$A$1:$AI$358,22,0)="N",  "Y", "")),"")</f>
        <v>Y</v>
      </c>
      <c r="L180" s="0" t="str">
        <f aca="false">_xlfn.IFNA(IF(VLOOKUP($A180,nCino_DevProc!$A$2:$S$352,8,0)=TRUE(), "Y", "N"),"")</f>
        <v>N</v>
      </c>
      <c r="M180" s="0" t="str">
        <f aca="false">IFERROR(IF(VLOOKUP($A180,nCino_DevProc!$A$2:$S$352,18,0)=TRUE(), "E", IF(D180="Id", "P", IF(OR(LEFT(G180, 6) = "Lookup", LEFT(G180, 6) ="Master"), "F",""))),"")</f>
        <v/>
      </c>
      <c r="N180" s="0" t="str">
        <f aca="false">_xlfn.IFNA(IF(VLOOKUP($A180,nCino_DMW!$A$1:$AI$358,4,0)="System generated", "Y", "N"),"")</f>
        <v>N</v>
      </c>
      <c r="O180" s="0" t="str">
        <f aca="false">IF(LEFT(G180,6)="lookup", G180,IF(OR(D180=0, IFERROR(VLOOKUP($A180,nCino_DevProc!$A$2:$S$352,18,0),0)=0),"", VLOOKUP($A180,nCino_DevProc!$A$2:$S$352,18,0)))</f>
        <v/>
      </c>
      <c r="P180" s="0" t="str">
        <f aca="false">IF($B180="","",VLOOKUP($B180,'Object Info'!$A$2:$F$13,3,0))</f>
        <v>rskcsp_ds_spread_statement_period</v>
      </c>
      <c r="Q180" s="0" t="str">
        <f aca="false">IF(D180="","",D180)</f>
        <v>LLC_BI__Average_Exchange_Rate__c</v>
      </c>
      <c r="R180" s="0" t="s">
        <v>158</v>
      </c>
      <c r="S180" s="0" t="str">
        <f aca="false">IF(OR(Q180 ="transactionKey", Q180="sequenceNumber", Q180 = "commitTimestamp", Q180 = "commitUser",Q180 = "commitNumber", Q180="changetype",Q180="entityName",Q180="ID", LEFT(Q180,12)="LastModified"), "N","Y")</f>
        <v>Y</v>
      </c>
      <c r="T180" s="0" t="str">
        <f aca="false">IF($B180="","",VLOOKUP($B180,'Object Info'!$A$2:$F$13,4,0))</f>
        <v>rskcsp_ds_spread_statement_period_staging</v>
      </c>
      <c r="U180" s="0" t="str">
        <f aca="false">Q180</f>
        <v>LLC_BI__Average_Exchange_Rate__c</v>
      </c>
      <c r="V180" s="0" t="str">
        <f aca="false">IF(OR(LEFT(H180,9)="reference", D180=""),"STRING",VLOOKUP($H180,'DataType Conversion'!$A$8:$I$37,3,0))</f>
        <v>DECIMAL</v>
      </c>
      <c r="W180" s="0" t="str">
        <f aca="false">IF(J180="", "",J180)</f>
        <v/>
      </c>
      <c r="X180" s="0" t="str">
        <f aca="false">S180</f>
        <v>Y</v>
      </c>
      <c r="Y180" s="0" t="str">
        <f aca="false">IF(OR($U180="Id",$U180="LastModifiedDate"), "C","")</f>
        <v/>
      </c>
      <c r="Z180" s="0" t="str">
        <f aca="false">IF(Q180= "", "", IF(H180="Picklist", "Y", "N"))</f>
        <v>N</v>
      </c>
      <c r="AA180" s="0" t="str">
        <f aca="false">IF(OR(U180="CreatedDate",U180="CreatedById"),"Must be populated when changeType = CREATE","")</f>
        <v/>
      </c>
      <c r="AB180" s="0" t="str">
        <f aca="false">IF($B180="","",VLOOKUP($B180,'Object Info'!$A$2:$F$13,5,0))</f>
        <v>rskcsp_ds_spread_statement_period_curated</v>
      </c>
      <c r="AC180" s="0" t="str">
        <f aca="false">U180</f>
        <v>LLC_BI__Average_Exchange_Rate__c</v>
      </c>
      <c r="AD180" s="0" t="str">
        <f aca="false">V180</f>
        <v>DECIMAL</v>
      </c>
      <c r="AE180" s="0" t="str">
        <f aca="false">IF(W180="","",W180)</f>
        <v/>
      </c>
      <c r="AF180" s="0" t="str">
        <f aca="false">X180</f>
        <v>Y</v>
      </c>
      <c r="AG180" s="0" t="str">
        <f aca="false">M180</f>
        <v/>
      </c>
      <c r="AH180" s="0" t="str">
        <f aca="false">IF(AC180="LastModifiedDate","Must be latest date for the record id in Staging, and date must be t-1", "")</f>
        <v/>
      </c>
      <c r="AL180" s="0" t="str">
        <f aca="false">IF($B180="","",VLOOKUP($B180,'Object Info'!$A$2:$F$13,6,0))</f>
        <v>spread_statement_period</v>
      </c>
      <c r="AM180" s="0" t="str">
        <f aca="false">IF(AC180="","",IF(OR(AC180="ccs_migration_id__c"),SUBSTITUTE(LOWER(AC180),"__c",""),_xlfn.IFNA(SUBSTITUTE(SUBSTITUTE(SUBSTITUTE(SUBSTITUTE(AC180,"LLC_BI__",""),"CCS_",""),"__c",""),"cm_",""),AC180)))</f>
        <v>Average_Exchange_Rate</v>
      </c>
      <c r="AN180" s="0" t="str">
        <f aca="false">IF(AD180="","",AD180)</f>
        <v>DECIMAL</v>
      </c>
      <c r="AO180" s="0" t="str">
        <f aca="false">IF(AE180="","",AE180)</f>
        <v/>
      </c>
      <c r="AP180" s="0" t="str">
        <f aca="false">IF(AF180="","",AF180)</f>
        <v>Y</v>
      </c>
      <c r="AQ180" s="0" t="str">
        <f aca="false">IF(AG180="","",AG180)</f>
        <v/>
      </c>
    </row>
    <row r="181" customFormat="false" ht="15" hidden="false" customHeight="false" outlineLevel="0" collapsed="false">
      <c r="A181" s="0" t="str">
        <f aca="false">B181&amp;D181</f>
        <v>LLC_BI__Spread_Statement_Period__cLLC_BI__Collateral_Column_Title__c</v>
      </c>
      <c r="B181" s="0" t="s">
        <v>87</v>
      </c>
      <c r="C181" s="0" t="str">
        <f aca="false">_xlfn.IFNA(VLOOKUP($A181,nCino_DMW!$A$2:$AI$358,7,0),"")</f>
        <v>Spread Statement Period</v>
      </c>
      <c r="D181" s="0" t="s">
        <v>423</v>
      </c>
      <c r="E181" s="0" t="str">
        <f aca="false">_xlfn.IFNA(VLOOKUP($A181,nCino_DMW!$A$2:$AI$358,9,0),"")</f>
        <v>Collateral Column Title</v>
      </c>
      <c r="F181" s="0" t="str">
        <f aca="false">_xlfn.IFNA(VLOOKUP($A181,nCino_DMW!$A$1:$AI$358,12,0),"")</f>
        <v>When a user creates a new NOI statement in the CRE Analysis application, they will see these picklist values in the “Collateral Column Title” field picklist. The value selected in this field is displayed in the collateral column header.</v>
      </c>
      <c r="G181" s="0" t="str">
        <f aca="false">_xlfn.IFNA(IF(VLOOKUP($A181,nCino_DMW!$A$1:$AI$358,13,0)=0,"", VLOOKUP($A181,nCino_DMW!$A$1:$AI$358,13,0)),"")</f>
        <v>Picklist</v>
      </c>
      <c r="H181" s="0" t="str">
        <f aca="false">_xlfn.IFNA(IF(VLOOKUP($A181,nCino_DevProc!$A$2:$S$352,8,0)=0,"", VLOOKUP($A181,nCino_DevProc!$A$2:$S$352,8,0)),"")</f>
        <v>picklist</v>
      </c>
      <c r="I181" s="0" t="str">
        <f aca="false">_xlfn.IFNA(IF(VLOOKUP($A181,nCino_DMW!$A$1:$AI$358,2,0)=0,"", VLOOKUP($A181,nCino_DMW!$A$1:$AI$358,2,0)),"")</f>
        <v>See picklist options for lengths</v>
      </c>
      <c r="K181" s="0" t="str">
        <f aca="false">IFERROR(IF(VLOOKUP($A181,nCino_DMW!$A$1:$AI$358,22,0)="Y", "N", IF(VLOOKUP($A181,nCino_DMW!$A$1:$AI$358,22,0)="N",  "Y", "")),"")</f>
        <v>Y</v>
      </c>
      <c r="L181" s="0" t="str">
        <f aca="false">_xlfn.IFNA(IF(VLOOKUP($A181,nCino_DevProc!$A$2:$S$352,8,0)=TRUE(), "Y", "N"),"")</f>
        <v>N</v>
      </c>
      <c r="M181" s="0" t="str">
        <f aca="false">IFERROR(IF(VLOOKUP($A181,nCino_DevProc!$A$2:$S$352,18,0)=TRUE(), "E", IF(D181="Id", "P", IF(OR(LEFT(G181, 6) = "Lookup", LEFT(G181, 6) ="Master"), "F",""))),"")</f>
        <v/>
      </c>
      <c r="N181" s="0" t="str">
        <f aca="false">_xlfn.IFNA(IF(VLOOKUP($A181,nCino_DMW!$A$1:$AI$358,4,0)="System generated", "Y", "N"),"")</f>
        <v>N</v>
      </c>
      <c r="O181" s="0" t="str">
        <f aca="false">IF(LEFT(G181,6)="lookup", G181,IF(OR(D181=0, IFERROR(VLOOKUP($A181,nCino_DevProc!$A$2:$S$352,18,0),0)=0),"", VLOOKUP($A181,nCino_DevProc!$A$2:$S$352,18,0)))</f>
        <v/>
      </c>
      <c r="P181" s="0" t="str">
        <f aca="false">IF($B181="","",VLOOKUP($B181,'Object Info'!$A$2:$F$13,3,0))</f>
        <v>rskcsp_ds_spread_statement_period</v>
      </c>
      <c r="Q181" s="0" t="str">
        <f aca="false">IF(D181="","",D181)</f>
        <v>LLC_BI__Collateral_Column_Title__c</v>
      </c>
      <c r="R181" s="0" t="s">
        <v>158</v>
      </c>
      <c r="S181" s="0" t="str">
        <f aca="false">IF(OR(Q181 ="transactionKey", Q181="sequenceNumber", Q181 = "commitTimestamp", Q181 = "commitUser",Q181 = "commitNumber", Q181="changetype",Q181="entityName",Q181="ID", LEFT(Q181,12)="LastModified"), "N","Y")</f>
        <v>Y</v>
      </c>
      <c r="T181" s="0" t="str">
        <f aca="false">IF($B181="","",VLOOKUP($B181,'Object Info'!$A$2:$F$13,4,0))</f>
        <v>rskcsp_ds_spread_statement_period_staging</v>
      </c>
      <c r="U181" s="0" t="str">
        <f aca="false">Q181</f>
        <v>LLC_BI__Collateral_Column_Title__c</v>
      </c>
      <c r="V181" s="0" t="str">
        <f aca="false">IF(OR(LEFT(H181,9)="reference", D181=""),"STRING",VLOOKUP($H181,'DataType Conversion'!$A$8:$I$37,3,0))</f>
        <v>STRING</v>
      </c>
      <c r="W181" s="0" t="str">
        <f aca="false">IF(J181="", "",J181)</f>
        <v/>
      </c>
      <c r="X181" s="0" t="str">
        <f aca="false">S181</f>
        <v>Y</v>
      </c>
      <c r="Y181" s="0" t="str">
        <f aca="false">IF(OR($U181="Id",$U181="LastModifiedDate"), "C","")</f>
        <v/>
      </c>
      <c r="Z181" s="0" t="str">
        <f aca="false">IF(Q181= "", "", IF(H181="Picklist", "Y", "N"))</f>
        <v>Y</v>
      </c>
      <c r="AA181" s="0" t="str">
        <f aca="false">IF(OR(U181="CreatedDate",U181="CreatedById"),"Must be populated when changeType = CREATE","")</f>
        <v/>
      </c>
      <c r="AB181" s="0" t="str">
        <f aca="false">IF($B181="","",VLOOKUP($B181,'Object Info'!$A$2:$F$13,5,0))</f>
        <v>rskcsp_ds_spread_statement_period_curated</v>
      </c>
      <c r="AC181" s="0" t="str">
        <f aca="false">U181</f>
        <v>LLC_BI__Collateral_Column_Title__c</v>
      </c>
      <c r="AD181" s="0" t="str">
        <f aca="false">V181</f>
        <v>STRING</v>
      </c>
      <c r="AE181" s="0" t="str">
        <f aca="false">IF(W181="","",W181)</f>
        <v/>
      </c>
      <c r="AF181" s="0" t="str">
        <f aca="false">X181</f>
        <v>Y</v>
      </c>
      <c r="AG181" s="0" t="str">
        <f aca="false">M181</f>
        <v/>
      </c>
      <c r="AH181" s="0" t="str">
        <f aca="false">IF(AC181="LastModifiedDate","Must be latest date for the record id in Staging, and date must be t-1", "")</f>
        <v/>
      </c>
      <c r="AL181" s="0" t="str">
        <f aca="false">IF($B181="","",VLOOKUP($B181,'Object Info'!$A$2:$F$13,6,0))</f>
        <v>spread_statement_period</v>
      </c>
      <c r="AM181" s="0" t="str">
        <f aca="false">IF(AC181="","",IF(OR(AC181="ccs_migration_id__c"),SUBSTITUTE(LOWER(AC181),"__c",""),_xlfn.IFNA(SUBSTITUTE(SUBSTITUTE(SUBSTITUTE(SUBSTITUTE(AC181,"LLC_BI__",""),"CCS_",""),"__c",""),"cm_",""),AC181)))</f>
        <v>Collateral_Column_Title</v>
      </c>
      <c r="AN181" s="0" t="str">
        <f aca="false">IF(AD181="","",AD181)</f>
        <v>STRING</v>
      </c>
      <c r="AO181" s="0" t="str">
        <f aca="false">IF(AE181="","",AE181)</f>
        <v/>
      </c>
      <c r="AP181" s="0" t="str">
        <f aca="false">IF(AF181="","",AF181)</f>
        <v>Y</v>
      </c>
      <c r="AQ181" s="0" t="str">
        <f aca="false">IF(AG181="","",AG181)</f>
        <v/>
      </c>
    </row>
    <row r="182" customFormat="false" ht="15" hidden="false" customHeight="false" outlineLevel="0" collapsed="false">
      <c r="A182" s="0" t="str">
        <f aca="false">B182&amp;D182</f>
        <v>LLC_BI__Spread_Statement_Period__cCreatedById</v>
      </c>
      <c r="B182" s="0" t="s">
        <v>87</v>
      </c>
      <c r="C182" s="0" t="str">
        <f aca="false">_xlfn.IFNA(VLOOKUP($A182,nCino_DMW!$A$2:$AI$358,7,0),"")</f>
        <v>Spread Statement Period</v>
      </c>
      <c r="D182" s="0" t="s">
        <v>168</v>
      </c>
      <c r="E182" s="0" t="str">
        <f aca="false">_xlfn.IFNA(VLOOKUP($A182,nCino_DMW!$A$2:$AI$358,9,0),"")</f>
        <v>Created By</v>
      </c>
      <c r="F182" s="0" t="str">
        <f aca="false">_xlfn.IFNA(VLOOKUP($A182,nCino_DMW!$A$1:$AI$358,12,0),"")</f>
        <v>Record ccreated by user.</v>
      </c>
      <c r="G182" s="0" t="str">
        <f aca="false">_xlfn.IFNA(IF(VLOOKUP($A182,nCino_DMW!$A$1:$AI$358,13,0)=0,"", VLOOKUP($A182,nCino_DMW!$A$1:$AI$358,13,0)),"")</f>
        <v>Lookup(User)</v>
      </c>
      <c r="H182" s="0" t="str">
        <f aca="false">_xlfn.IFNA(IF(VLOOKUP($A182,nCino_DevProc!$A$2:$S$352,8,0)=0,"", VLOOKUP($A182,nCino_DevProc!$A$2:$S$352,8,0)),"")</f>
        <v>reference(User)</v>
      </c>
      <c r="I182" s="0" t="n">
        <f aca="false">_xlfn.IFNA(IF(VLOOKUP($A182,nCino_DMW!$A$1:$AI$358,2,0)=0,"", VLOOKUP($A182,nCino_DMW!$A$1:$AI$358,2,0)),"")</f>
        <v>18</v>
      </c>
      <c r="K182" s="0" t="str">
        <f aca="false">IFERROR(IF(VLOOKUP($A182,nCino_DMW!$A$1:$AI$358,22,0)="Y", "N", IF(VLOOKUP($A182,nCino_DMW!$A$1:$AI$358,22,0)="N",  "Y", "")),"")</f>
        <v>Y</v>
      </c>
      <c r="L182" s="0" t="str">
        <f aca="false">_xlfn.IFNA(IF(VLOOKUP($A182,nCino_DevProc!$A$2:$S$352,8,0)=TRUE(), "Y", "N"),"")</f>
        <v>N</v>
      </c>
      <c r="M182" s="0" t="str">
        <f aca="false">IFERROR(IF(VLOOKUP($A182,nCino_DevProc!$A$2:$S$352,18,0)=TRUE(), "E", IF(D182="Id", "P", IF(OR(LEFT(G182, 6) = "Lookup", LEFT(G182, 6) ="Master"), "F",""))),"")</f>
        <v>F</v>
      </c>
      <c r="N182" s="0" t="str">
        <f aca="false">_xlfn.IFNA(IF(VLOOKUP($A182,nCino_DMW!$A$1:$AI$358,4,0)="System generated", "Y", "N"),"")</f>
        <v>Y</v>
      </c>
      <c r="O182" s="0" t="str">
        <f aca="false">IF(LEFT(G182,6)="lookup", G182,IF(OR(D182=0, IFERROR(VLOOKUP($A182,nCino_DevProc!$A$2:$S$352,18,0),0)=0),"", VLOOKUP($A182,nCino_DevProc!$A$2:$S$352,18,0)))</f>
        <v>Lookup(User)</v>
      </c>
      <c r="P182" s="0" t="str">
        <f aca="false">IF($B182="","",VLOOKUP($B182,'Object Info'!$A$2:$F$13,3,0))</f>
        <v>rskcsp_ds_spread_statement_period</v>
      </c>
      <c r="Q182" s="0" t="str">
        <f aca="false">IF(D182="","",D182)</f>
        <v>CreatedById</v>
      </c>
      <c r="R182" s="0" t="s">
        <v>158</v>
      </c>
      <c r="S182" s="0" t="str">
        <f aca="false">IF(OR(Q182 ="transactionKey", Q182="sequenceNumber", Q182 = "commitTimestamp", Q182 = "commitUser",Q182 = "commitNumber", Q182="changetype",Q182="entityName",Q182="ID", LEFT(Q182,12)="LastModified"), "N","Y")</f>
        <v>Y</v>
      </c>
      <c r="T182" s="0" t="str">
        <f aca="false">IF($B182="","",VLOOKUP($B182,'Object Info'!$A$2:$F$13,4,0))</f>
        <v>rskcsp_ds_spread_statement_period_staging</v>
      </c>
      <c r="U182" s="0" t="str">
        <f aca="false">Q182</f>
        <v>CreatedById</v>
      </c>
      <c r="V182" s="0" t="str">
        <f aca="false">IF(OR(LEFT(H182,9)="reference", D182=""),"STRING",VLOOKUP($H182,'DataType Conversion'!$A$8:$I$37,3,0))</f>
        <v>STRING</v>
      </c>
      <c r="W182" s="0" t="str">
        <f aca="false">IF(J182="", "",J182)</f>
        <v/>
      </c>
      <c r="X182" s="0" t="str">
        <f aca="false">S182</f>
        <v>Y</v>
      </c>
      <c r="Y182" s="0" t="str">
        <f aca="false">IF(OR($U182="Id",$U182="LastModifiedDate"), "C","")</f>
        <v/>
      </c>
      <c r="Z182" s="0" t="str">
        <f aca="false">IF(Q182= "", "", IF(H182="Picklist", "Y", "N"))</f>
        <v>N</v>
      </c>
      <c r="AA182" s="0" t="str">
        <f aca="false">IF(OR(U182="CreatedDate",U182="CreatedById"),"Must be populated when changeType = CREATE","")</f>
        <v>Must be populated when changeType = CREATE</v>
      </c>
      <c r="AB182" s="0" t="str">
        <f aca="false">IF($B182="","",VLOOKUP($B182,'Object Info'!$A$2:$F$13,5,0))</f>
        <v>rskcsp_ds_spread_statement_period_curated</v>
      </c>
      <c r="AC182" s="0" t="str">
        <f aca="false">U182</f>
        <v>CreatedById</v>
      </c>
      <c r="AD182" s="0" t="str">
        <f aca="false">V182</f>
        <v>STRING</v>
      </c>
      <c r="AE182" s="0" t="str">
        <f aca="false">IF(W182="","",W182)</f>
        <v/>
      </c>
      <c r="AF182" s="0" t="str">
        <f aca="false">X182</f>
        <v>Y</v>
      </c>
      <c r="AG182" s="0" t="str">
        <f aca="false">M182</f>
        <v>F</v>
      </c>
      <c r="AH182" s="0" t="str">
        <f aca="false">IF(AC182="LastModifiedDate","Must be latest date for the record id in Staging, and date must be t-1", "")</f>
        <v/>
      </c>
      <c r="AL182" s="0" t="str">
        <f aca="false">IF($B182="","",VLOOKUP($B182,'Object Info'!$A$2:$F$13,6,0))</f>
        <v>spread_statement_period</v>
      </c>
      <c r="AM182" s="0" t="str">
        <f aca="false">IF(AC182="","",IF(OR(AC182="ccs_migration_id__c"),SUBSTITUTE(LOWER(AC182),"__c",""),_xlfn.IFNA(SUBSTITUTE(SUBSTITUTE(SUBSTITUTE(SUBSTITUTE(AC182,"LLC_BI__",""),"CCS_",""),"__c",""),"cm_",""),AC182)))</f>
        <v>CreatedById</v>
      </c>
      <c r="AN182" s="0" t="str">
        <f aca="false">IF(AD182="","",AD182)</f>
        <v>STRING</v>
      </c>
      <c r="AO182" s="0" t="str">
        <f aca="false">IF(AE182="","",AE182)</f>
        <v/>
      </c>
      <c r="AP182" s="0" t="str">
        <f aca="false">IF(AF182="","",AF182)</f>
        <v>Y</v>
      </c>
      <c r="AQ182" s="0" t="str">
        <f aca="false">IF(AG182="","",AG182)</f>
        <v>F</v>
      </c>
    </row>
    <row r="183" customFormat="false" ht="15" hidden="false" customHeight="false" outlineLevel="0" collapsed="false">
      <c r="A183" s="0" t="str">
        <f aca="false">B183&amp;D183</f>
        <v>LLC_BI__Spread_Statement_Period__cCreatedDate</v>
      </c>
      <c r="B183" s="0" t="s">
        <v>87</v>
      </c>
      <c r="C183" s="0" t="str">
        <f aca="false">_xlfn.IFNA(VLOOKUP($A183,nCino_DMW!$A$2:$AI$358,7,0),"")</f>
        <v>Spread Statement Period</v>
      </c>
      <c r="D183" s="0" t="s">
        <v>164</v>
      </c>
      <c r="E183" s="0" t="str">
        <f aca="false">_xlfn.IFNA(VLOOKUP($A183,nCino_DMW!$A$2:$AI$358,9,0),"")</f>
        <v>Created Date</v>
      </c>
      <c r="F183" s="0" t="str">
        <f aca="false">_xlfn.IFNA(VLOOKUP($A183,nCino_DMW!$A$1:$AI$358,12,0),"")</f>
        <v>Record created date.</v>
      </c>
      <c r="G183" s="0" t="str">
        <f aca="false">_xlfn.IFNA(IF(VLOOKUP($A183,nCino_DMW!$A$1:$AI$358,13,0)=0,"", VLOOKUP($A183,nCino_DMW!$A$1:$AI$358,13,0)),"")</f>
        <v>Date Time</v>
      </c>
      <c r="H183" s="0" t="str">
        <f aca="false">_xlfn.IFNA(IF(VLOOKUP($A183,nCino_DevProc!$A$2:$S$352,8,0)=0,"", VLOOKUP($A183,nCino_DevProc!$A$2:$S$352,8,0)),"")</f>
        <v>datetime</v>
      </c>
      <c r="I183" s="0" t="str">
        <f aca="false">_xlfn.IFNA(IF(VLOOKUP($A183,nCino_DMW!$A$1:$AI$358,2,0)=0,"", VLOOKUP($A183,nCino_DMW!$A$1:$AI$358,2,0)),"")</f>
        <v/>
      </c>
      <c r="K183" s="0" t="str">
        <f aca="false">IFERROR(IF(VLOOKUP($A183,nCino_DMW!$A$1:$AI$358,22,0)="Y", "N", IF(VLOOKUP($A183,nCino_DMW!$A$1:$AI$358,22,0)="N",  "Y", "")),"")</f>
        <v>Y</v>
      </c>
      <c r="L183" s="0" t="str">
        <f aca="false">_xlfn.IFNA(IF(VLOOKUP($A183,nCino_DevProc!$A$2:$S$352,8,0)=TRUE(), "Y", "N"),"")</f>
        <v>N</v>
      </c>
      <c r="M183" s="0" t="str">
        <f aca="false">IFERROR(IF(VLOOKUP($A183,nCino_DevProc!$A$2:$S$352,18,0)=TRUE(), "E", IF(D183="Id", "P", IF(OR(LEFT(G183, 6) = "Lookup", LEFT(G183, 6) ="Master"), "F",""))),"")</f>
        <v/>
      </c>
      <c r="N183" s="0" t="str">
        <f aca="false">_xlfn.IFNA(IF(VLOOKUP($A183,nCino_DMW!$A$1:$AI$358,4,0)="System generated", "Y", "N"),"")</f>
        <v>Y</v>
      </c>
      <c r="O183" s="0" t="str">
        <f aca="false">IF(LEFT(G183,6)="lookup", G183,IF(OR(D183=0, IFERROR(VLOOKUP($A183,nCino_DevProc!$A$2:$S$352,18,0),0)=0),"", VLOOKUP($A183,nCino_DevProc!$A$2:$S$352,18,0)))</f>
        <v/>
      </c>
      <c r="P183" s="0" t="str">
        <f aca="false">IF($B183="","",VLOOKUP($B183,'Object Info'!$A$2:$F$13,3,0))</f>
        <v>rskcsp_ds_spread_statement_period</v>
      </c>
      <c r="Q183" s="0" t="str">
        <f aca="false">IF(D183="","",D183)</f>
        <v>CreatedDate</v>
      </c>
      <c r="R183" s="0" t="s">
        <v>158</v>
      </c>
      <c r="S183" s="0" t="str">
        <f aca="false">IF(OR(Q183 ="transactionKey", Q183="sequenceNumber", Q183 = "commitTimestamp", Q183 = "commitUser",Q183 = "commitNumber", Q183="changetype",Q183="entityName",Q183="ID", LEFT(Q183,12)="LastModified"), "N","Y")</f>
        <v>Y</v>
      </c>
      <c r="T183" s="0" t="str">
        <f aca="false">IF($B183="","",VLOOKUP($B183,'Object Info'!$A$2:$F$13,4,0))</f>
        <v>rskcsp_ds_spread_statement_period_staging</v>
      </c>
      <c r="U183" s="0" t="str">
        <f aca="false">Q183</f>
        <v>CreatedDate</v>
      </c>
      <c r="V183" s="0" t="str">
        <f aca="false">IF(OR(LEFT(H183,9)="reference", D183=""),"STRING",VLOOKUP($H183,'DataType Conversion'!$A$8:$I$37,3,0))</f>
        <v>DATETIME</v>
      </c>
      <c r="W183" s="0" t="str">
        <f aca="false">IF(J183="", "",J183)</f>
        <v/>
      </c>
      <c r="X183" s="0" t="str">
        <f aca="false">S183</f>
        <v>Y</v>
      </c>
      <c r="Y183" s="0" t="str">
        <f aca="false">IF(OR($U183="Id",$U183="LastModifiedDate"), "C","")</f>
        <v/>
      </c>
      <c r="Z183" s="0" t="str">
        <f aca="false">IF(Q183= "", "", IF(H183="Picklist", "Y", "N"))</f>
        <v>N</v>
      </c>
      <c r="AA183" s="0" t="str">
        <f aca="false">IF(OR(U183="CreatedDate",U183="CreatedById"),"Must be populated when changeType = CREATE","")</f>
        <v>Must be populated when changeType = CREATE</v>
      </c>
      <c r="AB183" s="0" t="str">
        <f aca="false">IF($B183="","",VLOOKUP($B183,'Object Info'!$A$2:$F$13,5,0))</f>
        <v>rskcsp_ds_spread_statement_period_curated</v>
      </c>
      <c r="AC183" s="0" t="str">
        <f aca="false">U183</f>
        <v>CreatedDate</v>
      </c>
      <c r="AD183" s="0" t="str">
        <f aca="false">V183</f>
        <v>DATETIME</v>
      </c>
      <c r="AE183" s="0" t="str">
        <f aca="false">IF(W183="","",W183)</f>
        <v/>
      </c>
      <c r="AF183" s="0" t="str">
        <f aca="false">X183</f>
        <v>Y</v>
      </c>
      <c r="AG183" s="0" t="str">
        <f aca="false">M183</f>
        <v/>
      </c>
      <c r="AH183" s="0" t="str">
        <f aca="false">IF(AC183="LastModifiedDate","Must be latest date for the record id in Staging, and date must be t-1", "")</f>
        <v/>
      </c>
      <c r="AL183" s="0" t="str">
        <f aca="false">IF($B183="","",VLOOKUP($B183,'Object Info'!$A$2:$F$13,6,0))</f>
        <v>spread_statement_period</v>
      </c>
      <c r="AM183" s="0" t="str">
        <f aca="false">IF(AC183="","",IF(OR(AC183="ccs_migration_id__c"),SUBSTITUTE(LOWER(AC183),"__c",""),_xlfn.IFNA(SUBSTITUTE(SUBSTITUTE(SUBSTITUTE(SUBSTITUTE(AC183,"LLC_BI__",""),"CCS_",""),"__c",""),"cm_",""),AC183)))</f>
        <v>CreatedDate</v>
      </c>
      <c r="AN183" s="0" t="str">
        <f aca="false">IF(AD183="","",AD183)</f>
        <v>DATETIME</v>
      </c>
      <c r="AO183" s="0" t="str">
        <f aca="false">IF(AE183="","",AE183)</f>
        <v/>
      </c>
      <c r="AP183" s="0" t="str">
        <f aca="false">IF(AF183="","",AF183)</f>
        <v>Y</v>
      </c>
      <c r="AQ183" s="0" t="str">
        <f aca="false">IF(AG183="","",AG183)</f>
        <v/>
      </c>
    </row>
    <row r="184" customFormat="false" ht="15" hidden="false" customHeight="false" outlineLevel="0" collapsed="false">
      <c r="A184" s="0" t="str">
        <f aca="false">B184&amp;D184</f>
        <v>LLC_BI__Spread_Statement_Period__cCurrencyIsoCode</v>
      </c>
      <c r="B184" s="0" t="s">
        <v>87</v>
      </c>
      <c r="C184" s="0" t="str">
        <f aca="false">_xlfn.IFNA(VLOOKUP($A184,nCino_DMW!$A$2:$AI$358,7,0),"")</f>
        <v>Spread Statement Period</v>
      </c>
      <c r="D184" s="0" t="s">
        <v>160</v>
      </c>
      <c r="E184" s="0" t="str">
        <f aca="false">_xlfn.IFNA(VLOOKUP($A184,nCino_DMW!$A$2:$AI$358,9,0),"")</f>
        <v>Currency</v>
      </c>
      <c r="F184" s="0" t="str">
        <f aca="false">_xlfn.IFNA(VLOOKUP($A184,nCino_DMW!$A$1:$AI$358,12,0),"")</f>
        <v>This is a picklist field that allows the user to select the applicable currency (e.g. GBP, EU, etc.)</v>
      </c>
      <c r="G184" s="0" t="str">
        <f aca="false">_xlfn.IFNA(IF(VLOOKUP($A184,nCino_DMW!$A$1:$AI$358,13,0)=0,"", VLOOKUP($A184,nCino_DMW!$A$1:$AI$358,13,0)),"")</f>
        <v>Picklist</v>
      </c>
      <c r="H184" s="0" t="str">
        <f aca="false">_xlfn.IFNA(IF(VLOOKUP($A184,nCino_DevProc!$A$2:$S$352,8,0)=0,"", VLOOKUP($A184,nCino_DevProc!$A$2:$S$352,8,0)),"")</f>
        <v>picklist</v>
      </c>
      <c r="I184" s="0" t="str">
        <f aca="false">_xlfn.IFNA(IF(VLOOKUP($A184,nCino_DMW!$A$1:$AI$358,2,0)=0,"", VLOOKUP($A184,nCino_DMW!$A$1:$AI$358,2,0)),"")</f>
        <v>See picklist options for lengths</v>
      </c>
      <c r="K184" s="0" t="str">
        <f aca="false">IFERROR(IF(VLOOKUP($A184,nCino_DMW!$A$1:$AI$358,22,0)="Y", "N", IF(VLOOKUP($A184,nCino_DMW!$A$1:$AI$358,22,0)="N",  "Y", "")),"")</f>
        <v>Y</v>
      </c>
      <c r="L184" s="0" t="str">
        <f aca="false">_xlfn.IFNA(IF(VLOOKUP($A184,nCino_DevProc!$A$2:$S$352,8,0)=TRUE(), "Y", "N"),"")</f>
        <v>N</v>
      </c>
      <c r="M184" s="0" t="str">
        <f aca="false">IFERROR(IF(VLOOKUP($A184,nCino_DevProc!$A$2:$S$352,18,0)=TRUE(), "E", IF(D184="Id", "P", IF(OR(LEFT(G184, 6) = "Lookup", LEFT(G184, 6) ="Master"), "F",""))),"")</f>
        <v/>
      </c>
      <c r="N184" s="0" t="str">
        <f aca="false">_xlfn.IFNA(IF(VLOOKUP($A184,nCino_DMW!$A$1:$AI$358,4,0)="System generated", "Y", "N"),"")</f>
        <v>N</v>
      </c>
      <c r="O184" s="0" t="str">
        <f aca="false">IF(LEFT(G184,6)="lookup", G184,IF(OR(D184=0, IFERROR(VLOOKUP($A184,nCino_DevProc!$A$2:$S$352,18,0),0)=0),"", VLOOKUP($A184,nCino_DevProc!$A$2:$S$352,18,0)))</f>
        <v/>
      </c>
      <c r="P184" s="0" t="str">
        <f aca="false">IF($B184="","",VLOOKUP($B184,'Object Info'!$A$2:$F$13,3,0))</f>
        <v>rskcsp_ds_spread_statement_period</v>
      </c>
      <c r="Q184" s="0" t="str">
        <f aca="false">IF(D184="","",D184)</f>
        <v>CurrencyIsoCode</v>
      </c>
      <c r="R184" s="0" t="s">
        <v>158</v>
      </c>
      <c r="S184" s="0" t="str">
        <f aca="false">IF(OR(Q184 ="transactionKey", Q184="sequenceNumber", Q184 = "commitTimestamp", Q184 = "commitUser",Q184 = "commitNumber", Q184="changetype",Q184="entityName",Q184="ID", LEFT(Q184,12)="LastModified"), "N","Y")</f>
        <v>Y</v>
      </c>
      <c r="T184" s="0" t="str">
        <f aca="false">IF($B184="","",VLOOKUP($B184,'Object Info'!$A$2:$F$13,4,0))</f>
        <v>rskcsp_ds_spread_statement_period_staging</v>
      </c>
      <c r="U184" s="0" t="str">
        <f aca="false">Q184</f>
        <v>CurrencyIsoCode</v>
      </c>
      <c r="V184" s="0" t="str">
        <f aca="false">IF(OR(LEFT(H184,9)="reference", D184=""),"STRING",VLOOKUP($H184,'DataType Conversion'!$A$8:$I$37,3,0))</f>
        <v>STRING</v>
      </c>
      <c r="W184" s="0" t="str">
        <f aca="false">IF(J184="", "",J184)</f>
        <v/>
      </c>
      <c r="X184" s="0" t="str">
        <f aca="false">S184</f>
        <v>Y</v>
      </c>
      <c r="Y184" s="0" t="str">
        <f aca="false">IF(OR($U184="Id",$U184="LastModifiedDate"), "C","")</f>
        <v/>
      </c>
      <c r="Z184" s="0" t="str">
        <f aca="false">IF(Q184= "", "", IF(H184="Picklist", "Y", "N"))</f>
        <v>Y</v>
      </c>
      <c r="AA184" s="0" t="str">
        <f aca="false">IF(OR(U184="CreatedDate",U184="CreatedById"),"Must be populated when changeType = CREATE","")</f>
        <v/>
      </c>
      <c r="AB184" s="0" t="str">
        <f aca="false">IF($B184="","",VLOOKUP($B184,'Object Info'!$A$2:$F$13,5,0))</f>
        <v>rskcsp_ds_spread_statement_period_curated</v>
      </c>
      <c r="AC184" s="0" t="str">
        <f aca="false">U184</f>
        <v>CurrencyIsoCode</v>
      </c>
      <c r="AD184" s="0" t="str">
        <f aca="false">V184</f>
        <v>STRING</v>
      </c>
      <c r="AE184" s="0" t="str">
        <f aca="false">IF(W184="","",W184)</f>
        <v/>
      </c>
      <c r="AF184" s="0" t="str">
        <f aca="false">X184</f>
        <v>Y</v>
      </c>
      <c r="AG184" s="0" t="str">
        <f aca="false">M184</f>
        <v/>
      </c>
      <c r="AH184" s="0" t="str">
        <f aca="false">IF(AC184="LastModifiedDate","Must be latest date for the record id in Staging, and date must be t-1", "")</f>
        <v/>
      </c>
      <c r="AL184" s="0" t="str">
        <f aca="false">IF($B184="","",VLOOKUP($B184,'Object Info'!$A$2:$F$13,6,0))</f>
        <v>spread_statement_period</v>
      </c>
      <c r="AM184" s="0" t="str">
        <f aca="false">IF(AC184="","",IF(OR(AC184="ccs_migration_id__c"),SUBSTITUTE(LOWER(AC184),"__c",""),_xlfn.IFNA(SUBSTITUTE(SUBSTITUTE(SUBSTITUTE(SUBSTITUTE(AC184,"LLC_BI__",""),"CCS_",""),"__c",""),"cm_",""),AC184)))</f>
        <v>CurrencyIsoCode</v>
      </c>
      <c r="AN184" s="0" t="str">
        <f aca="false">IF(AD184="","",AD184)</f>
        <v>STRING</v>
      </c>
      <c r="AO184" s="0" t="str">
        <f aca="false">IF(AE184="","",AE184)</f>
        <v/>
      </c>
      <c r="AP184" s="0" t="str">
        <f aca="false">IF(AF184="","",AF184)</f>
        <v>Y</v>
      </c>
      <c r="AQ184" s="0" t="str">
        <f aca="false">IF(AG184="","",AG184)</f>
        <v/>
      </c>
    </row>
    <row r="185" customFormat="false" ht="15" hidden="false" customHeight="false" outlineLevel="0" collapsed="false">
      <c r="A185" s="0" t="str">
        <f aca="false">B185&amp;D185</f>
        <v>LLC_BI__Spread_Statement_Period__cLLC_BI__Data_Source__c</v>
      </c>
      <c r="B185" s="0" t="s">
        <v>87</v>
      </c>
      <c r="C185" s="0" t="str">
        <f aca="false">_xlfn.IFNA(VLOOKUP($A185,nCino_DMW!$A$2:$AI$358,7,0),"")</f>
        <v>Spread Statement Period</v>
      </c>
      <c r="D185" s="0" t="s">
        <v>436</v>
      </c>
      <c r="E185" s="0" t="str">
        <f aca="false">_xlfn.IFNA(VLOOKUP($A185,nCino_DMW!$A$2:$AI$358,9,0),"")</f>
        <v>Data Source</v>
      </c>
      <c r="F185" s="0" t="str">
        <f aca="false">_xlfn.IFNA(VLOOKUP($A185,nCino_DMW!$A$1:$AI$358,12,0),"")</f>
        <v>The system automatically populates this field to associate the period to the data source that was referenced when this period was imported. For example, if a data source was imported via Data Recognition for Financial Statements, this field will be populated with the Data Recognition for Financial Statements data source. By default, it is blank.</v>
      </c>
      <c r="G185" s="0" t="str">
        <f aca="false">_xlfn.IFNA(IF(VLOOKUP($A185,nCino_DMW!$A$1:$AI$358,13,0)=0,"", VLOOKUP($A185,nCino_DMW!$A$1:$AI$358,13,0)),"")</f>
        <v>Lookup(Data Source)</v>
      </c>
      <c r="H185" s="0" t="str">
        <f aca="false">_xlfn.IFNA(IF(VLOOKUP($A185,nCino_DevProc!$A$2:$S$352,8,0)=0,"", VLOOKUP($A185,nCino_DevProc!$A$2:$S$352,8,0)),"")</f>
        <v>reference(LLC_BI__Data_Source__c)</v>
      </c>
      <c r="I185" s="0" t="n">
        <f aca="false">_xlfn.IFNA(IF(VLOOKUP($A185,nCino_DMW!$A$1:$AI$358,2,0)=0,"", VLOOKUP($A185,nCino_DMW!$A$1:$AI$358,2,0)),"")</f>
        <v>18</v>
      </c>
      <c r="K185" s="0" t="str">
        <f aca="false">IFERROR(IF(VLOOKUP($A185,nCino_DMW!$A$1:$AI$358,22,0)="Y", "N", IF(VLOOKUP($A185,nCino_DMW!$A$1:$AI$358,22,0)="N",  "Y", "")),"")</f>
        <v>Y</v>
      </c>
      <c r="L185" s="0" t="str">
        <f aca="false">_xlfn.IFNA(IF(VLOOKUP($A185,nCino_DevProc!$A$2:$S$352,8,0)=TRUE(), "Y", "N"),"")</f>
        <v>N</v>
      </c>
      <c r="M185" s="0" t="str">
        <f aca="false">IFERROR(IF(VLOOKUP($A185,nCino_DevProc!$A$2:$S$352,18,0)=TRUE(), "E", IF(D185="Id", "P", IF(OR(LEFT(G185, 6) = "Lookup", LEFT(G185, 6) ="Master"), "F",""))),"")</f>
        <v>F</v>
      </c>
      <c r="N185" s="0" t="str">
        <f aca="false">_xlfn.IFNA(IF(VLOOKUP($A185,nCino_DMW!$A$1:$AI$358,4,0)="System generated", "Y", "N"),"")</f>
        <v>N</v>
      </c>
      <c r="O185" s="0" t="str">
        <f aca="false">IF(LEFT(G185,6)="lookup", G185,IF(OR(D185=0, IFERROR(VLOOKUP($A185,nCino_DevProc!$A$2:$S$352,18,0),0)=0),"", VLOOKUP($A185,nCino_DevProc!$A$2:$S$352,18,0)))</f>
        <v>Lookup(Data Source)</v>
      </c>
      <c r="P185" s="0" t="str">
        <f aca="false">IF($B185="","",VLOOKUP($B185,'Object Info'!$A$2:$F$13,3,0))</f>
        <v>rskcsp_ds_spread_statement_period</v>
      </c>
      <c r="Q185" s="0" t="str">
        <f aca="false">IF(D185="","",D185)</f>
        <v>LLC_BI__Data_Source__c</v>
      </c>
      <c r="R185" s="0" t="s">
        <v>158</v>
      </c>
      <c r="S185" s="0" t="str">
        <f aca="false">IF(OR(Q185 ="transactionKey", Q185="sequenceNumber", Q185 = "commitTimestamp", Q185 = "commitUser",Q185 = "commitNumber", Q185="changetype",Q185="entityName",Q185="ID", LEFT(Q185,12)="LastModified"), "N","Y")</f>
        <v>Y</v>
      </c>
      <c r="T185" s="0" t="str">
        <f aca="false">IF($B185="","",VLOOKUP($B185,'Object Info'!$A$2:$F$13,4,0))</f>
        <v>rskcsp_ds_spread_statement_period_staging</v>
      </c>
      <c r="U185" s="0" t="str">
        <f aca="false">Q185</f>
        <v>LLC_BI__Data_Source__c</v>
      </c>
      <c r="V185" s="0" t="str">
        <f aca="false">IF(OR(LEFT(H185,9)="reference", D185=""),"STRING",VLOOKUP($H185,'DataType Conversion'!$A$8:$I$37,3,0))</f>
        <v>STRING</v>
      </c>
      <c r="W185" s="0" t="str">
        <f aca="false">IF(J185="", "",J185)</f>
        <v/>
      </c>
      <c r="X185" s="0" t="str">
        <f aca="false">S185</f>
        <v>Y</v>
      </c>
      <c r="Y185" s="0" t="str">
        <f aca="false">IF(OR($U185="Id",$U185="LastModifiedDate"), "C","")</f>
        <v/>
      </c>
      <c r="Z185" s="0" t="str">
        <f aca="false">IF(Q185= "", "", IF(H185="Picklist", "Y", "N"))</f>
        <v>N</v>
      </c>
      <c r="AA185" s="0" t="str">
        <f aca="false">IF(OR(U185="CreatedDate",U185="CreatedById"),"Must be populated when changeType = CREATE","")</f>
        <v/>
      </c>
      <c r="AB185" s="0" t="str">
        <f aca="false">IF($B185="","",VLOOKUP($B185,'Object Info'!$A$2:$F$13,5,0))</f>
        <v>rskcsp_ds_spread_statement_period_curated</v>
      </c>
      <c r="AC185" s="0" t="str">
        <f aca="false">U185</f>
        <v>LLC_BI__Data_Source__c</v>
      </c>
      <c r="AD185" s="0" t="str">
        <f aca="false">V185</f>
        <v>STRING</v>
      </c>
      <c r="AE185" s="0" t="str">
        <f aca="false">IF(W185="","",W185)</f>
        <v/>
      </c>
      <c r="AF185" s="0" t="str">
        <f aca="false">X185</f>
        <v>Y</v>
      </c>
      <c r="AG185" s="0" t="str">
        <f aca="false">M185</f>
        <v>F</v>
      </c>
      <c r="AH185" s="0" t="str">
        <f aca="false">IF(AC185="LastModifiedDate","Must be latest date for the record id in Staging, and date must be t-1", "")</f>
        <v/>
      </c>
      <c r="AL185" s="0" t="str">
        <f aca="false">IF($B185="","",VLOOKUP($B185,'Object Info'!$A$2:$F$13,6,0))</f>
        <v>spread_statement_period</v>
      </c>
      <c r="AM185" s="0" t="str">
        <f aca="false">IF(AC185="","",IF(OR(AC185="ccs_migration_id__c"),SUBSTITUTE(LOWER(AC185),"__c",""),_xlfn.IFNA(SUBSTITUTE(SUBSTITUTE(SUBSTITUTE(SUBSTITUTE(AC185,"LLC_BI__",""),"CCS_",""),"__c",""),"cm_",""),AC185)))</f>
        <v>Data_Source</v>
      </c>
      <c r="AN185" s="0" t="str">
        <f aca="false">IF(AD185="","",AD185)</f>
        <v>STRING</v>
      </c>
      <c r="AO185" s="0" t="str">
        <f aca="false">IF(AE185="","",AE185)</f>
        <v/>
      </c>
      <c r="AP185" s="0" t="str">
        <f aca="false">IF(AF185="","",AF185)</f>
        <v>Y</v>
      </c>
      <c r="AQ185" s="0" t="str">
        <f aca="false">IF(AG185="","",AG185)</f>
        <v>F</v>
      </c>
    </row>
    <row r="186" customFormat="false" ht="15" hidden="false" customHeight="false" outlineLevel="0" collapsed="false">
      <c r="A186" s="0" t="str">
        <f aca="false">B186&amp;D186</f>
        <v>LLC_BI__Spread_Statement_Period__cCCS_DatePeriodsSource__c</v>
      </c>
      <c r="B186" s="0" t="s">
        <v>87</v>
      </c>
      <c r="C186" s="0" t="str">
        <f aca="false">_xlfn.IFNA(VLOOKUP($A186,nCino_DMW!$A$2:$AI$358,7,0),"")</f>
        <v>Spread Statement Period</v>
      </c>
      <c r="D186" s="0" t="s">
        <v>471</v>
      </c>
      <c r="E186" s="0" t="str">
        <f aca="false">_xlfn.IFNA(VLOOKUP($A186,nCino_DMW!$A$2:$AI$358,9,0),"")</f>
        <v>DatePeriodsSource</v>
      </c>
      <c r="F186" s="0" t="n">
        <f aca="false">_xlfn.IFNA(VLOOKUP($A186,nCino_DMW!$A$1:$AI$358,12,0),"")</f>
        <v>0</v>
      </c>
      <c r="G186" s="0" t="str">
        <f aca="false">_xlfn.IFNA(IF(VLOOKUP($A186,nCino_DMW!$A$1:$AI$358,13,0)=0,"", VLOOKUP($A186,nCino_DMW!$A$1:$AI$358,13,0)),"")</f>
        <v>Formula (Text)</v>
      </c>
      <c r="H186" s="0" t="str">
        <f aca="false">_xlfn.IFNA(IF(VLOOKUP($A186,nCino_DevProc!$A$2:$S$352,8,0)=0,"", VLOOKUP($A186,nCino_DevProc!$A$2:$S$352,8,0)),"")</f>
        <v>string</v>
      </c>
      <c r="I186" s="0" t="str">
        <f aca="false">_xlfn.IFNA(IF(VLOOKUP($A186,nCino_DMW!$A$1:$AI$358,2,0)=0,"", VLOOKUP($A186,nCino_DMW!$A$1:$AI$358,2,0)),"")</f>
        <v/>
      </c>
      <c r="K186" s="0" t="str">
        <f aca="false">IFERROR(IF(VLOOKUP($A186,nCino_DMW!$A$1:$AI$358,22,0)="Y", "N", IF(VLOOKUP($A186,nCino_DMW!$A$1:$AI$358,22,0)="N",  "Y", "")),"")</f>
        <v/>
      </c>
      <c r="L186" s="0" t="str">
        <f aca="false">_xlfn.IFNA(IF(VLOOKUP($A186,nCino_DevProc!$A$2:$S$352,8,0)=TRUE(), "Y", "N"),"")</f>
        <v>N</v>
      </c>
      <c r="M186" s="0" t="str">
        <f aca="false">IFERROR(IF(VLOOKUP($A186,nCino_DevProc!$A$2:$S$352,18,0)=TRUE(), "E", IF(D186="Id", "P", IF(OR(LEFT(G186, 6) = "Lookup", LEFT(G186, 6) ="Master"), "F",""))),"")</f>
        <v/>
      </c>
      <c r="N186" s="0" t="str">
        <f aca="false">_xlfn.IFNA(IF(VLOOKUP($A186,nCino_DMW!$A$1:$AI$358,4,0)="System generated", "Y", "N"),"")</f>
        <v>N</v>
      </c>
      <c r="O186" s="0" t="str">
        <f aca="false">IF(LEFT(G186,6)="lookup", G186,IF(OR(D186=0, IFERROR(VLOOKUP($A186,nCino_DevProc!$A$2:$S$352,18,0),0)=0),"", VLOOKUP($A186,nCino_DevProc!$A$2:$S$352,18,0)))</f>
        <v>TEXT(Day(LLC_BI__Statement_Date__c))+\"/\" +TEXT(Month(LLC_BI__Statement_Date__c))+\"/\" +TEXT(YEAR(LLC_BI__Statement_Date__c)) + '  ' +'-' +' ' +Text(LLC_BI__Number_of_Periods__c)+ '  ' +'months' + '  '+ '-' + ' '+Text( LLC_BI__Source__c)</v>
      </c>
      <c r="P186" s="0" t="str">
        <f aca="false">IF($B186="","",VLOOKUP($B186,'Object Info'!$A$2:$F$13,3,0))</f>
        <v>rskcsp_ds_spread_statement_period</v>
      </c>
      <c r="Q186" s="0" t="str">
        <f aca="false">IF(D186="","",D186)</f>
        <v>CCS_DatePeriodsSource__c</v>
      </c>
      <c r="R186" s="0" t="s">
        <v>158</v>
      </c>
      <c r="S186" s="0" t="str">
        <f aca="false">IF(OR(Q186 ="transactionKey", Q186="sequenceNumber", Q186 = "commitTimestamp", Q186 = "commitUser",Q186 = "commitNumber", Q186="changetype",Q186="entityName",Q186="ID", LEFT(Q186,12)="LastModified"), "N","Y")</f>
        <v>Y</v>
      </c>
      <c r="T186" s="0" t="str">
        <f aca="false">IF($B186="","",VLOOKUP($B186,'Object Info'!$A$2:$F$13,4,0))</f>
        <v>rskcsp_ds_spread_statement_period_staging</v>
      </c>
      <c r="U186" s="0" t="str">
        <f aca="false">Q186</f>
        <v>CCS_DatePeriodsSource__c</v>
      </c>
      <c r="V186" s="0" t="str">
        <f aca="false">IF(OR(LEFT(H186,9)="reference", D186=""),"STRING",VLOOKUP($H186,'DataType Conversion'!$A$8:$I$37,3,0))</f>
        <v>STRING</v>
      </c>
      <c r="W186" s="0" t="str">
        <f aca="false">IF(J186="", "",J186)</f>
        <v/>
      </c>
      <c r="X186" s="0" t="str">
        <f aca="false">S186</f>
        <v>Y</v>
      </c>
      <c r="Y186" s="0" t="str">
        <f aca="false">IF(OR($U186="Id",$U186="LastModifiedDate"), "C","")</f>
        <v/>
      </c>
      <c r="Z186" s="0" t="str">
        <f aca="false">IF(Q186= "", "", IF(H186="Picklist", "Y", "N"))</f>
        <v>N</v>
      </c>
      <c r="AA186" s="0" t="str">
        <f aca="false">IF(OR(U186="CreatedDate",U186="CreatedById"),"Must be populated when changeType = CREATE","")</f>
        <v/>
      </c>
      <c r="AB186" s="0" t="str">
        <f aca="false">IF($B186="","",VLOOKUP($B186,'Object Info'!$A$2:$F$13,5,0))</f>
        <v>rskcsp_ds_spread_statement_period_curated</v>
      </c>
      <c r="AC186" s="0" t="str">
        <f aca="false">U186</f>
        <v>CCS_DatePeriodsSource__c</v>
      </c>
      <c r="AD186" s="0" t="str">
        <f aca="false">V186</f>
        <v>STRING</v>
      </c>
      <c r="AE186" s="0" t="str">
        <f aca="false">IF(W186="","",W186)</f>
        <v/>
      </c>
      <c r="AF186" s="0" t="str">
        <f aca="false">X186</f>
        <v>Y</v>
      </c>
      <c r="AG186" s="0" t="str">
        <f aca="false">M186</f>
        <v/>
      </c>
      <c r="AH186" s="0" t="str">
        <f aca="false">IF(AC186="LastModifiedDate","Must be latest date for the record id in Staging, and date must be t-1", "")</f>
        <v/>
      </c>
      <c r="AL186" s="0" t="str">
        <f aca="false">IF($B186="","",VLOOKUP($B186,'Object Info'!$A$2:$F$13,6,0))</f>
        <v>spread_statement_period</v>
      </c>
      <c r="AM186" s="0" t="str">
        <f aca="false">IF(AC186="","",IF(OR(AC186="ccs_migration_id__c"),SUBSTITUTE(LOWER(AC186),"__c",""),_xlfn.IFNA(SUBSTITUTE(SUBSTITUTE(SUBSTITUTE(SUBSTITUTE(AC186,"LLC_BI__",""),"CCS_",""),"__c",""),"cm_",""),AC186)))</f>
        <v>DatePeriodsSource</v>
      </c>
      <c r="AN186" s="0" t="str">
        <f aca="false">IF(AD186="","",AD186)</f>
        <v>STRING</v>
      </c>
      <c r="AO186" s="0" t="str">
        <f aca="false">IF(AE186="","",AE186)</f>
        <v/>
      </c>
      <c r="AP186" s="0" t="str">
        <f aca="false">IF(AF186="","",AF186)</f>
        <v>Y</v>
      </c>
      <c r="AQ186" s="0" t="str">
        <f aca="false">IF(AG186="","",AG186)</f>
        <v/>
      </c>
    </row>
    <row r="187" customFormat="false" ht="15" hidden="false" customHeight="false" outlineLevel="0" collapsed="false">
      <c r="A187" s="0" t="str">
        <f aca="false">B187&amp;D187</f>
        <v>LLC_BI__Spread_Statement_Period__cLLC_BI__Debt_Schedule__c</v>
      </c>
      <c r="B187" s="0" t="s">
        <v>87</v>
      </c>
      <c r="C187" s="0" t="str">
        <f aca="false">_xlfn.IFNA(VLOOKUP($A187,nCino_DMW!$A$2:$AI$358,7,0),"")</f>
        <v>Spread Statement Period</v>
      </c>
      <c r="D187" s="0" t="s">
        <v>71</v>
      </c>
      <c r="E187" s="0" t="str">
        <f aca="false">_xlfn.IFNA(VLOOKUP($A187,nCino_DMW!$A$2:$AI$358,9,0),"")</f>
        <v>Debt Schedule</v>
      </c>
      <c r="F187" s="0" t="str">
        <f aca="false">_xlfn.IFNA(VLOOKUP($A187,nCino_DMW!$A$1:$AI$358,12,0),"")</f>
        <v>This field represents the link between the Debt Schedule object and the Spread Statement Period object.</v>
      </c>
      <c r="G187" s="0" t="str">
        <f aca="false">_xlfn.IFNA(IF(VLOOKUP($A187,nCino_DMW!$A$1:$AI$358,13,0)=0,"", VLOOKUP($A187,nCino_DMW!$A$1:$AI$358,13,0)),"")</f>
        <v>Lookup(Debt Schedule)</v>
      </c>
      <c r="H187" s="0" t="str">
        <f aca="false">_xlfn.IFNA(IF(VLOOKUP($A187,nCino_DevProc!$A$2:$S$352,8,0)=0,"", VLOOKUP($A187,nCino_DevProc!$A$2:$S$352,8,0)),"")</f>
        <v>reference(LLC_BI__Debt_Schedule__c)</v>
      </c>
      <c r="I187" s="0" t="n">
        <f aca="false">_xlfn.IFNA(IF(VLOOKUP($A187,nCino_DMW!$A$1:$AI$358,2,0)=0,"", VLOOKUP($A187,nCino_DMW!$A$1:$AI$358,2,0)),"")</f>
        <v>18</v>
      </c>
      <c r="K187" s="0" t="str">
        <f aca="false">IFERROR(IF(VLOOKUP($A187,nCino_DMW!$A$1:$AI$358,22,0)="Y", "N", IF(VLOOKUP($A187,nCino_DMW!$A$1:$AI$358,22,0)="N",  "Y", "")),"")</f>
        <v>Y</v>
      </c>
      <c r="L187" s="0" t="str">
        <f aca="false">_xlfn.IFNA(IF(VLOOKUP($A187,nCino_DevProc!$A$2:$S$352,8,0)=TRUE(), "Y", "N"),"")</f>
        <v>N</v>
      </c>
      <c r="M187" s="0" t="str">
        <f aca="false">IFERROR(IF(VLOOKUP($A187,nCino_DevProc!$A$2:$S$352,18,0)=TRUE(), "E", IF(D187="Id", "P", IF(OR(LEFT(G187, 6) = "Lookup", LEFT(G187, 6) ="Master"), "F",""))),"")</f>
        <v>F</v>
      </c>
      <c r="N187" s="0" t="str">
        <f aca="false">_xlfn.IFNA(IF(VLOOKUP($A187,nCino_DMW!$A$1:$AI$358,4,0)="System generated", "Y", "N"),"")</f>
        <v>N</v>
      </c>
      <c r="O187" s="0" t="str">
        <f aca="false">IF(LEFT(G187,6)="lookup", G187,IF(OR(D187=0, IFERROR(VLOOKUP($A187,nCino_DevProc!$A$2:$S$352,18,0),0)=0),"", VLOOKUP($A187,nCino_DevProc!$A$2:$S$352,18,0)))</f>
        <v>Lookup(Debt Schedule)</v>
      </c>
      <c r="P187" s="0" t="str">
        <f aca="false">IF($B187="","",VLOOKUP($B187,'Object Info'!$A$2:$F$13,3,0))</f>
        <v>rskcsp_ds_spread_statement_period</v>
      </c>
      <c r="Q187" s="0" t="str">
        <f aca="false">IF(D187="","",D187)</f>
        <v>LLC_BI__Debt_Schedule__c</v>
      </c>
      <c r="R187" s="0" t="s">
        <v>158</v>
      </c>
      <c r="S187" s="0" t="str">
        <f aca="false">IF(OR(Q187 ="transactionKey", Q187="sequenceNumber", Q187 = "commitTimestamp", Q187 = "commitUser",Q187 = "commitNumber", Q187="changetype",Q187="entityName",Q187="ID", LEFT(Q187,12)="LastModified"), "N","Y")</f>
        <v>Y</v>
      </c>
      <c r="T187" s="0" t="str">
        <f aca="false">IF($B187="","",VLOOKUP($B187,'Object Info'!$A$2:$F$13,4,0))</f>
        <v>rskcsp_ds_spread_statement_period_staging</v>
      </c>
      <c r="U187" s="0" t="str">
        <f aca="false">Q187</f>
        <v>LLC_BI__Debt_Schedule__c</v>
      </c>
      <c r="V187" s="0" t="str">
        <f aca="false">IF(OR(LEFT(H187,9)="reference", D187=""),"STRING",VLOOKUP($H187,'DataType Conversion'!$A$8:$I$37,3,0))</f>
        <v>STRING</v>
      </c>
      <c r="W187" s="0" t="str">
        <f aca="false">IF(J187="", "",J187)</f>
        <v/>
      </c>
      <c r="X187" s="0" t="str">
        <f aca="false">S187</f>
        <v>Y</v>
      </c>
      <c r="Y187" s="0" t="str">
        <f aca="false">IF(OR($U187="Id",$U187="LastModifiedDate"), "C","")</f>
        <v/>
      </c>
      <c r="Z187" s="0" t="str">
        <f aca="false">IF(Q187= "", "", IF(H187="Picklist", "Y", "N"))</f>
        <v>N</v>
      </c>
      <c r="AA187" s="0" t="str">
        <f aca="false">IF(OR(U187="CreatedDate",U187="CreatedById"),"Must be populated when changeType = CREATE","")</f>
        <v/>
      </c>
      <c r="AB187" s="0" t="str">
        <f aca="false">IF($B187="","",VLOOKUP($B187,'Object Info'!$A$2:$F$13,5,0))</f>
        <v>rskcsp_ds_spread_statement_period_curated</v>
      </c>
      <c r="AC187" s="0" t="str">
        <f aca="false">U187</f>
        <v>LLC_BI__Debt_Schedule__c</v>
      </c>
      <c r="AD187" s="0" t="str">
        <f aca="false">V187</f>
        <v>STRING</v>
      </c>
      <c r="AE187" s="0" t="str">
        <f aca="false">IF(W187="","",W187)</f>
        <v/>
      </c>
      <c r="AF187" s="0" t="str">
        <f aca="false">X187</f>
        <v>Y</v>
      </c>
      <c r="AG187" s="0" t="str">
        <f aca="false">M187</f>
        <v>F</v>
      </c>
      <c r="AH187" s="0" t="str">
        <f aca="false">IF(AC187="LastModifiedDate","Must be latest date for the record id in Staging, and date must be t-1", "")</f>
        <v/>
      </c>
      <c r="AL187" s="0" t="str">
        <f aca="false">IF($B187="","",VLOOKUP($B187,'Object Info'!$A$2:$F$13,6,0))</f>
        <v>spread_statement_period</v>
      </c>
      <c r="AM187" s="0" t="str">
        <f aca="false">IF(AC187="","",IF(OR(AC187="ccs_migration_id__c"),SUBSTITUTE(LOWER(AC187),"__c",""),_xlfn.IFNA(SUBSTITUTE(SUBSTITUTE(SUBSTITUTE(SUBSTITUTE(AC187,"LLC_BI__",""),"CCS_",""),"__c",""),"cm_",""),AC187)))</f>
        <v>Debt_Schedule</v>
      </c>
      <c r="AN187" s="0" t="str">
        <f aca="false">IF(AD187="","",AD187)</f>
        <v>STRING</v>
      </c>
      <c r="AO187" s="0" t="str">
        <f aca="false">IF(AE187="","",AE187)</f>
        <v/>
      </c>
      <c r="AP187" s="0" t="str">
        <f aca="false">IF(AF187="","",AF187)</f>
        <v>Y</v>
      </c>
      <c r="AQ187" s="0" t="str">
        <f aca="false">IF(AG187="","",AG187)</f>
        <v>F</v>
      </c>
    </row>
    <row r="188" customFormat="false" ht="15" hidden="false" customHeight="false" outlineLevel="0" collapsed="false">
      <c r="A188" s="0" t="str">
        <f aca="false">B188&amp;D188</f>
        <v>LLC_BI__Spread_Statement_Period__cLLC_BI__Name_Override__c</v>
      </c>
      <c r="B188" s="0" t="s">
        <v>87</v>
      </c>
      <c r="C188" s="0" t="str">
        <f aca="false">_xlfn.IFNA(VLOOKUP($A188,nCino_DMW!$A$2:$AI$358,7,0),"")</f>
        <v>Spread Statement Period</v>
      </c>
      <c r="D188" s="0" t="s">
        <v>365</v>
      </c>
      <c r="E188" s="0" t="str">
        <f aca="false">_xlfn.IFNA(VLOOKUP($A188,nCino_DMW!$A$2:$AI$358,9,0),"")</f>
        <v>Description</v>
      </c>
      <c r="F188" s="0" t="str">
        <f aca="false">_xlfn.IFNA(VLOOKUP($A188,nCino_DMW!$A$1:$AI$358,12,0),"")</f>
        <v>Users populate this optional text field to capture information related to the current Spreads Period, NOI Period, or Rent Roll. By default, the system includes the field in the Rent Roll Details, Add Rent Roll, and Edit Rent Roll modals.</v>
      </c>
      <c r="G188" s="0" t="str">
        <f aca="false">_xlfn.IFNA(IF(VLOOKUP($A188,nCino_DMW!$A$1:$AI$358,13,0)=0,"", VLOOKUP($A188,nCino_DMW!$A$1:$AI$358,13,0)),"")</f>
        <v>Text</v>
      </c>
      <c r="H188" s="0" t="str">
        <f aca="false">_xlfn.IFNA(IF(VLOOKUP($A188,nCino_DevProc!$A$2:$S$352,8,0)=0,"", VLOOKUP($A188,nCino_DevProc!$A$2:$S$352,8,0)),"")</f>
        <v>string</v>
      </c>
      <c r="I188" s="0" t="n">
        <f aca="false">_xlfn.IFNA(IF(VLOOKUP($A188,nCino_DMW!$A$1:$AI$358,2,0)=0,"", VLOOKUP($A188,nCino_DMW!$A$1:$AI$358,2,0)),"")</f>
        <v>255</v>
      </c>
      <c r="K188" s="0" t="str">
        <f aca="false">IFERROR(IF(VLOOKUP($A188,nCino_DMW!$A$1:$AI$358,22,0)="Y", "N", IF(VLOOKUP($A188,nCino_DMW!$A$1:$AI$358,22,0)="N",  "Y", "")),"")</f>
        <v>Y</v>
      </c>
      <c r="L188" s="0" t="str">
        <f aca="false">_xlfn.IFNA(IF(VLOOKUP($A188,nCino_DevProc!$A$2:$S$352,8,0)=TRUE(), "Y", "N"),"")</f>
        <v>N</v>
      </c>
      <c r="M188" s="0" t="str">
        <f aca="false">IFERROR(IF(VLOOKUP($A188,nCino_DevProc!$A$2:$S$352,18,0)=TRUE(), "E", IF(D188="Id", "P", IF(OR(LEFT(G188, 6) = "Lookup", LEFT(G188, 6) ="Master"), "F",""))),"")</f>
        <v/>
      </c>
      <c r="N188" s="0" t="str">
        <f aca="false">_xlfn.IFNA(IF(VLOOKUP($A188,nCino_DMW!$A$1:$AI$358,4,0)="System generated", "Y", "N"),"")</f>
        <v>N</v>
      </c>
      <c r="O188" s="0" t="str">
        <f aca="false">IF(LEFT(G188,6)="lookup", G188,IF(OR(D188=0, IFERROR(VLOOKUP($A188,nCino_DevProc!$A$2:$S$352,18,0),0)=0),"", VLOOKUP($A188,nCino_DevProc!$A$2:$S$352,18,0)))</f>
        <v/>
      </c>
      <c r="P188" s="0" t="str">
        <f aca="false">IF($B188="","",VLOOKUP($B188,'Object Info'!$A$2:$F$13,3,0))</f>
        <v>rskcsp_ds_spread_statement_period</v>
      </c>
      <c r="Q188" s="0" t="str">
        <f aca="false">IF(D188="","",D188)</f>
        <v>LLC_BI__Name_Override__c</v>
      </c>
      <c r="R188" s="0" t="s">
        <v>158</v>
      </c>
      <c r="S188" s="0" t="str">
        <f aca="false">IF(OR(Q188 ="transactionKey", Q188="sequenceNumber", Q188 = "commitTimestamp", Q188 = "commitUser",Q188 = "commitNumber", Q188="changetype",Q188="entityName",Q188="ID", LEFT(Q188,12)="LastModified"), "N","Y")</f>
        <v>Y</v>
      </c>
      <c r="T188" s="0" t="str">
        <f aca="false">IF($B188="","",VLOOKUP($B188,'Object Info'!$A$2:$F$13,4,0))</f>
        <v>rskcsp_ds_spread_statement_period_staging</v>
      </c>
      <c r="U188" s="0" t="str">
        <f aca="false">Q188</f>
        <v>LLC_BI__Name_Override__c</v>
      </c>
      <c r="V188" s="0" t="str">
        <f aca="false">IF(OR(LEFT(H188,9)="reference", D188=""),"STRING",VLOOKUP($H188,'DataType Conversion'!$A$8:$I$37,3,0))</f>
        <v>STRING</v>
      </c>
      <c r="W188" s="0" t="str">
        <f aca="false">IF(J188="", "",J188)</f>
        <v/>
      </c>
      <c r="X188" s="0" t="str">
        <f aca="false">S188</f>
        <v>Y</v>
      </c>
      <c r="Y188" s="0" t="str">
        <f aca="false">IF(OR($U188="Id",$U188="LastModifiedDate"), "C","")</f>
        <v/>
      </c>
      <c r="Z188" s="0" t="str">
        <f aca="false">IF(Q188= "", "", IF(H188="Picklist", "Y", "N"))</f>
        <v>N</v>
      </c>
      <c r="AA188" s="0" t="str">
        <f aca="false">IF(OR(U188="CreatedDate",U188="CreatedById"),"Must be populated when changeType = CREATE","")</f>
        <v/>
      </c>
      <c r="AB188" s="0" t="str">
        <f aca="false">IF($B188="","",VLOOKUP($B188,'Object Info'!$A$2:$F$13,5,0))</f>
        <v>rskcsp_ds_spread_statement_period_curated</v>
      </c>
      <c r="AC188" s="0" t="str">
        <f aca="false">U188</f>
        <v>LLC_BI__Name_Override__c</v>
      </c>
      <c r="AD188" s="0" t="str">
        <f aca="false">V188</f>
        <v>STRING</v>
      </c>
      <c r="AE188" s="0" t="str">
        <f aca="false">IF(W188="","",W188)</f>
        <v/>
      </c>
      <c r="AF188" s="0" t="str">
        <f aca="false">X188</f>
        <v>Y</v>
      </c>
      <c r="AG188" s="0" t="str">
        <f aca="false">M188</f>
        <v/>
      </c>
      <c r="AH188" s="0" t="str">
        <f aca="false">IF(AC188="LastModifiedDate","Must be latest date for the record id in Staging, and date must be t-1", "")</f>
        <v/>
      </c>
      <c r="AL188" s="0" t="str">
        <f aca="false">IF($B188="","",VLOOKUP($B188,'Object Info'!$A$2:$F$13,6,0))</f>
        <v>spread_statement_period</v>
      </c>
      <c r="AM188" s="0" t="str">
        <f aca="false">IF(AC188="","",IF(OR(AC188="ccs_migration_id__c"),SUBSTITUTE(LOWER(AC188),"__c",""),_xlfn.IFNA(SUBSTITUTE(SUBSTITUTE(SUBSTITUTE(SUBSTITUTE(AC188,"LLC_BI__",""),"CCS_",""),"__c",""),"cm_",""),AC188)))</f>
        <v>Name_Override</v>
      </c>
      <c r="AN188" s="0" t="str">
        <f aca="false">IF(AD188="","",AD188)</f>
        <v>STRING</v>
      </c>
      <c r="AO188" s="0" t="str">
        <f aca="false">IF(AE188="","",AE188)</f>
        <v/>
      </c>
      <c r="AP188" s="0" t="str">
        <f aca="false">IF(AF188="","",AF188)</f>
        <v>Y</v>
      </c>
      <c r="AQ188" s="0" t="str">
        <f aca="false">IF(AG188="","",AG188)</f>
        <v/>
      </c>
    </row>
    <row r="189" customFormat="false" ht="15" hidden="false" customHeight="false" outlineLevel="0" collapsed="false">
      <c r="A189" s="0" t="str">
        <f aca="false">B189&amp;D189</f>
        <v>LLC_BI__Spread_Statement_Period__cLLC_BI__Exchange_Rate__c</v>
      </c>
      <c r="B189" s="0" t="s">
        <v>87</v>
      </c>
      <c r="C189" s="0" t="str">
        <f aca="false">_xlfn.IFNA(VLOOKUP($A189,nCino_DMW!$A$2:$AI$358,7,0),"")</f>
        <v>Spread Statement Period</v>
      </c>
      <c r="D189" s="0" t="s">
        <v>453</v>
      </c>
      <c r="E189" s="0" t="str">
        <f aca="false">_xlfn.IFNA(VLOOKUP($A189,nCino_DMW!$A$2:$AI$358,9,0),"")</f>
        <v>Exchange Rate</v>
      </c>
      <c r="F189" s="0" t="str">
        <f aca="false">_xlfn.IFNA(VLOOKUP($A189,nCino_DMW!$A$1:$AI$358,12,0),"")</f>
        <v>Users populate this optional text field to display an exchange rate between the source currency and the converted values. By default, it is blank.</v>
      </c>
      <c r="G189" s="0" t="str">
        <f aca="false">_xlfn.IFNA(IF(VLOOKUP($A189,nCino_DMW!$A$1:$AI$358,13,0)=0,"", VLOOKUP($A189,nCino_DMW!$A$1:$AI$358,13,0)),"")</f>
        <v>Number</v>
      </c>
      <c r="H189" s="0" t="str">
        <f aca="false">_xlfn.IFNA(IF(VLOOKUP($A189,nCino_DevProc!$A$2:$S$352,8,0)=0,"", VLOOKUP($A189,nCino_DevProc!$A$2:$S$352,8,0)),"")</f>
        <v>double</v>
      </c>
      <c r="I189" s="0" t="str">
        <f aca="false">_xlfn.IFNA(IF(VLOOKUP($A189,nCino_DMW!$A$1:$AI$358,2,0)=0,"", VLOOKUP($A189,nCino_DMW!$A$1:$AI$358,2,0)),"")</f>
        <v>6, 12</v>
      </c>
      <c r="K189" s="0" t="str">
        <f aca="false">IFERROR(IF(VLOOKUP($A189,nCino_DMW!$A$1:$AI$358,22,0)="Y", "N", IF(VLOOKUP($A189,nCino_DMW!$A$1:$AI$358,22,0)="N",  "Y", "")),"")</f>
        <v>Y</v>
      </c>
      <c r="L189" s="0" t="str">
        <f aca="false">_xlfn.IFNA(IF(VLOOKUP($A189,nCino_DevProc!$A$2:$S$352,8,0)=TRUE(), "Y", "N"),"")</f>
        <v>N</v>
      </c>
      <c r="M189" s="0" t="str">
        <f aca="false">IFERROR(IF(VLOOKUP($A189,nCino_DevProc!$A$2:$S$352,18,0)=TRUE(), "E", IF(D189="Id", "P", IF(OR(LEFT(G189, 6) = "Lookup", LEFT(G189, 6) ="Master"), "F",""))),"")</f>
        <v/>
      </c>
      <c r="N189" s="0" t="str">
        <f aca="false">_xlfn.IFNA(IF(VLOOKUP($A189,nCino_DMW!$A$1:$AI$358,4,0)="System generated", "Y", "N"),"")</f>
        <v>N</v>
      </c>
      <c r="O189" s="0" t="str">
        <f aca="false">IF(LEFT(G189,6)="lookup", G189,IF(OR(D189=0, IFERROR(VLOOKUP($A189,nCino_DevProc!$A$2:$S$352,18,0),0)=0),"", VLOOKUP($A189,nCino_DevProc!$A$2:$S$352,18,0)))</f>
        <v/>
      </c>
      <c r="P189" s="0" t="str">
        <f aca="false">IF($B189="","",VLOOKUP($B189,'Object Info'!$A$2:$F$13,3,0))</f>
        <v>rskcsp_ds_spread_statement_period</v>
      </c>
      <c r="Q189" s="0" t="str">
        <f aca="false">IF(D189="","",D189)</f>
        <v>LLC_BI__Exchange_Rate__c</v>
      </c>
      <c r="R189" s="0" t="s">
        <v>158</v>
      </c>
      <c r="S189" s="0" t="str">
        <f aca="false">IF(OR(Q189 ="transactionKey", Q189="sequenceNumber", Q189 = "commitTimestamp", Q189 = "commitUser",Q189 = "commitNumber", Q189="changetype",Q189="entityName",Q189="ID", LEFT(Q189,12)="LastModified"), "N","Y")</f>
        <v>Y</v>
      </c>
      <c r="T189" s="0" t="str">
        <f aca="false">IF($B189="","",VLOOKUP($B189,'Object Info'!$A$2:$F$13,4,0))</f>
        <v>rskcsp_ds_spread_statement_period_staging</v>
      </c>
      <c r="U189" s="0" t="str">
        <f aca="false">Q189</f>
        <v>LLC_BI__Exchange_Rate__c</v>
      </c>
      <c r="V189" s="0" t="str">
        <f aca="false">IF(OR(LEFT(H189,9)="reference", D189=""),"STRING",VLOOKUP($H189,'DataType Conversion'!$A$8:$I$37,3,0))</f>
        <v>DECIMAL</v>
      </c>
      <c r="W189" s="0" t="str">
        <f aca="false">IF(J189="", "",J189)</f>
        <v/>
      </c>
      <c r="X189" s="0" t="str">
        <f aca="false">S189</f>
        <v>Y</v>
      </c>
      <c r="Y189" s="0" t="str">
        <f aca="false">IF(OR($U189="Id",$U189="LastModifiedDate"), "C","")</f>
        <v/>
      </c>
      <c r="Z189" s="0" t="str">
        <f aca="false">IF(Q189= "", "", IF(H189="Picklist", "Y", "N"))</f>
        <v>N</v>
      </c>
      <c r="AA189" s="0" t="str">
        <f aca="false">IF(OR(U189="CreatedDate",U189="CreatedById"),"Must be populated when changeType = CREATE","")</f>
        <v/>
      </c>
      <c r="AB189" s="0" t="str">
        <f aca="false">IF($B189="","",VLOOKUP($B189,'Object Info'!$A$2:$F$13,5,0))</f>
        <v>rskcsp_ds_spread_statement_period_curated</v>
      </c>
      <c r="AC189" s="0" t="str">
        <f aca="false">U189</f>
        <v>LLC_BI__Exchange_Rate__c</v>
      </c>
      <c r="AD189" s="0" t="str">
        <f aca="false">V189</f>
        <v>DECIMAL</v>
      </c>
      <c r="AE189" s="0" t="str">
        <f aca="false">IF(W189="","",W189)</f>
        <v/>
      </c>
      <c r="AF189" s="0" t="str">
        <f aca="false">X189</f>
        <v>Y</v>
      </c>
      <c r="AG189" s="0" t="str">
        <f aca="false">M189</f>
        <v/>
      </c>
      <c r="AH189" s="0" t="str">
        <f aca="false">IF(AC189="LastModifiedDate","Must be latest date for the record id in Staging, and date must be t-1", "")</f>
        <v/>
      </c>
      <c r="AL189" s="0" t="str">
        <f aca="false">IF($B189="","",VLOOKUP($B189,'Object Info'!$A$2:$F$13,6,0))</f>
        <v>spread_statement_period</v>
      </c>
      <c r="AM189" s="0" t="str">
        <f aca="false">IF(AC189="","",IF(OR(AC189="ccs_migration_id__c"),SUBSTITUTE(LOWER(AC189),"__c",""),_xlfn.IFNA(SUBSTITUTE(SUBSTITUTE(SUBSTITUTE(SUBSTITUTE(AC189,"LLC_BI__",""),"CCS_",""),"__c",""),"cm_",""),AC189)))</f>
        <v>Exchange_Rate</v>
      </c>
      <c r="AN189" s="0" t="str">
        <f aca="false">IF(AD189="","",AD189)</f>
        <v>DECIMAL</v>
      </c>
      <c r="AO189" s="0" t="str">
        <f aca="false">IF(AE189="","",AE189)</f>
        <v/>
      </c>
      <c r="AP189" s="0" t="str">
        <f aca="false">IF(AF189="","",AF189)</f>
        <v>Y</v>
      </c>
      <c r="AQ189" s="0" t="str">
        <f aca="false">IF(AG189="","",AG189)</f>
        <v/>
      </c>
    </row>
    <row r="190" customFormat="false" ht="15" hidden="false" customHeight="false" outlineLevel="0" collapsed="false">
      <c r="A190" s="0" t="str">
        <f aca="false">B190&amp;D190</f>
        <v>LLC_BI__Spread_Statement_Period__cLLC_BI__External_Data_Source_Id__c</v>
      </c>
      <c r="B190" s="0" t="s">
        <v>87</v>
      </c>
      <c r="C190" s="0" t="str">
        <f aca="false">_xlfn.IFNA(VLOOKUP($A190,nCino_DMW!$A$2:$AI$358,7,0),"")</f>
        <v>Spread Statement Period</v>
      </c>
      <c r="D190" s="0" t="s">
        <v>441</v>
      </c>
      <c r="E190" s="0" t="str">
        <f aca="false">_xlfn.IFNA(VLOOKUP($A190,nCino_DMW!$A$2:$AI$358,9,0),"")</f>
        <v>External Data Source Id</v>
      </c>
      <c r="F190" s="0" t="str">
        <f aca="false">_xlfn.IFNA(VLOOKUP($A190,nCino_DMW!$A$1:$AI$358,12,0),"")</f>
        <v>The system automatically populates this text field with the unique identifier that represents the data that was used to populate this period when a period is created programmatically from a source other than Spreads. This value is used when the system communicates back to the application that populated the period values. By default, it is blank.</v>
      </c>
      <c r="G190" s="0" t="str">
        <f aca="false">_xlfn.IFNA(IF(VLOOKUP($A190,nCino_DMW!$A$1:$AI$358,13,0)=0,"", VLOOKUP($A190,nCino_DMW!$A$1:$AI$358,13,0)),"")</f>
        <v>Text</v>
      </c>
      <c r="H190" s="0" t="str">
        <f aca="false">_xlfn.IFNA(IF(VLOOKUP($A190,nCino_DevProc!$A$2:$S$352,8,0)=0,"", VLOOKUP($A190,nCino_DevProc!$A$2:$S$352,8,0)),"")</f>
        <v>string</v>
      </c>
      <c r="I190" s="0" t="n">
        <f aca="false">_xlfn.IFNA(IF(VLOOKUP($A190,nCino_DMW!$A$1:$AI$358,2,0)=0,"", VLOOKUP($A190,nCino_DMW!$A$1:$AI$358,2,0)),"")</f>
        <v>255</v>
      </c>
      <c r="K190" s="0" t="str">
        <f aca="false">IFERROR(IF(VLOOKUP($A190,nCino_DMW!$A$1:$AI$358,22,0)="Y", "N", IF(VLOOKUP($A190,nCino_DMW!$A$1:$AI$358,22,0)="N",  "Y", "")),"")</f>
        <v>Y</v>
      </c>
      <c r="L190" s="0" t="str">
        <f aca="false">_xlfn.IFNA(IF(VLOOKUP($A190,nCino_DevProc!$A$2:$S$352,8,0)=TRUE(), "Y", "N"),"")</f>
        <v>N</v>
      </c>
      <c r="M190" s="0" t="str">
        <f aca="false">IFERROR(IF(VLOOKUP($A190,nCino_DevProc!$A$2:$S$352,18,0)=TRUE(), "E", IF(D190="Id", "P", IF(OR(LEFT(G190, 6) = "Lookup", LEFT(G190, 6) ="Master"), "F",""))),"")</f>
        <v/>
      </c>
      <c r="N190" s="0" t="str">
        <f aca="false">_xlfn.IFNA(IF(VLOOKUP($A190,nCino_DMW!$A$1:$AI$358,4,0)="System generated", "Y", "N"),"")</f>
        <v>N</v>
      </c>
      <c r="O190" s="0" t="str">
        <f aca="false">IF(LEFT(G190,6)="lookup", G190,IF(OR(D190=0, IFERROR(VLOOKUP($A190,nCino_DevProc!$A$2:$S$352,18,0),0)=0),"", VLOOKUP($A190,nCino_DevProc!$A$2:$S$352,18,0)))</f>
        <v/>
      </c>
      <c r="P190" s="0" t="str">
        <f aca="false">IF($B190="","",VLOOKUP($B190,'Object Info'!$A$2:$F$13,3,0))</f>
        <v>rskcsp_ds_spread_statement_period</v>
      </c>
      <c r="Q190" s="0" t="str">
        <f aca="false">IF(D190="","",D190)</f>
        <v>LLC_BI__External_Data_Source_Id__c</v>
      </c>
      <c r="R190" s="0" t="s">
        <v>158</v>
      </c>
      <c r="S190" s="0" t="str">
        <f aca="false">IF(OR(Q190 ="transactionKey", Q190="sequenceNumber", Q190 = "commitTimestamp", Q190 = "commitUser",Q190 = "commitNumber", Q190="changetype",Q190="entityName",Q190="ID", LEFT(Q190,12)="LastModified"), "N","Y")</f>
        <v>Y</v>
      </c>
      <c r="T190" s="0" t="str">
        <f aca="false">IF($B190="","",VLOOKUP($B190,'Object Info'!$A$2:$F$13,4,0))</f>
        <v>rskcsp_ds_spread_statement_period_staging</v>
      </c>
      <c r="U190" s="0" t="str">
        <f aca="false">Q190</f>
        <v>LLC_BI__External_Data_Source_Id__c</v>
      </c>
      <c r="V190" s="0" t="str">
        <f aca="false">IF(OR(LEFT(H190,9)="reference", D190=""),"STRING",VLOOKUP($H190,'DataType Conversion'!$A$8:$I$37,3,0))</f>
        <v>STRING</v>
      </c>
      <c r="W190" s="0" t="str">
        <f aca="false">IF(J190="", "",J190)</f>
        <v/>
      </c>
      <c r="X190" s="0" t="str">
        <f aca="false">S190</f>
        <v>Y</v>
      </c>
      <c r="Y190" s="0" t="str">
        <f aca="false">IF(OR($U190="Id",$U190="LastModifiedDate"), "C","")</f>
        <v/>
      </c>
      <c r="Z190" s="0" t="str">
        <f aca="false">IF(Q190= "", "", IF(H190="Picklist", "Y", "N"))</f>
        <v>N</v>
      </c>
      <c r="AA190" s="0" t="str">
        <f aca="false">IF(OR(U190="CreatedDate",U190="CreatedById"),"Must be populated when changeType = CREATE","")</f>
        <v/>
      </c>
      <c r="AB190" s="0" t="str">
        <f aca="false">IF($B190="","",VLOOKUP($B190,'Object Info'!$A$2:$F$13,5,0))</f>
        <v>rskcsp_ds_spread_statement_period_curated</v>
      </c>
      <c r="AC190" s="0" t="str">
        <f aca="false">U190</f>
        <v>LLC_BI__External_Data_Source_Id__c</v>
      </c>
      <c r="AD190" s="0" t="str">
        <f aca="false">V190</f>
        <v>STRING</v>
      </c>
      <c r="AE190" s="0" t="str">
        <f aca="false">IF(W190="","",W190)</f>
        <v/>
      </c>
      <c r="AF190" s="0" t="str">
        <f aca="false">X190</f>
        <v>Y</v>
      </c>
      <c r="AG190" s="0" t="str">
        <f aca="false">M190</f>
        <v/>
      </c>
      <c r="AH190" s="0" t="str">
        <f aca="false">IF(AC190="LastModifiedDate","Must be latest date for the record id in Staging, and date must be t-1", "")</f>
        <v/>
      </c>
      <c r="AL190" s="0" t="str">
        <f aca="false">IF($B190="","",VLOOKUP($B190,'Object Info'!$A$2:$F$13,6,0))</f>
        <v>spread_statement_period</v>
      </c>
      <c r="AM190" s="0" t="str">
        <f aca="false">IF(AC190="","",IF(OR(AC190="ccs_migration_id__c"),SUBSTITUTE(LOWER(AC190),"__c",""),_xlfn.IFNA(SUBSTITUTE(SUBSTITUTE(SUBSTITUTE(SUBSTITUTE(AC190,"LLC_BI__",""),"CCS_",""),"__c",""),"cm_",""),AC190)))</f>
        <v>External_Data_Source_Id</v>
      </c>
      <c r="AN190" s="0" t="str">
        <f aca="false">IF(AD190="","",AD190)</f>
        <v>STRING</v>
      </c>
      <c r="AO190" s="0" t="str">
        <f aca="false">IF(AE190="","",AE190)</f>
        <v/>
      </c>
      <c r="AP190" s="0" t="str">
        <f aca="false">IF(AF190="","",AF190)</f>
        <v>Y</v>
      </c>
      <c r="AQ190" s="0" t="str">
        <f aca="false">IF(AG190="","",AG190)</f>
        <v/>
      </c>
    </row>
    <row r="191" customFormat="false" ht="15" hidden="false" customHeight="false" outlineLevel="0" collapsed="false">
      <c r="A191" s="0" t="str">
        <f aca="false">B191&amp;D191</f>
        <v>LLC_BI__Spread_Statement_Period__cLLC_BI__External_Period_Key__c</v>
      </c>
      <c r="B191" s="0" t="s">
        <v>87</v>
      </c>
      <c r="C191" s="0" t="str">
        <f aca="false">_xlfn.IFNA(VLOOKUP($A191,nCino_DMW!$A$2:$AI$358,7,0),"")</f>
        <v>Spread Statement Period</v>
      </c>
      <c r="D191" s="0" t="s">
        <v>444</v>
      </c>
      <c r="E191" s="0" t="str">
        <f aca="false">_xlfn.IFNA(VLOOKUP($A191,nCino_DMW!$A$2:$AI$358,9,0),"")</f>
        <v>External Period Key</v>
      </c>
      <c r="F191" s="0" t="str">
        <f aca="false">_xlfn.IFNA(VLOOKUP($A191,nCino_DMW!$A$1:$AI$358,12,0),"")</f>
        <v>The system automatically populates this optional text field with the unique identifier of a period from an external source. By default, it is blank.</v>
      </c>
      <c r="G191" s="0" t="str">
        <f aca="false">_xlfn.IFNA(IF(VLOOKUP($A191,nCino_DMW!$A$1:$AI$358,13,0)=0,"", VLOOKUP($A191,nCino_DMW!$A$1:$AI$358,13,0)),"")</f>
        <v>Text</v>
      </c>
      <c r="H191" s="0" t="str">
        <f aca="false">_xlfn.IFNA(IF(VLOOKUP($A191,nCino_DevProc!$A$2:$S$352,8,0)=0,"", VLOOKUP($A191,nCino_DevProc!$A$2:$S$352,8,0)),"")</f>
        <v>string</v>
      </c>
      <c r="I191" s="0" t="n">
        <f aca="false">_xlfn.IFNA(IF(VLOOKUP($A191,nCino_DMW!$A$1:$AI$358,2,0)=0,"", VLOOKUP($A191,nCino_DMW!$A$1:$AI$358,2,0)),"")</f>
        <v>80</v>
      </c>
      <c r="K191" s="0" t="str">
        <f aca="false">IFERROR(IF(VLOOKUP($A191,nCino_DMW!$A$1:$AI$358,22,0)="Y", "N", IF(VLOOKUP($A191,nCino_DMW!$A$1:$AI$358,22,0)="N",  "Y", "")),"")</f>
        <v>Y</v>
      </c>
      <c r="L191" s="0" t="str">
        <f aca="false">_xlfn.IFNA(IF(VLOOKUP($A191,nCino_DevProc!$A$2:$S$352,8,0)=TRUE(), "Y", "N"),"")</f>
        <v>N</v>
      </c>
      <c r="M191" s="0" t="str">
        <f aca="false">IFERROR(IF(VLOOKUP($A191,nCino_DevProc!$A$2:$S$352,18,0)=TRUE(), "E", IF(D191="Id", "P", IF(OR(LEFT(G191, 6) = "Lookup", LEFT(G191, 6) ="Master"), "F",""))),"")</f>
        <v/>
      </c>
      <c r="N191" s="0" t="str">
        <f aca="false">_xlfn.IFNA(IF(VLOOKUP($A191,nCino_DMW!$A$1:$AI$358,4,0)="System generated", "Y", "N"),"")</f>
        <v>N</v>
      </c>
      <c r="O191" s="0" t="str">
        <f aca="false">IF(LEFT(G191,6)="lookup", G191,IF(OR(D191=0, IFERROR(VLOOKUP($A191,nCino_DevProc!$A$2:$S$352,18,0),0)=0),"", VLOOKUP($A191,nCino_DevProc!$A$2:$S$352,18,0)))</f>
        <v/>
      </c>
      <c r="P191" s="0" t="str">
        <f aca="false">IF($B191="","",VLOOKUP($B191,'Object Info'!$A$2:$F$13,3,0))</f>
        <v>rskcsp_ds_spread_statement_period</v>
      </c>
      <c r="Q191" s="0" t="str">
        <f aca="false">IF(D191="","",D191)</f>
        <v>LLC_BI__External_Period_Key__c</v>
      </c>
      <c r="R191" s="0" t="s">
        <v>158</v>
      </c>
      <c r="S191" s="0" t="str">
        <f aca="false">IF(OR(Q191 ="transactionKey", Q191="sequenceNumber", Q191 = "commitTimestamp", Q191 = "commitUser",Q191 = "commitNumber", Q191="changetype",Q191="entityName",Q191="ID", LEFT(Q191,12)="LastModified"), "N","Y")</f>
        <v>Y</v>
      </c>
      <c r="T191" s="0" t="str">
        <f aca="false">IF($B191="","",VLOOKUP($B191,'Object Info'!$A$2:$F$13,4,0))</f>
        <v>rskcsp_ds_spread_statement_period_staging</v>
      </c>
      <c r="U191" s="0" t="str">
        <f aca="false">Q191</f>
        <v>LLC_BI__External_Period_Key__c</v>
      </c>
      <c r="V191" s="0" t="str">
        <f aca="false">IF(OR(LEFT(H191,9)="reference", D191=""),"STRING",VLOOKUP($H191,'DataType Conversion'!$A$8:$I$37,3,0))</f>
        <v>STRING</v>
      </c>
      <c r="W191" s="0" t="str">
        <f aca="false">IF(J191="", "",J191)</f>
        <v/>
      </c>
      <c r="X191" s="0" t="str">
        <f aca="false">S191</f>
        <v>Y</v>
      </c>
      <c r="Y191" s="0" t="str">
        <f aca="false">IF(OR($U191="Id",$U191="LastModifiedDate"), "C","")</f>
        <v/>
      </c>
      <c r="Z191" s="0" t="str">
        <f aca="false">IF(Q191= "", "", IF(H191="Picklist", "Y", "N"))</f>
        <v>N</v>
      </c>
      <c r="AA191" s="0" t="str">
        <f aca="false">IF(OR(U191="CreatedDate",U191="CreatedById"),"Must be populated when changeType = CREATE","")</f>
        <v/>
      </c>
      <c r="AB191" s="0" t="str">
        <f aca="false">IF($B191="","",VLOOKUP($B191,'Object Info'!$A$2:$F$13,5,0))</f>
        <v>rskcsp_ds_spread_statement_period_curated</v>
      </c>
      <c r="AC191" s="0" t="str">
        <f aca="false">U191</f>
        <v>LLC_BI__External_Period_Key__c</v>
      </c>
      <c r="AD191" s="0" t="str">
        <f aca="false">V191</f>
        <v>STRING</v>
      </c>
      <c r="AE191" s="0" t="str">
        <f aca="false">IF(W191="","",W191)</f>
        <v/>
      </c>
      <c r="AF191" s="0" t="str">
        <f aca="false">X191</f>
        <v>Y</v>
      </c>
      <c r="AG191" s="0" t="str">
        <f aca="false">M191</f>
        <v/>
      </c>
      <c r="AH191" s="0" t="str">
        <f aca="false">IF(AC191="LastModifiedDate","Must be latest date for the record id in Staging, and date must be t-1", "")</f>
        <v/>
      </c>
      <c r="AL191" s="0" t="str">
        <f aca="false">IF($B191="","",VLOOKUP($B191,'Object Info'!$A$2:$F$13,6,0))</f>
        <v>spread_statement_period</v>
      </c>
      <c r="AM191" s="0" t="str">
        <f aca="false">IF(AC191="","",IF(OR(AC191="ccs_migration_id__c"),SUBSTITUTE(LOWER(AC191),"__c",""),_xlfn.IFNA(SUBSTITUTE(SUBSTITUTE(SUBSTITUTE(SUBSTITUTE(AC191,"LLC_BI__",""),"CCS_",""),"__c",""),"cm_",""),AC191)))</f>
        <v>External_Period_Key</v>
      </c>
      <c r="AN191" s="0" t="str">
        <f aca="false">IF(AD191="","",AD191)</f>
        <v>STRING</v>
      </c>
      <c r="AO191" s="0" t="str">
        <f aca="false">IF(AE191="","",AE191)</f>
        <v/>
      </c>
      <c r="AP191" s="0" t="str">
        <f aca="false">IF(AF191="","",AF191)</f>
        <v>Y</v>
      </c>
      <c r="AQ191" s="0" t="str">
        <f aca="false">IF(AG191="","",AG191)</f>
        <v/>
      </c>
    </row>
    <row r="192" customFormat="false" ht="15" hidden="false" customHeight="false" outlineLevel="0" collapsed="false">
      <c r="A192" s="0" t="str">
        <f aca="false">B192&amp;D192</f>
        <v>LLC_BI__Spread_Statement_Period__cLLC_BI__externalLookupKey__c</v>
      </c>
      <c r="B192" s="0" t="s">
        <v>87</v>
      </c>
      <c r="C192" s="0" t="str">
        <f aca="false">_xlfn.IFNA(VLOOKUP($A192,nCino_DMW!$A$2:$AI$358,7,0),"")</f>
        <v>Spread Statement Period</v>
      </c>
      <c r="D192" s="0" t="s">
        <v>381</v>
      </c>
      <c r="E192" s="0" t="str">
        <f aca="false">_xlfn.IFNA(VLOOKUP($A192,nCino_DMW!$A$2:$AI$358,9,0),"")</f>
        <v>externalLookupKey</v>
      </c>
      <c r="F192" s="0" t="str">
        <f aca="false">_xlfn.IFNA(VLOOKUP($A192,nCino_DMW!$A$1:$AI$358,12,0),"")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92" s="0" t="str">
        <f aca="false">_xlfn.IFNA(IF(VLOOKUP($A192,nCino_DMW!$A$1:$AI$358,13,0)=0,"", VLOOKUP($A192,nCino_DMW!$A$1:$AI$358,13,0)),"")</f>
        <v>Text (External ID) (Unique Case Insensitive)</v>
      </c>
      <c r="H192" s="0" t="str">
        <f aca="false">_xlfn.IFNA(IF(VLOOKUP($A192,nCino_DevProc!$A$2:$S$352,8,0)=0,"", VLOOKUP($A192,nCino_DevProc!$A$2:$S$352,8,0)),"")</f>
        <v>string</v>
      </c>
      <c r="I192" s="0" t="n">
        <f aca="false">_xlfn.IFNA(IF(VLOOKUP($A192,nCino_DMW!$A$1:$AI$358,2,0)=0,"", VLOOKUP($A192,nCino_DMW!$A$1:$AI$358,2,0)),"")</f>
        <v>36</v>
      </c>
      <c r="K192" s="0" t="str">
        <f aca="false">IFERROR(IF(VLOOKUP($A192,nCino_DMW!$A$1:$AI$358,22,0)="Y", "N", IF(VLOOKUP($A192,nCino_DMW!$A$1:$AI$358,22,0)="N",  "Y", "")),"")</f>
        <v>Y</v>
      </c>
      <c r="L192" s="0" t="str">
        <f aca="false">_xlfn.IFNA(IF(VLOOKUP($A192,nCino_DevProc!$A$2:$S$352,8,0)=TRUE(), "Y", "N"),"")</f>
        <v>N</v>
      </c>
      <c r="M192" s="0" t="str">
        <f aca="false">IFERROR(IF(VLOOKUP($A192,nCino_DevProc!$A$2:$S$352,18,0)=TRUE(), "E", IF(D192="Id", "P", IF(OR(LEFT(G192, 6) = "Lookup", LEFT(G192, 6) ="Master"), "F",""))),"")</f>
        <v/>
      </c>
      <c r="N192" s="0" t="str">
        <f aca="false">_xlfn.IFNA(IF(VLOOKUP($A192,nCino_DMW!$A$1:$AI$358,4,0)="System generated", "Y", "N"),"")</f>
        <v>N</v>
      </c>
      <c r="O192" s="0" t="str">
        <f aca="false">IF(LEFT(G192,6)="lookup", G192,IF(OR(D192=0, IFERROR(VLOOKUP($A192,nCino_DevProc!$A$2:$S$352,18,0),0)=0),"", VLOOKUP($A192,nCino_DevProc!$A$2:$S$352,18,0)))</f>
        <v/>
      </c>
      <c r="P192" s="0" t="str">
        <f aca="false">IF($B192="","",VLOOKUP($B192,'Object Info'!$A$2:$F$13,3,0))</f>
        <v>rskcsp_ds_spread_statement_period</v>
      </c>
      <c r="Q192" s="0" t="str">
        <f aca="false">IF(D192="","",D192)</f>
        <v>LLC_BI__externalLookupKey__c</v>
      </c>
      <c r="R192" s="0" t="s">
        <v>158</v>
      </c>
      <c r="S192" s="0" t="str">
        <f aca="false">IF(OR(Q192 ="transactionKey", Q192="sequenceNumber", Q192 = "commitTimestamp", Q192 = "commitUser",Q192 = "commitNumber", Q192="changetype",Q192="entityName",Q192="ID", LEFT(Q192,12)="LastModified"), "N","Y")</f>
        <v>Y</v>
      </c>
      <c r="T192" s="0" t="str">
        <f aca="false">IF($B192="","",VLOOKUP($B192,'Object Info'!$A$2:$F$13,4,0))</f>
        <v>rskcsp_ds_spread_statement_period_staging</v>
      </c>
      <c r="U192" s="0" t="str">
        <f aca="false">Q192</f>
        <v>LLC_BI__externalLookupKey__c</v>
      </c>
      <c r="V192" s="0" t="str">
        <f aca="false">IF(OR(LEFT(H192,9)="reference", D192=""),"STRING",VLOOKUP($H192,'DataType Conversion'!$A$8:$I$37,3,0))</f>
        <v>STRING</v>
      </c>
      <c r="W192" s="0" t="str">
        <f aca="false">IF(J192="", "",J192)</f>
        <v/>
      </c>
      <c r="X192" s="0" t="str">
        <f aca="false">S192</f>
        <v>Y</v>
      </c>
      <c r="Y192" s="0" t="str">
        <f aca="false">IF(OR($U192="Id",$U192="LastModifiedDate"), "C","")</f>
        <v/>
      </c>
      <c r="Z192" s="0" t="str">
        <f aca="false">IF(Q192= "", "", IF(H192="Picklist", "Y", "N"))</f>
        <v>N</v>
      </c>
      <c r="AA192" s="0" t="str">
        <f aca="false">IF(OR(U192="CreatedDate",U192="CreatedById"),"Must be populated when changeType = CREATE","")</f>
        <v/>
      </c>
      <c r="AB192" s="0" t="str">
        <f aca="false">IF($B192="","",VLOOKUP($B192,'Object Info'!$A$2:$F$13,5,0))</f>
        <v>rskcsp_ds_spread_statement_period_curated</v>
      </c>
      <c r="AC192" s="0" t="str">
        <f aca="false">U192</f>
        <v>LLC_BI__externalLookupKey__c</v>
      </c>
      <c r="AD192" s="0" t="str">
        <f aca="false">V192</f>
        <v>STRING</v>
      </c>
      <c r="AE192" s="0" t="str">
        <f aca="false">IF(W192="","",W192)</f>
        <v/>
      </c>
      <c r="AF192" s="0" t="str">
        <f aca="false">X192</f>
        <v>Y</v>
      </c>
      <c r="AG192" s="0" t="str">
        <f aca="false">M192</f>
        <v/>
      </c>
      <c r="AH192" s="0" t="str">
        <f aca="false">IF(AC192="LastModifiedDate","Must be latest date for the record id in Staging, and date must be t-1", "")</f>
        <v/>
      </c>
      <c r="AL192" s="0" t="str">
        <f aca="false">IF($B192="","",VLOOKUP($B192,'Object Info'!$A$2:$F$13,6,0))</f>
        <v>spread_statement_period</v>
      </c>
      <c r="AM192" s="0" t="str">
        <f aca="false">IF(AC192="","",IF(OR(AC192="ccs_migration_id__c"),SUBSTITUTE(LOWER(AC192),"__c",""),_xlfn.IFNA(SUBSTITUTE(SUBSTITUTE(SUBSTITUTE(SUBSTITUTE(AC192,"LLC_BI__",""),"CCS_",""),"__c",""),"cm_",""),AC192)))</f>
        <v>externalLookupKey</v>
      </c>
      <c r="AN192" s="0" t="str">
        <f aca="false">IF(AD192="","",AD192)</f>
        <v>STRING</v>
      </c>
      <c r="AO192" s="0" t="str">
        <f aca="false">IF(AE192="","",AE192)</f>
        <v/>
      </c>
      <c r="AP192" s="0" t="str">
        <f aca="false">IF(AF192="","",AF192)</f>
        <v>Y</v>
      </c>
      <c r="AQ192" s="0" t="str">
        <f aca="false">IF(AG192="","",AG192)</f>
        <v/>
      </c>
    </row>
    <row r="193" customFormat="false" ht="15" hidden="false" customHeight="false" outlineLevel="0" collapsed="false">
      <c r="A193" s="0" t="str">
        <f aca="false">B193&amp;D193</f>
        <v>LLC_BI__Spread_Statement_Period__cLLC_BI__Fiscal_Year_TTM_Period__c</v>
      </c>
      <c r="B193" s="0" t="s">
        <v>87</v>
      </c>
      <c r="C193" s="0" t="str">
        <f aca="false">_xlfn.IFNA(VLOOKUP($A193,nCino_DMW!$A$2:$AI$358,7,0),"")</f>
        <v>Spread Statement Period</v>
      </c>
      <c r="D193" s="0" t="s">
        <v>413</v>
      </c>
      <c r="E193" s="0" t="str">
        <f aca="false">_xlfn.IFNA(VLOOKUP($A193,nCino_DMW!$A$2:$AI$358,9,0),"")</f>
        <v>Fiscal Year TTM Period</v>
      </c>
      <c r="F193" s="0" t="str">
        <f aca="false">_xlfn.IFNA(VLOOKUP($A193,nCino_DMW!$A$1:$AI$358,12,0),"")</f>
        <v>The full fiscal year period to be used in a trailing twelve month calculation.</v>
      </c>
      <c r="G193" s="0" t="str">
        <f aca="false">_xlfn.IFNA(IF(VLOOKUP($A193,nCino_DMW!$A$1:$AI$358,13,0)=0,"", VLOOKUP($A193,nCino_DMW!$A$1:$AI$358,13,0)),"")</f>
        <v>Lookup(Spread Statement Period)</v>
      </c>
      <c r="H193" s="0" t="str">
        <f aca="false">_xlfn.IFNA(IF(VLOOKUP($A193,nCino_DevProc!$A$2:$S$352,8,0)=0,"", VLOOKUP($A193,nCino_DevProc!$A$2:$S$352,8,0)),"")</f>
        <v>reference(LLC_BI__Spread_Statement_Period__c)</v>
      </c>
      <c r="I193" s="0" t="n">
        <f aca="false">_xlfn.IFNA(IF(VLOOKUP($A193,nCino_DMW!$A$1:$AI$358,2,0)=0,"", VLOOKUP($A193,nCino_DMW!$A$1:$AI$358,2,0)),"")</f>
        <v>18</v>
      </c>
      <c r="K193" s="0" t="str">
        <f aca="false">IFERROR(IF(VLOOKUP($A193,nCino_DMW!$A$1:$AI$358,22,0)="Y", "N", IF(VLOOKUP($A193,nCino_DMW!$A$1:$AI$358,22,0)="N",  "Y", "")),"")</f>
        <v>Y</v>
      </c>
      <c r="L193" s="0" t="str">
        <f aca="false">_xlfn.IFNA(IF(VLOOKUP($A193,nCino_DevProc!$A$2:$S$352,8,0)=TRUE(), "Y", "N"),"")</f>
        <v>N</v>
      </c>
      <c r="M193" s="0" t="str">
        <f aca="false">IFERROR(IF(VLOOKUP($A193,nCino_DevProc!$A$2:$S$352,18,0)=TRUE(), "E", IF(D193="Id", "P", IF(OR(LEFT(G193, 6) = "Lookup", LEFT(G193, 6) ="Master"), "F",""))),"")</f>
        <v>F</v>
      </c>
      <c r="N193" s="0" t="str">
        <f aca="false">_xlfn.IFNA(IF(VLOOKUP($A193,nCino_DMW!$A$1:$AI$358,4,0)="System generated", "Y", "N"),"")</f>
        <v>N</v>
      </c>
      <c r="O193" s="0" t="str">
        <f aca="false">IF(LEFT(G193,6)="lookup", G193,IF(OR(D193=0, IFERROR(VLOOKUP($A193,nCino_DevProc!$A$2:$S$352,18,0),0)=0),"", VLOOKUP($A193,nCino_DevProc!$A$2:$S$352,18,0)))</f>
        <v>Lookup(Spread Statement Period)</v>
      </c>
      <c r="P193" s="0" t="str">
        <f aca="false">IF($B193="","",VLOOKUP($B193,'Object Info'!$A$2:$F$13,3,0))</f>
        <v>rskcsp_ds_spread_statement_period</v>
      </c>
      <c r="Q193" s="0" t="str">
        <f aca="false">IF(D193="","",D193)</f>
        <v>LLC_BI__Fiscal_Year_TTM_Period__c</v>
      </c>
      <c r="R193" s="0" t="s">
        <v>158</v>
      </c>
      <c r="S193" s="0" t="str">
        <f aca="false">IF(OR(Q193 ="transactionKey", Q193="sequenceNumber", Q193 = "commitTimestamp", Q193 = "commitUser",Q193 = "commitNumber", Q193="changetype",Q193="entityName",Q193="ID", LEFT(Q193,12)="LastModified"), "N","Y")</f>
        <v>Y</v>
      </c>
      <c r="T193" s="0" t="str">
        <f aca="false">IF($B193="","",VLOOKUP($B193,'Object Info'!$A$2:$F$13,4,0))</f>
        <v>rskcsp_ds_spread_statement_period_staging</v>
      </c>
      <c r="U193" s="0" t="str">
        <f aca="false">Q193</f>
        <v>LLC_BI__Fiscal_Year_TTM_Period__c</v>
      </c>
      <c r="V193" s="0" t="str">
        <f aca="false">IF(OR(LEFT(H193,9)="reference", D193=""),"STRING",VLOOKUP($H193,'DataType Conversion'!$A$8:$I$37,3,0))</f>
        <v>STRING</v>
      </c>
      <c r="W193" s="0" t="str">
        <f aca="false">IF(J193="", "",J193)</f>
        <v/>
      </c>
      <c r="X193" s="0" t="str">
        <f aca="false">S193</f>
        <v>Y</v>
      </c>
      <c r="Y193" s="0" t="str">
        <f aca="false">IF(OR($U193="Id",$U193="LastModifiedDate"), "C","")</f>
        <v/>
      </c>
      <c r="Z193" s="0" t="str">
        <f aca="false">IF(Q193= "", "", IF(H193="Picklist", "Y", "N"))</f>
        <v>N</v>
      </c>
      <c r="AA193" s="0" t="str">
        <f aca="false">IF(OR(U193="CreatedDate",U193="CreatedById"),"Must be populated when changeType = CREATE","")</f>
        <v/>
      </c>
      <c r="AB193" s="0" t="str">
        <f aca="false">IF($B193="","",VLOOKUP($B193,'Object Info'!$A$2:$F$13,5,0))</f>
        <v>rskcsp_ds_spread_statement_period_curated</v>
      </c>
      <c r="AC193" s="0" t="str">
        <f aca="false">U193</f>
        <v>LLC_BI__Fiscal_Year_TTM_Period__c</v>
      </c>
      <c r="AD193" s="0" t="str">
        <f aca="false">V193</f>
        <v>STRING</v>
      </c>
      <c r="AE193" s="0" t="str">
        <f aca="false">IF(W193="","",W193)</f>
        <v/>
      </c>
      <c r="AF193" s="0" t="str">
        <f aca="false">X193</f>
        <v>Y</v>
      </c>
      <c r="AG193" s="0" t="str">
        <f aca="false">M193</f>
        <v>F</v>
      </c>
      <c r="AH193" s="0" t="str">
        <f aca="false">IF(AC193="LastModifiedDate","Must be latest date for the record id in Staging, and date must be t-1", "")</f>
        <v/>
      </c>
      <c r="AL193" s="0" t="str">
        <f aca="false">IF($B193="","",VLOOKUP($B193,'Object Info'!$A$2:$F$13,6,0))</f>
        <v>spread_statement_period</v>
      </c>
      <c r="AM193" s="0" t="str">
        <f aca="false">IF(AC193="","",IF(OR(AC193="ccs_migration_id__c"),SUBSTITUTE(LOWER(AC193),"__c",""),_xlfn.IFNA(SUBSTITUTE(SUBSTITUTE(SUBSTITUTE(SUBSTITUTE(AC193,"LLC_BI__",""),"CCS_",""),"__c",""),"cm_",""),AC193)))</f>
        <v>Fiscal_Year_TTM_Period</v>
      </c>
      <c r="AN193" s="0" t="str">
        <f aca="false">IF(AD193="","",AD193)</f>
        <v>STRING</v>
      </c>
      <c r="AO193" s="0" t="str">
        <f aca="false">IF(AE193="","",AE193)</f>
        <v/>
      </c>
      <c r="AP193" s="0" t="str">
        <f aca="false">IF(AF193="","",AF193)</f>
        <v>Y</v>
      </c>
      <c r="AQ193" s="0" t="str">
        <f aca="false">IF(AG193="","",AG193)</f>
        <v>F</v>
      </c>
    </row>
    <row r="194" customFormat="false" ht="15" hidden="false" customHeight="false" outlineLevel="0" collapsed="false">
      <c r="A194" s="0" t="str">
        <f aca="false">B194&amp;D194</f>
        <v>LLC_BI__Spread_Statement_Period__cId</v>
      </c>
      <c r="B194" s="0" t="s">
        <v>87</v>
      </c>
      <c r="C194" s="0" t="str">
        <f aca="false">_xlfn.IFNA(VLOOKUP($A194,nCino_DMW!$A$2:$AI$358,7,0),"")</f>
        <v>Spread Statement Period</v>
      </c>
      <c r="D194" s="0" t="s">
        <v>143</v>
      </c>
      <c r="E194" s="0" t="str">
        <f aca="false">_xlfn.IFNA(VLOOKUP($A194,nCino_DMW!$A$2:$AI$358,9,0),"")</f>
        <v>Id</v>
      </c>
      <c r="F194" s="0" t="str">
        <f aca="false">_xlfn.IFNA(VLOOKUP($A194,nCino_DMW!$A$1:$AI$358,12,0),"")</f>
        <v>Id</v>
      </c>
      <c r="G194" s="0" t="str">
        <f aca="false">_xlfn.IFNA(IF(VLOOKUP($A194,nCino_DMW!$A$1:$AI$358,13,0)=0,"", VLOOKUP($A194,nCino_DMW!$A$1:$AI$358,13,0)),"")</f>
        <v>Id</v>
      </c>
      <c r="H194" s="0" t="str">
        <f aca="false">_xlfn.IFNA(IF(VLOOKUP($A194,nCino_DevProc!$A$2:$S$352,8,0)=0,"", VLOOKUP($A194,nCino_DevProc!$A$2:$S$352,8,0)),"")</f>
        <v>id</v>
      </c>
      <c r="I194" s="0" t="n">
        <f aca="false">_xlfn.IFNA(IF(VLOOKUP($A194,nCino_DMW!$A$1:$AI$358,2,0)=0,"", VLOOKUP($A194,nCino_DMW!$A$1:$AI$358,2,0)),"")</f>
        <v>18</v>
      </c>
      <c r="K194" s="0" t="str">
        <f aca="false">IFERROR(IF(VLOOKUP($A194,nCino_DMW!$A$1:$AI$358,22,0)="Y", "N", IF(VLOOKUP($A194,nCino_DMW!$A$1:$AI$358,22,0)="N",  "Y", "")),"")</f>
        <v>Y</v>
      </c>
      <c r="L194" s="0" t="str">
        <f aca="false">_xlfn.IFNA(IF(VLOOKUP($A194,nCino_DevProc!$A$2:$S$352,8,0)=TRUE(), "Y", "N"),"")</f>
        <v>N</v>
      </c>
      <c r="M194" s="0" t="str">
        <f aca="false">IFERROR(IF(VLOOKUP($A194,nCino_DevProc!$A$2:$S$352,18,0)=TRUE(), "E", IF(D194="Id", "P", IF(OR(LEFT(G194, 6) = "Lookup", LEFT(G194, 6) ="Master"), "F",""))),"")</f>
        <v>P</v>
      </c>
      <c r="N194" s="0" t="str">
        <f aca="false">_xlfn.IFNA(IF(VLOOKUP($A194,nCino_DMW!$A$1:$AI$358,4,0)="System generated", "Y", "N"),"")</f>
        <v>Y</v>
      </c>
      <c r="O194" s="0" t="str">
        <f aca="false">IF(LEFT(G194,6)="lookup", G194,IF(OR(D194=0, IFERROR(VLOOKUP($A194,nCino_DevProc!$A$2:$S$352,18,0),0)=0),"", VLOOKUP($A194,nCino_DevProc!$A$2:$S$352,18,0)))</f>
        <v/>
      </c>
      <c r="P194" s="0" t="str">
        <f aca="false">IF($B194="","",VLOOKUP($B194,'Object Info'!$A$2:$F$13,3,0))</f>
        <v>rskcsp_ds_spread_statement_period</v>
      </c>
      <c r="Q194" s="0" t="str">
        <f aca="false">IF(D194="","",D194)</f>
        <v>Id</v>
      </c>
      <c r="R194" s="0" t="s">
        <v>158</v>
      </c>
      <c r="S194" s="0" t="str">
        <f aca="false">IF(OR(Q194 ="transactionKey", Q194="sequenceNumber", Q194 = "commitTimestamp", Q194 = "commitUser",Q194 = "commitNumber", Q194="changetype",Q194="entityName",Q194="ID", LEFT(Q194,12)="LastModified"), "N","Y")</f>
        <v>N</v>
      </c>
      <c r="T194" s="0" t="str">
        <f aca="false">IF($B194="","",VLOOKUP($B194,'Object Info'!$A$2:$F$13,4,0))</f>
        <v>rskcsp_ds_spread_statement_period_staging</v>
      </c>
      <c r="U194" s="0" t="str">
        <f aca="false">Q194</f>
        <v>Id</v>
      </c>
      <c r="V194" s="0" t="str">
        <f aca="false">IF(OR(LEFT(H194,9)="reference", D194=""),"STRING",VLOOKUP($H194,'DataType Conversion'!$A$8:$I$37,3,0))</f>
        <v>STRING</v>
      </c>
      <c r="W194" s="0" t="str">
        <f aca="false">IF(J194="", "",J194)</f>
        <v/>
      </c>
      <c r="X194" s="0" t="str">
        <f aca="false">S194</f>
        <v>N</v>
      </c>
      <c r="Y194" s="0" t="str">
        <f aca="false">IF(OR($U194="Id",$U194="LastModifiedDate"), "C","")</f>
        <v>C</v>
      </c>
      <c r="Z194" s="0" t="str">
        <f aca="false">IF(Q194= "", "", IF(H194="Picklist", "Y", "N"))</f>
        <v>N</v>
      </c>
      <c r="AA194" s="0" t="str">
        <f aca="false">IF(OR(U194="CreatedDate",U194="CreatedById"),"Must be populated when changeType = CREATE","")</f>
        <v/>
      </c>
      <c r="AB194" s="0" t="str">
        <f aca="false">IF($B194="","",VLOOKUP($B194,'Object Info'!$A$2:$F$13,5,0))</f>
        <v>rskcsp_ds_spread_statement_period_curated</v>
      </c>
      <c r="AC194" s="0" t="str">
        <f aca="false">U194</f>
        <v>Id</v>
      </c>
      <c r="AD194" s="0" t="str">
        <f aca="false">V194</f>
        <v>STRING</v>
      </c>
      <c r="AE194" s="0" t="str">
        <f aca="false">IF(W194="","",W194)</f>
        <v/>
      </c>
      <c r="AF194" s="0" t="str">
        <f aca="false">X194</f>
        <v>N</v>
      </c>
      <c r="AG194" s="0" t="str">
        <f aca="false">M194</f>
        <v>P</v>
      </c>
      <c r="AH194" s="0" t="str">
        <f aca="false">IF(AC194="LastModifiedDate","Must be latest date for the record id in Staging, and date must be t-1", "")</f>
        <v/>
      </c>
      <c r="AL194" s="0" t="str">
        <f aca="false">IF($B194="","",VLOOKUP($B194,'Object Info'!$A$2:$F$13,6,0))</f>
        <v>spread_statement_period</v>
      </c>
      <c r="AM194" s="0" t="str">
        <f aca="false">IF(AC194="","",IF(OR(AC194="ccs_migration_id__c"),SUBSTITUTE(LOWER(AC194),"__c",""),_xlfn.IFNA(SUBSTITUTE(SUBSTITUTE(SUBSTITUTE(SUBSTITUTE(AC194,"LLC_BI__",""),"CCS_",""),"__c",""),"cm_",""),AC194)))</f>
        <v>Id</v>
      </c>
      <c r="AN194" s="0" t="str">
        <f aca="false">IF(AD194="","",AD194)</f>
        <v>STRING</v>
      </c>
      <c r="AO194" s="0" t="str">
        <f aca="false">IF(AE194="","",AE194)</f>
        <v/>
      </c>
      <c r="AP194" s="0" t="str">
        <f aca="false">IF(AF194="","",AF194)</f>
        <v>N</v>
      </c>
      <c r="AQ194" s="0" t="str">
        <f aca="false">IF(AG194="","",AG194)</f>
        <v>P</v>
      </c>
    </row>
    <row r="195" customFormat="false" ht="15" hidden="false" customHeight="false" outlineLevel="0" collapsed="false">
      <c r="A195" s="0" t="str">
        <f aca="false">B195&amp;D195</f>
        <v>LLC_BI__Spread_Statement_Period__cLLC_BI__Initial_Interim_TTM_Period__c</v>
      </c>
      <c r="B195" s="0" t="s">
        <v>87</v>
      </c>
      <c r="C195" s="0" t="str">
        <f aca="false">_xlfn.IFNA(VLOOKUP($A195,nCino_DMW!$A$2:$AI$358,7,0),"")</f>
        <v>Spread Statement Period</v>
      </c>
      <c r="D195" s="0" t="s">
        <v>416</v>
      </c>
      <c r="E195" s="0" t="str">
        <f aca="false">_xlfn.IFNA(VLOOKUP($A195,nCino_DMW!$A$2:$AI$358,9,0),"")</f>
        <v>Initial Interim TTM Period</v>
      </c>
      <c r="F195" s="0" t="str">
        <f aca="false">_xlfn.IFNA(VLOOKUP($A195,nCino_DMW!$A$1:$AI$358,12,0),"")</f>
        <v>The first interim period to be used in a trailing twelve month calculation.</v>
      </c>
      <c r="G195" s="0" t="str">
        <f aca="false">_xlfn.IFNA(IF(VLOOKUP($A195,nCino_DMW!$A$1:$AI$358,13,0)=0,"", VLOOKUP($A195,nCino_DMW!$A$1:$AI$358,13,0)),"")</f>
        <v>Lookup(Spread Statement Period)</v>
      </c>
      <c r="H195" s="0" t="str">
        <f aca="false">_xlfn.IFNA(IF(VLOOKUP($A195,nCino_DevProc!$A$2:$S$352,8,0)=0,"", VLOOKUP($A195,nCino_DevProc!$A$2:$S$352,8,0)),"")</f>
        <v>reference(LLC_BI__Spread_Statement_Period__c)</v>
      </c>
      <c r="I195" s="0" t="n">
        <f aca="false">_xlfn.IFNA(IF(VLOOKUP($A195,nCino_DMW!$A$1:$AI$358,2,0)=0,"", VLOOKUP($A195,nCino_DMW!$A$1:$AI$358,2,0)),"")</f>
        <v>18</v>
      </c>
      <c r="K195" s="0" t="str">
        <f aca="false">IFERROR(IF(VLOOKUP($A195,nCino_DMW!$A$1:$AI$358,22,0)="Y", "N", IF(VLOOKUP($A195,nCino_DMW!$A$1:$AI$358,22,0)="N",  "Y", "")),"")</f>
        <v>Y</v>
      </c>
      <c r="L195" s="0" t="str">
        <f aca="false">_xlfn.IFNA(IF(VLOOKUP($A195,nCino_DevProc!$A$2:$S$352,8,0)=TRUE(), "Y", "N"),"")</f>
        <v>N</v>
      </c>
      <c r="M195" s="0" t="str">
        <f aca="false">IFERROR(IF(VLOOKUP($A195,nCino_DevProc!$A$2:$S$352,18,0)=TRUE(), "E", IF(D195="Id", "P", IF(OR(LEFT(G195, 6) = "Lookup", LEFT(G195, 6) ="Master"), "F",""))),"")</f>
        <v>F</v>
      </c>
      <c r="N195" s="0" t="str">
        <f aca="false">_xlfn.IFNA(IF(VLOOKUP($A195,nCino_DMW!$A$1:$AI$358,4,0)="System generated", "Y", "N"),"")</f>
        <v>N</v>
      </c>
      <c r="O195" s="0" t="str">
        <f aca="false">IF(LEFT(G195,6)="lookup", G195,IF(OR(D195=0, IFERROR(VLOOKUP($A195,nCino_DevProc!$A$2:$S$352,18,0),0)=0),"", VLOOKUP($A195,nCino_DevProc!$A$2:$S$352,18,0)))</f>
        <v>Lookup(Spread Statement Period)</v>
      </c>
      <c r="P195" s="0" t="str">
        <f aca="false">IF($B195="","",VLOOKUP($B195,'Object Info'!$A$2:$F$13,3,0))</f>
        <v>rskcsp_ds_spread_statement_period</v>
      </c>
      <c r="Q195" s="0" t="str">
        <f aca="false">IF(D195="","",D195)</f>
        <v>LLC_BI__Initial_Interim_TTM_Period__c</v>
      </c>
      <c r="R195" s="0" t="s">
        <v>158</v>
      </c>
      <c r="S195" s="0" t="str">
        <f aca="false">IF(OR(Q195 ="transactionKey", Q195="sequenceNumber", Q195 = "commitTimestamp", Q195 = "commitUser",Q195 = "commitNumber", Q195="changetype",Q195="entityName",Q195="ID", LEFT(Q195,12)="LastModified"), "N","Y")</f>
        <v>Y</v>
      </c>
      <c r="T195" s="0" t="str">
        <f aca="false">IF($B195="","",VLOOKUP($B195,'Object Info'!$A$2:$F$13,4,0))</f>
        <v>rskcsp_ds_spread_statement_period_staging</v>
      </c>
      <c r="U195" s="0" t="str">
        <f aca="false">Q195</f>
        <v>LLC_BI__Initial_Interim_TTM_Period__c</v>
      </c>
      <c r="V195" s="0" t="str">
        <f aca="false">IF(OR(LEFT(H195,9)="reference", D195=""),"STRING",VLOOKUP($H195,'DataType Conversion'!$A$8:$I$37,3,0))</f>
        <v>STRING</v>
      </c>
      <c r="W195" s="0" t="str">
        <f aca="false">IF(J195="", "",J195)</f>
        <v/>
      </c>
      <c r="X195" s="0" t="str">
        <f aca="false">S195</f>
        <v>Y</v>
      </c>
      <c r="Y195" s="0" t="str">
        <f aca="false">IF(OR($U195="Id",$U195="LastModifiedDate"), "C","")</f>
        <v/>
      </c>
      <c r="Z195" s="0" t="str">
        <f aca="false">IF(Q195= "", "", IF(H195="Picklist", "Y", "N"))</f>
        <v>N</v>
      </c>
      <c r="AA195" s="0" t="str">
        <f aca="false">IF(OR(U195="CreatedDate",U195="CreatedById"),"Must be populated when changeType = CREATE","")</f>
        <v/>
      </c>
      <c r="AB195" s="0" t="str">
        <f aca="false">IF($B195="","",VLOOKUP($B195,'Object Info'!$A$2:$F$13,5,0))</f>
        <v>rskcsp_ds_spread_statement_period_curated</v>
      </c>
      <c r="AC195" s="0" t="str">
        <f aca="false">U195</f>
        <v>LLC_BI__Initial_Interim_TTM_Period__c</v>
      </c>
      <c r="AD195" s="0" t="str">
        <f aca="false">V195</f>
        <v>STRING</v>
      </c>
      <c r="AE195" s="0" t="str">
        <f aca="false">IF(W195="","",W195)</f>
        <v/>
      </c>
      <c r="AF195" s="0" t="str">
        <f aca="false">X195</f>
        <v>Y</v>
      </c>
      <c r="AG195" s="0" t="str">
        <f aca="false">M195</f>
        <v>F</v>
      </c>
      <c r="AH195" s="0" t="str">
        <f aca="false">IF(AC195="LastModifiedDate","Must be latest date for the record id in Staging, and date must be t-1", "")</f>
        <v/>
      </c>
      <c r="AL195" s="0" t="str">
        <f aca="false">IF($B195="","",VLOOKUP($B195,'Object Info'!$A$2:$F$13,6,0))</f>
        <v>spread_statement_period</v>
      </c>
      <c r="AM195" s="0" t="str">
        <f aca="false">IF(AC195="","",IF(OR(AC195="ccs_migration_id__c"),SUBSTITUTE(LOWER(AC195),"__c",""),_xlfn.IFNA(SUBSTITUTE(SUBSTITUTE(SUBSTITUTE(SUBSTITUTE(AC195,"LLC_BI__",""),"CCS_",""),"__c",""),"cm_",""),AC195)))</f>
        <v>Initial_Interim_TTM_Period</v>
      </c>
      <c r="AN195" s="0" t="str">
        <f aca="false">IF(AD195="","",AD195)</f>
        <v>STRING</v>
      </c>
      <c r="AO195" s="0" t="str">
        <f aca="false">IF(AE195="","",AE195)</f>
        <v/>
      </c>
      <c r="AP195" s="0" t="str">
        <f aca="false">IF(AF195="","",AF195)</f>
        <v>Y</v>
      </c>
      <c r="AQ195" s="0" t="str">
        <f aca="false">IF(AG195="","",AG195)</f>
        <v>F</v>
      </c>
    </row>
    <row r="196" customFormat="false" ht="15" hidden="false" customHeight="false" outlineLevel="0" collapsed="false">
      <c r="A196" s="0" t="str">
        <f aca="false">B196&amp;D196</f>
        <v>LLC_BI__Spread_Statement_Period__cLLC_BI__Is_Annual__c</v>
      </c>
      <c r="B196" s="0" t="s">
        <v>87</v>
      </c>
      <c r="C196" s="0" t="str">
        <f aca="false">_xlfn.IFNA(VLOOKUP($A196,nCino_DMW!$A$2:$AI$358,7,0),"")</f>
        <v>Spread Statement Period</v>
      </c>
      <c r="D196" s="0" t="s">
        <v>456</v>
      </c>
      <c r="E196" s="0" t="str">
        <f aca="false">_xlfn.IFNA(VLOOKUP($A196,nCino_DMW!$A$2:$AI$358,9,0),"")</f>
        <v>Is Annual</v>
      </c>
      <c r="F196" s="0" t="str">
        <f aca="false">_xlfn.IFNA(VLOOKUP($A196,nCino_DMW!$A$1:$AI$358,12,0),"")</f>
        <v>Users populates this optional checkbox field when spreading financial information to indicate that the period data is annual.</v>
      </c>
      <c r="G196" s="0" t="str">
        <f aca="false">_xlfn.IFNA(IF(VLOOKUP($A196,nCino_DMW!$A$1:$AI$358,13,0)=0,"", VLOOKUP($A196,nCino_DMW!$A$1:$AI$358,13,0)),"")</f>
        <v>Checkbox</v>
      </c>
      <c r="H196" s="0" t="str">
        <f aca="false">_xlfn.IFNA(IF(VLOOKUP($A196,nCino_DevProc!$A$2:$S$352,8,0)=0,"", VLOOKUP($A196,nCino_DevProc!$A$2:$S$352,8,0)),"")</f>
        <v>boolean</v>
      </c>
      <c r="I196" s="0" t="str">
        <f aca="false">_xlfn.IFNA(IF(VLOOKUP($A196,nCino_DMW!$A$1:$AI$358,2,0)=0,"", VLOOKUP($A196,nCino_DMW!$A$1:$AI$358,2,0)),"")</f>
        <v>Boolean (True/False)</v>
      </c>
      <c r="K196" s="0" t="str">
        <f aca="false">IFERROR(IF(VLOOKUP($A196,nCino_DMW!$A$1:$AI$358,22,0)="Y", "N", IF(VLOOKUP($A196,nCino_DMW!$A$1:$AI$358,22,0)="N",  "Y", "")),"")</f>
        <v>Y</v>
      </c>
      <c r="L196" s="0" t="str">
        <f aca="false">_xlfn.IFNA(IF(VLOOKUP($A196,nCino_DevProc!$A$2:$S$352,8,0)=TRUE(), "Y", "N"),"")</f>
        <v>N</v>
      </c>
      <c r="M196" s="0" t="str">
        <f aca="false">IFERROR(IF(VLOOKUP($A196,nCino_DevProc!$A$2:$S$352,18,0)=TRUE(), "E", IF(D196="Id", "P", IF(OR(LEFT(G196, 6) = "Lookup", LEFT(G196, 6) ="Master"), "F",""))),"")</f>
        <v/>
      </c>
      <c r="N196" s="0" t="str">
        <f aca="false">_xlfn.IFNA(IF(VLOOKUP($A196,nCino_DMW!$A$1:$AI$358,4,0)="System generated", "Y", "N"),"")</f>
        <v>N</v>
      </c>
      <c r="O196" s="0" t="str">
        <f aca="false">IF(LEFT(G196,6)="lookup", G196,IF(OR(D196=0, IFERROR(VLOOKUP($A196,nCino_DevProc!$A$2:$S$352,18,0),0)=0),"", VLOOKUP($A196,nCino_DevProc!$A$2:$S$352,18,0)))</f>
        <v/>
      </c>
      <c r="P196" s="0" t="str">
        <f aca="false">IF($B196="","",VLOOKUP($B196,'Object Info'!$A$2:$F$13,3,0))</f>
        <v>rskcsp_ds_spread_statement_period</v>
      </c>
      <c r="Q196" s="0" t="str">
        <f aca="false">IF(D196="","",D196)</f>
        <v>LLC_BI__Is_Annual__c</v>
      </c>
      <c r="R196" s="0" t="s">
        <v>158</v>
      </c>
      <c r="S196" s="0" t="str">
        <f aca="false">IF(OR(Q196 ="transactionKey", Q196="sequenceNumber", Q196 = "commitTimestamp", Q196 = "commitUser",Q196 = "commitNumber", Q196="changetype",Q196="entityName",Q196="ID", LEFT(Q196,12)="LastModified"), "N","Y")</f>
        <v>Y</v>
      </c>
      <c r="T196" s="0" t="str">
        <f aca="false">IF($B196="","",VLOOKUP($B196,'Object Info'!$A$2:$F$13,4,0))</f>
        <v>rskcsp_ds_spread_statement_period_staging</v>
      </c>
      <c r="U196" s="0" t="str">
        <f aca="false">Q196</f>
        <v>LLC_BI__Is_Annual__c</v>
      </c>
      <c r="V196" s="0" t="str">
        <f aca="false">IF(OR(LEFT(H196,9)="reference", D196=""),"STRING",VLOOKUP($H196,'DataType Conversion'!$A$8:$I$37,3,0))</f>
        <v>BOOL</v>
      </c>
      <c r="W196" s="0" t="str">
        <f aca="false">IF(J196="", "",J196)</f>
        <v/>
      </c>
      <c r="X196" s="0" t="str">
        <f aca="false">S196</f>
        <v>Y</v>
      </c>
      <c r="Y196" s="0" t="str">
        <f aca="false">IF(OR($U196="Id",$U196="LastModifiedDate"), "C","")</f>
        <v/>
      </c>
      <c r="Z196" s="0" t="str">
        <f aca="false">IF(Q196= "", "", IF(H196="Picklist", "Y", "N"))</f>
        <v>N</v>
      </c>
      <c r="AA196" s="0" t="str">
        <f aca="false">IF(OR(U196="CreatedDate",U196="CreatedById"),"Must be populated when changeType = CREATE","")</f>
        <v/>
      </c>
      <c r="AB196" s="0" t="str">
        <f aca="false">IF($B196="","",VLOOKUP($B196,'Object Info'!$A$2:$F$13,5,0))</f>
        <v>rskcsp_ds_spread_statement_period_curated</v>
      </c>
      <c r="AC196" s="0" t="str">
        <f aca="false">U196</f>
        <v>LLC_BI__Is_Annual__c</v>
      </c>
      <c r="AD196" s="0" t="str">
        <f aca="false">V196</f>
        <v>BOOL</v>
      </c>
      <c r="AE196" s="0" t="str">
        <f aca="false">IF(W196="","",W196)</f>
        <v/>
      </c>
      <c r="AF196" s="0" t="str">
        <f aca="false">X196</f>
        <v>Y</v>
      </c>
      <c r="AG196" s="0" t="str">
        <f aca="false">M196</f>
        <v/>
      </c>
      <c r="AH196" s="0" t="str">
        <f aca="false">IF(AC196="LastModifiedDate","Must be latest date for the record id in Staging, and date must be t-1", "")</f>
        <v/>
      </c>
      <c r="AL196" s="0" t="str">
        <f aca="false">IF($B196="","",VLOOKUP($B196,'Object Info'!$A$2:$F$13,6,0))</f>
        <v>spread_statement_period</v>
      </c>
      <c r="AM196" s="0" t="str">
        <f aca="false">IF(AC196="","",IF(OR(AC196="ccs_migration_id__c"),SUBSTITUTE(LOWER(AC196),"__c",""),_xlfn.IFNA(SUBSTITUTE(SUBSTITUTE(SUBSTITUTE(SUBSTITUTE(AC196,"LLC_BI__",""),"CCS_",""),"__c",""),"cm_",""),AC196)))</f>
        <v>Is_Annual</v>
      </c>
      <c r="AN196" s="0" t="str">
        <f aca="false">IF(AD196="","",AD196)</f>
        <v>BOOL</v>
      </c>
      <c r="AO196" s="0" t="str">
        <f aca="false">IF(AE196="","",AE196)</f>
        <v/>
      </c>
      <c r="AP196" s="0" t="str">
        <f aca="false">IF(AF196="","",AF196)</f>
        <v>Y</v>
      </c>
      <c r="AQ196" s="0" t="str">
        <f aca="false">IF(AG196="","",AG196)</f>
        <v/>
      </c>
    </row>
    <row r="197" customFormat="false" ht="15" hidden="false" customHeight="false" outlineLevel="0" collapsed="false">
      <c r="A197" s="0" t="str">
        <f aca="false">B197&amp;D197</f>
        <v>LLC_BI__Spread_Statement_Period__cLLC_BI__Is_Fiscal_Year__c</v>
      </c>
      <c r="B197" s="0" t="s">
        <v>87</v>
      </c>
      <c r="C197" s="0" t="str">
        <f aca="false">_xlfn.IFNA(VLOOKUP($A197,nCino_DMW!$A$2:$AI$358,7,0),"")</f>
        <v>Spread Statement Period</v>
      </c>
      <c r="D197" s="0" t="s">
        <v>403</v>
      </c>
      <c r="E197" s="0" t="str">
        <f aca="false">_xlfn.IFNA(VLOOKUP($A197,nCino_DMW!$A$2:$AI$358,9,0),"")</f>
        <v>Is Fiscal Year</v>
      </c>
      <c r="F197" s="0" t="str">
        <f aca="false">_xlfn.IFNA(VLOOKUP($A197,nCino_DMW!$A$1:$AI$358,12,0),"")</f>
        <v>This field is optional. It is populated automatically, but can be altered by user selection within the spreading application. This field indicates whether a spread statement period is a fiscal year. When true, the spread statement period is a fiscal year. When false, the spread statement period is not a fiscal year. By default, this is enabled when the number of months is 12 and the statement date month matches the month set in "Fiscal_Year_End" field onthe Account object.</v>
      </c>
      <c r="G197" s="0" t="str">
        <f aca="false">_xlfn.IFNA(IF(VLOOKUP($A197,nCino_DMW!$A$1:$AI$358,13,0)=0,"", VLOOKUP($A197,nCino_DMW!$A$1:$AI$358,13,0)),"")</f>
        <v>Checkbox</v>
      </c>
      <c r="H197" s="0" t="str">
        <f aca="false">_xlfn.IFNA(IF(VLOOKUP($A197,nCino_DevProc!$A$2:$S$352,8,0)=0,"", VLOOKUP($A197,nCino_DevProc!$A$2:$S$352,8,0)),"")</f>
        <v>boolean</v>
      </c>
      <c r="I197" s="0" t="str">
        <f aca="false">_xlfn.IFNA(IF(VLOOKUP($A197,nCino_DMW!$A$1:$AI$358,2,0)=0,"", VLOOKUP($A197,nCino_DMW!$A$1:$AI$358,2,0)),"")</f>
        <v>Boolean (True/False)</v>
      </c>
      <c r="K197" s="0" t="str">
        <f aca="false">IFERROR(IF(VLOOKUP($A197,nCino_DMW!$A$1:$AI$358,22,0)="Y", "N", IF(VLOOKUP($A197,nCino_DMW!$A$1:$AI$358,22,0)="N",  "Y", "")),"")</f>
        <v>Y</v>
      </c>
      <c r="L197" s="0" t="str">
        <f aca="false">_xlfn.IFNA(IF(VLOOKUP($A197,nCino_DevProc!$A$2:$S$352,8,0)=TRUE(), "Y", "N"),"")</f>
        <v>N</v>
      </c>
      <c r="M197" s="0" t="str">
        <f aca="false">IFERROR(IF(VLOOKUP($A197,nCino_DevProc!$A$2:$S$352,18,0)=TRUE(), "E", IF(D197="Id", "P", IF(OR(LEFT(G197, 6) = "Lookup", LEFT(G197, 6) ="Master"), "F",""))),"")</f>
        <v/>
      </c>
      <c r="N197" s="0" t="str">
        <f aca="false">_xlfn.IFNA(IF(VLOOKUP($A197,nCino_DMW!$A$1:$AI$358,4,0)="System generated", "Y", "N"),"")</f>
        <v>N</v>
      </c>
      <c r="O197" s="0" t="str">
        <f aca="false">IF(LEFT(G197,6)="lookup", G197,IF(OR(D197=0, IFERROR(VLOOKUP($A197,nCino_DevProc!$A$2:$S$352,18,0),0)=0),"", VLOOKUP($A197,nCino_DevProc!$A$2:$S$352,18,0)))</f>
        <v/>
      </c>
      <c r="P197" s="0" t="str">
        <f aca="false">IF($B197="","",VLOOKUP($B197,'Object Info'!$A$2:$F$13,3,0))</f>
        <v>rskcsp_ds_spread_statement_period</v>
      </c>
      <c r="Q197" s="0" t="str">
        <f aca="false">IF(D197="","",D197)</f>
        <v>LLC_BI__Is_Fiscal_Year__c</v>
      </c>
      <c r="R197" s="0" t="s">
        <v>158</v>
      </c>
      <c r="S197" s="0" t="str">
        <f aca="false">IF(OR(Q197 ="transactionKey", Q197="sequenceNumber", Q197 = "commitTimestamp", Q197 = "commitUser",Q197 = "commitNumber", Q197="changetype",Q197="entityName",Q197="ID", LEFT(Q197,12)="LastModified"), "N","Y")</f>
        <v>Y</v>
      </c>
      <c r="T197" s="0" t="str">
        <f aca="false">IF($B197="","",VLOOKUP($B197,'Object Info'!$A$2:$F$13,4,0))</f>
        <v>rskcsp_ds_spread_statement_period_staging</v>
      </c>
      <c r="U197" s="0" t="str">
        <f aca="false">Q197</f>
        <v>LLC_BI__Is_Fiscal_Year__c</v>
      </c>
      <c r="V197" s="0" t="str">
        <f aca="false">IF(OR(LEFT(H197,9)="reference", D197=""),"STRING",VLOOKUP($H197,'DataType Conversion'!$A$8:$I$37,3,0))</f>
        <v>BOOL</v>
      </c>
      <c r="W197" s="0" t="str">
        <f aca="false">IF(J197="", "",J197)</f>
        <v/>
      </c>
      <c r="X197" s="0" t="str">
        <f aca="false">S197</f>
        <v>Y</v>
      </c>
      <c r="Y197" s="0" t="str">
        <f aca="false">IF(OR($U197="Id",$U197="LastModifiedDate"), "C","")</f>
        <v/>
      </c>
      <c r="Z197" s="0" t="str">
        <f aca="false">IF(Q197= "", "", IF(H197="Picklist", "Y", "N"))</f>
        <v>N</v>
      </c>
      <c r="AA197" s="0" t="str">
        <f aca="false">IF(OR(U197="CreatedDate",U197="CreatedById"),"Must be populated when changeType = CREATE","")</f>
        <v/>
      </c>
      <c r="AB197" s="0" t="str">
        <f aca="false">IF($B197="","",VLOOKUP($B197,'Object Info'!$A$2:$F$13,5,0))</f>
        <v>rskcsp_ds_spread_statement_period_curated</v>
      </c>
      <c r="AC197" s="0" t="str">
        <f aca="false">U197</f>
        <v>LLC_BI__Is_Fiscal_Year__c</v>
      </c>
      <c r="AD197" s="0" t="str">
        <f aca="false">V197</f>
        <v>BOOL</v>
      </c>
      <c r="AE197" s="0" t="str">
        <f aca="false">IF(W197="","",W197)</f>
        <v/>
      </c>
      <c r="AF197" s="0" t="str">
        <f aca="false">X197</f>
        <v>Y</v>
      </c>
      <c r="AG197" s="0" t="str">
        <f aca="false">M197</f>
        <v/>
      </c>
      <c r="AH197" s="0" t="str">
        <f aca="false">IF(AC197="LastModifiedDate","Must be latest date for the record id in Staging, and date must be t-1", "")</f>
        <v/>
      </c>
      <c r="AL197" s="0" t="str">
        <f aca="false">IF($B197="","",VLOOKUP($B197,'Object Info'!$A$2:$F$13,6,0))</f>
        <v>spread_statement_period</v>
      </c>
      <c r="AM197" s="0" t="str">
        <f aca="false">IF(AC197="","",IF(OR(AC197="ccs_migration_id__c"),SUBSTITUTE(LOWER(AC197),"__c",""),_xlfn.IFNA(SUBSTITUTE(SUBSTITUTE(SUBSTITUTE(SUBSTITUTE(AC197,"LLC_BI__",""),"CCS_",""),"__c",""),"cm_",""),AC197)))</f>
        <v>Is_Fiscal_Year</v>
      </c>
      <c r="AN197" s="0" t="str">
        <f aca="false">IF(AD197="","",AD197)</f>
        <v>BOOL</v>
      </c>
      <c r="AO197" s="0" t="str">
        <f aca="false">IF(AE197="","",AE197)</f>
        <v/>
      </c>
      <c r="AP197" s="0" t="str">
        <f aca="false">IF(AF197="","",AF197)</f>
        <v>Y</v>
      </c>
      <c r="AQ197" s="0" t="str">
        <f aca="false">IF(AG197="","",AG197)</f>
        <v/>
      </c>
    </row>
    <row r="198" customFormat="false" ht="15" hidden="false" customHeight="false" outlineLevel="0" collapsed="false">
      <c r="A198" s="0" t="str">
        <f aca="false">B198&amp;D198</f>
        <v>LLC_BI__Spread_Statement_Period__cLLC_BI__Is_Flex_Enabled_Debt_Schedule__c</v>
      </c>
      <c r="B198" s="0" t="s">
        <v>87</v>
      </c>
      <c r="C198" s="0" t="str">
        <f aca="false">_xlfn.IFNA(VLOOKUP($A198,nCino_DMW!$A$2:$AI$358,7,0),"")</f>
        <v>Spread Statement Period</v>
      </c>
      <c r="D198" s="0" t="s">
        <v>447</v>
      </c>
      <c r="E198" s="0" t="str">
        <f aca="false">_xlfn.IFNA(VLOOKUP($A198,nCino_DMW!$A$2:$AI$358,9,0),"")</f>
        <v>Is Flex Enabled Debt Schedule</v>
      </c>
      <c r="F198" s="0" t="str">
        <f aca="false">_xlfn.IFNA(VLOOKUP($A198,nCino_DMW!$A$1:$AI$358,12,0),"")</f>
        <v>The system automatically populates this optional boolean field with true or false for the specified period. When true and if the formula meets the data loaded Spreads Debt Schedule formula, FLEX calculations will be done for the Debt Schedule Spread Statement Records. Never manually adjust this field unless manual intervention is needed. By default, it is false.</v>
      </c>
      <c r="G198" s="0" t="str">
        <f aca="false">_xlfn.IFNA(IF(VLOOKUP($A198,nCino_DMW!$A$1:$AI$358,13,0)=0,"", VLOOKUP($A198,nCino_DMW!$A$1:$AI$358,13,0)),"")</f>
        <v>Checkbox</v>
      </c>
      <c r="H198" s="0" t="str">
        <f aca="false">_xlfn.IFNA(IF(VLOOKUP($A198,nCino_DevProc!$A$2:$S$352,8,0)=0,"", VLOOKUP($A198,nCino_DevProc!$A$2:$S$352,8,0)),"")</f>
        <v>boolean</v>
      </c>
      <c r="I198" s="0" t="str">
        <f aca="false">_xlfn.IFNA(IF(VLOOKUP($A198,nCino_DMW!$A$1:$AI$358,2,0)=0,"", VLOOKUP($A198,nCino_DMW!$A$1:$AI$358,2,0)),"")</f>
        <v>Boolean (True/False)</v>
      </c>
      <c r="K198" s="0" t="str">
        <f aca="false">IFERROR(IF(VLOOKUP($A198,nCino_DMW!$A$1:$AI$358,22,0)="Y", "N", IF(VLOOKUP($A198,nCino_DMW!$A$1:$AI$358,22,0)="N",  "Y", "")),"")</f>
        <v>Y</v>
      </c>
      <c r="L198" s="0" t="str">
        <f aca="false">_xlfn.IFNA(IF(VLOOKUP($A198,nCino_DevProc!$A$2:$S$352,8,0)=TRUE(), "Y", "N"),"")</f>
        <v>N</v>
      </c>
      <c r="M198" s="0" t="str">
        <f aca="false">IFERROR(IF(VLOOKUP($A198,nCino_DevProc!$A$2:$S$352,18,0)=TRUE(), "E", IF(D198="Id", "P", IF(OR(LEFT(G198, 6) = "Lookup", LEFT(G198, 6) ="Master"), "F",""))),"")</f>
        <v/>
      </c>
      <c r="N198" s="0" t="str">
        <f aca="false">_xlfn.IFNA(IF(VLOOKUP($A198,nCino_DMW!$A$1:$AI$358,4,0)="System generated", "Y", "N"),"")</f>
        <v>N</v>
      </c>
      <c r="O198" s="0" t="str">
        <f aca="false">IF(LEFT(G198,6)="lookup", G198,IF(OR(D198=0, IFERROR(VLOOKUP($A198,nCino_DevProc!$A$2:$S$352,18,0),0)=0),"", VLOOKUP($A198,nCino_DevProc!$A$2:$S$352,18,0)))</f>
        <v/>
      </c>
      <c r="P198" s="0" t="str">
        <f aca="false">IF($B198="","",VLOOKUP($B198,'Object Info'!$A$2:$F$13,3,0))</f>
        <v>rskcsp_ds_spread_statement_period</v>
      </c>
      <c r="Q198" s="0" t="str">
        <f aca="false">IF(D198="","",D198)</f>
        <v>LLC_BI__Is_Flex_Enabled_Debt_Schedule__c</v>
      </c>
      <c r="R198" s="0" t="s">
        <v>158</v>
      </c>
      <c r="S198" s="0" t="str">
        <f aca="false">IF(OR(Q198 ="transactionKey", Q198="sequenceNumber", Q198 = "commitTimestamp", Q198 = "commitUser",Q198 = "commitNumber", Q198="changetype",Q198="entityName",Q198="ID", LEFT(Q198,12)="LastModified"), "N","Y")</f>
        <v>Y</v>
      </c>
      <c r="T198" s="0" t="str">
        <f aca="false">IF($B198="","",VLOOKUP($B198,'Object Info'!$A$2:$F$13,4,0))</f>
        <v>rskcsp_ds_spread_statement_period_staging</v>
      </c>
      <c r="U198" s="0" t="str">
        <f aca="false">Q198</f>
        <v>LLC_BI__Is_Flex_Enabled_Debt_Schedule__c</v>
      </c>
      <c r="V198" s="0" t="str">
        <f aca="false">IF(OR(LEFT(H198,9)="reference", D198=""),"STRING",VLOOKUP($H198,'DataType Conversion'!$A$8:$I$37,3,0))</f>
        <v>BOOL</v>
      </c>
      <c r="W198" s="0" t="str">
        <f aca="false">IF(J198="", "",J198)</f>
        <v/>
      </c>
      <c r="X198" s="0" t="str">
        <f aca="false">S198</f>
        <v>Y</v>
      </c>
      <c r="Y198" s="0" t="str">
        <f aca="false">IF(OR($U198="Id",$U198="LastModifiedDate"), "C","")</f>
        <v/>
      </c>
      <c r="Z198" s="0" t="str">
        <f aca="false">IF(Q198= "", "", IF(H198="Picklist", "Y", "N"))</f>
        <v>N</v>
      </c>
      <c r="AA198" s="0" t="str">
        <f aca="false">IF(OR(U198="CreatedDate",U198="CreatedById"),"Must be populated when changeType = CREATE","")</f>
        <v/>
      </c>
      <c r="AB198" s="0" t="str">
        <f aca="false">IF($B198="","",VLOOKUP($B198,'Object Info'!$A$2:$F$13,5,0))</f>
        <v>rskcsp_ds_spread_statement_period_curated</v>
      </c>
      <c r="AC198" s="0" t="str">
        <f aca="false">U198</f>
        <v>LLC_BI__Is_Flex_Enabled_Debt_Schedule__c</v>
      </c>
      <c r="AD198" s="0" t="str">
        <f aca="false">V198</f>
        <v>BOOL</v>
      </c>
      <c r="AE198" s="0" t="str">
        <f aca="false">IF(W198="","",W198)</f>
        <v/>
      </c>
      <c r="AF198" s="0" t="str">
        <f aca="false">X198</f>
        <v>Y</v>
      </c>
      <c r="AG198" s="0" t="str">
        <f aca="false">M198</f>
        <v/>
      </c>
      <c r="AH198" s="0" t="str">
        <f aca="false">IF(AC198="LastModifiedDate","Must be latest date for the record id in Staging, and date must be t-1", "")</f>
        <v/>
      </c>
      <c r="AL198" s="0" t="str">
        <f aca="false">IF($B198="","",VLOOKUP($B198,'Object Info'!$A$2:$F$13,6,0))</f>
        <v>spread_statement_period</v>
      </c>
      <c r="AM198" s="0" t="str">
        <f aca="false">IF(AC198="","",IF(OR(AC198="ccs_migration_id__c"),SUBSTITUTE(LOWER(AC198),"__c",""),_xlfn.IFNA(SUBSTITUTE(SUBSTITUTE(SUBSTITUTE(SUBSTITUTE(AC198,"LLC_BI__",""),"CCS_",""),"__c",""),"cm_",""),AC198)))</f>
        <v>Is_Flex_Enabled_Debt_Schedule</v>
      </c>
      <c r="AN198" s="0" t="str">
        <f aca="false">IF(AD198="","",AD198)</f>
        <v>BOOL</v>
      </c>
      <c r="AO198" s="0" t="str">
        <f aca="false">IF(AE198="","",AE198)</f>
        <v/>
      </c>
      <c r="AP198" s="0" t="str">
        <f aca="false">IF(AF198="","",AF198)</f>
        <v>Y</v>
      </c>
      <c r="AQ198" s="0" t="str">
        <f aca="false">IF(AG198="","",AG198)</f>
        <v/>
      </c>
    </row>
    <row r="199" customFormat="false" ht="15" hidden="false" customHeight="false" outlineLevel="0" collapsed="false">
      <c r="A199" s="0" t="str">
        <f aca="false">B199&amp;D199</f>
        <v>LLC_BI__Spread_Statement_Period__cLLC_BI__Is_Global_Analysis_Year__c</v>
      </c>
      <c r="B199" s="0" t="s">
        <v>87</v>
      </c>
      <c r="C199" s="0" t="str">
        <f aca="false">_xlfn.IFNA(VLOOKUP($A199,nCino_DMW!$A$2:$AI$358,7,0),"")</f>
        <v>Spread Statement Period</v>
      </c>
      <c r="D199" s="0" t="s">
        <v>406</v>
      </c>
      <c r="E199" s="0" t="str">
        <f aca="false">_xlfn.IFNA(VLOOKUP($A199,nCino_DMW!$A$2:$AI$358,9,0),"")</f>
        <v>Is Global Analysis Year</v>
      </c>
      <c r="F199" s="0" t="str">
        <f aca="false">_xlfn.IFNA(VLOOKUP($A199,nCino_DMW!$A$1:$AI$358,12,0),"")</f>
        <v>This defaults to false. Manually update to change. This specifies which periods are available for selection in Global Analysis.</v>
      </c>
      <c r="G199" s="0" t="str">
        <f aca="false">_xlfn.IFNA(IF(VLOOKUP($A199,nCino_DMW!$A$1:$AI$358,13,0)=0,"", VLOOKUP($A199,nCino_DMW!$A$1:$AI$358,13,0)),"")</f>
        <v>Checkbox</v>
      </c>
      <c r="H199" s="0" t="str">
        <f aca="false">_xlfn.IFNA(IF(VLOOKUP($A199,nCino_DevProc!$A$2:$S$352,8,0)=0,"", VLOOKUP($A199,nCino_DevProc!$A$2:$S$352,8,0)),"")</f>
        <v>boolean</v>
      </c>
      <c r="I199" s="0" t="str">
        <f aca="false">_xlfn.IFNA(IF(VLOOKUP($A199,nCino_DMW!$A$1:$AI$358,2,0)=0,"", VLOOKUP($A199,nCino_DMW!$A$1:$AI$358,2,0)),"")</f>
        <v>Boolean (True/False)</v>
      </c>
      <c r="K199" s="0" t="str">
        <f aca="false">IFERROR(IF(VLOOKUP($A199,nCino_DMW!$A$1:$AI$358,22,0)="Y", "N", IF(VLOOKUP($A199,nCino_DMW!$A$1:$AI$358,22,0)="N",  "Y", "")),"")</f>
        <v>Y</v>
      </c>
      <c r="L199" s="0" t="str">
        <f aca="false">_xlfn.IFNA(IF(VLOOKUP($A199,nCino_DevProc!$A$2:$S$352,8,0)=TRUE(), "Y", "N"),"")</f>
        <v>N</v>
      </c>
      <c r="M199" s="0" t="str">
        <f aca="false">IFERROR(IF(VLOOKUP($A199,nCino_DevProc!$A$2:$S$352,18,0)=TRUE(), "E", IF(D199="Id", "P", IF(OR(LEFT(G199, 6) = "Lookup", LEFT(G199, 6) ="Master"), "F",""))),"")</f>
        <v/>
      </c>
      <c r="N199" s="0" t="str">
        <f aca="false">_xlfn.IFNA(IF(VLOOKUP($A199,nCino_DMW!$A$1:$AI$358,4,0)="System generated", "Y", "N"),"")</f>
        <v>N</v>
      </c>
      <c r="O199" s="0" t="str">
        <f aca="false">IF(LEFT(G199,6)="lookup", G199,IF(OR(D199=0, IFERROR(VLOOKUP($A199,nCino_DevProc!$A$2:$S$352,18,0),0)=0),"", VLOOKUP($A199,nCino_DevProc!$A$2:$S$352,18,0)))</f>
        <v/>
      </c>
      <c r="P199" s="0" t="str">
        <f aca="false">IF($B199="","",VLOOKUP($B199,'Object Info'!$A$2:$F$13,3,0))</f>
        <v>rskcsp_ds_spread_statement_period</v>
      </c>
      <c r="Q199" s="0" t="str">
        <f aca="false">IF(D199="","",D199)</f>
        <v>LLC_BI__Is_Global_Analysis_Year__c</v>
      </c>
      <c r="R199" s="0" t="s">
        <v>158</v>
      </c>
      <c r="S199" s="0" t="str">
        <f aca="false">IF(OR(Q199 ="transactionKey", Q199="sequenceNumber", Q199 = "commitTimestamp", Q199 = "commitUser",Q199 = "commitNumber", Q199="changetype",Q199="entityName",Q199="ID", LEFT(Q199,12)="LastModified"), "N","Y")</f>
        <v>Y</v>
      </c>
      <c r="T199" s="0" t="str">
        <f aca="false">IF($B199="","",VLOOKUP($B199,'Object Info'!$A$2:$F$13,4,0))</f>
        <v>rskcsp_ds_spread_statement_period_staging</v>
      </c>
      <c r="U199" s="0" t="str">
        <f aca="false">Q199</f>
        <v>LLC_BI__Is_Global_Analysis_Year__c</v>
      </c>
      <c r="V199" s="0" t="str">
        <f aca="false">IF(OR(LEFT(H199,9)="reference", D199=""),"STRING",VLOOKUP($H199,'DataType Conversion'!$A$8:$I$37,3,0))</f>
        <v>BOOL</v>
      </c>
      <c r="W199" s="0" t="str">
        <f aca="false">IF(J199="", "",J199)</f>
        <v/>
      </c>
      <c r="X199" s="0" t="str">
        <f aca="false">S199</f>
        <v>Y</v>
      </c>
      <c r="Y199" s="0" t="str">
        <f aca="false">IF(OR($U199="Id",$U199="LastModifiedDate"), "C","")</f>
        <v/>
      </c>
      <c r="Z199" s="0" t="str">
        <f aca="false">IF(Q199= "", "", IF(H199="Picklist", "Y", "N"))</f>
        <v>N</v>
      </c>
      <c r="AA199" s="0" t="str">
        <f aca="false">IF(OR(U199="CreatedDate",U199="CreatedById"),"Must be populated when changeType = CREATE","")</f>
        <v/>
      </c>
      <c r="AB199" s="0" t="str">
        <f aca="false">IF($B199="","",VLOOKUP($B199,'Object Info'!$A$2:$F$13,5,0))</f>
        <v>rskcsp_ds_spread_statement_period_curated</v>
      </c>
      <c r="AC199" s="0" t="str">
        <f aca="false">U199</f>
        <v>LLC_BI__Is_Global_Analysis_Year__c</v>
      </c>
      <c r="AD199" s="0" t="str">
        <f aca="false">V199</f>
        <v>BOOL</v>
      </c>
      <c r="AE199" s="0" t="str">
        <f aca="false">IF(W199="","",W199)</f>
        <v/>
      </c>
      <c r="AF199" s="0" t="str">
        <f aca="false">X199</f>
        <v>Y</v>
      </c>
      <c r="AG199" s="0" t="str">
        <f aca="false">M199</f>
        <v/>
      </c>
      <c r="AH199" s="0" t="str">
        <f aca="false">IF(AC199="LastModifiedDate","Must be latest date for the record id in Staging, and date must be t-1", "")</f>
        <v/>
      </c>
      <c r="AL199" s="0" t="str">
        <f aca="false">IF($B199="","",VLOOKUP($B199,'Object Info'!$A$2:$F$13,6,0))</f>
        <v>spread_statement_period</v>
      </c>
      <c r="AM199" s="0" t="str">
        <f aca="false">IF(AC199="","",IF(OR(AC199="ccs_migration_id__c"),SUBSTITUTE(LOWER(AC199),"__c",""),_xlfn.IFNA(SUBSTITUTE(SUBSTITUTE(SUBSTITUTE(SUBSTITUTE(AC199,"LLC_BI__",""),"CCS_",""),"__c",""),"cm_",""),AC199)))</f>
        <v>Is_Global_Analysis_Year</v>
      </c>
      <c r="AN199" s="0" t="str">
        <f aca="false">IF(AD199="","",AD199)</f>
        <v>BOOL</v>
      </c>
      <c r="AO199" s="0" t="str">
        <f aca="false">IF(AE199="","",AE199)</f>
        <v/>
      </c>
      <c r="AP199" s="0" t="str">
        <f aca="false">IF(AF199="","",AF199)</f>
        <v>Y</v>
      </c>
      <c r="AQ199" s="0" t="str">
        <f aca="false">IF(AG199="","",AG199)</f>
        <v/>
      </c>
    </row>
    <row r="200" customFormat="false" ht="15" hidden="false" customHeight="false" outlineLevel="0" collapsed="false">
      <c r="A200" s="0" t="str">
        <f aca="false">B200&amp;D200</f>
        <v>LLC_BI__Spread_Statement_Period__cLastModifiedById</v>
      </c>
      <c r="B200" s="0" t="s">
        <v>87</v>
      </c>
      <c r="C200" s="0" t="str">
        <f aca="false">_xlfn.IFNA(VLOOKUP($A200,nCino_DMW!$A$2:$AI$358,7,0),"")</f>
        <v>Spread Statement Period</v>
      </c>
      <c r="D200" s="0" t="s">
        <v>175</v>
      </c>
      <c r="E200" s="0" t="str">
        <f aca="false">_xlfn.IFNA(VLOOKUP($A200,nCino_DMW!$A$2:$AI$358,9,0),"")</f>
        <v>Last Modified By</v>
      </c>
      <c r="F200" s="0" t="str">
        <f aca="false">_xlfn.IFNA(VLOOKUP($A200,nCino_DMW!$A$1:$AI$358,12,0),"")</f>
        <v>Last modified by user.</v>
      </c>
      <c r="G200" s="0" t="str">
        <f aca="false">_xlfn.IFNA(IF(VLOOKUP($A200,nCino_DMW!$A$1:$AI$358,13,0)=0,"", VLOOKUP($A200,nCino_DMW!$A$1:$AI$358,13,0)),"")</f>
        <v>Lookup(User)</v>
      </c>
      <c r="H200" s="0" t="str">
        <f aca="false">_xlfn.IFNA(IF(VLOOKUP($A200,nCino_DevProc!$A$2:$S$352,8,0)=0,"", VLOOKUP($A200,nCino_DevProc!$A$2:$S$352,8,0)),"")</f>
        <v>reference(User)</v>
      </c>
      <c r="I200" s="0" t="n">
        <f aca="false">_xlfn.IFNA(IF(VLOOKUP($A200,nCino_DMW!$A$1:$AI$358,2,0)=0,"", VLOOKUP($A200,nCino_DMW!$A$1:$AI$358,2,0)),"")</f>
        <v>18</v>
      </c>
      <c r="K200" s="0" t="str">
        <f aca="false">IFERROR(IF(VLOOKUP($A200,nCino_DMW!$A$1:$AI$358,22,0)="Y", "N", IF(VLOOKUP($A200,nCino_DMW!$A$1:$AI$358,22,0)="N",  "Y", "")),"")</f>
        <v>Y</v>
      </c>
      <c r="L200" s="0" t="str">
        <f aca="false">_xlfn.IFNA(IF(VLOOKUP($A200,nCino_DevProc!$A$2:$S$352,8,0)=TRUE(), "Y", "N"),"")</f>
        <v>N</v>
      </c>
      <c r="M200" s="0" t="str">
        <f aca="false">IFERROR(IF(VLOOKUP($A200,nCino_DevProc!$A$2:$S$352,18,0)=TRUE(), "E", IF(D200="Id", "P", IF(OR(LEFT(G200, 6) = "Lookup", LEFT(G200, 6) ="Master"), "F",""))),"")</f>
        <v>F</v>
      </c>
      <c r="N200" s="0" t="str">
        <f aca="false">_xlfn.IFNA(IF(VLOOKUP($A200,nCino_DMW!$A$1:$AI$358,4,0)="System generated", "Y", "N"),"")</f>
        <v>Y</v>
      </c>
      <c r="O200" s="0" t="str">
        <f aca="false">IF(LEFT(G200,6)="lookup", G200,IF(OR(D200=0, IFERROR(VLOOKUP($A200,nCino_DevProc!$A$2:$S$352,18,0),0)=0),"", VLOOKUP($A200,nCino_DevProc!$A$2:$S$352,18,0)))</f>
        <v>Lookup(User)</v>
      </c>
      <c r="P200" s="0" t="str">
        <f aca="false">IF($B200="","",VLOOKUP($B200,'Object Info'!$A$2:$F$13,3,0))</f>
        <v>rskcsp_ds_spread_statement_period</v>
      </c>
      <c r="Q200" s="0" t="str">
        <f aca="false">IF(D200="","",D200)</f>
        <v>LastModifiedById</v>
      </c>
      <c r="R200" s="0" t="s">
        <v>158</v>
      </c>
      <c r="S200" s="0" t="str">
        <f aca="false">IF(OR(Q200 ="transactionKey", Q200="sequenceNumber", Q200 = "commitTimestamp", Q200 = "commitUser",Q200 = "commitNumber", Q200="changetype",Q200="entityName",Q200="ID", LEFT(Q200,12)="LastModified"), "N","Y")</f>
        <v>N</v>
      </c>
      <c r="T200" s="0" t="str">
        <f aca="false">IF($B200="","",VLOOKUP($B200,'Object Info'!$A$2:$F$13,4,0))</f>
        <v>rskcsp_ds_spread_statement_period_staging</v>
      </c>
      <c r="U200" s="0" t="str">
        <f aca="false">Q200</f>
        <v>LastModifiedById</v>
      </c>
      <c r="V200" s="0" t="str">
        <f aca="false">IF(OR(LEFT(H200,9)="reference", D200=""),"STRING",VLOOKUP($H200,'DataType Conversion'!$A$8:$I$37,3,0))</f>
        <v>STRING</v>
      </c>
      <c r="W200" s="0" t="str">
        <f aca="false">IF(J200="", "",J200)</f>
        <v/>
      </c>
      <c r="X200" s="0" t="str">
        <f aca="false">S200</f>
        <v>N</v>
      </c>
      <c r="Y200" s="0" t="str">
        <f aca="false">IF(OR($U200="Id",$U200="LastModifiedDate"), "C","")</f>
        <v/>
      </c>
      <c r="Z200" s="0" t="str">
        <f aca="false">IF(Q200= "", "", IF(H200="Picklist", "Y", "N"))</f>
        <v>N</v>
      </c>
      <c r="AA200" s="0" t="str">
        <f aca="false">IF(OR(U200="CreatedDate",U200="CreatedById"),"Must be populated when changeType = CREATE","")</f>
        <v/>
      </c>
      <c r="AB200" s="0" t="str">
        <f aca="false">IF($B200="","",VLOOKUP($B200,'Object Info'!$A$2:$F$13,5,0))</f>
        <v>rskcsp_ds_spread_statement_period_curated</v>
      </c>
      <c r="AC200" s="0" t="str">
        <f aca="false">U200</f>
        <v>LastModifiedById</v>
      </c>
      <c r="AD200" s="0" t="str">
        <f aca="false">V200</f>
        <v>STRING</v>
      </c>
      <c r="AE200" s="0" t="str">
        <f aca="false">IF(W200="","",W200)</f>
        <v/>
      </c>
      <c r="AF200" s="0" t="str">
        <f aca="false">X200</f>
        <v>N</v>
      </c>
      <c r="AG200" s="0" t="str">
        <f aca="false">M200</f>
        <v>F</v>
      </c>
      <c r="AH200" s="0" t="str">
        <f aca="false">IF(AC200="LastModifiedDate","Must be latest date for the record id in Staging, and date must be t-1", "")</f>
        <v/>
      </c>
      <c r="AL200" s="0" t="str">
        <f aca="false">IF($B200="","",VLOOKUP($B200,'Object Info'!$A$2:$F$13,6,0))</f>
        <v>spread_statement_period</v>
      </c>
      <c r="AM200" s="0" t="str">
        <f aca="false">IF(AC200="","",IF(OR(AC200="ccs_migration_id__c"),SUBSTITUTE(LOWER(AC200),"__c",""),_xlfn.IFNA(SUBSTITUTE(SUBSTITUTE(SUBSTITUTE(SUBSTITUTE(AC200,"LLC_BI__",""),"CCS_",""),"__c",""),"cm_",""),AC200)))</f>
        <v>LastModifiedById</v>
      </c>
      <c r="AN200" s="0" t="str">
        <f aca="false">IF(AD200="","",AD200)</f>
        <v>STRING</v>
      </c>
      <c r="AO200" s="0" t="str">
        <f aca="false">IF(AE200="","",AE200)</f>
        <v/>
      </c>
      <c r="AP200" s="0" t="str">
        <f aca="false">IF(AF200="","",AF200)</f>
        <v>N</v>
      </c>
      <c r="AQ200" s="0" t="str">
        <f aca="false">IF(AG200="","",AG200)</f>
        <v>F</v>
      </c>
    </row>
    <row r="201" customFormat="false" ht="15" hidden="false" customHeight="false" outlineLevel="0" collapsed="false">
      <c r="A201" s="0" t="str">
        <f aca="false">B201&amp;D201</f>
        <v>LLC_BI__Spread_Statement_Period__cLastModifiedDate</v>
      </c>
      <c r="B201" s="0" t="s">
        <v>87</v>
      </c>
      <c r="C201" s="0" t="str">
        <f aca="false">_xlfn.IFNA(VLOOKUP($A201,nCino_DMW!$A$2:$AI$358,7,0),"")</f>
        <v>Spread Statement Period</v>
      </c>
      <c r="D201" s="0" t="s">
        <v>172</v>
      </c>
      <c r="E201" s="0" t="str">
        <f aca="false">_xlfn.IFNA(VLOOKUP($A201,nCino_DMW!$A$2:$AI$358,9,0),"")</f>
        <v>Last Modified Date</v>
      </c>
      <c r="F201" s="0" t="str">
        <f aca="false">_xlfn.IFNA(VLOOKUP($A201,nCino_DMW!$A$1:$AI$358,12,0),"")</f>
        <v>Last modified date.</v>
      </c>
      <c r="G201" s="0" t="str">
        <f aca="false">_xlfn.IFNA(IF(VLOOKUP($A201,nCino_DMW!$A$1:$AI$358,13,0)=0,"", VLOOKUP($A201,nCino_DMW!$A$1:$AI$358,13,0)),"")</f>
        <v>Date Time</v>
      </c>
      <c r="H201" s="0" t="str">
        <f aca="false">_xlfn.IFNA(IF(VLOOKUP($A201,nCino_DevProc!$A$2:$S$352,8,0)=0,"", VLOOKUP($A201,nCino_DevProc!$A$2:$S$352,8,0)),"")</f>
        <v>datetime</v>
      </c>
      <c r="I201" s="0" t="str">
        <f aca="false">_xlfn.IFNA(IF(VLOOKUP($A201,nCino_DMW!$A$1:$AI$358,2,0)=0,"", VLOOKUP($A201,nCino_DMW!$A$1:$AI$358,2,0)),"")</f>
        <v/>
      </c>
      <c r="K201" s="0" t="str">
        <f aca="false">IFERROR(IF(VLOOKUP($A201,nCino_DMW!$A$1:$AI$358,22,0)="Y", "N", IF(VLOOKUP($A201,nCino_DMW!$A$1:$AI$358,22,0)="N",  "Y", "")),"")</f>
        <v>Y</v>
      </c>
      <c r="L201" s="0" t="str">
        <f aca="false">_xlfn.IFNA(IF(VLOOKUP($A201,nCino_DevProc!$A$2:$S$352,8,0)=TRUE(), "Y", "N"),"")</f>
        <v>N</v>
      </c>
      <c r="M201" s="0" t="str">
        <f aca="false">IFERROR(IF(VLOOKUP($A201,nCino_DevProc!$A$2:$S$352,18,0)=TRUE(), "E", IF(D201="Id", "P", IF(OR(LEFT(G201, 6) = "Lookup", LEFT(G201, 6) ="Master"), "F",""))),"")</f>
        <v/>
      </c>
      <c r="N201" s="0" t="str">
        <f aca="false">_xlfn.IFNA(IF(VLOOKUP($A201,nCino_DMW!$A$1:$AI$358,4,0)="System generated", "Y", "N"),"")</f>
        <v>Y</v>
      </c>
      <c r="O201" s="0" t="str">
        <f aca="false">IF(LEFT(G201,6)="lookup", G201,IF(OR(D201=0, IFERROR(VLOOKUP($A201,nCino_DevProc!$A$2:$S$352,18,0),0)=0),"", VLOOKUP($A201,nCino_DevProc!$A$2:$S$352,18,0)))</f>
        <v/>
      </c>
      <c r="P201" s="0" t="str">
        <f aca="false">IF($B201="","",VLOOKUP($B201,'Object Info'!$A$2:$F$13,3,0))</f>
        <v>rskcsp_ds_spread_statement_period</v>
      </c>
      <c r="Q201" s="0" t="str">
        <f aca="false">IF(D201="","",D201)</f>
        <v>LastModifiedDate</v>
      </c>
      <c r="R201" s="0" t="s">
        <v>158</v>
      </c>
      <c r="S201" s="0" t="str">
        <f aca="false">IF(OR(Q201 ="transactionKey", Q201="sequenceNumber", Q201 = "commitTimestamp", Q201 = "commitUser",Q201 = "commitNumber", Q201="changetype",Q201="entityName",Q201="ID", LEFT(Q201,12)="LastModified"), "N","Y")</f>
        <v>N</v>
      </c>
      <c r="T201" s="0" t="str">
        <f aca="false">IF($B201="","",VLOOKUP($B201,'Object Info'!$A$2:$F$13,4,0))</f>
        <v>rskcsp_ds_spread_statement_period_staging</v>
      </c>
      <c r="U201" s="0" t="str">
        <f aca="false">Q201</f>
        <v>LastModifiedDate</v>
      </c>
      <c r="V201" s="0" t="str">
        <f aca="false">IF(OR(LEFT(H201,9)="reference", D201=""),"STRING",VLOOKUP($H201,'DataType Conversion'!$A$8:$I$37,3,0))</f>
        <v>DATETIME</v>
      </c>
      <c r="W201" s="0" t="str">
        <f aca="false">IF(J201="", "",J201)</f>
        <v/>
      </c>
      <c r="X201" s="0" t="str">
        <f aca="false">S201</f>
        <v>N</v>
      </c>
      <c r="Y201" s="0" t="str">
        <f aca="false">IF(OR($U201="Id",$U201="LastModifiedDate"), "C","")</f>
        <v>C</v>
      </c>
      <c r="Z201" s="0" t="str">
        <f aca="false">IF(Q201= "", "", IF(H201="Picklist", "Y", "N"))</f>
        <v>N</v>
      </c>
      <c r="AA201" s="0" t="str">
        <f aca="false">IF(OR(U201="CreatedDate",U201="CreatedById"),"Must be populated when changeType = CREATE","")</f>
        <v/>
      </c>
      <c r="AB201" s="0" t="str">
        <f aca="false">IF($B201="","",VLOOKUP($B201,'Object Info'!$A$2:$F$13,5,0))</f>
        <v>rskcsp_ds_spread_statement_period_curated</v>
      </c>
      <c r="AC201" s="0" t="str">
        <f aca="false">U201</f>
        <v>LastModifiedDate</v>
      </c>
      <c r="AD201" s="0" t="str">
        <f aca="false">V201</f>
        <v>DATETIME</v>
      </c>
      <c r="AE201" s="0" t="str">
        <f aca="false">IF(W201="","",W201)</f>
        <v/>
      </c>
      <c r="AF201" s="0" t="str">
        <f aca="false">X201</f>
        <v>N</v>
      </c>
      <c r="AG201" s="0" t="str">
        <f aca="false">M201</f>
        <v/>
      </c>
      <c r="AH201" s="0" t="str">
        <f aca="false">IF(AC201="LastModifiedDate","Must be latest date for the record id in Staging, and date must be t-1", "")</f>
        <v>Must be latest date for the record id in Staging, and date must be t-1</v>
      </c>
      <c r="AL201" s="0" t="str">
        <f aca="false">IF($B201="","",VLOOKUP($B201,'Object Info'!$A$2:$F$13,6,0))</f>
        <v>spread_statement_period</v>
      </c>
      <c r="AM201" s="0" t="str">
        <f aca="false">IF(AC201="","",IF(OR(AC201="ccs_migration_id__c"),SUBSTITUTE(LOWER(AC201),"__c",""),_xlfn.IFNA(SUBSTITUTE(SUBSTITUTE(SUBSTITUTE(SUBSTITUTE(AC201,"LLC_BI__",""),"CCS_",""),"__c",""),"cm_",""),AC201)))</f>
        <v>LastModifiedDate</v>
      </c>
      <c r="AN201" s="0" t="str">
        <f aca="false">IF(AD201="","",AD201)</f>
        <v>DATETIME</v>
      </c>
      <c r="AO201" s="0" t="str">
        <f aca="false">IF(AE201="","",AE201)</f>
        <v/>
      </c>
      <c r="AP201" s="0" t="str">
        <f aca="false">IF(AF201="","",AF201)</f>
        <v>N</v>
      </c>
      <c r="AQ201" s="0" t="str">
        <f aca="false">IF(AG201="","",AG201)</f>
        <v/>
      </c>
    </row>
    <row r="202" customFormat="false" ht="15" hidden="false" customHeight="false" outlineLevel="0" collapsed="false">
      <c r="A202" s="0" t="str">
        <f aca="false">B202&amp;D202</f>
        <v>LLC_BI__Spread_Statement_Period__cLLC_BI__Month__c</v>
      </c>
      <c r="B202" s="0" t="s">
        <v>87</v>
      </c>
      <c r="C202" s="0" t="str">
        <f aca="false">_xlfn.IFNA(VLOOKUP($A202,nCino_DMW!$A$2:$AI$358,7,0),"")</f>
        <v>Spread Statement Period</v>
      </c>
      <c r="D202" s="0" t="s">
        <v>362</v>
      </c>
      <c r="E202" s="0" t="str">
        <f aca="false">_xlfn.IFNA(VLOOKUP($A202,nCino_DMW!$A$2:$AI$358,9,0),"")</f>
        <v>Month</v>
      </c>
      <c r="F202" s="0" t="str">
        <f aca="false">_xlfn.IFNA(VLOOKUP($A202,nCino_DMW!$A$1:$AI$358,12,0),"")</f>
        <v>This field is required. It is populated automatically. It is the month of the statement date selected.</v>
      </c>
      <c r="G202" s="0" t="str">
        <f aca="false">_xlfn.IFNA(IF(VLOOKUP($A202,nCino_DMW!$A$1:$AI$358,13,0)=0,"", VLOOKUP($A202,nCino_DMW!$A$1:$AI$358,13,0)),"")</f>
        <v>Number</v>
      </c>
      <c r="H202" s="0" t="str">
        <f aca="false">_xlfn.IFNA(IF(VLOOKUP($A202,nCino_DevProc!$A$2:$S$352,8,0)=0,"", VLOOKUP($A202,nCino_DevProc!$A$2:$S$352,8,0)),"")</f>
        <v>double</v>
      </c>
      <c r="I202" s="0" t="str">
        <f aca="false">_xlfn.IFNA(IF(VLOOKUP($A202,nCino_DMW!$A$1:$AI$358,2,0)=0,"", VLOOKUP($A202,nCino_DMW!$A$1:$AI$358,2,0)),"")</f>
        <v>18, 0</v>
      </c>
      <c r="K202" s="0" t="str">
        <f aca="false">IFERROR(IF(VLOOKUP($A202,nCino_DMW!$A$1:$AI$358,22,0)="Y", "N", IF(VLOOKUP($A202,nCino_DMW!$A$1:$AI$358,22,0)="N",  "Y", "")),"")</f>
        <v>N</v>
      </c>
      <c r="L202" s="0" t="str">
        <f aca="false">_xlfn.IFNA(IF(VLOOKUP($A202,nCino_DevProc!$A$2:$S$352,8,0)=TRUE(), "Y", "N"),"")</f>
        <v>N</v>
      </c>
      <c r="M202" s="0" t="str">
        <f aca="false">IFERROR(IF(VLOOKUP($A202,nCino_DevProc!$A$2:$S$352,18,0)=TRUE(), "E", IF(D202="Id", "P", IF(OR(LEFT(G202, 6) = "Lookup", LEFT(G202, 6) ="Master"), "F",""))),"")</f>
        <v/>
      </c>
      <c r="N202" s="0" t="str">
        <f aca="false">_xlfn.IFNA(IF(VLOOKUP($A202,nCino_DMW!$A$1:$AI$358,4,0)="System generated", "Y", "N"),"")</f>
        <v>N</v>
      </c>
      <c r="O202" s="0" t="str">
        <f aca="false">IF(LEFT(G202,6)="lookup", G202,IF(OR(D202=0, IFERROR(VLOOKUP($A202,nCino_DevProc!$A$2:$S$352,18,0),0)=0),"", VLOOKUP($A202,nCino_DevProc!$A$2:$S$352,18,0)))</f>
        <v/>
      </c>
      <c r="P202" s="0" t="str">
        <f aca="false">IF($B202="","",VLOOKUP($B202,'Object Info'!$A$2:$F$13,3,0))</f>
        <v>rskcsp_ds_spread_statement_period</v>
      </c>
      <c r="Q202" s="0" t="str">
        <f aca="false">IF(D202="","",D202)</f>
        <v>LLC_BI__Month__c</v>
      </c>
      <c r="R202" s="0" t="s">
        <v>158</v>
      </c>
      <c r="S202" s="0" t="str">
        <f aca="false">IF(OR(Q202 ="transactionKey", Q202="sequenceNumber", Q202 = "commitTimestamp", Q202 = "commitUser",Q202 = "commitNumber", Q202="changetype",Q202="entityName",Q202="ID", LEFT(Q202,12)="LastModified"), "N","Y")</f>
        <v>Y</v>
      </c>
      <c r="T202" s="0" t="str">
        <f aca="false">IF($B202="","",VLOOKUP($B202,'Object Info'!$A$2:$F$13,4,0))</f>
        <v>rskcsp_ds_spread_statement_period_staging</v>
      </c>
      <c r="U202" s="0" t="str">
        <f aca="false">Q202</f>
        <v>LLC_BI__Month__c</v>
      </c>
      <c r="V202" s="0" t="str">
        <f aca="false">IF(OR(LEFT(H202,9)="reference", D202=""),"STRING",VLOOKUP($H202,'DataType Conversion'!$A$8:$I$37,3,0))</f>
        <v>DECIMAL</v>
      </c>
      <c r="W202" s="0" t="str">
        <f aca="false">IF(J202="", "",J202)</f>
        <v/>
      </c>
      <c r="X202" s="0" t="str">
        <f aca="false">S202</f>
        <v>Y</v>
      </c>
      <c r="Y202" s="0" t="str">
        <f aca="false">IF(OR($U202="Id",$U202="LastModifiedDate"), "C","")</f>
        <v/>
      </c>
      <c r="Z202" s="0" t="str">
        <f aca="false">IF(Q202= "", "", IF(H202="Picklist", "Y", "N"))</f>
        <v>N</v>
      </c>
      <c r="AA202" s="0" t="str">
        <f aca="false">IF(OR(U202="CreatedDate",U202="CreatedById"),"Must be populated when changeType = CREATE","")</f>
        <v/>
      </c>
      <c r="AB202" s="0" t="str">
        <f aca="false">IF($B202="","",VLOOKUP($B202,'Object Info'!$A$2:$F$13,5,0))</f>
        <v>rskcsp_ds_spread_statement_period_curated</v>
      </c>
      <c r="AC202" s="0" t="str">
        <f aca="false">U202</f>
        <v>LLC_BI__Month__c</v>
      </c>
      <c r="AD202" s="0" t="str">
        <f aca="false">V202</f>
        <v>DECIMAL</v>
      </c>
      <c r="AE202" s="0" t="str">
        <f aca="false">IF(W202="","",W202)</f>
        <v/>
      </c>
      <c r="AF202" s="0" t="str">
        <f aca="false">X202</f>
        <v>Y</v>
      </c>
      <c r="AG202" s="0" t="str">
        <f aca="false">M202</f>
        <v/>
      </c>
      <c r="AH202" s="0" t="str">
        <f aca="false">IF(AC202="LastModifiedDate","Must be latest date for the record id in Staging, and date must be t-1", "")</f>
        <v/>
      </c>
      <c r="AL202" s="0" t="str">
        <f aca="false">IF($B202="","",VLOOKUP($B202,'Object Info'!$A$2:$F$13,6,0))</f>
        <v>spread_statement_period</v>
      </c>
      <c r="AM202" s="0" t="str">
        <f aca="false">IF(AC202="","",IF(OR(AC202="ccs_migration_id__c"),SUBSTITUTE(LOWER(AC202),"__c",""),_xlfn.IFNA(SUBSTITUTE(SUBSTITUTE(SUBSTITUTE(SUBSTITUTE(AC202,"LLC_BI__",""),"CCS_",""),"__c",""),"cm_",""),AC202)))</f>
        <v>Month</v>
      </c>
      <c r="AN202" s="0" t="str">
        <f aca="false">IF(AD202="","",AD202)</f>
        <v>DECIMAL</v>
      </c>
      <c r="AO202" s="0" t="str">
        <f aca="false">IF(AE202="","",AE202)</f>
        <v/>
      </c>
      <c r="AP202" s="0" t="str">
        <f aca="false">IF(AF202="","",AF202)</f>
        <v>Y</v>
      </c>
      <c r="AQ202" s="0" t="str">
        <f aca="false">IF(AG202="","",AG202)</f>
        <v/>
      </c>
    </row>
    <row r="203" customFormat="false" ht="15" hidden="false" customHeight="false" outlineLevel="0" collapsed="false">
      <c r="A203" s="0" t="str">
        <f aca="false">B203&amp;D203</f>
        <v>LLC_BI__Spread_Statement_Period__cLLC_BI__Number_of_Periods__c</v>
      </c>
      <c r="B203" s="0" t="s">
        <v>87</v>
      </c>
      <c r="C203" s="0" t="str">
        <f aca="false">_xlfn.IFNA(VLOOKUP($A203,nCino_DMW!$A$2:$AI$358,7,0),"")</f>
        <v>Spread Statement Period</v>
      </c>
      <c r="D203" s="0" t="s">
        <v>387</v>
      </c>
      <c r="E203" s="0" t="str">
        <f aca="false">_xlfn.IFNA(VLOOKUP($A203,nCino_DMW!$A$2:$AI$358,9,0),"")</f>
        <v>Number of Periods</v>
      </c>
      <c r="F203" s="0" t="str">
        <f aca="false">_xlfn.IFNA(VLOOKUP($A203,nCino_DMW!$A$1:$AI$358,12,0),"")</f>
        <v>This field is required and user updated. Number of periods included in this period column.</v>
      </c>
      <c r="G203" s="0" t="str">
        <f aca="false">_xlfn.IFNA(IF(VLOOKUP($A203,nCino_DMW!$A$1:$AI$358,13,0)=0,"", VLOOKUP($A203,nCino_DMW!$A$1:$AI$358,13,0)),"")</f>
        <v>Number</v>
      </c>
      <c r="H203" s="0" t="str">
        <f aca="false">_xlfn.IFNA(IF(VLOOKUP($A203,nCino_DevProc!$A$2:$S$352,8,0)=0,"", VLOOKUP($A203,nCino_DevProc!$A$2:$S$352,8,0)),"")</f>
        <v>double</v>
      </c>
      <c r="I203" s="0" t="str">
        <f aca="false">_xlfn.IFNA(IF(VLOOKUP($A203,nCino_DMW!$A$1:$AI$358,2,0)=0,"", VLOOKUP($A203,nCino_DMW!$A$1:$AI$358,2,0)),"")</f>
        <v>18, 0</v>
      </c>
      <c r="K203" s="0" t="str">
        <f aca="false">IFERROR(IF(VLOOKUP($A203,nCino_DMW!$A$1:$AI$358,22,0)="Y", "N", IF(VLOOKUP($A203,nCino_DMW!$A$1:$AI$358,22,0)="N",  "Y", "")),"")</f>
        <v>Y</v>
      </c>
      <c r="L203" s="0" t="str">
        <f aca="false">_xlfn.IFNA(IF(VLOOKUP($A203,nCino_DevProc!$A$2:$S$352,8,0)=TRUE(), "Y", "N"),"")</f>
        <v>N</v>
      </c>
      <c r="M203" s="0" t="str">
        <f aca="false">IFERROR(IF(VLOOKUP($A203,nCino_DevProc!$A$2:$S$352,18,0)=TRUE(), "E", IF(D203="Id", "P", IF(OR(LEFT(G203, 6) = "Lookup", LEFT(G203, 6) ="Master"), "F",""))),"")</f>
        <v/>
      </c>
      <c r="N203" s="0" t="str">
        <f aca="false">_xlfn.IFNA(IF(VLOOKUP($A203,nCino_DMW!$A$1:$AI$358,4,0)="System generated", "Y", "N"),"")</f>
        <v>N</v>
      </c>
      <c r="O203" s="0" t="str">
        <f aca="false">IF(LEFT(G203,6)="lookup", G203,IF(OR(D203=0, IFERROR(VLOOKUP($A203,nCino_DevProc!$A$2:$S$352,18,0),0)=0),"", VLOOKUP($A203,nCino_DevProc!$A$2:$S$352,18,0)))</f>
        <v/>
      </c>
      <c r="P203" s="0" t="str">
        <f aca="false">IF($B203="","",VLOOKUP($B203,'Object Info'!$A$2:$F$13,3,0))</f>
        <v>rskcsp_ds_spread_statement_period</v>
      </c>
      <c r="Q203" s="0" t="str">
        <f aca="false">IF(D203="","",D203)</f>
        <v>LLC_BI__Number_of_Periods__c</v>
      </c>
      <c r="R203" s="0" t="s">
        <v>158</v>
      </c>
      <c r="S203" s="0" t="str">
        <f aca="false">IF(OR(Q203 ="transactionKey", Q203="sequenceNumber", Q203 = "commitTimestamp", Q203 = "commitUser",Q203 = "commitNumber", Q203="changetype",Q203="entityName",Q203="ID", LEFT(Q203,12)="LastModified"), "N","Y")</f>
        <v>Y</v>
      </c>
      <c r="T203" s="0" t="str">
        <f aca="false">IF($B203="","",VLOOKUP($B203,'Object Info'!$A$2:$F$13,4,0))</f>
        <v>rskcsp_ds_spread_statement_period_staging</v>
      </c>
      <c r="U203" s="0" t="str">
        <f aca="false">Q203</f>
        <v>LLC_BI__Number_of_Periods__c</v>
      </c>
      <c r="V203" s="0" t="str">
        <f aca="false">IF(OR(LEFT(H203,9)="reference", D203=""),"STRING",VLOOKUP($H203,'DataType Conversion'!$A$8:$I$37,3,0))</f>
        <v>DECIMAL</v>
      </c>
      <c r="W203" s="0" t="str">
        <f aca="false">IF(J203="", "",J203)</f>
        <v/>
      </c>
      <c r="X203" s="0" t="str">
        <f aca="false">S203</f>
        <v>Y</v>
      </c>
      <c r="Y203" s="0" t="str">
        <f aca="false">IF(OR($U203="Id",$U203="LastModifiedDate"), "C","")</f>
        <v/>
      </c>
      <c r="Z203" s="0" t="str">
        <f aca="false">IF(Q203= "", "", IF(H203="Picklist", "Y", "N"))</f>
        <v>N</v>
      </c>
      <c r="AA203" s="0" t="str">
        <f aca="false">IF(OR(U203="CreatedDate",U203="CreatedById"),"Must be populated when changeType = CREATE","")</f>
        <v/>
      </c>
      <c r="AB203" s="0" t="str">
        <f aca="false">IF($B203="","",VLOOKUP($B203,'Object Info'!$A$2:$F$13,5,0))</f>
        <v>rskcsp_ds_spread_statement_period_curated</v>
      </c>
      <c r="AC203" s="0" t="str">
        <f aca="false">U203</f>
        <v>LLC_BI__Number_of_Periods__c</v>
      </c>
      <c r="AD203" s="0" t="str">
        <f aca="false">V203</f>
        <v>DECIMAL</v>
      </c>
      <c r="AE203" s="0" t="str">
        <f aca="false">IF(W203="","",W203)</f>
        <v/>
      </c>
      <c r="AF203" s="0" t="str">
        <f aca="false">X203</f>
        <v>Y</v>
      </c>
      <c r="AG203" s="0" t="str">
        <f aca="false">M203</f>
        <v/>
      </c>
      <c r="AH203" s="0" t="str">
        <f aca="false">IF(AC203="LastModifiedDate","Must be latest date for the record id in Staging, and date must be t-1", "")</f>
        <v/>
      </c>
      <c r="AL203" s="0" t="str">
        <f aca="false">IF($B203="","",VLOOKUP($B203,'Object Info'!$A$2:$F$13,6,0))</f>
        <v>spread_statement_period</v>
      </c>
      <c r="AM203" s="0" t="str">
        <f aca="false">IF(AC203="","",IF(OR(AC203="ccs_migration_id__c"),SUBSTITUTE(LOWER(AC203),"__c",""),_xlfn.IFNA(SUBSTITUTE(SUBSTITUTE(SUBSTITUTE(SUBSTITUTE(AC203,"LLC_BI__",""),"CCS_",""),"__c",""),"cm_",""),AC203)))</f>
        <v>Number_of_Periods</v>
      </c>
      <c r="AN203" s="0" t="str">
        <f aca="false">IF(AD203="","",AD203)</f>
        <v>DECIMAL</v>
      </c>
      <c r="AO203" s="0" t="str">
        <f aca="false">IF(AE203="","",AE203)</f>
        <v/>
      </c>
      <c r="AP203" s="0" t="str">
        <f aca="false">IF(AF203="","",AF203)</f>
        <v>Y</v>
      </c>
      <c r="AQ203" s="0" t="str">
        <f aca="false">IF(AG203="","",AG203)</f>
        <v/>
      </c>
    </row>
    <row r="204" customFormat="false" ht="15" hidden="false" customHeight="false" outlineLevel="0" collapsed="false">
      <c r="A204" s="0" t="str">
        <f aca="false">B204&amp;D204</f>
        <v>LLC_BI__Spread_Statement_Period__cLLC_BI__Period_Key__c</v>
      </c>
      <c r="B204" s="0" t="s">
        <v>87</v>
      </c>
      <c r="C204" s="0" t="str">
        <f aca="false">_xlfn.IFNA(VLOOKUP($A204,nCino_DMW!$A$2:$AI$358,7,0),"")</f>
        <v>Spread Statement Period</v>
      </c>
      <c r="D204" s="0" t="s">
        <v>390</v>
      </c>
      <c r="E204" s="0" t="str">
        <f aca="false">_xlfn.IFNA(VLOOKUP($A204,nCino_DMW!$A$2:$AI$358,9,0),"")</f>
        <v>Period Key</v>
      </c>
      <c r="F204" s="0" t="str">
        <f aca="false">_xlfn.IFNA(VLOOKUP($A204,nCino_DMW!$A$1:$AI$358,12,0),"")</f>
        <v>This field is optional and automatically updated. The Period_Key is used to identify matching periods between statements and when calculating period over period change for linked records.</v>
      </c>
      <c r="G204" s="0" t="str">
        <f aca="false">_xlfn.IFNA(IF(VLOOKUP($A204,nCino_DMW!$A$1:$AI$358,13,0)=0,"", VLOOKUP($A204,nCino_DMW!$A$1:$AI$358,13,0)),"")</f>
        <v>Formula (Text)</v>
      </c>
      <c r="H204" s="0" t="str">
        <f aca="false">_xlfn.IFNA(IF(VLOOKUP($A204,nCino_DevProc!$A$2:$S$352,8,0)=0,"", VLOOKUP($A204,nCino_DevProc!$A$2:$S$352,8,0)),"")</f>
        <v>string</v>
      </c>
      <c r="I204" s="0" t="n">
        <f aca="false">_xlfn.IFNA(IF(VLOOKUP($A204,nCino_DMW!$A$1:$AI$358,2,0)=0,"", VLOOKUP($A204,nCino_DMW!$A$1:$AI$358,2,0)),"")</f>
        <v>18</v>
      </c>
      <c r="K204" s="0" t="str">
        <f aca="false">IFERROR(IF(VLOOKUP($A204,nCino_DMW!$A$1:$AI$358,22,0)="Y", "N", IF(VLOOKUP($A204,nCino_DMW!$A$1:$AI$358,22,0)="N",  "Y", "")),"")</f>
        <v>Y</v>
      </c>
      <c r="L204" s="0" t="str">
        <f aca="false">_xlfn.IFNA(IF(VLOOKUP($A204,nCino_DevProc!$A$2:$S$352,8,0)=TRUE(), "Y", "N"),"")</f>
        <v>N</v>
      </c>
      <c r="M204" s="0" t="str">
        <f aca="false">IFERROR(IF(VLOOKUP($A204,nCino_DevProc!$A$2:$S$352,18,0)=TRUE(), "E", IF(D204="Id", "P", IF(OR(LEFT(G204, 6) = "Lookup", LEFT(G204, 6) ="Master"), "F",""))),"")</f>
        <v/>
      </c>
      <c r="N204" s="0" t="str">
        <f aca="false">_xlfn.IFNA(IF(VLOOKUP($A204,nCino_DMW!$A$1:$AI$358,4,0)="System generated", "Y", "N"),"")</f>
        <v>N</v>
      </c>
      <c r="O204" s="0" t="str">
        <f aca="false">IF(LEFT(G204,6)="lookup", G204,IF(OR(D204=0, IFERROR(VLOOKUP($A204,nCino_DevProc!$A$2:$S$352,18,0),0)=0),"", VLOOKUP($A204,nCino_DevProc!$A$2:$S$352,18,0)))</f>
        <v>TEXT(LLC_BI__Year__c)  &amp; '_' &amp; LPAD(TEXT(LLC_BI__Month__c),2,'0') &amp; '_' &amp; LPAD(TEXT(LLC_BI__Number_of_Periods__c),2,'0') &amp; 'm_' &amp; SUBSTITUTE(SUBSTITUTE(UPPER(TEXT(LLC_BI__Source__c)), ' ', ''), '.', '')</v>
      </c>
      <c r="P204" s="0" t="str">
        <f aca="false">IF($B204="","",VLOOKUP($B204,'Object Info'!$A$2:$F$13,3,0))</f>
        <v>rskcsp_ds_spread_statement_period</v>
      </c>
      <c r="Q204" s="0" t="str">
        <f aca="false">IF(D204="","",D204)</f>
        <v>LLC_BI__Period_Key__c</v>
      </c>
      <c r="R204" s="0" t="s">
        <v>158</v>
      </c>
      <c r="S204" s="0" t="str">
        <f aca="false">IF(OR(Q204 ="transactionKey", Q204="sequenceNumber", Q204 = "commitTimestamp", Q204 = "commitUser",Q204 = "commitNumber", Q204="changetype",Q204="entityName",Q204="ID", LEFT(Q204,12)="LastModified"), "N","Y")</f>
        <v>Y</v>
      </c>
      <c r="T204" s="0" t="str">
        <f aca="false">IF($B204="","",VLOOKUP($B204,'Object Info'!$A$2:$F$13,4,0))</f>
        <v>rskcsp_ds_spread_statement_period_staging</v>
      </c>
      <c r="U204" s="0" t="str">
        <f aca="false">Q204</f>
        <v>LLC_BI__Period_Key__c</v>
      </c>
      <c r="V204" s="0" t="str">
        <f aca="false">IF(OR(LEFT(H204,9)="reference", D204=""),"STRING",VLOOKUP($H204,'DataType Conversion'!$A$8:$I$37,3,0))</f>
        <v>STRING</v>
      </c>
      <c r="W204" s="0" t="str">
        <f aca="false">IF(J204="", "",J204)</f>
        <v/>
      </c>
      <c r="X204" s="0" t="str">
        <f aca="false">S204</f>
        <v>Y</v>
      </c>
      <c r="Y204" s="0" t="str">
        <f aca="false">IF(OR($U204="Id",$U204="LastModifiedDate"), "C","")</f>
        <v/>
      </c>
      <c r="Z204" s="0" t="str">
        <f aca="false">IF(Q204= "", "", IF(H204="Picklist", "Y", "N"))</f>
        <v>N</v>
      </c>
      <c r="AA204" s="0" t="str">
        <f aca="false">IF(OR(U204="CreatedDate",U204="CreatedById"),"Must be populated when changeType = CREATE","")</f>
        <v/>
      </c>
      <c r="AB204" s="0" t="str">
        <f aca="false">IF($B204="","",VLOOKUP($B204,'Object Info'!$A$2:$F$13,5,0))</f>
        <v>rskcsp_ds_spread_statement_period_curated</v>
      </c>
      <c r="AC204" s="0" t="str">
        <f aca="false">U204</f>
        <v>LLC_BI__Period_Key__c</v>
      </c>
      <c r="AD204" s="0" t="str">
        <f aca="false">V204</f>
        <v>STRING</v>
      </c>
      <c r="AE204" s="0" t="str">
        <f aca="false">IF(W204="","",W204)</f>
        <v/>
      </c>
      <c r="AF204" s="0" t="str">
        <f aca="false">X204</f>
        <v>Y</v>
      </c>
      <c r="AG204" s="0" t="str">
        <f aca="false">M204</f>
        <v/>
      </c>
      <c r="AH204" s="0" t="str">
        <f aca="false">IF(AC204="LastModifiedDate","Must be latest date for the record id in Staging, and date must be t-1", "")</f>
        <v/>
      </c>
      <c r="AL204" s="0" t="str">
        <f aca="false">IF($B204="","",VLOOKUP($B204,'Object Info'!$A$2:$F$13,6,0))</f>
        <v>spread_statement_period</v>
      </c>
      <c r="AM204" s="0" t="str">
        <f aca="false">IF(AC204="","",IF(OR(AC204="ccs_migration_id__c"),SUBSTITUTE(LOWER(AC204),"__c",""),_xlfn.IFNA(SUBSTITUTE(SUBSTITUTE(SUBSTITUTE(SUBSTITUTE(AC204,"LLC_BI__",""),"CCS_",""),"__c",""),"cm_",""),AC204)))</f>
        <v>Period_Key</v>
      </c>
      <c r="AN204" s="0" t="str">
        <f aca="false">IF(AD204="","",AD204)</f>
        <v>STRING</v>
      </c>
      <c r="AO204" s="0" t="str">
        <f aca="false">IF(AE204="","",AE204)</f>
        <v/>
      </c>
      <c r="AP204" s="0" t="str">
        <f aca="false">IF(AF204="","",AF204)</f>
        <v>Y</v>
      </c>
      <c r="AQ204" s="0" t="str">
        <f aca="false">IF(AG204="","",AG204)</f>
        <v/>
      </c>
    </row>
    <row r="205" customFormat="false" ht="15" hidden="false" customHeight="false" outlineLevel="0" collapsed="false">
      <c r="A205" s="0" t="str">
        <f aca="false">B205&amp;D205</f>
        <v>LLC_BI__Spread_Statement_Period__cLLC_BI__Project_from_Period__c</v>
      </c>
      <c r="B205" s="0" t="s">
        <v>87</v>
      </c>
      <c r="C205" s="0" t="str">
        <f aca="false">_xlfn.IFNA(VLOOKUP($A205,nCino_DMW!$A$2:$AI$358,7,0),"")</f>
        <v>Spread Statement Period</v>
      </c>
      <c r="D205" s="0" t="s">
        <v>429</v>
      </c>
      <c r="E205" s="0" t="str">
        <f aca="false">_xlfn.IFNA(VLOOKUP($A205,nCino_DMW!$A$2:$AI$358,9,0),"")</f>
        <v>Project from Period</v>
      </c>
      <c r="F205" s="0" t="str">
        <f aca="false">_xlfn.IFNA(VLOOKUP($A205,nCino_DMW!$A$1:$AI$358,12,0),"")</f>
        <v>Users populate this required picklist field with the period, and source to start projecting from. By default, the most recent 12 month fiscal year period displays.</v>
      </c>
      <c r="G205" s="0" t="str">
        <f aca="false">_xlfn.IFNA(IF(VLOOKUP($A205,nCino_DMW!$A$1:$AI$358,13,0)=0,"", VLOOKUP($A205,nCino_DMW!$A$1:$AI$358,13,0)),"")</f>
        <v>Lookup(Spread Statement Period)</v>
      </c>
      <c r="H205" s="0" t="str">
        <f aca="false">_xlfn.IFNA(IF(VLOOKUP($A205,nCino_DevProc!$A$2:$S$352,8,0)=0,"", VLOOKUP($A205,nCino_DevProc!$A$2:$S$352,8,0)),"")</f>
        <v>reference(LLC_BI__Spread_Statement_Period__c)</v>
      </c>
      <c r="I205" s="0" t="n">
        <f aca="false">_xlfn.IFNA(IF(VLOOKUP($A205,nCino_DMW!$A$1:$AI$358,2,0)=0,"", VLOOKUP($A205,nCino_DMW!$A$1:$AI$358,2,0)),"")</f>
        <v>18</v>
      </c>
      <c r="K205" s="0" t="str">
        <f aca="false">IFERROR(IF(VLOOKUP($A205,nCino_DMW!$A$1:$AI$358,22,0)="Y", "N", IF(VLOOKUP($A205,nCino_DMW!$A$1:$AI$358,22,0)="N",  "Y", "")),"")</f>
        <v>Y</v>
      </c>
      <c r="L205" s="0" t="str">
        <f aca="false">_xlfn.IFNA(IF(VLOOKUP($A205,nCino_DevProc!$A$2:$S$352,8,0)=TRUE(), "Y", "N"),"")</f>
        <v>N</v>
      </c>
      <c r="M205" s="0" t="str">
        <f aca="false">IFERROR(IF(VLOOKUP($A205,nCino_DevProc!$A$2:$S$352,18,0)=TRUE(), "E", IF(D205="Id", "P", IF(OR(LEFT(G205, 6) = "Lookup", LEFT(G205, 6) ="Master"), "F",""))),"")</f>
        <v>F</v>
      </c>
      <c r="N205" s="0" t="str">
        <f aca="false">_xlfn.IFNA(IF(VLOOKUP($A205,nCino_DMW!$A$1:$AI$358,4,0)="System generated", "Y", "N"),"")</f>
        <v>N</v>
      </c>
      <c r="O205" s="0" t="str">
        <f aca="false">IF(LEFT(G205,6)="lookup", G205,IF(OR(D205=0, IFERROR(VLOOKUP($A205,nCino_DevProc!$A$2:$S$352,18,0),0)=0),"", VLOOKUP($A205,nCino_DevProc!$A$2:$S$352,18,0)))</f>
        <v>Lookup(Spread Statement Period)</v>
      </c>
      <c r="P205" s="0" t="str">
        <f aca="false">IF($B205="","",VLOOKUP($B205,'Object Info'!$A$2:$F$13,3,0))</f>
        <v>rskcsp_ds_spread_statement_period</v>
      </c>
      <c r="Q205" s="0" t="str">
        <f aca="false">IF(D205="","",D205)</f>
        <v>LLC_BI__Project_from_Period__c</v>
      </c>
      <c r="R205" s="0" t="s">
        <v>158</v>
      </c>
      <c r="S205" s="0" t="str">
        <f aca="false">IF(OR(Q205 ="transactionKey", Q205="sequenceNumber", Q205 = "commitTimestamp", Q205 = "commitUser",Q205 = "commitNumber", Q205="changetype",Q205="entityName",Q205="ID", LEFT(Q205,12)="LastModified"), "N","Y")</f>
        <v>Y</v>
      </c>
      <c r="T205" s="0" t="str">
        <f aca="false">IF($B205="","",VLOOKUP($B205,'Object Info'!$A$2:$F$13,4,0))</f>
        <v>rskcsp_ds_spread_statement_period_staging</v>
      </c>
      <c r="U205" s="0" t="str">
        <f aca="false">Q205</f>
        <v>LLC_BI__Project_from_Period__c</v>
      </c>
      <c r="V205" s="0" t="str">
        <f aca="false">IF(OR(LEFT(H205,9)="reference", D205=""),"STRING",VLOOKUP($H205,'DataType Conversion'!$A$8:$I$37,3,0))</f>
        <v>STRING</v>
      </c>
      <c r="W205" s="0" t="str">
        <f aca="false">IF(J205="", "",J205)</f>
        <v/>
      </c>
      <c r="X205" s="0" t="str">
        <f aca="false">S205</f>
        <v>Y</v>
      </c>
      <c r="Y205" s="0" t="str">
        <f aca="false">IF(OR($U205="Id",$U205="LastModifiedDate"), "C","")</f>
        <v/>
      </c>
      <c r="Z205" s="0" t="str">
        <f aca="false">IF(Q205= "", "", IF(H205="Picklist", "Y", "N"))</f>
        <v>N</v>
      </c>
      <c r="AA205" s="0" t="str">
        <f aca="false">IF(OR(U205="CreatedDate",U205="CreatedById"),"Must be populated when changeType = CREATE","")</f>
        <v/>
      </c>
      <c r="AB205" s="0" t="str">
        <f aca="false">IF($B205="","",VLOOKUP($B205,'Object Info'!$A$2:$F$13,5,0))</f>
        <v>rskcsp_ds_spread_statement_period_curated</v>
      </c>
      <c r="AC205" s="0" t="str">
        <f aca="false">U205</f>
        <v>LLC_BI__Project_from_Period__c</v>
      </c>
      <c r="AD205" s="0" t="str">
        <f aca="false">V205</f>
        <v>STRING</v>
      </c>
      <c r="AE205" s="0" t="str">
        <f aca="false">IF(W205="","",W205)</f>
        <v/>
      </c>
      <c r="AF205" s="0" t="str">
        <f aca="false">X205</f>
        <v>Y</v>
      </c>
      <c r="AG205" s="0" t="str">
        <f aca="false">M205</f>
        <v>F</v>
      </c>
      <c r="AH205" s="0" t="str">
        <f aca="false">IF(AC205="LastModifiedDate","Must be latest date for the record id in Staging, and date must be t-1", "")</f>
        <v/>
      </c>
      <c r="AL205" s="0" t="str">
        <f aca="false">IF($B205="","",VLOOKUP($B205,'Object Info'!$A$2:$F$13,6,0))</f>
        <v>spread_statement_period</v>
      </c>
      <c r="AM205" s="0" t="str">
        <f aca="false">IF(AC205="","",IF(OR(AC205="ccs_migration_id__c"),SUBSTITUTE(LOWER(AC205),"__c",""),_xlfn.IFNA(SUBSTITUTE(SUBSTITUTE(SUBSTITUTE(SUBSTITUTE(AC205,"LLC_BI__",""),"CCS_",""),"__c",""),"cm_",""),AC205)))</f>
        <v>Project_from_Period</v>
      </c>
      <c r="AN205" s="0" t="str">
        <f aca="false">IF(AD205="","",AD205)</f>
        <v>STRING</v>
      </c>
      <c r="AO205" s="0" t="str">
        <f aca="false">IF(AE205="","",AE205)</f>
        <v/>
      </c>
      <c r="AP205" s="0" t="str">
        <f aca="false">IF(AF205="","",AF205)</f>
        <v>Y</v>
      </c>
      <c r="AQ205" s="0" t="str">
        <f aca="false">IF(AG205="","",AG205)</f>
        <v>F</v>
      </c>
    </row>
    <row r="206" customFormat="false" ht="15" hidden="false" customHeight="false" outlineLevel="0" collapsed="false">
      <c r="A206" s="0" t="str">
        <f aca="false">B206&amp;D206</f>
        <v>LLC_BI__Spread_Statement_Period__cLLC_BI__Selected__c</v>
      </c>
      <c r="B206" s="0" t="s">
        <v>87</v>
      </c>
      <c r="C206" s="0" t="str">
        <f aca="false">_xlfn.IFNA(VLOOKUP($A206,nCino_DMW!$A$2:$AI$358,7,0),"")</f>
        <v>Spread Statement Period</v>
      </c>
      <c r="D206" s="0" t="s">
        <v>394</v>
      </c>
      <c r="E206" s="0" t="str">
        <f aca="false">_xlfn.IFNA(VLOOKUP($A206,nCino_DMW!$A$2:$AI$358,9,0),"")</f>
        <v>Selected</v>
      </c>
      <c r="F206" s="0" t="str">
        <f aca="false">_xlfn.IFNA(VLOOKUP($A206,nCino_DMW!$A$1:$AI$358,12,0),"")</f>
        <v>This field is required. It is driven by user selection within the spreading application. This field indicates whether the spread statement period is displayed in spreads. When true, the spread statement period is dispalyed in spreads, when false the spread statement period is hidden. By default, it is true.</v>
      </c>
      <c r="G206" s="0" t="str">
        <f aca="false">_xlfn.IFNA(IF(VLOOKUP($A206,nCino_DMW!$A$1:$AI$358,13,0)=0,"", VLOOKUP($A206,nCino_DMW!$A$1:$AI$358,13,0)),"")</f>
        <v>Checkbox</v>
      </c>
      <c r="H206" s="0" t="str">
        <f aca="false">_xlfn.IFNA(IF(VLOOKUP($A206,nCino_DevProc!$A$2:$S$352,8,0)=0,"", VLOOKUP($A206,nCino_DevProc!$A$2:$S$352,8,0)),"")</f>
        <v>boolean</v>
      </c>
      <c r="I206" s="0" t="str">
        <f aca="false">_xlfn.IFNA(IF(VLOOKUP($A206,nCino_DMW!$A$1:$AI$358,2,0)=0,"", VLOOKUP($A206,nCino_DMW!$A$1:$AI$358,2,0)),"")</f>
        <v>Boolean (True/False)</v>
      </c>
      <c r="K206" s="0" t="str">
        <f aca="false">IFERROR(IF(VLOOKUP($A206,nCino_DMW!$A$1:$AI$358,22,0)="Y", "N", IF(VLOOKUP($A206,nCino_DMW!$A$1:$AI$358,22,0)="N",  "Y", "")),"")</f>
        <v>Y</v>
      </c>
      <c r="L206" s="0" t="str">
        <f aca="false">_xlfn.IFNA(IF(VLOOKUP($A206,nCino_DevProc!$A$2:$S$352,8,0)=TRUE(), "Y", "N"),"")</f>
        <v>N</v>
      </c>
      <c r="M206" s="0" t="str">
        <f aca="false">IFERROR(IF(VLOOKUP($A206,nCino_DevProc!$A$2:$S$352,18,0)=TRUE(), "E", IF(D206="Id", "P", IF(OR(LEFT(G206, 6) = "Lookup", LEFT(G206, 6) ="Master"), "F",""))),"")</f>
        <v/>
      </c>
      <c r="N206" s="0" t="str">
        <f aca="false">_xlfn.IFNA(IF(VLOOKUP($A206,nCino_DMW!$A$1:$AI$358,4,0)="System generated", "Y", "N"),"")</f>
        <v>N</v>
      </c>
      <c r="O206" s="0" t="str">
        <f aca="false">IF(LEFT(G206,6)="lookup", G206,IF(OR(D206=0, IFERROR(VLOOKUP($A206,nCino_DevProc!$A$2:$S$352,18,0),0)=0),"", VLOOKUP($A206,nCino_DevProc!$A$2:$S$352,18,0)))</f>
        <v/>
      </c>
      <c r="P206" s="0" t="str">
        <f aca="false">IF($B206="","",VLOOKUP($B206,'Object Info'!$A$2:$F$13,3,0))</f>
        <v>rskcsp_ds_spread_statement_period</v>
      </c>
      <c r="Q206" s="0" t="str">
        <f aca="false">IF(D206="","",D206)</f>
        <v>LLC_BI__Selected__c</v>
      </c>
      <c r="R206" s="0" t="s">
        <v>158</v>
      </c>
      <c r="S206" s="0" t="str">
        <f aca="false">IF(OR(Q206 ="transactionKey", Q206="sequenceNumber", Q206 = "commitTimestamp", Q206 = "commitUser",Q206 = "commitNumber", Q206="changetype",Q206="entityName",Q206="ID", LEFT(Q206,12)="LastModified"), "N","Y")</f>
        <v>Y</v>
      </c>
      <c r="T206" s="0" t="str">
        <f aca="false">IF($B206="","",VLOOKUP($B206,'Object Info'!$A$2:$F$13,4,0))</f>
        <v>rskcsp_ds_spread_statement_period_staging</v>
      </c>
      <c r="U206" s="0" t="str">
        <f aca="false">Q206</f>
        <v>LLC_BI__Selected__c</v>
      </c>
      <c r="V206" s="0" t="str">
        <f aca="false">IF(OR(LEFT(H206,9)="reference", D206=""),"STRING",VLOOKUP($H206,'DataType Conversion'!$A$8:$I$37,3,0))</f>
        <v>BOOL</v>
      </c>
      <c r="W206" s="0" t="str">
        <f aca="false">IF(J206="", "",J206)</f>
        <v/>
      </c>
      <c r="X206" s="0" t="str">
        <f aca="false">S206</f>
        <v>Y</v>
      </c>
      <c r="Y206" s="0" t="str">
        <f aca="false">IF(OR($U206="Id",$U206="LastModifiedDate"), "C","")</f>
        <v/>
      </c>
      <c r="Z206" s="0" t="str">
        <f aca="false">IF(Q206= "", "", IF(H206="Picklist", "Y", "N"))</f>
        <v>N</v>
      </c>
      <c r="AA206" s="0" t="str">
        <f aca="false">IF(OR(U206="CreatedDate",U206="CreatedById"),"Must be populated when changeType = CREATE","")</f>
        <v/>
      </c>
      <c r="AB206" s="0" t="str">
        <f aca="false">IF($B206="","",VLOOKUP($B206,'Object Info'!$A$2:$F$13,5,0))</f>
        <v>rskcsp_ds_spread_statement_period_curated</v>
      </c>
      <c r="AC206" s="0" t="str">
        <f aca="false">U206</f>
        <v>LLC_BI__Selected__c</v>
      </c>
      <c r="AD206" s="0" t="str">
        <f aca="false">V206</f>
        <v>BOOL</v>
      </c>
      <c r="AE206" s="0" t="str">
        <f aca="false">IF(W206="","",W206)</f>
        <v/>
      </c>
      <c r="AF206" s="0" t="str">
        <f aca="false">X206</f>
        <v>Y</v>
      </c>
      <c r="AG206" s="0" t="str">
        <f aca="false">M206</f>
        <v/>
      </c>
      <c r="AH206" s="0" t="str">
        <f aca="false">IF(AC206="LastModifiedDate","Must be latest date for the record id in Staging, and date must be t-1", "")</f>
        <v/>
      </c>
      <c r="AL206" s="0" t="str">
        <f aca="false">IF($B206="","",VLOOKUP($B206,'Object Info'!$A$2:$F$13,6,0))</f>
        <v>spread_statement_period</v>
      </c>
      <c r="AM206" s="0" t="str">
        <f aca="false">IF(AC206="","",IF(OR(AC206="ccs_migration_id__c"),SUBSTITUTE(LOWER(AC206),"__c",""),_xlfn.IFNA(SUBSTITUTE(SUBSTITUTE(SUBSTITUTE(SUBSTITUTE(AC206,"LLC_BI__",""),"CCS_",""),"__c",""),"cm_",""),AC206)))</f>
        <v>Selected</v>
      </c>
      <c r="AN206" s="0" t="str">
        <f aca="false">IF(AD206="","",AD206)</f>
        <v>BOOL</v>
      </c>
      <c r="AO206" s="0" t="str">
        <f aca="false">IF(AE206="","",AE206)</f>
        <v/>
      </c>
      <c r="AP206" s="0" t="str">
        <f aca="false">IF(AF206="","",AF206)</f>
        <v>Y</v>
      </c>
      <c r="AQ206" s="0" t="str">
        <f aca="false">IF(AG206="","",AG206)</f>
        <v/>
      </c>
    </row>
    <row r="207" customFormat="false" ht="90" hidden="false" customHeight="false" outlineLevel="0" collapsed="false">
      <c r="A207" s="0" t="str">
        <f aca="false">B207&amp;D207</f>
        <v>LLC_BI__Spread_Statement_Period__cLLC_BI__Selected_In_Global__c</v>
      </c>
      <c r="B207" s="0" t="s">
        <v>87</v>
      </c>
      <c r="C207" s="0" t="str">
        <f aca="false">_xlfn.IFNA(VLOOKUP($A207,nCino_DMW!$A$2:$AI$358,7,0),"")</f>
        <v>Spread Statement Period</v>
      </c>
      <c r="D207" s="0" t="s">
        <v>410</v>
      </c>
      <c r="E207" s="0" t="str">
        <f aca="false">_xlfn.IFNA(VLOOKUP($A207,nCino_DMW!$A$2:$AI$358,9,0),"")</f>
        <v>Selected In Global</v>
      </c>
      <c r="F207" s="326" t="str">
        <f aca="false">_xlfn.IFNA(VLOOKUP($A207,nCino_DMW!$A$1:$AI$358,12,0),"")</f>
        <v>This field is required. It is driven by user selection within the global analysis app. This field indicates whether the spread statement period is displayed in global anaysis. When true, the spread statement period is displayed in global analysis. When false, the spread statement period is not displayed. By default, it is enabled if the period has "Is_Fiscal_Year__c" checked and no other other periods for the same year exist that also have "LLC_BI__Is_Fiscal_Year__c" checked. If another period does exist, the period with the highest priority source will be enabled. Otherwise, this field is disabled. Priority source is as follows: CPA Audit, CPA Compiled, CPA Reviewed, Tax Return, Comp. Prep, Projected, and Other</v>
      </c>
      <c r="G207" s="0" t="str">
        <f aca="false">_xlfn.IFNA(IF(VLOOKUP($A207,nCino_DMW!$A$1:$AI$358,13,0)=0,"", VLOOKUP($A207,nCino_DMW!$A$1:$AI$358,13,0)),"")</f>
        <v>Checkbox</v>
      </c>
      <c r="H207" s="0" t="str">
        <f aca="false">_xlfn.IFNA(IF(VLOOKUP($A207,nCino_DevProc!$A$2:$S$352,8,0)=0,"", VLOOKUP($A207,nCino_DevProc!$A$2:$S$352,8,0)),"")</f>
        <v>boolean</v>
      </c>
      <c r="I207" s="0" t="str">
        <f aca="false">_xlfn.IFNA(IF(VLOOKUP($A207,nCino_DMW!$A$1:$AI$358,2,0)=0,"", VLOOKUP($A207,nCino_DMW!$A$1:$AI$358,2,0)),"")</f>
        <v>Boolean (True/False)</v>
      </c>
      <c r="K207" s="0" t="str">
        <f aca="false">IFERROR(IF(VLOOKUP($A207,nCino_DMW!$A$1:$AI$358,22,0)="Y", "N", IF(VLOOKUP($A207,nCino_DMW!$A$1:$AI$358,22,0)="N",  "Y", "")),"")</f>
        <v>Y</v>
      </c>
      <c r="L207" s="0" t="str">
        <f aca="false">_xlfn.IFNA(IF(VLOOKUP($A207,nCino_DevProc!$A$2:$S$352,8,0)=TRUE(), "Y", "N"),"")</f>
        <v>N</v>
      </c>
      <c r="M207" s="0" t="str">
        <f aca="false">IFERROR(IF(VLOOKUP($A207,nCino_DevProc!$A$2:$S$352,18,0)=TRUE(), "E", IF(D207="Id", "P", IF(OR(LEFT(G207, 6) = "Lookup", LEFT(G207, 6) ="Master"), "F",""))),"")</f>
        <v/>
      </c>
      <c r="N207" s="0" t="str">
        <f aca="false">_xlfn.IFNA(IF(VLOOKUP($A207,nCino_DMW!$A$1:$AI$358,4,0)="System generated", "Y", "N"),"")</f>
        <v>N</v>
      </c>
      <c r="O207" s="0" t="str">
        <f aca="false">IF(LEFT(G207,6)="lookup", G207,IF(OR(D207=0, IFERROR(VLOOKUP($A207,nCino_DevProc!$A$2:$S$352,18,0),0)=0),"", VLOOKUP($A207,nCino_DevProc!$A$2:$S$352,18,0)))</f>
        <v/>
      </c>
      <c r="P207" s="0" t="str">
        <f aca="false">IF($B207="","",VLOOKUP($B207,'Object Info'!$A$2:$F$13,3,0))</f>
        <v>rskcsp_ds_spread_statement_period</v>
      </c>
      <c r="Q207" s="0" t="str">
        <f aca="false">IF(D207="","",D207)</f>
        <v>LLC_BI__Selected_In_Global__c</v>
      </c>
      <c r="R207" s="0" t="s">
        <v>158</v>
      </c>
      <c r="S207" s="0" t="str">
        <f aca="false">IF(OR(Q207 ="transactionKey", Q207="sequenceNumber", Q207 = "commitTimestamp", Q207 = "commitUser",Q207 = "commitNumber", Q207="changetype",Q207="entityName",Q207="ID", LEFT(Q207,12)="LastModified"), "N","Y")</f>
        <v>Y</v>
      </c>
      <c r="T207" s="0" t="str">
        <f aca="false">IF($B207="","",VLOOKUP($B207,'Object Info'!$A$2:$F$13,4,0))</f>
        <v>rskcsp_ds_spread_statement_period_staging</v>
      </c>
      <c r="U207" s="0" t="str">
        <f aca="false">Q207</f>
        <v>LLC_BI__Selected_In_Global__c</v>
      </c>
      <c r="V207" s="0" t="str">
        <f aca="false">IF(OR(LEFT(H207,9)="reference", D207=""),"STRING",VLOOKUP($H207,'DataType Conversion'!$A$8:$I$37,3,0))</f>
        <v>BOOL</v>
      </c>
      <c r="W207" s="0" t="str">
        <f aca="false">IF(J207="", "",J207)</f>
        <v/>
      </c>
      <c r="X207" s="0" t="str">
        <f aca="false">S207</f>
        <v>Y</v>
      </c>
      <c r="Y207" s="0" t="str">
        <f aca="false">IF(OR($U207="Id",$U207="LastModifiedDate"), "C","")</f>
        <v/>
      </c>
      <c r="Z207" s="0" t="str">
        <f aca="false">IF(Q207= "", "", IF(H207="Picklist", "Y", "N"))</f>
        <v>N</v>
      </c>
      <c r="AA207" s="0" t="str">
        <f aca="false">IF(OR(U207="CreatedDate",U207="CreatedById"),"Must be populated when changeType = CREATE","")</f>
        <v/>
      </c>
      <c r="AB207" s="0" t="str">
        <f aca="false">IF($B207="","",VLOOKUP($B207,'Object Info'!$A$2:$F$13,5,0))</f>
        <v>rskcsp_ds_spread_statement_period_curated</v>
      </c>
      <c r="AC207" s="0" t="str">
        <f aca="false">U207</f>
        <v>LLC_BI__Selected_In_Global__c</v>
      </c>
      <c r="AD207" s="0" t="str">
        <f aca="false">V207</f>
        <v>BOOL</v>
      </c>
      <c r="AE207" s="0" t="str">
        <f aca="false">IF(W207="","",W207)</f>
        <v/>
      </c>
      <c r="AF207" s="0" t="str">
        <f aca="false">X207</f>
        <v>Y</v>
      </c>
      <c r="AG207" s="0" t="str">
        <f aca="false">M207</f>
        <v/>
      </c>
      <c r="AH207" s="0" t="str">
        <f aca="false">IF(AC207="LastModifiedDate","Must be latest date for the record id in Staging, and date must be t-1", "")</f>
        <v/>
      </c>
      <c r="AL207" s="0" t="str">
        <f aca="false">IF($B207="","",VLOOKUP($B207,'Object Info'!$A$2:$F$13,6,0))</f>
        <v>spread_statement_period</v>
      </c>
      <c r="AM207" s="0" t="str">
        <f aca="false">IF(AC207="","",IF(OR(AC207="ccs_migration_id__c"),SUBSTITUTE(LOWER(AC207),"__c",""),_xlfn.IFNA(SUBSTITUTE(SUBSTITUTE(SUBSTITUTE(SUBSTITUTE(AC207,"LLC_BI__",""),"CCS_",""),"__c",""),"cm_",""),AC207)))</f>
        <v>Selected_In_Global</v>
      </c>
      <c r="AN207" s="0" t="str">
        <f aca="false">IF(AD207="","",AD207)</f>
        <v>BOOL</v>
      </c>
      <c r="AO207" s="0" t="str">
        <f aca="false">IF(AE207="","",AE207)</f>
        <v/>
      </c>
      <c r="AP207" s="0" t="str">
        <f aca="false">IF(AF207="","",AF207)</f>
        <v>Y</v>
      </c>
      <c r="AQ207" s="0" t="str">
        <f aca="false">IF(AG207="","",AG207)</f>
        <v/>
      </c>
    </row>
    <row r="208" customFormat="false" ht="15" hidden="false" customHeight="false" outlineLevel="0" collapsed="false">
      <c r="A208" s="0" t="str">
        <f aca="false">B208&amp;D208</f>
        <v>LLC_BI__Spread_Statement_Period__cLLC_BI__Source__c</v>
      </c>
      <c r="B208" s="0" t="s">
        <v>87</v>
      </c>
      <c r="C208" s="0" t="str">
        <f aca="false">_xlfn.IFNA(VLOOKUP($A208,nCino_DMW!$A$2:$AI$358,7,0),"")</f>
        <v>Spread Statement Period</v>
      </c>
      <c r="D208" s="0" t="s">
        <v>397</v>
      </c>
      <c r="E208" s="0" t="str">
        <f aca="false">_xlfn.IFNA(VLOOKUP($A208,nCino_DMW!$A$2:$AI$358,9,0),"")</f>
        <v>Source</v>
      </c>
      <c r="F208" s="0" t="str">
        <f aca="false">_xlfn.IFNA(VLOOKUP($A208,nCino_DMW!$A$1:$AI$358,12,0),"")</f>
        <v>This field is required. It is driven by user selection within the spreading application. It indicates the document that provides the financial information.</v>
      </c>
      <c r="G208" s="0" t="str">
        <f aca="false">_xlfn.IFNA(IF(VLOOKUP($A208,nCino_DMW!$A$1:$AI$358,13,0)=0,"", VLOOKUP($A208,nCino_DMW!$A$1:$AI$358,13,0)),"")</f>
        <v>Picklist</v>
      </c>
      <c r="H208" s="0" t="str">
        <f aca="false">_xlfn.IFNA(IF(VLOOKUP($A208,nCino_DevProc!$A$2:$S$352,8,0)=0,"", VLOOKUP($A208,nCino_DevProc!$A$2:$S$352,8,0)),"")</f>
        <v>picklist</v>
      </c>
      <c r="I208" s="0" t="str">
        <f aca="false">_xlfn.IFNA(IF(VLOOKUP($A208,nCino_DMW!$A$1:$AI$358,2,0)=0,"", VLOOKUP($A208,nCino_DMW!$A$1:$AI$358,2,0)),"")</f>
        <v>See picklist options for lengths</v>
      </c>
      <c r="K208" s="0" t="str">
        <f aca="false">IFERROR(IF(VLOOKUP($A208,nCino_DMW!$A$1:$AI$358,22,0)="Y", "N", IF(VLOOKUP($A208,nCino_DMW!$A$1:$AI$358,22,0)="N",  "Y", "")),"")</f>
        <v>Y</v>
      </c>
      <c r="L208" s="0" t="str">
        <f aca="false">_xlfn.IFNA(IF(VLOOKUP($A208,nCino_DevProc!$A$2:$S$352,8,0)=TRUE(), "Y", "N"),"")</f>
        <v>N</v>
      </c>
      <c r="M208" s="0" t="str">
        <f aca="false">IFERROR(IF(VLOOKUP($A208,nCino_DevProc!$A$2:$S$352,18,0)=TRUE(), "E", IF(D208="Id", "P", IF(OR(LEFT(G208, 6) = "Lookup", LEFT(G208, 6) ="Master"), "F",""))),"")</f>
        <v/>
      </c>
      <c r="N208" s="0" t="str">
        <f aca="false">_xlfn.IFNA(IF(VLOOKUP($A208,nCino_DMW!$A$1:$AI$358,4,0)="System generated", "Y", "N"),"")</f>
        <v>N</v>
      </c>
      <c r="O208" s="0" t="str">
        <f aca="false">IF(LEFT(G208,6)="lookup", G208,IF(OR(D208=0, IFERROR(VLOOKUP($A208,nCino_DevProc!$A$2:$S$352,18,0),0)=0),"", VLOOKUP($A208,nCino_DevProc!$A$2:$S$352,18,0)))</f>
        <v/>
      </c>
      <c r="P208" s="0" t="str">
        <f aca="false">IF($B208="","",VLOOKUP($B208,'Object Info'!$A$2:$F$13,3,0))</f>
        <v>rskcsp_ds_spread_statement_period</v>
      </c>
      <c r="Q208" s="0" t="str">
        <f aca="false">IF(D208="","",D208)</f>
        <v>LLC_BI__Source__c</v>
      </c>
      <c r="R208" s="0" t="s">
        <v>158</v>
      </c>
      <c r="S208" s="0" t="str">
        <f aca="false">IF(OR(Q208 ="transactionKey", Q208="sequenceNumber", Q208 = "commitTimestamp", Q208 = "commitUser",Q208 = "commitNumber", Q208="changetype",Q208="entityName",Q208="ID", LEFT(Q208,12)="LastModified"), "N","Y")</f>
        <v>Y</v>
      </c>
      <c r="T208" s="0" t="str">
        <f aca="false">IF($B208="","",VLOOKUP($B208,'Object Info'!$A$2:$F$13,4,0))</f>
        <v>rskcsp_ds_spread_statement_period_staging</v>
      </c>
      <c r="U208" s="0" t="str">
        <f aca="false">Q208</f>
        <v>LLC_BI__Source__c</v>
      </c>
      <c r="V208" s="0" t="str">
        <f aca="false">IF(OR(LEFT(H208,9)="reference", D208=""),"STRING",VLOOKUP($H208,'DataType Conversion'!$A$8:$I$37,3,0))</f>
        <v>STRING</v>
      </c>
      <c r="W208" s="0" t="str">
        <f aca="false">IF(J208="", "",J208)</f>
        <v/>
      </c>
      <c r="X208" s="0" t="str">
        <f aca="false">S208</f>
        <v>Y</v>
      </c>
      <c r="Y208" s="0" t="str">
        <f aca="false">IF(OR($U208="Id",$U208="LastModifiedDate"), "C","")</f>
        <v/>
      </c>
      <c r="Z208" s="0" t="str">
        <f aca="false">IF(Q208= "", "", IF(H208="Picklist", "Y", "N"))</f>
        <v>Y</v>
      </c>
      <c r="AA208" s="0" t="str">
        <f aca="false">IF(OR(U208="CreatedDate",U208="CreatedById"),"Must be populated when changeType = CREATE","")</f>
        <v/>
      </c>
      <c r="AB208" s="0" t="str">
        <f aca="false">IF($B208="","",VLOOKUP($B208,'Object Info'!$A$2:$F$13,5,0))</f>
        <v>rskcsp_ds_spread_statement_period_curated</v>
      </c>
      <c r="AC208" s="0" t="str">
        <f aca="false">U208</f>
        <v>LLC_BI__Source__c</v>
      </c>
      <c r="AD208" s="0" t="str">
        <f aca="false">V208</f>
        <v>STRING</v>
      </c>
      <c r="AE208" s="0" t="str">
        <f aca="false">IF(W208="","",W208)</f>
        <v/>
      </c>
      <c r="AF208" s="0" t="str">
        <f aca="false">X208</f>
        <v>Y</v>
      </c>
      <c r="AG208" s="0" t="str">
        <f aca="false">M208</f>
        <v/>
      </c>
      <c r="AH208" s="0" t="str">
        <f aca="false">IF(AC208="LastModifiedDate","Must be latest date for the record id in Staging, and date must be t-1", "")</f>
        <v/>
      </c>
      <c r="AL208" s="0" t="str">
        <f aca="false">IF($B208="","",VLOOKUP($B208,'Object Info'!$A$2:$F$13,6,0))</f>
        <v>spread_statement_period</v>
      </c>
      <c r="AM208" s="0" t="str">
        <f aca="false">IF(AC208="","",IF(OR(AC208="ccs_migration_id__c"),SUBSTITUTE(LOWER(AC208),"__c",""),_xlfn.IFNA(SUBSTITUTE(SUBSTITUTE(SUBSTITUTE(SUBSTITUTE(AC208,"LLC_BI__",""),"CCS_",""),"__c",""),"cm_",""),AC208)))</f>
        <v>Source</v>
      </c>
      <c r="AN208" s="0" t="str">
        <f aca="false">IF(AD208="","",AD208)</f>
        <v>STRING</v>
      </c>
      <c r="AO208" s="0" t="str">
        <f aca="false">IF(AE208="","",AE208)</f>
        <v/>
      </c>
      <c r="AP208" s="0" t="str">
        <f aca="false">IF(AF208="","",AF208)</f>
        <v>Y</v>
      </c>
      <c r="AQ208" s="0" t="str">
        <f aca="false">IF(AG208="","",AG208)</f>
        <v/>
      </c>
    </row>
    <row r="209" customFormat="false" ht="15" hidden="false" customHeight="false" outlineLevel="0" collapsed="false">
      <c r="A209" s="0" t="str">
        <f aca="false">B209&amp;D209</f>
        <v>LLC_BI__Spread_Statement_Period__cLLC_BI__Source_Currency__c</v>
      </c>
      <c r="B209" s="0" t="s">
        <v>87</v>
      </c>
      <c r="C209" s="0" t="str">
        <f aca="false">_xlfn.IFNA(VLOOKUP($A209,nCino_DMW!$A$2:$AI$358,7,0),"")</f>
        <v>Spread Statement Period</v>
      </c>
      <c r="D209" s="0" t="s">
        <v>459</v>
      </c>
      <c r="E209" s="0" t="str">
        <f aca="false">_xlfn.IFNA(VLOOKUP($A209,nCino_DMW!$A$2:$AI$358,9,0),"")</f>
        <v>Source Currency</v>
      </c>
      <c r="F209" s="0" t="str">
        <f aca="false">_xlfn.IFNA(VLOOKUP($A209,nCino_DMW!$A$1:$AI$358,12,0),"")</f>
        <v>Users populate this optional picklist to indicate the exchange rate between the source currency and the converted values. By default, it is blank.</v>
      </c>
      <c r="G209" s="0" t="str">
        <f aca="false">_xlfn.IFNA(IF(VLOOKUP($A209,nCino_DMW!$A$1:$AI$358,13,0)=0,"", VLOOKUP($A209,nCino_DMW!$A$1:$AI$358,13,0)),"")</f>
        <v>Picklist</v>
      </c>
      <c r="H209" s="0" t="str">
        <f aca="false">_xlfn.IFNA(IF(VLOOKUP($A209,nCino_DevProc!$A$2:$S$352,8,0)=0,"", VLOOKUP($A209,nCino_DevProc!$A$2:$S$352,8,0)),"")</f>
        <v>picklist</v>
      </c>
      <c r="I209" s="0" t="str">
        <f aca="false">_xlfn.IFNA(IF(VLOOKUP($A209,nCino_DMW!$A$1:$AI$358,2,0)=0,"", VLOOKUP($A209,nCino_DMW!$A$1:$AI$358,2,0)),"")</f>
        <v>See picklist options for lengths</v>
      </c>
      <c r="K209" s="0" t="str">
        <f aca="false">IFERROR(IF(VLOOKUP($A209,nCino_DMW!$A$1:$AI$358,22,0)="Y", "N", IF(VLOOKUP($A209,nCino_DMW!$A$1:$AI$358,22,0)="N",  "Y", "")),"")</f>
        <v>Y</v>
      </c>
      <c r="L209" s="0" t="str">
        <f aca="false">_xlfn.IFNA(IF(VLOOKUP($A209,nCino_DevProc!$A$2:$S$352,8,0)=TRUE(), "Y", "N"),"")</f>
        <v>N</v>
      </c>
      <c r="M209" s="0" t="str">
        <f aca="false">IFERROR(IF(VLOOKUP($A209,nCino_DevProc!$A$2:$S$352,18,0)=TRUE(), "E", IF(D209="Id", "P", IF(OR(LEFT(G209, 6) = "Lookup", LEFT(G209, 6) ="Master"), "F",""))),"")</f>
        <v/>
      </c>
      <c r="N209" s="0" t="str">
        <f aca="false">_xlfn.IFNA(IF(VLOOKUP($A209,nCino_DMW!$A$1:$AI$358,4,0)="System generated", "Y", "N"),"")</f>
        <v>N</v>
      </c>
      <c r="O209" s="0" t="str">
        <f aca="false">IF(LEFT(G209,6)="lookup", G209,IF(OR(D209=0, IFERROR(VLOOKUP($A209,nCino_DevProc!$A$2:$S$352,18,0),0)=0),"", VLOOKUP($A209,nCino_DevProc!$A$2:$S$352,18,0)))</f>
        <v/>
      </c>
      <c r="P209" s="0" t="str">
        <f aca="false">IF($B209="","",VLOOKUP($B209,'Object Info'!$A$2:$F$13,3,0))</f>
        <v>rskcsp_ds_spread_statement_period</v>
      </c>
      <c r="Q209" s="0" t="str">
        <f aca="false">IF(D209="","",D209)</f>
        <v>LLC_BI__Source_Currency__c</v>
      </c>
      <c r="R209" s="0" t="s">
        <v>158</v>
      </c>
      <c r="S209" s="0" t="str">
        <f aca="false">IF(OR(Q209 ="transactionKey", Q209="sequenceNumber", Q209 = "commitTimestamp", Q209 = "commitUser",Q209 = "commitNumber", Q209="changetype",Q209="entityName",Q209="ID", LEFT(Q209,12)="LastModified"), "N","Y")</f>
        <v>Y</v>
      </c>
      <c r="T209" s="0" t="str">
        <f aca="false">IF($B209="","",VLOOKUP($B209,'Object Info'!$A$2:$F$13,4,0))</f>
        <v>rskcsp_ds_spread_statement_period_staging</v>
      </c>
      <c r="U209" s="0" t="str">
        <f aca="false">Q209</f>
        <v>LLC_BI__Source_Currency__c</v>
      </c>
      <c r="V209" s="0" t="str">
        <f aca="false">IF(OR(LEFT(H209,9)="reference", D209=""),"STRING",VLOOKUP($H209,'DataType Conversion'!$A$8:$I$37,3,0))</f>
        <v>STRING</v>
      </c>
      <c r="W209" s="0" t="str">
        <f aca="false">IF(J209="", "",J209)</f>
        <v/>
      </c>
      <c r="X209" s="0" t="str">
        <f aca="false">S209</f>
        <v>Y</v>
      </c>
      <c r="Y209" s="0" t="str">
        <f aca="false">IF(OR($U209="Id",$U209="LastModifiedDate"), "C","")</f>
        <v/>
      </c>
      <c r="Z209" s="0" t="str">
        <f aca="false">IF(Q209= "", "", IF(H209="Picklist", "Y", "N"))</f>
        <v>Y</v>
      </c>
      <c r="AA209" s="0" t="str">
        <f aca="false">IF(OR(U209="CreatedDate",U209="CreatedById"),"Must be populated when changeType = CREATE","")</f>
        <v/>
      </c>
      <c r="AB209" s="0" t="str">
        <f aca="false">IF($B209="","",VLOOKUP($B209,'Object Info'!$A$2:$F$13,5,0))</f>
        <v>rskcsp_ds_spread_statement_period_curated</v>
      </c>
      <c r="AC209" s="0" t="str">
        <f aca="false">U209</f>
        <v>LLC_BI__Source_Currency__c</v>
      </c>
      <c r="AD209" s="0" t="str">
        <f aca="false">V209</f>
        <v>STRING</v>
      </c>
      <c r="AE209" s="0" t="str">
        <f aca="false">IF(W209="","",W209)</f>
        <v/>
      </c>
      <c r="AF209" s="0" t="str">
        <f aca="false">X209</f>
        <v>Y</v>
      </c>
      <c r="AG209" s="0" t="str">
        <f aca="false">M209</f>
        <v/>
      </c>
      <c r="AH209" s="0" t="str">
        <f aca="false">IF(AC209="LastModifiedDate","Must be latest date for the record id in Staging, and date must be t-1", "")</f>
        <v/>
      </c>
      <c r="AL209" s="0" t="str">
        <f aca="false">IF($B209="","",VLOOKUP($B209,'Object Info'!$A$2:$F$13,6,0))</f>
        <v>spread_statement_period</v>
      </c>
      <c r="AM209" s="0" t="str">
        <f aca="false">IF(AC209="","",IF(OR(AC209="ccs_migration_id__c"),SUBSTITUTE(LOWER(AC209),"__c",""),_xlfn.IFNA(SUBSTITUTE(SUBSTITUTE(SUBSTITUTE(SUBSTITUTE(AC209,"LLC_BI__",""),"CCS_",""),"__c",""),"cm_",""),AC209)))</f>
        <v>Source_Currency</v>
      </c>
      <c r="AN209" s="0" t="str">
        <f aca="false">IF(AD209="","",AD209)</f>
        <v>STRING</v>
      </c>
      <c r="AO209" s="0" t="str">
        <f aca="false">IF(AE209="","",AE209)</f>
        <v/>
      </c>
      <c r="AP209" s="0" t="str">
        <f aca="false">IF(AF209="","",AF209)</f>
        <v>Y</v>
      </c>
      <c r="AQ209" s="0" t="str">
        <f aca="false">IF(AG209="","",AG209)</f>
        <v/>
      </c>
    </row>
    <row r="210" customFormat="false" ht="15" hidden="false" customHeight="false" outlineLevel="0" collapsed="false">
      <c r="A210" s="0" t="str">
        <f aca="false">B210&amp;D210</f>
        <v>LLC_BI__Spread_Statement_Period__cLLC_BI__Spread_Projections_Template__c</v>
      </c>
      <c r="B210" s="0" t="s">
        <v>87</v>
      </c>
      <c r="C210" s="0" t="str">
        <f aca="false">_xlfn.IFNA(VLOOKUP($A210,nCino_DMW!$A$2:$AI$358,7,0),"")</f>
        <v>Spread Statement Period</v>
      </c>
      <c r="D210" s="0" t="s">
        <v>77</v>
      </c>
      <c r="E210" s="0" t="str">
        <f aca="false">_xlfn.IFNA(VLOOKUP($A210,nCino_DMW!$A$2:$AI$358,9,0),"")</f>
        <v>Spread Projections Template</v>
      </c>
      <c r="F210" s="0" t="str">
        <f aca="false">_xlfn.IFNA(VLOOKUP($A210,nCino_DMW!$A$1:$AI$358,12,0),"")</f>
        <v>This required lookup field looks up to the Spread Projections Template object.</v>
      </c>
      <c r="G210" s="0" t="str">
        <f aca="false">_xlfn.IFNA(IF(VLOOKUP($A210,nCino_DMW!$A$1:$AI$358,13,0)=0,"", VLOOKUP($A210,nCino_DMW!$A$1:$AI$358,13,0)),"")</f>
        <v>Lookup(Spread Projections Template)</v>
      </c>
      <c r="H210" s="0" t="str">
        <f aca="false">_xlfn.IFNA(IF(VLOOKUP($A210,nCino_DevProc!$A$2:$S$352,8,0)=0,"", VLOOKUP($A210,nCino_DevProc!$A$2:$S$352,8,0)),"")</f>
        <v>reference(LLC_BI__Spread_Projections_Template__c)</v>
      </c>
      <c r="I210" s="0" t="n">
        <f aca="false">_xlfn.IFNA(IF(VLOOKUP($A210,nCino_DMW!$A$1:$AI$358,2,0)=0,"", VLOOKUP($A210,nCino_DMW!$A$1:$AI$358,2,0)),"")</f>
        <v>18</v>
      </c>
      <c r="K210" s="0" t="str">
        <f aca="false">IFERROR(IF(VLOOKUP($A210,nCino_DMW!$A$1:$AI$358,22,0)="Y", "N", IF(VLOOKUP($A210,nCino_DMW!$A$1:$AI$358,22,0)="N",  "Y", "")),"")</f>
        <v>Y</v>
      </c>
      <c r="L210" s="0" t="str">
        <f aca="false">_xlfn.IFNA(IF(VLOOKUP($A210,nCino_DevProc!$A$2:$S$352,8,0)=TRUE(), "Y", "N"),"")</f>
        <v>N</v>
      </c>
      <c r="M210" s="0" t="str">
        <f aca="false">IFERROR(IF(VLOOKUP($A210,nCino_DevProc!$A$2:$S$352,18,0)=TRUE(), "E", IF(D210="Id", "P", IF(OR(LEFT(G210, 6) = "Lookup", LEFT(G210, 6) ="Master"), "F",""))),"")</f>
        <v>F</v>
      </c>
      <c r="N210" s="0" t="str">
        <f aca="false">_xlfn.IFNA(IF(VLOOKUP($A210,nCino_DMW!$A$1:$AI$358,4,0)="System generated", "Y", "N"),"")</f>
        <v>N</v>
      </c>
      <c r="O210" s="0" t="str">
        <f aca="false">IF(LEFT(G210,6)="lookup", G210,IF(OR(D210=0, IFERROR(VLOOKUP($A210,nCino_DevProc!$A$2:$S$352,18,0),0)=0),"", VLOOKUP($A210,nCino_DevProc!$A$2:$S$352,18,0)))</f>
        <v>Lookup(Spread Projections Template)</v>
      </c>
      <c r="P210" s="0" t="str">
        <f aca="false">IF($B210="","",VLOOKUP($B210,'Object Info'!$A$2:$F$13,3,0))</f>
        <v>rskcsp_ds_spread_statement_period</v>
      </c>
      <c r="Q210" s="0" t="str">
        <f aca="false">IF(D210="","",D210)</f>
        <v>LLC_BI__Spread_Projections_Template__c</v>
      </c>
      <c r="R210" s="0" t="s">
        <v>158</v>
      </c>
      <c r="S210" s="0" t="str">
        <f aca="false">IF(OR(Q210 ="transactionKey", Q210="sequenceNumber", Q210 = "commitTimestamp", Q210 = "commitUser",Q210 = "commitNumber", Q210="changetype",Q210="entityName",Q210="ID", LEFT(Q210,12)="LastModified"), "N","Y")</f>
        <v>Y</v>
      </c>
      <c r="T210" s="0" t="str">
        <f aca="false">IF($B210="","",VLOOKUP($B210,'Object Info'!$A$2:$F$13,4,0))</f>
        <v>rskcsp_ds_spread_statement_period_staging</v>
      </c>
      <c r="U210" s="0" t="str">
        <f aca="false">Q210</f>
        <v>LLC_BI__Spread_Projections_Template__c</v>
      </c>
      <c r="V210" s="0" t="str">
        <f aca="false">IF(OR(LEFT(H210,9)="reference", D210=""),"STRING",VLOOKUP($H210,'DataType Conversion'!$A$8:$I$37,3,0))</f>
        <v>STRING</v>
      </c>
      <c r="W210" s="0" t="str">
        <f aca="false">IF(J210="", "",J210)</f>
        <v/>
      </c>
      <c r="X210" s="0" t="str">
        <f aca="false">S210</f>
        <v>Y</v>
      </c>
      <c r="Y210" s="0" t="str">
        <f aca="false">IF(OR($U210="Id",$U210="LastModifiedDate"), "C","")</f>
        <v/>
      </c>
      <c r="Z210" s="0" t="str">
        <f aca="false">IF(Q210= "", "", IF(H210="Picklist", "Y", "N"))</f>
        <v>N</v>
      </c>
      <c r="AA210" s="0" t="str">
        <f aca="false">IF(OR(U210="CreatedDate",U210="CreatedById"),"Must be populated when changeType = CREATE","")</f>
        <v/>
      </c>
      <c r="AB210" s="0" t="str">
        <f aca="false">IF($B210="","",VLOOKUP($B210,'Object Info'!$A$2:$F$13,5,0))</f>
        <v>rskcsp_ds_spread_statement_period_curated</v>
      </c>
      <c r="AC210" s="0" t="str">
        <f aca="false">U210</f>
        <v>LLC_BI__Spread_Projections_Template__c</v>
      </c>
      <c r="AD210" s="0" t="str">
        <f aca="false">V210</f>
        <v>STRING</v>
      </c>
      <c r="AE210" s="0" t="str">
        <f aca="false">IF(W210="","",W210)</f>
        <v/>
      </c>
      <c r="AF210" s="0" t="str">
        <f aca="false">X210</f>
        <v>Y</v>
      </c>
      <c r="AG210" s="0" t="str">
        <f aca="false">M210</f>
        <v>F</v>
      </c>
      <c r="AH210" s="0" t="str">
        <f aca="false">IF(AC210="LastModifiedDate","Must be latest date for the record id in Staging, and date must be t-1", "")</f>
        <v/>
      </c>
      <c r="AL210" s="0" t="str">
        <f aca="false">IF($B210="","",VLOOKUP($B210,'Object Info'!$A$2:$F$13,6,0))</f>
        <v>spread_statement_period</v>
      </c>
      <c r="AM210" s="0" t="str">
        <f aca="false">IF(AC210="","",IF(OR(AC210="ccs_migration_id__c"),SUBSTITUTE(LOWER(AC210),"__c",""),_xlfn.IFNA(SUBSTITUTE(SUBSTITUTE(SUBSTITUTE(SUBSTITUTE(AC210,"LLC_BI__",""),"CCS_",""),"__c",""),"cm_",""),AC210)))</f>
        <v>Spread_Projections_Template</v>
      </c>
      <c r="AN210" s="0" t="str">
        <f aca="false">IF(AD210="","",AD210)</f>
        <v>STRING</v>
      </c>
      <c r="AO210" s="0" t="str">
        <f aca="false">IF(AE210="","",AE210)</f>
        <v/>
      </c>
      <c r="AP210" s="0" t="str">
        <f aca="false">IF(AF210="","",AF210)</f>
        <v>Y</v>
      </c>
      <c r="AQ210" s="0" t="str">
        <f aca="false">IF(AG210="","",AG210)</f>
        <v>F</v>
      </c>
    </row>
    <row r="211" customFormat="false" ht="15" hidden="false" customHeight="false" outlineLevel="0" collapsed="false">
      <c r="A211" s="0" t="str">
        <f aca="false">B211&amp;D211</f>
        <v>LLC_BI__Spread_Statement_Period__cName</v>
      </c>
      <c r="B211" s="0" t="s">
        <v>87</v>
      </c>
      <c r="C211" s="0" t="str">
        <f aca="false">_xlfn.IFNA(VLOOKUP($A211,nCino_DMW!$A$2:$AI$358,7,0),"")</f>
        <v>Spread Statement Period</v>
      </c>
      <c r="D211" s="0" t="s">
        <v>28</v>
      </c>
      <c r="E211" s="0" t="str">
        <f aca="false">_xlfn.IFNA(VLOOKUP($A211,nCino_DMW!$A$2:$AI$358,9,0),"")</f>
        <v>Spread Statement Period Name</v>
      </c>
      <c r="F211" s="0" t="n">
        <f aca="false">_xlfn.IFNA(VLOOKUP($A211,nCino_DMW!$A$1:$AI$358,12,0),"")</f>
        <v>0</v>
      </c>
      <c r="G211" s="0" t="str">
        <f aca="false">_xlfn.IFNA(IF(VLOOKUP($A211,nCino_DMW!$A$1:$AI$358,13,0)=0,"", VLOOKUP($A211,nCino_DMW!$A$1:$AI$358,13,0)),"")</f>
        <v>Auto Number</v>
      </c>
      <c r="H211" s="0" t="str">
        <f aca="false">_xlfn.IFNA(IF(VLOOKUP($A211,nCino_DevProc!$A$2:$S$352,8,0)=0,"", VLOOKUP($A211,nCino_DevProc!$A$2:$S$352,8,0)),"")</f>
        <v>string</v>
      </c>
      <c r="I211" s="0" t="n">
        <f aca="false">_xlfn.IFNA(IF(VLOOKUP($A211,nCino_DMW!$A$1:$AI$358,2,0)=0,"", VLOOKUP($A211,nCino_DMW!$A$1:$AI$358,2,0)),"")</f>
        <v>80</v>
      </c>
      <c r="K211" s="0" t="str">
        <f aca="false">IFERROR(IF(VLOOKUP($A211,nCino_DMW!$A$1:$AI$358,22,0)="Y", "N", IF(VLOOKUP($A211,nCino_DMW!$A$1:$AI$358,22,0)="N",  "Y", "")),"")</f>
        <v>Y</v>
      </c>
      <c r="L211" s="0" t="str">
        <f aca="false">_xlfn.IFNA(IF(VLOOKUP($A211,nCino_DevProc!$A$2:$S$352,8,0)=TRUE(), "Y", "N"),"")</f>
        <v>N</v>
      </c>
      <c r="M211" s="0" t="str">
        <f aca="false">IFERROR(IF(VLOOKUP($A211,nCino_DevProc!$A$2:$S$352,18,0)=TRUE(), "E", IF(D211="Id", "P", IF(OR(LEFT(G211, 6) = "Lookup", LEFT(G211, 6) ="Master"), "F",""))),"")</f>
        <v/>
      </c>
      <c r="N211" s="0" t="str">
        <f aca="false">_xlfn.IFNA(IF(VLOOKUP($A211,nCino_DMW!$A$1:$AI$358,4,0)="System generated", "Y", "N"),"")</f>
        <v>Y</v>
      </c>
      <c r="O211" s="0" t="str">
        <f aca="false">IF(LEFT(G211,6)="lookup", G211,IF(OR(D211=0, IFERROR(VLOOKUP($A211,nCino_DevProc!$A$2:$S$352,18,0),0)=0),"", VLOOKUP($A211,nCino_DevProc!$A$2:$S$352,18,0)))</f>
        <v/>
      </c>
      <c r="P211" s="0" t="str">
        <f aca="false">IF($B211="","",VLOOKUP($B211,'Object Info'!$A$2:$F$13,3,0))</f>
        <v>rskcsp_ds_spread_statement_period</v>
      </c>
      <c r="Q211" s="0" t="str">
        <f aca="false">IF(D211="","",D211)</f>
        <v>Name</v>
      </c>
      <c r="R211" s="0" t="s">
        <v>158</v>
      </c>
      <c r="S211" s="0" t="str">
        <f aca="false">IF(OR(Q211 ="transactionKey", Q211="sequenceNumber", Q211 = "commitTimestamp", Q211 = "commitUser",Q211 = "commitNumber", Q211="changetype",Q211="entityName",Q211="ID", LEFT(Q211,12)="LastModified"), "N","Y")</f>
        <v>Y</v>
      </c>
      <c r="T211" s="0" t="str">
        <f aca="false">IF($B211="","",VLOOKUP($B211,'Object Info'!$A$2:$F$13,4,0))</f>
        <v>rskcsp_ds_spread_statement_period_staging</v>
      </c>
      <c r="U211" s="0" t="str">
        <f aca="false">Q211</f>
        <v>Name</v>
      </c>
      <c r="V211" s="0" t="str">
        <f aca="false">IF(OR(LEFT(H211,9)="reference", D211=""),"STRING",VLOOKUP($H211,'DataType Conversion'!$A$8:$I$37,3,0))</f>
        <v>STRING</v>
      </c>
      <c r="W211" s="0" t="str">
        <f aca="false">IF(J211="", "",J211)</f>
        <v/>
      </c>
      <c r="X211" s="0" t="str">
        <f aca="false">S211</f>
        <v>Y</v>
      </c>
      <c r="Y211" s="0" t="str">
        <f aca="false">IF(OR($U211="Id",$U211="LastModifiedDate"), "C","")</f>
        <v/>
      </c>
      <c r="Z211" s="0" t="str">
        <f aca="false">IF(Q211= "", "", IF(H211="Picklist", "Y", "N"))</f>
        <v>N</v>
      </c>
      <c r="AA211" s="0" t="str">
        <f aca="false">IF(OR(U211="CreatedDate",U211="CreatedById"),"Must be populated when changeType = CREATE","")</f>
        <v/>
      </c>
      <c r="AB211" s="0" t="str">
        <f aca="false">IF($B211="","",VLOOKUP($B211,'Object Info'!$A$2:$F$13,5,0))</f>
        <v>rskcsp_ds_spread_statement_period_curated</v>
      </c>
      <c r="AC211" s="0" t="str">
        <f aca="false">U211</f>
        <v>Name</v>
      </c>
      <c r="AD211" s="0" t="str">
        <f aca="false">V211</f>
        <v>STRING</v>
      </c>
      <c r="AE211" s="0" t="str">
        <f aca="false">IF(W211="","",W211)</f>
        <v/>
      </c>
      <c r="AF211" s="0" t="str">
        <f aca="false">X211</f>
        <v>Y</v>
      </c>
      <c r="AG211" s="0" t="str">
        <f aca="false">M211</f>
        <v/>
      </c>
      <c r="AH211" s="0" t="str">
        <f aca="false">IF(AC211="LastModifiedDate","Must be latest date for the record id in Staging, and date must be t-1", "")</f>
        <v/>
      </c>
      <c r="AL211" s="0" t="str">
        <f aca="false">IF($B211="","",VLOOKUP($B211,'Object Info'!$A$2:$F$13,6,0))</f>
        <v>spread_statement_period</v>
      </c>
      <c r="AM211" s="0" t="str">
        <f aca="false">IF(AC211="","",IF(OR(AC211="ccs_migration_id__c"),SUBSTITUTE(LOWER(AC211),"__c",""),_xlfn.IFNA(SUBSTITUTE(SUBSTITUTE(SUBSTITUTE(SUBSTITUTE(AC211,"LLC_BI__",""),"CCS_",""),"__c",""),"cm_",""),AC211)))</f>
        <v>Name</v>
      </c>
      <c r="AN211" s="0" t="str">
        <f aca="false">IF(AD211="","",AD211)</f>
        <v>STRING</v>
      </c>
      <c r="AO211" s="0" t="str">
        <f aca="false">IF(AE211="","",AE211)</f>
        <v/>
      </c>
      <c r="AP211" s="0" t="str">
        <f aca="false">IF(AF211="","",AF211)</f>
        <v>Y</v>
      </c>
      <c r="AQ211" s="0" t="str">
        <f aca="false">IF(AG211="","",AG211)</f>
        <v/>
      </c>
    </row>
    <row r="212" customFormat="false" ht="15" hidden="false" customHeight="false" outlineLevel="0" collapsed="false">
      <c r="A212" s="0" t="str">
        <f aca="false">B212&amp;D212</f>
        <v>LLC_BI__Spread_Statement_Period__cLLC_BI__Spread_Statement_Type__c</v>
      </c>
      <c r="B212" s="0" t="s">
        <v>87</v>
      </c>
      <c r="C212" s="0" t="str">
        <f aca="false">_xlfn.IFNA(VLOOKUP($A212,nCino_DMW!$A$2:$AI$358,7,0),"")</f>
        <v>Spread Statement Period</v>
      </c>
      <c r="D212" s="0" t="s">
        <v>96</v>
      </c>
      <c r="E212" s="0" t="str">
        <f aca="false">_xlfn.IFNA(VLOOKUP($A212,nCino_DMW!$A$2:$AI$358,9,0),"")</f>
        <v>Spread Statement Type</v>
      </c>
      <c r="F212" s="0" t="str">
        <f aca="false">_xlfn.IFNA(VLOOKUP($A212,nCino_DMW!$A$1:$AI$358,12,0),"")</f>
        <v>This field is required. It is populated automatically whenever a spread statement period is created within the spreading application. This field specifies the Spread Statement Template associated with the Spread Statement Period.</v>
      </c>
      <c r="G212" s="0" t="str">
        <f aca="false">_xlfn.IFNA(IF(VLOOKUP($A212,nCino_DMW!$A$1:$AI$358,13,0)=0,"", VLOOKUP($A212,nCino_DMW!$A$1:$AI$358,13,0)),"")</f>
        <v>Master-Detail(Spread Statement Template)</v>
      </c>
      <c r="H212" s="0" t="str">
        <f aca="false">_xlfn.IFNA(IF(VLOOKUP($A212,nCino_DevProc!$A$2:$S$352,8,0)=0,"", VLOOKUP($A212,nCino_DevProc!$A$2:$S$352,8,0)),"")</f>
        <v>reference(LLC_BI__Spread_Statement_Type__c)</v>
      </c>
      <c r="I212" s="0" t="n">
        <f aca="false">_xlfn.IFNA(IF(VLOOKUP($A212,nCino_DMW!$A$1:$AI$358,2,0)=0,"", VLOOKUP($A212,nCino_DMW!$A$1:$AI$358,2,0)),"")</f>
        <v>18</v>
      </c>
      <c r="K212" s="0" t="str">
        <f aca="false">IFERROR(IF(VLOOKUP($A212,nCino_DMW!$A$1:$AI$358,22,0)="Y", "N", IF(VLOOKUP($A212,nCino_DMW!$A$1:$AI$358,22,0)="N",  "Y", "")),"")</f>
        <v>N</v>
      </c>
      <c r="L212" s="0" t="str">
        <f aca="false">_xlfn.IFNA(IF(VLOOKUP($A212,nCino_DevProc!$A$2:$S$352,8,0)=TRUE(), "Y", "N"),"")</f>
        <v>N</v>
      </c>
      <c r="M212" s="0" t="str">
        <f aca="false">IFERROR(IF(VLOOKUP($A212,nCino_DevProc!$A$2:$S$352,18,0)=TRUE(), "E", IF(D212="Id", "P", IF(OR(LEFT(G212, 6) = "Lookup", LEFT(G212, 6) ="Master"), "F",""))),"")</f>
        <v>F</v>
      </c>
      <c r="N212" s="0" t="str">
        <f aca="false">_xlfn.IFNA(IF(VLOOKUP($A212,nCino_DMW!$A$1:$AI$358,4,0)="System generated", "Y", "N"),"")</f>
        <v>N</v>
      </c>
      <c r="O212" s="0" t="str">
        <f aca="false">IF(LEFT(G212,6)="lookup", G212,IF(OR(D212=0, IFERROR(VLOOKUP($A212,nCino_DevProc!$A$2:$S$352,18,0),0)=0),"", VLOOKUP($A212,nCino_DevProc!$A$2:$S$352,18,0)))</f>
        <v/>
      </c>
      <c r="P212" s="0" t="str">
        <f aca="false">IF($B212="","",VLOOKUP($B212,'Object Info'!$A$2:$F$13,3,0))</f>
        <v>rskcsp_ds_spread_statement_period</v>
      </c>
      <c r="Q212" s="0" t="str">
        <f aca="false">IF(D212="","",D212)</f>
        <v>LLC_BI__Spread_Statement_Type__c</v>
      </c>
      <c r="R212" s="0" t="s">
        <v>158</v>
      </c>
      <c r="S212" s="0" t="str">
        <f aca="false">IF(OR(Q212 ="transactionKey", Q212="sequenceNumber", Q212 = "commitTimestamp", Q212 = "commitUser",Q212 = "commitNumber", Q212="changetype",Q212="entityName",Q212="ID", LEFT(Q212,12)="LastModified"), "N","Y")</f>
        <v>Y</v>
      </c>
      <c r="T212" s="0" t="str">
        <f aca="false">IF($B212="","",VLOOKUP($B212,'Object Info'!$A$2:$F$13,4,0))</f>
        <v>rskcsp_ds_spread_statement_period_staging</v>
      </c>
      <c r="U212" s="0" t="str">
        <f aca="false">Q212</f>
        <v>LLC_BI__Spread_Statement_Type__c</v>
      </c>
      <c r="V212" s="0" t="str">
        <f aca="false">IF(OR(LEFT(H212,9)="reference", D212=""),"STRING",VLOOKUP($H212,'DataType Conversion'!$A$8:$I$37,3,0))</f>
        <v>STRING</v>
      </c>
      <c r="W212" s="0" t="str">
        <f aca="false">IF(J212="", "",J212)</f>
        <v/>
      </c>
      <c r="X212" s="0" t="str">
        <f aca="false">S212</f>
        <v>Y</v>
      </c>
      <c r="Y212" s="0" t="str">
        <f aca="false">IF(OR($U212="Id",$U212="LastModifiedDate"), "C","")</f>
        <v/>
      </c>
      <c r="Z212" s="0" t="str">
        <f aca="false">IF(Q212= "", "", IF(H212="Picklist", "Y", "N"))</f>
        <v>N</v>
      </c>
      <c r="AA212" s="0" t="str">
        <f aca="false">IF(OR(U212="CreatedDate",U212="CreatedById"),"Must be populated when changeType = CREATE","")</f>
        <v/>
      </c>
      <c r="AB212" s="0" t="str">
        <f aca="false">IF($B212="","",VLOOKUP($B212,'Object Info'!$A$2:$F$13,5,0))</f>
        <v>rskcsp_ds_spread_statement_period_curated</v>
      </c>
      <c r="AC212" s="0" t="str">
        <f aca="false">U212</f>
        <v>LLC_BI__Spread_Statement_Type__c</v>
      </c>
      <c r="AD212" s="0" t="str">
        <f aca="false">V212</f>
        <v>STRING</v>
      </c>
      <c r="AE212" s="0" t="str">
        <f aca="false">IF(W212="","",W212)</f>
        <v/>
      </c>
      <c r="AF212" s="0" t="str">
        <f aca="false">X212</f>
        <v>Y</v>
      </c>
      <c r="AG212" s="0" t="str">
        <f aca="false">M212</f>
        <v>F</v>
      </c>
      <c r="AH212" s="0" t="str">
        <f aca="false">IF(AC212="LastModifiedDate","Must be latest date for the record id in Staging, and date must be t-1", "")</f>
        <v/>
      </c>
      <c r="AL212" s="0" t="str">
        <f aca="false">IF($B212="","",VLOOKUP($B212,'Object Info'!$A$2:$F$13,6,0))</f>
        <v>spread_statement_period</v>
      </c>
      <c r="AM212" s="0" t="str">
        <f aca="false">IF(AC212="","",IF(OR(AC212="ccs_migration_id__c"),SUBSTITUTE(LOWER(AC212),"__c",""),_xlfn.IFNA(SUBSTITUTE(SUBSTITUTE(SUBSTITUTE(SUBSTITUTE(AC212,"LLC_BI__",""),"CCS_",""),"__c",""),"cm_",""),AC212)))</f>
        <v>Spread_Statement_Type</v>
      </c>
      <c r="AN212" s="0" t="str">
        <f aca="false">IF(AD212="","",AD212)</f>
        <v>STRING</v>
      </c>
      <c r="AO212" s="0" t="str">
        <f aca="false">IF(AE212="","",AE212)</f>
        <v/>
      </c>
      <c r="AP212" s="0" t="str">
        <f aca="false">IF(AF212="","",AF212)</f>
        <v>Y</v>
      </c>
      <c r="AQ212" s="0" t="str">
        <f aca="false">IF(AG212="","",AG212)</f>
        <v>F</v>
      </c>
    </row>
    <row r="213" customFormat="false" ht="15" hidden="false" customHeight="false" outlineLevel="0" collapsed="false">
      <c r="A213" s="0" t="str">
        <f aca="false">B213&amp;D213</f>
        <v>LLC_BI__Spread_Statement_Period__cLLC_BI__Statement_Date__c</v>
      </c>
      <c r="B213" s="0" t="s">
        <v>87</v>
      </c>
      <c r="C213" s="0" t="str">
        <f aca="false">_xlfn.IFNA(VLOOKUP($A213,nCino_DMW!$A$2:$AI$358,7,0),"")</f>
        <v>Spread Statement Period</v>
      </c>
      <c r="D213" s="0" t="s">
        <v>400</v>
      </c>
      <c r="E213" s="0" t="str">
        <f aca="false">_xlfn.IFNA(VLOOKUP($A213,nCino_DMW!$A$2:$AI$358,9,0),"")</f>
        <v>Statement Date</v>
      </c>
      <c r="F213" s="0" t="str">
        <f aca="false">_xlfn.IFNA(VLOOKUP($A213,nCino_DMW!$A$1:$AI$358,12,0),"")</f>
        <v>This field is required. It is driven by user selection within the spreading application. It indicates the effective date of the document.</v>
      </c>
      <c r="G213" s="0" t="str">
        <f aca="false">_xlfn.IFNA(IF(VLOOKUP($A213,nCino_DMW!$A$1:$AI$358,13,0)=0,"", VLOOKUP($A213,nCino_DMW!$A$1:$AI$358,13,0)),"")</f>
        <v>Date</v>
      </c>
      <c r="H213" s="0" t="str">
        <f aca="false">_xlfn.IFNA(IF(VLOOKUP($A213,nCino_DevProc!$A$2:$S$352,8,0)=0,"", VLOOKUP($A213,nCino_DevProc!$A$2:$S$352,8,0)),"")</f>
        <v>date</v>
      </c>
      <c r="I213" s="0" t="str">
        <f aca="false">_xlfn.IFNA(IF(VLOOKUP($A213,nCino_DMW!$A$1:$AI$358,2,0)=0,"", VLOOKUP($A213,nCino_DMW!$A$1:$AI$358,2,0)),"")</f>
        <v/>
      </c>
      <c r="K213" s="0" t="str">
        <f aca="false">IFERROR(IF(VLOOKUP($A213,nCino_DMW!$A$1:$AI$358,22,0)="Y", "N", IF(VLOOKUP($A213,nCino_DMW!$A$1:$AI$358,22,0)="N",  "Y", "")),"")</f>
        <v>Y</v>
      </c>
      <c r="L213" s="0" t="str">
        <f aca="false">_xlfn.IFNA(IF(VLOOKUP($A213,nCino_DevProc!$A$2:$S$352,8,0)=TRUE(), "Y", "N"),"")</f>
        <v>N</v>
      </c>
      <c r="M213" s="0" t="str">
        <f aca="false">IFERROR(IF(VLOOKUP($A213,nCino_DevProc!$A$2:$S$352,18,0)=TRUE(), "E", IF(D213="Id", "P", IF(OR(LEFT(G213, 6) = "Lookup", LEFT(G213, 6) ="Master"), "F",""))),"")</f>
        <v/>
      </c>
      <c r="N213" s="0" t="str">
        <f aca="false">_xlfn.IFNA(IF(VLOOKUP($A213,nCino_DMW!$A$1:$AI$358,4,0)="System generated", "Y", "N"),"")</f>
        <v>N</v>
      </c>
      <c r="O213" s="0" t="str">
        <f aca="false">IF(LEFT(G213,6)="lookup", G213,IF(OR(D213=0, IFERROR(VLOOKUP($A213,nCino_DevProc!$A$2:$S$352,18,0),0)=0),"", VLOOKUP($A213,nCino_DevProc!$A$2:$S$352,18,0)))</f>
        <v/>
      </c>
      <c r="P213" s="0" t="str">
        <f aca="false">IF($B213="","",VLOOKUP($B213,'Object Info'!$A$2:$F$13,3,0))</f>
        <v>rskcsp_ds_spread_statement_period</v>
      </c>
      <c r="Q213" s="0" t="str">
        <f aca="false">IF(D213="","",D213)</f>
        <v>LLC_BI__Statement_Date__c</v>
      </c>
      <c r="R213" s="0" t="s">
        <v>158</v>
      </c>
      <c r="S213" s="0" t="str">
        <f aca="false">IF(OR(Q213 ="transactionKey", Q213="sequenceNumber", Q213 = "commitTimestamp", Q213 = "commitUser",Q213 = "commitNumber", Q213="changetype",Q213="entityName",Q213="ID", LEFT(Q213,12)="LastModified"), "N","Y")</f>
        <v>Y</v>
      </c>
      <c r="T213" s="0" t="str">
        <f aca="false">IF($B213="","",VLOOKUP($B213,'Object Info'!$A$2:$F$13,4,0))</f>
        <v>rskcsp_ds_spread_statement_period_staging</v>
      </c>
      <c r="U213" s="0" t="str">
        <f aca="false">Q213</f>
        <v>LLC_BI__Statement_Date__c</v>
      </c>
      <c r="V213" s="0" t="str">
        <f aca="false">IF(OR(LEFT(H213,9)="reference", D213=""),"STRING",VLOOKUP($H213,'DataType Conversion'!$A$8:$I$37,3,0))</f>
        <v>DATE</v>
      </c>
      <c r="W213" s="0" t="str">
        <f aca="false">IF(J213="", "",J213)</f>
        <v/>
      </c>
      <c r="X213" s="0" t="str">
        <f aca="false">S213</f>
        <v>Y</v>
      </c>
      <c r="Y213" s="0" t="str">
        <f aca="false">IF(OR($U213="Id",$U213="LastModifiedDate"), "C","")</f>
        <v/>
      </c>
      <c r="Z213" s="0" t="str">
        <f aca="false">IF(Q213= "", "", IF(H213="Picklist", "Y", "N"))</f>
        <v>N</v>
      </c>
      <c r="AA213" s="0" t="str">
        <f aca="false">IF(OR(U213="CreatedDate",U213="CreatedById"),"Must be populated when changeType = CREATE","")</f>
        <v/>
      </c>
      <c r="AB213" s="0" t="str">
        <f aca="false">IF($B213="","",VLOOKUP($B213,'Object Info'!$A$2:$F$13,5,0))</f>
        <v>rskcsp_ds_spread_statement_period_curated</v>
      </c>
      <c r="AC213" s="0" t="str">
        <f aca="false">U213</f>
        <v>LLC_BI__Statement_Date__c</v>
      </c>
      <c r="AD213" s="0" t="str">
        <f aca="false">V213</f>
        <v>DATE</v>
      </c>
      <c r="AE213" s="0" t="str">
        <f aca="false">IF(W213="","",W213)</f>
        <v/>
      </c>
      <c r="AF213" s="0" t="str">
        <f aca="false">X213</f>
        <v>Y</v>
      </c>
      <c r="AG213" s="0" t="str">
        <f aca="false">M213</f>
        <v/>
      </c>
      <c r="AH213" s="0" t="str">
        <f aca="false">IF(AC213="LastModifiedDate","Must be latest date for the record id in Staging, and date must be t-1", "")</f>
        <v/>
      </c>
      <c r="AL213" s="0" t="str">
        <f aca="false">IF($B213="","",VLOOKUP($B213,'Object Info'!$A$2:$F$13,6,0))</f>
        <v>spread_statement_period</v>
      </c>
      <c r="AM213" s="0" t="str">
        <f aca="false">IF(AC213="","",IF(OR(AC213="ccs_migration_id__c"),SUBSTITUTE(LOWER(AC213),"__c",""),_xlfn.IFNA(SUBSTITUTE(SUBSTITUTE(SUBSTITUTE(SUBSTITUTE(AC213,"LLC_BI__",""),"CCS_",""),"__c",""),"cm_",""),AC213)))</f>
        <v>Statement_Date</v>
      </c>
      <c r="AN213" s="0" t="str">
        <f aca="false">IF(AD213="","",AD213)</f>
        <v>DATE</v>
      </c>
      <c r="AO213" s="0" t="str">
        <f aca="false">IF(AE213="","",AE213)</f>
        <v/>
      </c>
      <c r="AP213" s="0" t="str">
        <f aca="false">IF(AF213="","",AF213)</f>
        <v>Y</v>
      </c>
      <c r="AQ213" s="0" t="str">
        <f aca="false">IF(AG213="","",AG213)</f>
        <v/>
      </c>
    </row>
    <row r="214" customFormat="false" ht="15" hidden="false" customHeight="false" outlineLevel="0" collapsed="false">
      <c r="A214" s="0" t="str">
        <f aca="false">B214&amp;D214</f>
        <v>LLC_BI__Spread_Statement_Period__cLLC_BI__Supplemental_Number_of_Periods__c</v>
      </c>
      <c r="B214" s="0" t="s">
        <v>87</v>
      </c>
      <c r="C214" s="0" t="str">
        <f aca="false">_xlfn.IFNA(VLOOKUP($A214,nCino_DMW!$A$2:$AI$358,7,0),"")</f>
        <v>Spread Statement Period</v>
      </c>
      <c r="D214" s="0" t="s">
        <v>462</v>
      </c>
      <c r="E214" s="0" t="str">
        <f aca="false">_xlfn.IFNA(VLOOKUP($A214,nCino_DMW!$A$2:$AI$358,9,0),"")</f>
        <v>Supplemental Number of Periods</v>
      </c>
      <c r="F214" s="0" t="str">
        <f aca="false">_xlfn.IFNA(VLOOKUP($A214,nCino_DMW!$A$1:$AI$358,12,0),"")</f>
        <v>Users populate this optional number field as a reference with a supplemental number of periods that differs from the original Number of Periods field.</v>
      </c>
      <c r="G214" s="0" t="str">
        <f aca="false">_xlfn.IFNA(IF(VLOOKUP($A214,nCino_DMW!$A$1:$AI$358,13,0)=0,"", VLOOKUP($A214,nCino_DMW!$A$1:$AI$358,13,0)),"")</f>
        <v>Number</v>
      </c>
      <c r="H214" s="0" t="str">
        <f aca="false">_xlfn.IFNA(IF(VLOOKUP($A214,nCino_DevProc!$A$2:$S$352,8,0)=0,"", VLOOKUP($A214,nCino_DevProc!$A$2:$S$352,8,0)),"")</f>
        <v>double</v>
      </c>
      <c r="I214" s="0" t="str">
        <f aca="false">_xlfn.IFNA(IF(VLOOKUP($A214,nCino_DMW!$A$1:$AI$358,2,0)=0,"", VLOOKUP($A214,nCino_DMW!$A$1:$AI$358,2,0)),"")</f>
        <v>18, 0</v>
      </c>
      <c r="K214" s="0" t="str">
        <f aca="false">IFERROR(IF(VLOOKUP($A214,nCino_DMW!$A$1:$AI$358,22,0)="Y", "N", IF(VLOOKUP($A214,nCino_DMW!$A$1:$AI$358,22,0)="N",  "Y", "")),"")</f>
        <v>Y</v>
      </c>
      <c r="L214" s="0" t="str">
        <f aca="false">_xlfn.IFNA(IF(VLOOKUP($A214,nCino_DevProc!$A$2:$S$352,8,0)=TRUE(), "Y", "N"),"")</f>
        <v>N</v>
      </c>
      <c r="M214" s="0" t="str">
        <f aca="false">IFERROR(IF(VLOOKUP($A214,nCino_DevProc!$A$2:$S$352,18,0)=TRUE(), "E", IF(D214="Id", "P", IF(OR(LEFT(G214, 6) = "Lookup", LEFT(G214, 6) ="Master"), "F",""))),"")</f>
        <v/>
      </c>
      <c r="N214" s="0" t="str">
        <f aca="false">_xlfn.IFNA(IF(VLOOKUP($A214,nCino_DMW!$A$1:$AI$358,4,0)="System generated", "Y", "N"),"")</f>
        <v>N</v>
      </c>
      <c r="O214" s="0" t="str">
        <f aca="false">IF(LEFT(G214,6)="lookup", G214,IF(OR(D214=0, IFERROR(VLOOKUP($A214,nCino_DevProc!$A$2:$S$352,18,0),0)=0),"", VLOOKUP($A214,nCino_DevProc!$A$2:$S$352,18,0)))</f>
        <v/>
      </c>
      <c r="P214" s="0" t="str">
        <f aca="false">IF($B214="","",VLOOKUP($B214,'Object Info'!$A$2:$F$13,3,0))</f>
        <v>rskcsp_ds_spread_statement_period</v>
      </c>
      <c r="Q214" s="0" t="str">
        <f aca="false">IF(D214="","",D214)</f>
        <v>LLC_BI__Supplemental_Number_of_Periods__c</v>
      </c>
      <c r="R214" s="0" t="s">
        <v>158</v>
      </c>
      <c r="S214" s="0" t="str">
        <f aca="false">IF(OR(Q214 ="transactionKey", Q214="sequenceNumber", Q214 = "commitTimestamp", Q214 = "commitUser",Q214 = "commitNumber", Q214="changetype",Q214="entityName",Q214="ID", LEFT(Q214,12)="LastModified"), "N","Y")</f>
        <v>Y</v>
      </c>
      <c r="T214" s="0" t="str">
        <f aca="false">IF($B214="","",VLOOKUP($B214,'Object Info'!$A$2:$F$13,4,0))</f>
        <v>rskcsp_ds_spread_statement_period_staging</v>
      </c>
      <c r="U214" s="0" t="str">
        <f aca="false">Q214</f>
        <v>LLC_BI__Supplemental_Number_of_Periods__c</v>
      </c>
      <c r="V214" s="0" t="str">
        <f aca="false">IF(OR(LEFT(H214,9)="reference", D214=""),"STRING",VLOOKUP($H214,'DataType Conversion'!$A$8:$I$37,3,0))</f>
        <v>DECIMAL</v>
      </c>
      <c r="W214" s="0" t="str">
        <f aca="false">IF(J214="", "",J214)</f>
        <v/>
      </c>
      <c r="X214" s="0" t="str">
        <f aca="false">S214</f>
        <v>Y</v>
      </c>
      <c r="Y214" s="0" t="str">
        <f aca="false">IF(OR($U214="Id",$U214="LastModifiedDate"), "C","")</f>
        <v/>
      </c>
      <c r="Z214" s="0" t="str">
        <f aca="false">IF(Q214= "", "", IF(H214="Picklist", "Y", "N"))</f>
        <v>N</v>
      </c>
      <c r="AA214" s="0" t="str">
        <f aca="false">IF(OR(U214="CreatedDate",U214="CreatedById"),"Must be populated when changeType = CREATE","")</f>
        <v/>
      </c>
      <c r="AB214" s="0" t="str">
        <f aca="false">IF($B214="","",VLOOKUP($B214,'Object Info'!$A$2:$F$13,5,0))</f>
        <v>rskcsp_ds_spread_statement_period_curated</v>
      </c>
      <c r="AC214" s="0" t="str">
        <f aca="false">U214</f>
        <v>LLC_BI__Supplemental_Number_of_Periods__c</v>
      </c>
      <c r="AD214" s="0" t="str">
        <f aca="false">V214</f>
        <v>DECIMAL</v>
      </c>
      <c r="AE214" s="0" t="str">
        <f aca="false">IF(W214="","",W214)</f>
        <v/>
      </c>
      <c r="AF214" s="0" t="str">
        <f aca="false">X214</f>
        <v>Y</v>
      </c>
      <c r="AG214" s="0" t="str">
        <f aca="false">M214</f>
        <v/>
      </c>
      <c r="AH214" s="0" t="str">
        <f aca="false">IF(AC214="LastModifiedDate","Must be latest date for the record id in Staging, and date must be t-1", "")</f>
        <v/>
      </c>
      <c r="AL214" s="0" t="str">
        <f aca="false">IF($B214="","",VLOOKUP($B214,'Object Info'!$A$2:$F$13,6,0))</f>
        <v>spread_statement_period</v>
      </c>
      <c r="AM214" s="0" t="str">
        <f aca="false">IF(AC214="","",IF(OR(AC214="ccs_migration_id__c"),SUBSTITUTE(LOWER(AC214),"__c",""),_xlfn.IFNA(SUBSTITUTE(SUBSTITUTE(SUBSTITUTE(SUBSTITUTE(AC214,"LLC_BI__",""),"CCS_",""),"__c",""),"cm_",""),AC214)))</f>
        <v>Supplemental_Number_of_Periods</v>
      </c>
      <c r="AN214" s="0" t="str">
        <f aca="false">IF(AD214="","",AD214)</f>
        <v>DECIMAL</v>
      </c>
      <c r="AO214" s="0" t="str">
        <f aca="false">IF(AE214="","",AE214)</f>
        <v/>
      </c>
      <c r="AP214" s="0" t="str">
        <f aca="false">IF(AF214="","",AF214)</f>
        <v>Y</v>
      </c>
      <c r="AQ214" s="0" t="str">
        <f aca="false">IF(AG214="","",AG214)</f>
        <v/>
      </c>
    </row>
    <row r="215" customFormat="false" ht="15" hidden="false" customHeight="false" outlineLevel="0" collapsed="false">
      <c r="A215" s="0" t="str">
        <f aca="false">B215&amp;D215</f>
        <v>LLC_BI__Spread_Statement_Period__cLLC_BI__Supplemental_Source__c</v>
      </c>
      <c r="B215" s="0" t="s">
        <v>87</v>
      </c>
      <c r="C215" s="0" t="str">
        <f aca="false">_xlfn.IFNA(VLOOKUP($A215,nCino_DMW!$A$2:$AI$358,7,0),"")</f>
        <v>Spread Statement Period</v>
      </c>
      <c r="D215" s="0" t="s">
        <v>465</v>
      </c>
      <c r="E215" s="0" t="str">
        <f aca="false">_xlfn.IFNA(VLOOKUP($A215,nCino_DMW!$A$2:$AI$358,9,0),"")</f>
        <v>Supplemental Source</v>
      </c>
      <c r="F215" s="0" t="str">
        <f aca="false">_xlfn.IFNA(VLOOKUP($A215,nCino_DMW!$A$1:$AI$358,12,0),"")</f>
        <v>Users populate this optional picklist field as a reference with a supplemental source that differs from the original Source field.</v>
      </c>
      <c r="G215" s="0" t="str">
        <f aca="false">_xlfn.IFNA(IF(VLOOKUP($A215,nCino_DMW!$A$1:$AI$358,13,0)=0,"", VLOOKUP($A215,nCino_DMW!$A$1:$AI$358,13,0)),"")</f>
        <v>Picklist</v>
      </c>
      <c r="H215" s="0" t="str">
        <f aca="false">_xlfn.IFNA(IF(VLOOKUP($A215,nCino_DevProc!$A$2:$S$352,8,0)=0,"", VLOOKUP($A215,nCino_DevProc!$A$2:$S$352,8,0)),"")</f>
        <v>picklist</v>
      </c>
      <c r="I215" s="0" t="str">
        <f aca="false">_xlfn.IFNA(IF(VLOOKUP($A215,nCino_DMW!$A$1:$AI$358,2,0)=0,"", VLOOKUP($A215,nCino_DMW!$A$1:$AI$358,2,0)),"")</f>
        <v>See picklist options for lengths</v>
      </c>
      <c r="K215" s="0" t="str">
        <f aca="false">IFERROR(IF(VLOOKUP($A215,nCino_DMW!$A$1:$AI$358,22,0)="Y", "N", IF(VLOOKUP($A215,nCino_DMW!$A$1:$AI$358,22,0)="N",  "Y", "")),"")</f>
        <v>Y</v>
      </c>
      <c r="L215" s="0" t="str">
        <f aca="false">_xlfn.IFNA(IF(VLOOKUP($A215,nCino_DevProc!$A$2:$S$352,8,0)=TRUE(), "Y", "N"),"")</f>
        <v>N</v>
      </c>
      <c r="M215" s="0" t="str">
        <f aca="false">IFERROR(IF(VLOOKUP($A215,nCino_DevProc!$A$2:$S$352,18,0)=TRUE(), "E", IF(D215="Id", "P", IF(OR(LEFT(G215, 6) = "Lookup", LEFT(G215, 6) ="Master"), "F",""))),"")</f>
        <v/>
      </c>
      <c r="N215" s="0" t="str">
        <f aca="false">_xlfn.IFNA(IF(VLOOKUP($A215,nCino_DMW!$A$1:$AI$358,4,0)="System generated", "Y", "N"),"")</f>
        <v>N</v>
      </c>
      <c r="O215" s="0" t="str">
        <f aca="false">IF(LEFT(G215,6)="lookup", G215,IF(OR(D215=0, IFERROR(VLOOKUP($A215,nCino_DevProc!$A$2:$S$352,18,0),0)=0),"", VLOOKUP($A215,nCino_DevProc!$A$2:$S$352,18,0)))</f>
        <v/>
      </c>
      <c r="P215" s="0" t="str">
        <f aca="false">IF($B215="","",VLOOKUP($B215,'Object Info'!$A$2:$F$13,3,0))</f>
        <v>rskcsp_ds_spread_statement_period</v>
      </c>
      <c r="Q215" s="0" t="str">
        <f aca="false">IF(D215="","",D215)</f>
        <v>LLC_BI__Supplemental_Source__c</v>
      </c>
      <c r="R215" s="0" t="s">
        <v>158</v>
      </c>
      <c r="S215" s="0" t="str">
        <f aca="false">IF(OR(Q215 ="transactionKey", Q215="sequenceNumber", Q215 = "commitTimestamp", Q215 = "commitUser",Q215 = "commitNumber", Q215="changetype",Q215="entityName",Q215="ID", LEFT(Q215,12)="LastModified"), "N","Y")</f>
        <v>Y</v>
      </c>
      <c r="T215" s="0" t="str">
        <f aca="false">IF($B215="","",VLOOKUP($B215,'Object Info'!$A$2:$F$13,4,0))</f>
        <v>rskcsp_ds_spread_statement_period_staging</v>
      </c>
      <c r="U215" s="0" t="str">
        <f aca="false">Q215</f>
        <v>LLC_BI__Supplemental_Source__c</v>
      </c>
      <c r="V215" s="0" t="str">
        <f aca="false">IF(OR(LEFT(H215,9)="reference", D215=""),"STRING",VLOOKUP($H215,'DataType Conversion'!$A$8:$I$37,3,0))</f>
        <v>STRING</v>
      </c>
      <c r="W215" s="0" t="str">
        <f aca="false">IF(J215="", "",J215)</f>
        <v/>
      </c>
      <c r="X215" s="0" t="str">
        <f aca="false">S215</f>
        <v>Y</v>
      </c>
      <c r="Y215" s="0" t="str">
        <f aca="false">IF(OR($U215="Id",$U215="LastModifiedDate"), "C","")</f>
        <v/>
      </c>
      <c r="Z215" s="0" t="str">
        <f aca="false">IF(Q215= "", "", IF(H215="Picklist", "Y", "N"))</f>
        <v>Y</v>
      </c>
      <c r="AA215" s="0" t="str">
        <f aca="false">IF(OR(U215="CreatedDate",U215="CreatedById"),"Must be populated when changeType = CREATE","")</f>
        <v/>
      </c>
      <c r="AB215" s="0" t="str">
        <f aca="false">IF($B215="","",VLOOKUP($B215,'Object Info'!$A$2:$F$13,5,0))</f>
        <v>rskcsp_ds_spread_statement_period_curated</v>
      </c>
      <c r="AC215" s="0" t="str">
        <f aca="false">U215</f>
        <v>LLC_BI__Supplemental_Source__c</v>
      </c>
      <c r="AD215" s="0" t="str">
        <f aca="false">V215</f>
        <v>STRING</v>
      </c>
      <c r="AE215" s="0" t="str">
        <f aca="false">IF(W215="","",W215)</f>
        <v/>
      </c>
      <c r="AF215" s="0" t="str">
        <f aca="false">X215</f>
        <v>Y</v>
      </c>
      <c r="AG215" s="0" t="str">
        <f aca="false">M215</f>
        <v/>
      </c>
      <c r="AH215" s="0" t="str">
        <f aca="false">IF(AC215="LastModifiedDate","Must be latest date for the record id in Staging, and date must be t-1", "")</f>
        <v/>
      </c>
      <c r="AL215" s="0" t="str">
        <f aca="false">IF($B215="","",VLOOKUP($B215,'Object Info'!$A$2:$F$13,6,0))</f>
        <v>spread_statement_period</v>
      </c>
      <c r="AM215" s="0" t="str">
        <f aca="false">IF(AC215="","",IF(OR(AC215="ccs_migration_id__c"),SUBSTITUTE(LOWER(AC215),"__c",""),_xlfn.IFNA(SUBSTITUTE(SUBSTITUTE(SUBSTITUTE(SUBSTITUTE(AC215,"LLC_BI__",""),"CCS_",""),"__c",""),"cm_",""),AC215)))</f>
        <v>Supplemental_Source</v>
      </c>
      <c r="AN215" s="0" t="str">
        <f aca="false">IF(AD215="","",AD215)</f>
        <v>STRING</v>
      </c>
      <c r="AO215" s="0" t="str">
        <f aca="false">IF(AE215="","",AE215)</f>
        <v/>
      </c>
      <c r="AP215" s="0" t="str">
        <f aca="false">IF(AF215="","",AF215)</f>
        <v>Y</v>
      </c>
      <c r="AQ215" s="0" t="str">
        <f aca="false">IF(AG215="","",AG215)</f>
        <v/>
      </c>
    </row>
    <row r="216" customFormat="false" ht="15" hidden="false" customHeight="false" outlineLevel="0" collapsed="false">
      <c r="A216" s="0" t="str">
        <f aca="false">B216&amp;D216</f>
        <v>LLC_BI__Spread_Statement_Period__cLLC_BI__Supplemental_Statement_Date__c</v>
      </c>
      <c r="B216" s="0" t="s">
        <v>87</v>
      </c>
      <c r="C216" s="0" t="str">
        <f aca="false">_xlfn.IFNA(VLOOKUP($A216,nCino_DMW!$A$2:$AI$358,7,0),"")</f>
        <v>Spread Statement Period</v>
      </c>
      <c r="D216" s="0" t="s">
        <v>468</v>
      </c>
      <c r="E216" s="0" t="str">
        <f aca="false">_xlfn.IFNA(VLOOKUP($A216,nCino_DMW!$A$2:$AI$358,9,0),"")</f>
        <v>Supplemental Statement Date</v>
      </c>
      <c r="F216" s="0" t="str">
        <f aca="false">_xlfn.IFNA(VLOOKUP($A216,nCino_DMW!$A$1:$AI$358,12,0),"")</f>
        <v>Users populate this optional date field as a reference with a supplemental statement date that differs from the original Statement Date field.</v>
      </c>
      <c r="G216" s="0" t="str">
        <f aca="false">_xlfn.IFNA(IF(VLOOKUP($A216,nCino_DMW!$A$1:$AI$358,13,0)=0,"", VLOOKUP($A216,nCino_DMW!$A$1:$AI$358,13,0)),"")</f>
        <v>Date</v>
      </c>
      <c r="H216" s="0" t="str">
        <f aca="false">_xlfn.IFNA(IF(VLOOKUP($A216,nCino_DevProc!$A$2:$S$352,8,0)=0,"", VLOOKUP($A216,nCino_DevProc!$A$2:$S$352,8,0)),"")</f>
        <v>date</v>
      </c>
      <c r="I216" s="0" t="str">
        <f aca="false">_xlfn.IFNA(IF(VLOOKUP($A216,nCino_DMW!$A$1:$AI$358,2,0)=0,"", VLOOKUP($A216,nCino_DMW!$A$1:$AI$358,2,0)),"")</f>
        <v/>
      </c>
      <c r="K216" s="0" t="str">
        <f aca="false">IFERROR(IF(VLOOKUP($A216,nCino_DMW!$A$1:$AI$358,22,0)="Y", "N", IF(VLOOKUP($A216,nCino_DMW!$A$1:$AI$358,22,0)="N",  "Y", "")),"")</f>
        <v>Y</v>
      </c>
      <c r="L216" s="0" t="str">
        <f aca="false">_xlfn.IFNA(IF(VLOOKUP($A216,nCino_DevProc!$A$2:$S$352,8,0)=TRUE(), "Y", "N"),"")</f>
        <v>N</v>
      </c>
      <c r="M216" s="0" t="str">
        <f aca="false">IFERROR(IF(VLOOKUP($A216,nCino_DevProc!$A$2:$S$352,18,0)=TRUE(), "E", IF(D216="Id", "P", IF(OR(LEFT(G216, 6) = "Lookup", LEFT(G216, 6) ="Master"), "F",""))),"")</f>
        <v/>
      </c>
      <c r="N216" s="0" t="str">
        <f aca="false">_xlfn.IFNA(IF(VLOOKUP($A216,nCino_DMW!$A$1:$AI$358,4,0)="System generated", "Y", "N"),"")</f>
        <v>N</v>
      </c>
      <c r="O216" s="0" t="str">
        <f aca="false">IF(LEFT(G216,6)="lookup", G216,IF(OR(D216=0, IFERROR(VLOOKUP($A216,nCino_DevProc!$A$2:$S$352,18,0),0)=0),"", VLOOKUP($A216,nCino_DevProc!$A$2:$S$352,18,0)))</f>
        <v/>
      </c>
      <c r="P216" s="0" t="str">
        <f aca="false">IF($B216="","",VLOOKUP($B216,'Object Info'!$A$2:$F$13,3,0))</f>
        <v>rskcsp_ds_spread_statement_period</v>
      </c>
      <c r="Q216" s="0" t="str">
        <f aca="false">IF(D216="","",D216)</f>
        <v>LLC_BI__Supplemental_Statement_Date__c</v>
      </c>
      <c r="R216" s="0" t="s">
        <v>158</v>
      </c>
      <c r="S216" s="0" t="str">
        <f aca="false">IF(OR(Q216 ="transactionKey", Q216="sequenceNumber", Q216 = "commitTimestamp", Q216 = "commitUser",Q216 = "commitNumber", Q216="changetype",Q216="entityName",Q216="ID", LEFT(Q216,12)="LastModified"), "N","Y")</f>
        <v>Y</v>
      </c>
      <c r="T216" s="0" t="str">
        <f aca="false">IF($B216="","",VLOOKUP($B216,'Object Info'!$A$2:$F$13,4,0))</f>
        <v>rskcsp_ds_spread_statement_period_staging</v>
      </c>
      <c r="U216" s="0" t="str">
        <f aca="false">Q216</f>
        <v>LLC_BI__Supplemental_Statement_Date__c</v>
      </c>
      <c r="V216" s="0" t="str">
        <f aca="false">IF(OR(LEFT(H216,9)="reference", D216=""),"STRING",VLOOKUP($H216,'DataType Conversion'!$A$8:$I$37,3,0))</f>
        <v>DATE</v>
      </c>
      <c r="W216" s="0" t="str">
        <f aca="false">IF(J216="", "",J216)</f>
        <v/>
      </c>
      <c r="X216" s="0" t="str">
        <f aca="false">S216</f>
        <v>Y</v>
      </c>
      <c r="Y216" s="0" t="str">
        <f aca="false">IF(OR($U216="Id",$U216="LastModifiedDate"), "C","")</f>
        <v/>
      </c>
      <c r="Z216" s="0" t="str">
        <f aca="false">IF(Q216= "", "", IF(H216="Picklist", "Y", "N"))</f>
        <v>N</v>
      </c>
      <c r="AA216" s="0" t="str">
        <f aca="false">IF(OR(U216="CreatedDate",U216="CreatedById"),"Must be populated when changeType = CREATE","")</f>
        <v/>
      </c>
      <c r="AB216" s="0" t="str">
        <f aca="false">IF($B216="","",VLOOKUP($B216,'Object Info'!$A$2:$F$13,5,0))</f>
        <v>rskcsp_ds_spread_statement_period_curated</v>
      </c>
      <c r="AC216" s="0" t="str">
        <f aca="false">U216</f>
        <v>LLC_BI__Supplemental_Statement_Date__c</v>
      </c>
      <c r="AD216" s="0" t="str">
        <f aca="false">V216</f>
        <v>DATE</v>
      </c>
      <c r="AE216" s="0" t="str">
        <f aca="false">IF(W216="","",W216)</f>
        <v/>
      </c>
      <c r="AF216" s="0" t="str">
        <f aca="false">X216</f>
        <v>Y</v>
      </c>
      <c r="AG216" s="0" t="str">
        <f aca="false">M216</f>
        <v/>
      </c>
      <c r="AH216" s="0" t="str">
        <f aca="false">IF(AC216="LastModifiedDate","Must be latest date for the record id in Staging, and date must be t-1", "")</f>
        <v/>
      </c>
      <c r="AL216" s="0" t="str">
        <f aca="false">IF($B216="","",VLOOKUP($B216,'Object Info'!$A$2:$F$13,6,0))</f>
        <v>spread_statement_period</v>
      </c>
      <c r="AM216" s="0" t="str">
        <f aca="false">IF(AC216="","",IF(OR(AC216="ccs_migration_id__c"),SUBSTITUTE(LOWER(AC216),"__c",""),_xlfn.IFNA(SUBSTITUTE(SUBSTITUTE(SUBSTITUTE(SUBSTITUTE(AC216,"LLC_BI__",""),"CCS_",""),"__c",""),"cm_",""),AC216)))</f>
        <v>Supplemental_Statement_Date</v>
      </c>
      <c r="AN216" s="0" t="str">
        <f aca="false">IF(AD216="","",AD216)</f>
        <v>DATE</v>
      </c>
      <c r="AO216" s="0" t="str">
        <f aca="false">IF(AE216="","",AE216)</f>
        <v/>
      </c>
      <c r="AP216" s="0" t="str">
        <f aca="false">IF(AF216="","",AF216)</f>
        <v>Y</v>
      </c>
      <c r="AQ216" s="0" t="str">
        <f aca="false">IF(AG216="","",AG216)</f>
        <v/>
      </c>
    </row>
    <row r="217" customFormat="false" ht="15" hidden="false" customHeight="false" outlineLevel="0" collapsed="false">
      <c r="A217" s="0" t="str">
        <f aca="false">B217&amp;D217</f>
        <v>LLC_BI__Spread_Statement_Period__cLLC_BI__Trailing_Interim_TTM_Period__c</v>
      </c>
      <c r="B217" s="0" t="s">
        <v>87</v>
      </c>
      <c r="C217" s="0" t="str">
        <f aca="false">_xlfn.IFNA(VLOOKUP($A217,nCino_DMW!$A$2:$AI$358,7,0),"")</f>
        <v>Spread Statement Period</v>
      </c>
      <c r="D217" s="0" t="s">
        <v>419</v>
      </c>
      <c r="E217" s="0" t="str">
        <f aca="false">_xlfn.IFNA(VLOOKUP($A217,nCino_DMW!$A$2:$AI$358,9,0),"")</f>
        <v>Trailing Interim TTM Period</v>
      </c>
      <c r="F217" s="0" t="str">
        <f aca="false">_xlfn.IFNA(VLOOKUP($A217,nCino_DMW!$A$1:$AI$358,12,0),"")</f>
        <v>The latest interim period to be used in a trailing twelve month calculation.</v>
      </c>
      <c r="G217" s="0" t="str">
        <f aca="false">_xlfn.IFNA(IF(VLOOKUP($A217,nCino_DMW!$A$1:$AI$358,13,0)=0,"", VLOOKUP($A217,nCino_DMW!$A$1:$AI$358,13,0)),"")</f>
        <v>Lookup(Spread Statement Period)</v>
      </c>
      <c r="H217" s="0" t="str">
        <f aca="false">_xlfn.IFNA(IF(VLOOKUP($A217,nCino_DevProc!$A$2:$S$352,8,0)=0,"", VLOOKUP($A217,nCino_DevProc!$A$2:$S$352,8,0)),"")</f>
        <v>reference(LLC_BI__Spread_Statement_Period__c)</v>
      </c>
      <c r="I217" s="0" t="n">
        <f aca="false">_xlfn.IFNA(IF(VLOOKUP($A217,nCino_DMW!$A$1:$AI$358,2,0)=0,"", VLOOKUP($A217,nCino_DMW!$A$1:$AI$358,2,0)),"")</f>
        <v>18</v>
      </c>
      <c r="K217" s="0" t="str">
        <f aca="false">IFERROR(IF(VLOOKUP($A217,nCino_DMW!$A$1:$AI$358,22,0)="Y", "N", IF(VLOOKUP($A217,nCino_DMW!$A$1:$AI$358,22,0)="N",  "Y", "")),"")</f>
        <v>Y</v>
      </c>
      <c r="L217" s="0" t="str">
        <f aca="false">_xlfn.IFNA(IF(VLOOKUP($A217,nCino_DevProc!$A$2:$S$352,8,0)=TRUE(), "Y", "N"),"")</f>
        <v>N</v>
      </c>
      <c r="M217" s="0" t="str">
        <f aca="false">IFERROR(IF(VLOOKUP($A217,nCino_DevProc!$A$2:$S$352,18,0)=TRUE(), "E", IF(D217="Id", "P", IF(OR(LEFT(G217, 6) = "Lookup", LEFT(G217, 6) ="Master"), "F",""))),"")</f>
        <v>F</v>
      </c>
      <c r="N217" s="0" t="str">
        <f aca="false">_xlfn.IFNA(IF(VLOOKUP($A217,nCino_DMW!$A$1:$AI$358,4,0)="System generated", "Y", "N"),"")</f>
        <v>N</v>
      </c>
      <c r="O217" s="0" t="str">
        <f aca="false">IF(LEFT(G217,6)="lookup", G217,IF(OR(D217=0, IFERROR(VLOOKUP($A217,nCino_DevProc!$A$2:$S$352,18,0),0)=0),"", VLOOKUP($A217,nCino_DevProc!$A$2:$S$352,18,0)))</f>
        <v>Lookup(Spread Statement Period)</v>
      </c>
      <c r="P217" s="0" t="str">
        <f aca="false">IF($B217="","",VLOOKUP($B217,'Object Info'!$A$2:$F$13,3,0))</f>
        <v>rskcsp_ds_spread_statement_period</v>
      </c>
      <c r="Q217" s="0" t="str">
        <f aca="false">IF(D217="","",D217)</f>
        <v>LLC_BI__Trailing_Interim_TTM_Period__c</v>
      </c>
      <c r="R217" s="0" t="s">
        <v>158</v>
      </c>
      <c r="S217" s="0" t="str">
        <f aca="false">IF(OR(Q217 ="transactionKey", Q217="sequenceNumber", Q217 = "commitTimestamp", Q217 = "commitUser",Q217 = "commitNumber", Q217="changetype",Q217="entityName",Q217="ID", LEFT(Q217,12)="LastModified"), "N","Y")</f>
        <v>Y</v>
      </c>
      <c r="T217" s="0" t="str">
        <f aca="false">IF($B217="","",VLOOKUP($B217,'Object Info'!$A$2:$F$13,4,0))</f>
        <v>rskcsp_ds_spread_statement_period_staging</v>
      </c>
      <c r="U217" s="0" t="str">
        <f aca="false">Q217</f>
        <v>LLC_BI__Trailing_Interim_TTM_Period__c</v>
      </c>
      <c r="V217" s="0" t="str">
        <f aca="false">IF(OR(LEFT(H217,9)="reference", D217=""),"STRING",VLOOKUP($H217,'DataType Conversion'!$A$8:$I$37,3,0))</f>
        <v>STRING</v>
      </c>
      <c r="W217" s="0" t="str">
        <f aca="false">IF(J217="", "",J217)</f>
        <v/>
      </c>
      <c r="X217" s="0" t="str">
        <f aca="false">S217</f>
        <v>Y</v>
      </c>
      <c r="Y217" s="0" t="str">
        <f aca="false">IF(OR($U217="Id",$U217="LastModifiedDate"), "C","")</f>
        <v/>
      </c>
      <c r="Z217" s="0" t="str">
        <f aca="false">IF(Q217= "", "", IF(H217="Picklist", "Y", "N"))</f>
        <v>N</v>
      </c>
      <c r="AA217" s="0" t="str">
        <f aca="false">IF(OR(U217="CreatedDate",U217="CreatedById"),"Must be populated when changeType = CREATE","")</f>
        <v/>
      </c>
      <c r="AB217" s="0" t="str">
        <f aca="false">IF($B217="","",VLOOKUP($B217,'Object Info'!$A$2:$F$13,5,0))</f>
        <v>rskcsp_ds_spread_statement_period_curated</v>
      </c>
      <c r="AC217" s="0" t="str">
        <f aca="false">U217</f>
        <v>LLC_BI__Trailing_Interim_TTM_Period__c</v>
      </c>
      <c r="AD217" s="0" t="str">
        <f aca="false">V217</f>
        <v>STRING</v>
      </c>
      <c r="AE217" s="0" t="str">
        <f aca="false">IF(W217="","",W217)</f>
        <v/>
      </c>
      <c r="AF217" s="0" t="str">
        <f aca="false">X217</f>
        <v>Y</v>
      </c>
      <c r="AG217" s="0" t="str">
        <f aca="false">M217</f>
        <v>F</v>
      </c>
      <c r="AH217" s="0" t="str">
        <f aca="false">IF(AC217="LastModifiedDate","Must be latest date for the record id in Staging, and date must be t-1", "")</f>
        <v/>
      </c>
      <c r="AL217" s="0" t="str">
        <f aca="false">IF($B217="","",VLOOKUP($B217,'Object Info'!$A$2:$F$13,6,0))</f>
        <v>spread_statement_period</v>
      </c>
      <c r="AM217" s="0" t="str">
        <f aca="false">IF(AC217="","",IF(OR(AC217="ccs_migration_id__c"),SUBSTITUTE(LOWER(AC217),"__c",""),_xlfn.IFNA(SUBSTITUTE(SUBSTITUTE(SUBSTITUTE(SUBSTITUTE(AC217,"LLC_BI__",""),"CCS_",""),"__c",""),"cm_",""),AC217)))</f>
        <v>Trailing_Interim_TTM_Period</v>
      </c>
      <c r="AN217" s="0" t="str">
        <f aca="false">IF(AD217="","",AD217)</f>
        <v>STRING</v>
      </c>
      <c r="AO217" s="0" t="str">
        <f aca="false">IF(AE217="","",AE217)</f>
        <v/>
      </c>
      <c r="AP217" s="0" t="str">
        <f aca="false">IF(AF217="","",AF217)</f>
        <v>Y</v>
      </c>
      <c r="AQ217" s="0" t="str">
        <f aca="false">IF(AG217="","",AG217)</f>
        <v>F</v>
      </c>
    </row>
    <row r="218" customFormat="false" ht="15" hidden="false" customHeight="false" outlineLevel="0" collapsed="false">
      <c r="A218" s="0" t="str">
        <f aca="false">B218&amp;D218</f>
        <v>LLC_BI__Spread_Statement_Period__cLLC_BI__Type__c</v>
      </c>
      <c r="B218" s="0" t="s">
        <v>87</v>
      </c>
      <c r="C218" s="0" t="str">
        <f aca="false">_xlfn.IFNA(VLOOKUP($A218,nCino_DMW!$A$2:$AI$358,7,0),"")</f>
        <v>Spread Statement Period</v>
      </c>
      <c r="D218" s="0" t="s">
        <v>275</v>
      </c>
      <c r="E218" s="0" t="str">
        <f aca="false">_xlfn.IFNA(VLOOKUP($A218,nCino_DMW!$A$2:$AI$358,9,0),"")</f>
        <v>Type</v>
      </c>
      <c r="F218" s="0" t="str">
        <f aca="false">_xlfn.IFNA(VLOOKUP($A218,nCino_DMW!$A$1:$AI$358,12,0),"")</f>
        <v>This field is used to determine whether or not this is a Trailing Twelve Month or Standard Period</v>
      </c>
      <c r="G218" s="0" t="str">
        <f aca="false">_xlfn.IFNA(IF(VLOOKUP($A218,nCino_DMW!$A$1:$AI$358,13,0)=0,"", VLOOKUP($A218,nCino_DMW!$A$1:$AI$358,13,0)),"")</f>
        <v>Picklist</v>
      </c>
      <c r="H218" s="0" t="str">
        <f aca="false">_xlfn.IFNA(IF(VLOOKUP($A218,nCino_DevProc!$A$2:$S$352,8,0)=0,"", VLOOKUP($A218,nCino_DevProc!$A$2:$S$352,8,0)),"")</f>
        <v>picklist</v>
      </c>
      <c r="I218" s="0" t="str">
        <f aca="false">_xlfn.IFNA(IF(VLOOKUP($A218,nCino_DMW!$A$1:$AI$358,2,0)=0,"", VLOOKUP($A218,nCino_DMW!$A$1:$AI$358,2,0)),"")</f>
        <v>See picklist options for lengths</v>
      </c>
      <c r="K218" s="0" t="str">
        <f aca="false">IFERROR(IF(VLOOKUP($A218,nCino_DMW!$A$1:$AI$358,22,0)="Y", "N", IF(VLOOKUP($A218,nCino_DMW!$A$1:$AI$358,22,0)="N",  "Y", "")),"")</f>
        <v>Y</v>
      </c>
      <c r="L218" s="0" t="str">
        <f aca="false">_xlfn.IFNA(IF(VLOOKUP($A218,nCino_DevProc!$A$2:$S$352,8,0)=TRUE(), "Y", "N"),"")</f>
        <v>N</v>
      </c>
      <c r="M218" s="0" t="str">
        <f aca="false">IFERROR(IF(VLOOKUP($A218,nCino_DevProc!$A$2:$S$352,18,0)=TRUE(), "E", IF(D218="Id", "P", IF(OR(LEFT(G218, 6) = "Lookup", LEFT(G218, 6) ="Master"), "F",""))),"")</f>
        <v/>
      </c>
      <c r="N218" s="0" t="str">
        <f aca="false">_xlfn.IFNA(IF(VLOOKUP($A218,nCino_DMW!$A$1:$AI$358,4,0)="System generated", "Y", "N"),"")</f>
        <v>N</v>
      </c>
      <c r="O218" s="0" t="str">
        <f aca="false">IF(LEFT(G218,6)="lookup", G218,IF(OR(D218=0, IFERROR(VLOOKUP($A218,nCino_DevProc!$A$2:$S$352,18,0),0)=0),"", VLOOKUP($A218,nCino_DevProc!$A$2:$S$352,18,0)))</f>
        <v/>
      </c>
      <c r="P218" s="0" t="str">
        <f aca="false">IF($B218="","",VLOOKUP($B218,'Object Info'!$A$2:$F$13,3,0))</f>
        <v>rskcsp_ds_spread_statement_period</v>
      </c>
      <c r="Q218" s="0" t="str">
        <f aca="false">IF(D218="","",D218)</f>
        <v>LLC_BI__Type__c</v>
      </c>
      <c r="R218" s="0" t="s">
        <v>158</v>
      </c>
      <c r="S218" s="0" t="str">
        <f aca="false">IF(OR(Q218 ="transactionKey", Q218="sequenceNumber", Q218 = "commitTimestamp", Q218 = "commitUser",Q218 = "commitNumber", Q218="changetype",Q218="entityName",Q218="ID", LEFT(Q218,12)="LastModified"), "N","Y")</f>
        <v>Y</v>
      </c>
      <c r="T218" s="0" t="str">
        <f aca="false">IF($B218="","",VLOOKUP($B218,'Object Info'!$A$2:$F$13,4,0))</f>
        <v>rskcsp_ds_spread_statement_period_staging</v>
      </c>
      <c r="U218" s="0" t="str">
        <f aca="false">Q218</f>
        <v>LLC_BI__Type__c</v>
      </c>
      <c r="V218" s="0" t="str">
        <f aca="false">IF(OR(LEFT(H218,9)="reference", D218=""),"STRING",VLOOKUP($H218,'DataType Conversion'!$A$8:$I$37,3,0))</f>
        <v>STRING</v>
      </c>
      <c r="W218" s="0" t="str">
        <f aca="false">IF(J218="", "",J218)</f>
        <v/>
      </c>
      <c r="X218" s="0" t="str">
        <f aca="false">S218</f>
        <v>Y</v>
      </c>
      <c r="Y218" s="0" t="str">
        <f aca="false">IF(OR($U218="Id",$U218="LastModifiedDate"), "C","")</f>
        <v/>
      </c>
      <c r="Z218" s="0" t="str">
        <f aca="false">IF(Q218= "", "", IF(H218="Picklist", "Y", "N"))</f>
        <v>Y</v>
      </c>
      <c r="AA218" s="0" t="str">
        <f aca="false">IF(OR(U218="CreatedDate",U218="CreatedById"),"Must be populated when changeType = CREATE","")</f>
        <v/>
      </c>
      <c r="AB218" s="0" t="str">
        <f aca="false">IF($B218="","",VLOOKUP($B218,'Object Info'!$A$2:$F$13,5,0))</f>
        <v>rskcsp_ds_spread_statement_period_curated</v>
      </c>
      <c r="AC218" s="0" t="str">
        <f aca="false">U218</f>
        <v>LLC_BI__Type__c</v>
      </c>
      <c r="AD218" s="0" t="str">
        <f aca="false">V218</f>
        <v>STRING</v>
      </c>
      <c r="AE218" s="0" t="str">
        <f aca="false">IF(W218="","",W218)</f>
        <v/>
      </c>
      <c r="AF218" s="0" t="str">
        <f aca="false">X218</f>
        <v>Y</v>
      </c>
      <c r="AG218" s="0" t="str">
        <f aca="false">M218</f>
        <v/>
      </c>
      <c r="AH218" s="0" t="str">
        <f aca="false">IF(AC218="LastModifiedDate","Must be latest date for the record id in Staging, and date must be t-1", "")</f>
        <v/>
      </c>
      <c r="AL218" s="0" t="str">
        <f aca="false">IF($B218="","",VLOOKUP($B218,'Object Info'!$A$2:$F$13,6,0))</f>
        <v>spread_statement_period</v>
      </c>
      <c r="AM218" s="0" t="str">
        <f aca="false">IF(AC218="","",IF(OR(AC218="ccs_migration_id__c"),SUBSTITUTE(LOWER(AC218),"__c",""),_xlfn.IFNA(SUBSTITUTE(SUBSTITUTE(SUBSTITUTE(SUBSTITUTE(AC218,"LLC_BI__",""),"CCS_",""),"__c",""),"cm_",""),AC218)))</f>
        <v>Type</v>
      </c>
      <c r="AN218" s="0" t="str">
        <f aca="false">IF(AD218="","",AD218)</f>
        <v>STRING</v>
      </c>
      <c r="AO218" s="0" t="str">
        <f aca="false">IF(AE218="","",AE218)</f>
        <v/>
      </c>
      <c r="AP218" s="0" t="str">
        <f aca="false">IF(AF218="","",AF218)</f>
        <v>Y</v>
      </c>
      <c r="AQ218" s="0" t="str">
        <f aca="false">IF(AG218="","",AG218)</f>
        <v/>
      </c>
    </row>
    <row r="219" customFormat="false" ht="15" hidden="false" customHeight="false" outlineLevel="0" collapsed="false">
      <c r="A219" s="0" t="str">
        <f aca="false">B219&amp;D219</f>
        <v>LLC_BI__Spread_Statement_Period__cLLC_BI__Unmapped_Values__c</v>
      </c>
      <c r="B219" s="0" t="s">
        <v>87</v>
      </c>
      <c r="C219" s="0" t="str">
        <f aca="false">_xlfn.IFNA(VLOOKUP($A219,nCino_DMW!$A$2:$AI$358,7,0),"")</f>
        <v>Spread Statement Period</v>
      </c>
      <c r="D219" s="0" t="s">
        <v>433</v>
      </c>
      <c r="E219" s="0" t="str">
        <f aca="false">_xlfn.IFNA(VLOOKUP($A219,nCino_DMW!$A$2:$AI$358,9,0),"")</f>
        <v>Unmapped Values</v>
      </c>
      <c r="F219" s="0" t="str">
        <f aca="false">_xlfn.IFNA(VLOOKUP($A219,nCino_DMW!$A$1:$AI$358,12,0),"")</f>
        <v>The system populates this long text field with incoming Spreads values passed to the Credit Analysis integration endpoint and serves as a temporary data storage mechanism. The system stores the Spreads values until users map all pending fields.</v>
      </c>
      <c r="G219" s="0" t="str">
        <f aca="false">_xlfn.IFNA(IF(VLOOKUP($A219,nCino_DMW!$A$1:$AI$358,13,0)=0,"", VLOOKUP($A219,nCino_DMW!$A$1:$AI$358,13,0)),"")</f>
        <v>Long Text Area</v>
      </c>
      <c r="H219" s="0" t="str">
        <f aca="false">_xlfn.IFNA(IF(VLOOKUP($A219,nCino_DevProc!$A$2:$S$352,8,0)=0,"", VLOOKUP($A219,nCino_DevProc!$A$2:$S$352,8,0)),"")</f>
        <v>textarea</v>
      </c>
      <c r="I219" s="0" t="n">
        <f aca="false">_xlfn.IFNA(IF(VLOOKUP($A219,nCino_DMW!$A$1:$AI$358,2,0)=0,"", VLOOKUP($A219,nCino_DMW!$A$1:$AI$358,2,0)),"")</f>
        <v>32768</v>
      </c>
      <c r="K219" s="0" t="str">
        <f aca="false">IFERROR(IF(VLOOKUP($A219,nCino_DMW!$A$1:$AI$358,22,0)="Y", "N", IF(VLOOKUP($A219,nCino_DMW!$A$1:$AI$358,22,0)="N",  "Y", "")),"")</f>
        <v>Y</v>
      </c>
      <c r="L219" s="0" t="str">
        <f aca="false">_xlfn.IFNA(IF(VLOOKUP($A219,nCino_DevProc!$A$2:$S$352,8,0)=TRUE(), "Y", "N"),"")</f>
        <v>N</v>
      </c>
      <c r="M219" s="0" t="str">
        <f aca="false">IFERROR(IF(VLOOKUP($A219,nCino_DevProc!$A$2:$S$352,18,0)=TRUE(), "E", IF(D219="Id", "P", IF(OR(LEFT(G219, 6) = "Lookup", LEFT(G219, 6) ="Master"), "F",""))),"")</f>
        <v/>
      </c>
      <c r="N219" s="0" t="str">
        <f aca="false">_xlfn.IFNA(IF(VLOOKUP($A219,nCino_DMW!$A$1:$AI$358,4,0)="System generated", "Y", "N"),"")</f>
        <v>N</v>
      </c>
      <c r="O219" s="0" t="str">
        <f aca="false">IF(LEFT(G219,6)="lookup", G219,IF(OR(D219=0, IFERROR(VLOOKUP($A219,nCino_DevProc!$A$2:$S$352,18,0),0)=0),"", VLOOKUP($A219,nCino_DevProc!$A$2:$S$352,18,0)))</f>
        <v/>
      </c>
      <c r="P219" s="0" t="str">
        <f aca="false">IF($B219="","",VLOOKUP($B219,'Object Info'!$A$2:$F$13,3,0))</f>
        <v>rskcsp_ds_spread_statement_period</v>
      </c>
      <c r="Q219" s="0" t="str">
        <f aca="false">IF(D219="","",D219)</f>
        <v>LLC_BI__Unmapped_Values__c</v>
      </c>
      <c r="R219" s="0" t="s">
        <v>158</v>
      </c>
      <c r="S219" s="0" t="str">
        <f aca="false">IF(OR(Q219 ="transactionKey", Q219="sequenceNumber", Q219 = "commitTimestamp", Q219 = "commitUser",Q219 = "commitNumber", Q219="changetype",Q219="entityName",Q219="ID", LEFT(Q219,12)="LastModified"), "N","Y")</f>
        <v>Y</v>
      </c>
      <c r="T219" s="0" t="str">
        <f aca="false">IF($B219="","",VLOOKUP($B219,'Object Info'!$A$2:$F$13,4,0))</f>
        <v>rskcsp_ds_spread_statement_period_staging</v>
      </c>
      <c r="U219" s="0" t="str">
        <f aca="false">Q219</f>
        <v>LLC_BI__Unmapped_Values__c</v>
      </c>
      <c r="V219" s="0" t="str">
        <f aca="false">IF(OR(LEFT(H219,9)="reference", D219=""),"STRING",VLOOKUP($H219,'DataType Conversion'!$A$8:$I$37,3,0))</f>
        <v>STRING</v>
      </c>
      <c r="W219" s="0" t="str">
        <f aca="false">IF(J219="", "",J219)</f>
        <v/>
      </c>
      <c r="X219" s="0" t="str">
        <f aca="false">S219</f>
        <v>Y</v>
      </c>
      <c r="Y219" s="0" t="str">
        <f aca="false">IF(OR($U219="Id",$U219="LastModifiedDate"), "C","")</f>
        <v/>
      </c>
      <c r="Z219" s="0" t="str">
        <f aca="false">IF(Q219= "", "", IF(H219="Picklist", "Y", "N"))</f>
        <v>N</v>
      </c>
      <c r="AA219" s="0" t="str">
        <f aca="false">IF(OR(U219="CreatedDate",U219="CreatedById"),"Must be populated when changeType = CREATE","")</f>
        <v/>
      </c>
      <c r="AB219" s="0" t="str">
        <f aca="false">IF($B219="","",VLOOKUP($B219,'Object Info'!$A$2:$F$13,5,0))</f>
        <v>rskcsp_ds_spread_statement_period_curated</v>
      </c>
      <c r="AC219" s="0" t="str">
        <f aca="false">U219</f>
        <v>LLC_BI__Unmapped_Values__c</v>
      </c>
      <c r="AD219" s="0" t="str">
        <f aca="false">V219</f>
        <v>STRING</v>
      </c>
      <c r="AE219" s="0" t="str">
        <f aca="false">IF(W219="","",W219)</f>
        <v/>
      </c>
      <c r="AF219" s="0" t="str">
        <f aca="false">X219</f>
        <v>Y</v>
      </c>
      <c r="AG219" s="0" t="str">
        <f aca="false">M219</f>
        <v/>
      </c>
      <c r="AH219" s="0" t="str">
        <f aca="false">IF(AC219="LastModifiedDate","Must be latest date for the record id in Staging, and date must be t-1", "")</f>
        <v/>
      </c>
      <c r="AL219" s="0" t="str">
        <f aca="false">IF($B219="","",VLOOKUP($B219,'Object Info'!$A$2:$F$13,6,0))</f>
        <v>spread_statement_period</v>
      </c>
      <c r="AM219" s="0" t="str">
        <f aca="false">IF(AC219="","",IF(OR(AC219="ccs_migration_id__c"),SUBSTITUTE(LOWER(AC219),"__c",""),_xlfn.IFNA(SUBSTITUTE(SUBSTITUTE(SUBSTITUTE(SUBSTITUTE(AC219,"LLC_BI__",""),"CCS_",""),"__c",""),"cm_",""),AC219)))</f>
        <v>Unmapped_Values</v>
      </c>
      <c r="AN219" s="0" t="str">
        <f aca="false">IF(AD219="","",AD219)</f>
        <v>STRING</v>
      </c>
      <c r="AO219" s="0" t="str">
        <f aca="false">IF(AE219="","",AE219)</f>
        <v/>
      </c>
      <c r="AP219" s="0" t="str">
        <f aca="false">IF(AF219="","",AF219)</f>
        <v>Y</v>
      </c>
      <c r="AQ219" s="0" t="str">
        <f aca="false">IF(AG219="","",AG219)</f>
        <v/>
      </c>
    </row>
    <row r="220" customFormat="false" ht="15" hidden="false" customHeight="false" outlineLevel="0" collapsed="false">
      <c r="A220" s="0" t="str">
        <f aca="false">B220&amp;D220</f>
        <v>LLC_BI__Spread_Statement_Period__cLLC_BI__Year__c</v>
      </c>
      <c r="B220" s="0" t="s">
        <v>87</v>
      </c>
      <c r="C220" s="0" t="str">
        <f aca="false">_xlfn.IFNA(VLOOKUP($A220,nCino_DMW!$A$2:$AI$358,7,0),"")</f>
        <v>Spread Statement Period</v>
      </c>
      <c r="D220" s="0" t="s">
        <v>376</v>
      </c>
      <c r="E220" s="0" t="str">
        <f aca="false">_xlfn.IFNA(VLOOKUP($A220,nCino_DMW!$A$2:$AI$358,9,0),"")</f>
        <v>Year</v>
      </c>
      <c r="F220" s="0" t="str">
        <f aca="false">_xlfn.IFNA(VLOOKUP($A220,nCino_DMW!$A$1:$AI$358,12,0),"")</f>
        <v>This field is required. This field is populated automatically. It is the year of the statement date selected.</v>
      </c>
      <c r="G220" s="0" t="str">
        <f aca="false">_xlfn.IFNA(IF(VLOOKUP($A220,nCino_DMW!$A$1:$AI$358,13,0)=0,"", VLOOKUP($A220,nCino_DMW!$A$1:$AI$358,13,0)),"")</f>
        <v>Number</v>
      </c>
      <c r="H220" s="0" t="str">
        <f aca="false">_xlfn.IFNA(IF(VLOOKUP($A220,nCino_DevProc!$A$2:$S$352,8,0)=0,"", VLOOKUP($A220,nCino_DevProc!$A$2:$S$352,8,0)),"")</f>
        <v>double</v>
      </c>
      <c r="I220" s="0" t="str">
        <f aca="false">_xlfn.IFNA(IF(VLOOKUP($A220,nCino_DMW!$A$1:$AI$358,2,0)=0,"", VLOOKUP($A220,nCino_DMW!$A$1:$AI$358,2,0)),"")</f>
        <v>18, 0</v>
      </c>
      <c r="K220" s="0" t="str">
        <f aca="false">IFERROR(IF(VLOOKUP($A220,nCino_DMW!$A$1:$AI$358,22,0)="Y", "N", IF(VLOOKUP($A220,nCino_DMW!$A$1:$AI$358,22,0)="N",  "Y", "")),"")</f>
        <v>N</v>
      </c>
      <c r="L220" s="0" t="str">
        <f aca="false">_xlfn.IFNA(IF(VLOOKUP($A220,nCino_DevProc!$A$2:$S$352,8,0)=TRUE(), "Y", "N"),"")</f>
        <v>N</v>
      </c>
      <c r="M220" s="0" t="str">
        <f aca="false">IFERROR(IF(VLOOKUP($A220,nCino_DevProc!$A$2:$S$352,18,0)=TRUE(), "E", IF(D220="Id", "P", IF(OR(LEFT(G220, 6) = "Lookup", LEFT(G220, 6) ="Master"), "F",""))),"")</f>
        <v/>
      </c>
      <c r="N220" s="0" t="str">
        <f aca="false">_xlfn.IFNA(IF(VLOOKUP($A220,nCino_DMW!$A$1:$AI$358,4,0)="System generated", "Y", "N"),"")</f>
        <v>N</v>
      </c>
      <c r="O220" s="0" t="str">
        <f aca="false">IF(LEFT(G220,6)="lookup", G220,IF(OR(D220=0, IFERROR(VLOOKUP($A220,nCino_DevProc!$A$2:$S$352,18,0),0)=0),"", VLOOKUP($A220,nCino_DevProc!$A$2:$S$352,18,0)))</f>
        <v/>
      </c>
      <c r="P220" s="0" t="str">
        <f aca="false">IF($B220="","",VLOOKUP($B220,'Object Info'!$A$2:$F$13,3,0))</f>
        <v>rskcsp_ds_spread_statement_period</v>
      </c>
      <c r="Q220" s="0" t="str">
        <f aca="false">IF(D220="","",D220)</f>
        <v>LLC_BI__Year__c</v>
      </c>
      <c r="R220" s="0" t="s">
        <v>158</v>
      </c>
      <c r="S220" s="0" t="str">
        <f aca="false">IF(OR(Q220 ="transactionKey", Q220="sequenceNumber", Q220 = "commitTimestamp", Q220 = "commitUser",Q220 = "commitNumber", Q220="changetype",Q220="entityName",Q220="ID", LEFT(Q220,12)="LastModified"), "N","Y")</f>
        <v>Y</v>
      </c>
      <c r="T220" s="0" t="str">
        <f aca="false">IF($B220="","",VLOOKUP($B220,'Object Info'!$A$2:$F$13,4,0))</f>
        <v>rskcsp_ds_spread_statement_period_staging</v>
      </c>
      <c r="U220" s="0" t="str">
        <f aca="false">Q220</f>
        <v>LLC_BI__Year__c</v>
      </c>
      <c r="V220" s="0" t="str">
        <f aca="false">IF(OR(LEFT(H220,9)="reference", D220=""),"STRING",VLOOKUP($H220,'DataType Conversion'!$A$8:$I$37,3,0))</f>
        <v>DECIMAL</v>
      </c>
      <c r="W220" s="0" t="str">
        <f aca="false">IF(J220="", "",J220)</f>
        <v/>
      </c>
      <c r="X220" s="0" t="str">
        <f aca="false">S220</f>
        <v>Y</v>
      </c>
      <c r="Y220" s="0" t="str">
        <f aca="false">IF(OR($U220="Id",$U220="LastModifiedDate"), "C","")</f>
        <v/>
      </c>
      <c r="Z220" s="0" t="str">
        <f aca="false">IF(Q220= "", "", IF(H220="Picklist", "Y", "N"))</f>
        <v>N</v>
      </c>
      <c r="AA220" s="0" t="str">
        <f aca="false">IF(OR(U220="CreatedDate",U220="CreatedById"),"Must be populated when changeType = CREATE","")</f>
        <v/>
      </c>
      <c r="AB220" s="0" t="str">
        <f aca="false">IF($B220="","",VLOOKUP($B220,'Object Info'!$A$2:$F$13,5,0))</f>
        <v>rskcsp_ds_spread_statement_period_curated</v>
      </c>
      <c r="AC220" s="0" t="str">
        <f aca="false">U220</f>
        <v>LLC_BI__Year__c</v>
      </c>
      <c r="AD220" s="0" t="str">
        <f aca="false">V220</f>
        <v>DECIMAL</v>
      </c>
      <c r="AE220" s="0" t="str">
        <f aca="false">IF(W220="","",W220)</f>
        <v/>
      </c>
      <c r="AF220" s="0" t="str">
        <f aca="false">X220</f>
        <v>Y</v>
      </c>
      <c r="AG220" s="0" t="str">
        <f aca="false">M220</f>
        <v/>
      </c>
      <c r="AH220" s="0" t="str">
        <f aca="false">IF(AC220="LastModifiedDate","Must be latest date for the record id in Staging, and date must be t-1", "")</f>
        <v/>
      </c>
      <c r="AL220" s="0" t="str">
        <f aca="false">IF($B220="","",VLOOKUP($B220,'Object Info'!$A$2:$F$13,6,0))</f>
        <v>spread_statement_period</v>
      </c>
      <c r="AM220" s="0" t="str">
        <f aca="false">IF(AC220="","",IF(OR(AC220="ccs_migration_id__c"),SUBSTITUTE(LOWER(AC220),"__c",""),_xlfn.IFNA(SUBSTITUTE(SUBSTITUTE(SUBSTITUTE(SUBSTITUTE(AC220,"LLC_BI__",""),"CCS_",""),"__c",""),"cm_",""),AC220)))</f>
        <v>Year</v>
      </c>
      <c r="AN220" s="0" t="str">
        <f aca="false">IF(AD220="","",AD220)</f>
        <v>DECIMAL</v>
      </c>
      <c r="AO220" s="0" t="str">
        <f aca="false">IF(AE220="","",AE220)</f>
        <v/>
      </c>
      <c r="AP220" s="0" t="str">
        <f aca="false">IF(AF220="","",AF220)</f>
        <v>Y</v>
      </c>
      <c r="AQ220" s="0" t="str">
        <f aca="false">IF(AG220="","",AG220)</f>
        <v/>
      </c>
    </row>
    <row r="221" customFormat="false" ht="15" hidden="false" customHeight="false" outlineLevel="0" collapsed="false">
      <c r="A221" s="0" t="str">
        <f aca="false">B221&amp;D221</f>
        <v>LLC_BI__Spread_Statement_Period__cLLC_BI__Year_Hidden_In_Global__c</v>
      </c>
      <c r="B221" s="0" t="s">
        <v>87</v>
      </c>
      <c r="C221" s="0" t="str">
        <f aca="false">_xlfn.IFNA(VLOOKUP($A221,nCino_DMW!$A$2:$AI$358,7,0),"")</f>
        <v>Spread Statement Period</v>
      </c>
      <c r="D221" s="0" t="s">
        <v>426</v>
      </c>
      <c r="E221" s="0" t="str">
        <f aca="false">_xlfn.IFNA(VLOOKUP($A221,nCino_DMW!$A$2:$AI$358,9,0),"")</f>
        <v>Year Hidden In Global</v>
      </c>
      <c r="F221" s="0" t="str">
        <f aca="false">_xlfn.IFNA(VLOOKUP($A221,nCino_DMW!$A$1:$AI$358,12,0),"")</f>
        <v>This field is altered by the global analysis UI, used to determine whether or not to show period associated periods of the same year in global analysis view</v>
      </c>
      <c r="G221" s="0" t="str">
        <f aca="false">_xlfn.IFNA(IF(VLOOKUP($A221,nCino_DMW!$A$1:$AI$358,13,0)=0,"", VLOOKUP($A221,nCino_DMW!$A$1:$AI$358,13,0)),"")</f>
        <v>Checkbox</v>
      </c>
      <c r="H221" s="0" t="str">
        <f aca="false">_xlfn.IFNA(IF(VLOOKUP($A221,nCino_DevProc!$A$2:$S$352,8,0)=0,"", VLOOKUP($A221,nCino_DevProc!$A$2:$S$352,8,0)),"")</f>
        <v>boolean</v>
      </c>
      <c r="I221" s="0" t="str">
        <f aca="false">_xlfn.IFNA(IF(VLOOKUP($A221,nCino_DMW!$A$1:$AI$358,2,0)=0,"", VLOOKUP($A221,nCino_DMW!$A$1:$AI$358,2,0)),"")</f>
        <v>Boolean (True/False)</v>
      </c>
      <c r="K221" s="0" t="str">
        <f aca="false">IFERROR(IF(VLOOKUP($A221,nCino_DMW!$A$1:$AI$358,22,0)="Y", "N", IF(VLOOKUP($A221,nCino_DMW!$A$1:$AI$358,22,0)="N",  "Y", "")),"")</f>
        <v>Y</v>
      </c>
      <c r="L221" s="0" t="str">
        <f aca="false">_xlfn.IFNA(IF(VLOOKUP($A221,nCino_DevProc!$A$2:$S$352,8,0)=TRUE(), "Y", "N"),"")</f>
        <v>N</v>
      </c>
      <c r="M221" s="0" t="str">
        <f aca="false">IFERROR(IF(VLOOKUP($A221,nCino_DevProc!$A$2:$S$352,18,0)=TRUE(), "E", IF(D221="Id", "P", IF(OR(LEFT(G221, 6) = "Lookup", LEFT(G221, 6) ="Master"), "F",""))),"")</f>
        <v/>
      </c>
      <c r="N221" s="0" t="str">
        <f aca="false">_xlfn.IFNA(IF(VLOOKUP($A221,nCino_DMW!$A$1:$AI$358,4,0)="System generated", "Y", "N"),"")</f>
        <v>N</v>
      </c>
      <c r="O221" s="0" t="str">
        <f aca="false">IF(LEFT(G221,6)="lookup", G221,IF(OR(D221=0, IFERROR(VLOOKUP($A221,nCino_DevProc!$A$2:$S$352,18,0),0)=0),"", VLOOKUP($A221,nCino_DevProc!$A$2:$S$352,18,0)))</f>
        <v/>
      </c>
      <c r="P221" s="0" t="str">
        <f aca="false">IF($B221="","",VLOOKUP($B221,'Object Info'!$A$2:$F$13,3,0))</f>
        <v>rskcsp_ds_spread_statement_period</v>
      </c>
      <c r="Q221" s="0" t="str">
        <f aca="false">IF(D221="","",D221)</f>
        <v>LLC_BI__Year_Hidden_In_Global__c</v>
      </c>
      <c r="R221" s="0" t="s">
        <v>158</v>
      </c>
      <c r="S221" s="0" t="str">
        <f aca="false">IF(OR(Q221 ="transactionKey", Q221="sequenceNumber", Q221 = "commitTimestamp", Q221 = "commitUser",Q221 = "commitNumber", Q221="changetype",Q221="entityName",Q221="ID", LEFT(Q221,12)="LastModified"), "N","Y")</f>
        <v>Y</v>
      </c>
      <c r="T221" s="0" t="str">
        <f aca="false">IF($B221="","",VLOOKUP($B221,'Object Info'!$A$2:$F$13,4,0))</f>
        <v>rskcsp_ds_spread_statement_period_staging</v>
      </c>
      <c r="U221" s="0" t="str">
        <f aca="false">Q221</f>
        <v>LLC_BI__Year_Hidden_In_Global__c</v>
      </c>
      <c r="V221" s="0" t="str">
        <f aca="false">IF(OR(LEFT(H221,9)="reference", D221=""),"STRING",VLOOKUP($H221,'DataType Conversion'!$A$8:$I$37,3,0))</f>
        <v>BOOL</v>
      </c>
      <c r="W221" s="0" t="str">
        <f aca="false">IF(J221="", "",J221)</f>
        <v/>
      </c>
      <c r="X221" s="0" t="str">
        <f aca="false">S221</f>
        <v>Y</v>
      </c>
      <c r="Y221" s="0" t="str">
        <f aca="false">IF(OR($U221="Id",$U221="LastModifiedDate"), "C","")</f>
        <v/>
      </c>
      <c r="Z221" s="0" t="str">
        <f aca="false">IF(Q221= "", "", IF(H221="Picklist", "Y", "N"))</f>
        <v>N</v>
      </c>
      <c r="AA221" s="0" t="str">
        <f aca="false">IF(OR(U221="CreatedDate",U221="CreatedById"),"Must be populated when changeType = CREATE","")</f>
        <v/>
      </c>
      <c r="AB221" s="0" t="str">
        <f aca="false">IF($B221="","",VLOOKUP($B221,'Object Info'!$A$2:$F$13,5,0))</f>
        <v>rskcsp_ds_spread_statement_period_curated</v>
      </c>
      <c r="AC221" s="0" t="str">
        <f aca="false">U221</f>
        <v>LLC_BI__Year_Hidden_In_Global__c</v>
      </c>
      <c r="AD221" s="0" t="str">
        <f aca="false">V221</f>
        <v>BOOL</v>
      </c>
      <c r="AE221" s="0" t="str">
        <f aca="false">IF(W221="","",W221)</f>
        <v/>
      </c>
      <c r="AF221" s="0" t="str">
        <f aca="false">X221</f>
        <v>Y</v>
      </c>
      <c r="AG221" s="0" t="str">
        <f aca="false">M221</f>
        <v/>
      </c>
      <c r="AH221" s="0" t="str">
        <f aca="false">IF(AC221="LastModifiedDate","Must be latest date for the record id in Staging, and date must be t-1", "")</f>
        <v/>
      </c>
      <c r="AL221" s="0" t="str">
        <f aca="false">IF($B221="","",VLOOKUP($B221,'Object Info'!$A$2:$F$13,6,0))</f>
        <v>spread_statement_period</v>
      </c>
      <c r="AM221" s="0" t="str">
        <f aca="false">IF(AC221="","",IF(OR(AC221="ccs_migration_id__c"),SUBSTITUTE(LOWER(AC221),"__c",""),_xlfn.IFNA(SUBSTITUTE(SUBSTITUTE(SUBSTITUTE(SUBSTITUTE(AC221,"LLC_BI__",""),"CCS_",""),"__c",""),"cm_",""),AC221)))</f>
        <v>Year_Hidden_In_Global</v>
      </c>
      <c r="AN221" s="0" t="str">
        <f aca="false">IF(AD221="","",AD221)</f>
        <v>BOOL</v>
      </c>
      <c r="AO221" s="0" t="str">
        <f aca="false">IF(AE221="","",AE221)</f>
        <v/>
      </c>
      <c r="AP221" s="0" t="str">
        <f aca="false">IF(AF221="","",AF221)</f>
        <v>Y</v>
      </c>
      <c r="AQ221" s="0" t="str">
        <f aca="false">IF(AG221="","",AG221)</f>
        <v/>
      </c>
    </row>
    <row r="222" customFormat="false" ht="15" hidden="false" customHeight="false" outlineLevel="0" collapsed="false">
      <c r="A222" s="0" t="str">
        <f aca="false">B222&amp;D222</f>
        <v>LLC_BI__Spread_Projections_Driver__cLLC_BI__Classification__c</v>
      </c>
      <c r="B222" s="0" t="s">
        <v>74</v>
      </c>
      <c r="C222" s="0" t="str">
        <f aca="false">_xlfn.IFNA(VLOOKUP($A222,nCino_DMW!$A$2:$AI$358,7,0),"")</f>
        <v>Spread Projections Driver</v>
      </c>
      <c r="D222" s="0" t="s">
        <v>68</v>
      </c>
      <c r="E222" s="0" t="str">
        <f aca="false">_xlfn.IFNA(VLOOKUP($A222,nCino_DMW!$A$2:$AI$358,9,0),"")</f>
        <v>Classification</v>
      </c>
      <c r="F222" s="0" t="str">
        <f aca="false">_xlfn.IFNA(VLOOKUP($A222,nCino_DMW!$A$1:$AI$358,12,0),"")</f>
        <v>This optional lookup field looks up to the Classification object.</v>
      </c>
      <c r="G222" s="0" t="str">
        <f aca="false">_xlfn.IFNA(IF(VLOOKUP($A222,nCino_DMW!$A$1:$AI$358,13,0)=0,"", VLOOKUP($A222,nCino_DMW!$A$1:$AI$358,13,0)),"")</f>
        <v>Lookup(Classification)</v>
      </c>
      <c r="H222" s="0" t="str">
        <f aca="false">_xlfn.IFNA(IF(VLOOKUP($A222,nCino_DevProc!$A$2:$S$352,8,0)=0,"", VLOOKUP($A222,nCino_DevProc!$A$2:$S$352,8,0)),"")</f>
        <v>reference(LLC_BI__Classification__c)</v>
      </c>
      <c r="I222" s="0" t="n">
        <f aca="false">_xlfn.IFNA(IF(VLOOKUP($A222,nCino_DMW!$A$1:$AI$358,2,0)=0,"", VLOOKUP($A222,nCino_DMW!$A$1:$AI$358,2,0)),"")</f>
        <v>18</v>
      </c>
      <c r="K222" s="0" t="str">
        <f aca="false">IFERROR(IF(VLOOKUP($A222,nCino_DMW!$A$1:$AI$358,22,0)="Y", "N", IF(VLOOKUP($A222,nCino_DMW!$A$1:$AI$358,22,0)="N",  "Y", "")),"")</f>
        <v>Y</v>
      </c>
      <c r="L222" s="0" t="str">
        <f aca="false">_xlfn.IFNA(IF(VLOOKUP($A222,nCino_DevProc!$A$2:$S$352,8,0)=TRUE(), "Y", "N"),"")</f>
        <v>N</v>
      </c>
      <c r="M222" s="0" t="str">
        <f aca="false">IFERROR(IF(VLOOKUP($A222,nCino_DevProc!$A$2:$S$352,18,0)=TRUE(), "E", IF(D222="Id", "P", IF(OR(LEFT(G222, 6) = "Lookup", LEFT(G222, 6) ="Master"), "F",""))),"")</f>
        <v>F</v>
      </c>
      <c r="N222" s="0" t="str">
        <f aca="false">_xlfn.IFNA(IF(VLOOKUP($A222,nCino_DMW!$A$1:$AI$358,4,0)="System generated", "Y", "N"),"")</f>
        <v>N</v>
      </c>
      <c r="O222" s="0" t="str">
        <f aca="false">IF(LEFT(G222,6)="lookup", G222,IF(OR(D222=0, IFERROR(VLOOKUP($A222,nCino_DevProc!$A$2:$S$352,18,0),0)=0),"", VLOOKUP($A222,nCino_DevProc!$A$2:$S$352,18,0)))</f>
        <v>Lookup(Classification)</v>
      </c>
      <c r="P222" s="0" t="str">
        <f aca="false">IF($B222="","",VLOOKUP($B222,'Object Info'!$A$2:$F$13,3,0))</f>
        <v>rskcsp_ds_spread_projections_driver</v>
      </c>
      <c r="Q222" s="0" t="str">
        <f aca="false">IF(D222="","",D222)</f>
        <v>LLC_BI__Classification__c</v>
      </c>
      <c r="R222" s="0" t="s">
        <v>158</v>
      </c>
      <c r="S222" s="0" t="str">
        <f aca="false">IF(OR(Q222 ="transactionKey", Q222="sequenceNumber", Q222 = "commitTimestamp", Q222 = "commitUser",Q222 = "commitNumber", Q222="changetype",Q222="entityName",Q222="ID", LEFT(Q222,12)="LastModified"), "N","Y")</f>
        <v>Y</v>
      </c>
      <c r="T222" s="0" t="str">
        <f aca="false">IF($B222="","",VLOOKUP($B222,'Object Info'!$A$2:$F$13,4,0))</f>
        <v>rskcsp_ds_spread_projections_driver_staging</v>
      </c>
      <c r="U222" s="0" t="str">
        <f aca="false">Q222</f>
        <v>LLC_BI__Classification__c</v>
      </c>
      <c r="V222" s="0" t="str">
        <f aca="false">IF(OR(LEFT(H222,9)="reference", D222=""),"STRING",VLOOKUP($H222,'DataType Conversion'!$A$8:$I$37,3,0))</f>
        <v>STRING</v>
      </c>
      <c r="W222" s="0" t="str">
        <f aca="false">IF(J222="", "",J222)</f>
        <v/>
      </c>
      <c r="X222" s="0" t="str">
        <f aca="false">S222</f>
        <v>Y</v>
      </c>
      <c r="Y222" s="0" t="str">
        <f aca="false">IF(OR($U222="Id",$U222="LastModifiedDate"), "C","")</f>
        <v/>
      </c>
      <c r="Z222" s="0" t="str">
        <f aca="false">IF(Q222= "", "", IF(H222="Picklist", "Y", "N"))</f>
        <v>N</v>
      </c>
      <c r="AA222" s="0" t="str">
        <f aca="false">IF(OR(U222="CreatedDate",U222="CreatedById"),"Must be populated when changeType = CREATE","")</f>
        <v/>
      </c>
      <c r="AB222" s="0" t="str">
        <f aca="false">IF($B222="","",VLOOKUP($B222,'Object Info'!$A$2:$F$13,5,0))</f>
        <v>rskcsp_ds_spread_projections_driver_curated</v>
      </c>
      <c r="AC222" s="0" t="str">
        <f aca="false">U222</f>
        <v>LLC_BI__Classification__c</v>
      </c>
      <c r="AD222" s="0" t="str">
        <f aca="false">V222</f>
        <v>STRING</v>
      </c>
      <c r="AE222" s="0" t="str">
        <f aca="false">IF(W222="","",W222)</f>
        <v/>
      </c>
      <c r="AF222" s="0" t="str">
        <f aca="false">X222</f>
        <v>Y</v>
      </c>
      <c r="AG222" s="0" t="str">
        <f aca="false">M222</f>
        <v>F</v>
      </c>
      <c r="AH222" s="0" t="str">
        <f aca="false">IF(AC222="LastModifiedDate","Must be latest date for the record id in Staging, and date must be t-1", "")</f>
        <v/>
      </c>
      <c r="AL222" s="0" t="str">
        <f aca="false">IF($B222="","",VLOOKUP($B222,'Object Info'!$A$2:$F$13,6,0))</f>
        <v>spread_projections_driver</v>
      </c>
      <c r="AM222" s="0" t="str">
        <f aca="false">IF(AC222="","",IF(OR(AC222="ccs_migration_id__c"),SUBSTITUTE(LOWER(AC222),"__c",""),_xlfn.IFNA(SUBSTITUTE(SUBSTITUTE(SUBSTITUTE(SUBSTITUTE(AC222,"LLC_BI__",""),"CCS_",""),"__c",""),"cm_",""),AC222)))</f>
        <v>Classification</v>
      </c>
      <c r="AN222" s="0" t="str">
        <f aca="false">IF(AD222="","",AD222)</f>
        <v>STRING</v>
      </c>
      <c r="AO222" s="0" t="str">
        <f aca="false">IF(AE222="","",AE222)</f>
        <v/>
      </c>
      <c r="AP222" s="0" t="str">
        <f aca="false">IF(AF222="","",AF222)</f>
        <v>Y</v>
      </c>
      <c r="AQ222" s="0" t="str">
        <f aca="false">IF(AG222="","",AG222)</f>
        <v>F</v>
      </c>
    </row>
    <row r="223" customFormat="false" ht="15" hidden="false" customHeight="false" outlineLevel="0" collapsed="false">
      <c r="A223" s="0" t="str">
        <f aca="false">B223&amp;D223</f>
        <v>LLC_BI__Spread_Projections_Driver__cCreatedById</v>
      </c>
      <c r="B223" s="0" t="s">
        <v>74</v>
      </c>
      <c r="C223" s="0" t="str">
        <f aca="false">_xlfn.IFNA(VLOOKUP($A223,nCino_DMW!$A$2:$AI$358,7,0),"")</f>
        <v>Spread Projections Driver</v>
      </c>
      <c r="D223" s="0" t="s">
        <v>168</v>
      </c>
      <c r="E223" s="0" t="str">
        <f aca="false">_xlfn.IFNA(VLOOKUP($A223,nCino_DMW!$A$2:$AI$358,9,0),"")</f>
        <v>Created By</v>
      </c>
      <c r="F223" s="0" t="str">
        <f aca="false">_xlfn.IFNA(VLOOKUP($A223,nCino_DMW!$A$1:$AI$358,12,0),"")</f>
        <v>Created by user.</v>
      </c>
      <c r="G223" s="0" t="str">
        <f aca="false">_xlfn.IFNA(IF(VLOOKUP($A223,nCino_DMW!$A$1:$AI$358,13,0)=0,"", VLOOKUP($A223,nCino_DMW!$A$1:$AI$358,13,0)),"")</f>
        <v>Lookup(User)</v>
      </c>
      <c r="H223" s="0" t="str">
        <f aca="false">_xlfn.IFNA(IF(VLOOKUP($A223,nCino_DevProc!$A$2:$S$352,8,0)=0,"", VLOOKUP($A223,nCino_DevProc!$A$2:$S$352,8,0)),"")</f>
        <v>reference(User)</v>
      </c>
      <c r="I223" s="0" t="n">
        <f aca="false">_xlfn.IFNA(IF(VLOOKUP($A223,nCino_DMW!$A$1:$AI$358,2,0)=0,"", VLOOKUP($A223,nCino_DMW!$A$1:$AI$358,2,0)),"")</f>
        <v>18</v>
      </c>
      <c r="K223" s="0" t="str">
        <f aca="false">IFERROR(IF(VLOOKUP($A223,nCino_DMW!$A$1:$AI$358,22,0)="Y", "N", IF(VLOOKUP($A223,nCino_DMW!$A$1:$AI$358,22,0)="N",  "Y", "")),"")</f>
        <v>Y</v>
      </c>
      <c r="L223" s="0" t="str">
        <f aca="false">_xlfn.IFNA(IF(VLOOKUP($A223,nCino_DevProc!$A$2:$S$352,8,0)=TRUE(), "Y", "N"),"")</f>
        <v>N</v>
      </c>
      <c r="M223" s="0" t="str">
        <f aca="false">IFERROR(IF(VLOOKUP($A223,nCino_DevProc!$A$2:$S$352,18,0)=TRUE(), "E", IF(D223="Id", "P", IF(OR(LEFT(G223, 6) = "Lookup", LEFT(G223, 6) ="Master"), "F",""))),"")</f>
        <v>F</v>
      </c>
      <c r="N223" s="0" t="str">
        <f aca="false">_xlfn.IFNA(IF(VLOOKUP($A223,nCino_DMW!$A$1:$AI$358,4,0)="System generated", "Y", "N"),"")</f>
        <v>Y</v>
      </c>
      <c r="O223" s="0" t="str">
        <f aca="false">IF(LEFT(G223,6)="lookup", G223,IF(OR(D223=0, IFERROR(VLOOKUP($A223,nCino_DevProc!$A$2:$S$352,18,0),0)=0),"", VLOOKUP($A223,nCino_DevProc!$A$2:$S$352,18,0)))</f>
        <v>Lookup(User)</v>
      </c>
      <c r="P223" s="0" t="str">
        <f aca="false">IF($B223="","",VLOOKUP($B223,'Object Info'!$A$2:$F$13,3,0))</f>
        <v>rskcsp_ds_spread_projections_driver</v>
      </c>
      <c r="Q223" s="0" t="str">
        <f aca="false">IF(D223="","",D223)</f>
        <v>CreatedById</v>
      </c>
      <c r="R223" s="0" t="s">
        <v>158</v>
      </c>
      <c r="S223" s="0" t="str">
        <f aca="false">IF(OR(Q223 ="transactionKey", Q223="sequenceNumber", Q223 = "commitTimestamp", Q223 = "commitUser",Q223 = "commitNumber", Q223="changetype",Q223="entityName",Q223="ID", LEFT(Q223,12)="LastModified"), "N","Y")</f>
        <v>Y</v>
      </c>
      <c r="T223" s="0" t="str">
        <f aca="false">IF($B223="","",VLOOKUP($B223,'Object Info'!$A$2:$F$13,4,0))</f>
        <v>rskcsp_ds_spread_projections_driver_staging</v>
      </c>
      <c r="U223" s="0" t="str">
        <f aca="false">Q223</f>
        <v>CreatedById</v>
      </c>
      <c r="V223" s="0" t="str">
        <f aca="false">IF(OR(LEFT(H223,9)="reference", D223=""),"STRING",VLOOKUP($H223,'DataType Conversion'!$A$8:$I$37,3,0))</f>
        <v>STRING</v>
      </c>
      <c r="W223" s="0" t="str">
        <f aca="false">IF(J223="", "",J223)</f>
        <v/>
      </c>
      <c r="X223" s="0" t="str">
        <f aca="false">S223</f>
        <v>Y</v>
      </c>
      <c r="Y223" s="0" t="str">
        <f aca="false">IF(OR($U223="Id",$U223="LastModifiedDate"), "C","")</f>
        <v/>
      </c>
      <c r="Z223" s="0" t="str">
        <f aca="false">IF(Q223= "", "", IF(H223="Picklist", "Y", "N"))</f>
        <v>N</v>
      </c>
      <c r="AA223" s="0" t="str">
        <f aca="false">IF(OR(U223="CreatedDate",U223="CreatedById"),"Must be populated when changeType = CREATE","")</f>
        <v>Must be populated when changeType = CREATE</v>
      </c>
      <c r="AB223" s="0" t="str">
        <f aca="false">IF($B223="","",VLOOKUP($B223,'Object Info'!$A$2:$F$13,5,0))</f>
        <v>rskcsp_ds_spread_projections_driver_curated</v>
      </c>
      <c r="AC223" s="0" t="str">
        <f aca="false">U223</f>
        <v>CreatedById</v>
      </c>
      <c r="AD223" s="0" t="str">
        <f aca="false">V223</f>
        <v>STRING</v>
      </c>
      <c r="AE223" s="0" t="str">
        <f aca="false">IF(W223="","",W223)</f>
        <v/>
      </c>
      <c r="AF223" s="0" t="str">
        <f aca="false">X223</f>
        <v>Y</v>
      </c>
      <c r="AG223" s="0" t="str">
        <f aca="false">M223</f>
        <v>F</v>
      </c>
      <c r="AH223" s="0" t="str">
        <f aca="false">IF(AC223="LastModifiedDate","Must be latest date for the record id in Staging, and date must be t-1", "")</f>
        <v/>
      </c>
      <c r="AL223" s="0" t="str">
        <f aca="false">IF($B223="","",VLOOKUP($B223,'Object Info'!$A$2:$F$13,6,0))</f>
        <v>spread_projections_driver</v>
      </c>
      <c r="AM223" s="0" t="str">
        <f aca="false">IF(AC223="","",IF(OR(AC223="ccs_migration_id__c"),SUBSTITUTE(LOWER(AC223),"__c",""),_xlfn.IFNA(SUBSTITUTE(SUBSTITUTE(SUBSTITUTE(SUBSTITUTE(AC223,"LLC_BI__",""),"CCS_",""),"__c",""),"cm_",""),AC223)))</f>
        <v>CreatedById</v>
      </c>
      <c r="AN223" s="0" t="str">
        <f aca="false">IF(AD223="","",AD223)</f>
        <v>STRING</v>
      </c>
      <c r="AO223" s="0" t="str">
        <f aca="false">IF(AE223="","",AE223)</f>
        <v/>
      </c>
      <c r="AP223" s="0" t="str">
        <f aca="false">IF(AF223="","",AF223)</f>
        <v>Y</v>
      </c>
      <c r="AQ223" s="0" t="str">
        <f aca="false">IF(AG223="","",AG223)</f>
        <v>F</v>
      </c>
    </row>
    <row r="224" customFormat="false" ht="15" hidden="false" customHeight="false" outlineLevel="0" collapsed="false">
      <c r="A224" s="0" t="str">
        <f aca="false">B224&amp;D224</f>
        <v>LLC_BI__Spread_Projections_Driver__cCreatedDate</v>
      </c>
      <c r="B224" s="0" t="s">
        <v>74</v>
      </c>
      <c r="C224" s="0" t="str">
        <f aca="false">_xlfn.IFNA(VLOOKUP($A224,nCino_DMW!$A$2:$AI$358,7,0),"")</f>
        <v>Spread Projections Driver</v>
      </c>
      <c r="D224" s="0" t="s">
        <v>164</v>
      </c>
      <c r="E224" s="0" t="str">
        <f aca="false">_xlfn.IFNA(VLOOKUP($A224,nCino_DMW!$A$2:$AI$358,9,0),"")</f>
        <v>Created Date</v>
      </c>
      <c r="F224" s="0" t="str">
        <f aca="false">_xlfn.IFNA(VLOOKUP($A224,nCino_DMW!$A$1:$AI$358,12,0),"")</f>
        <v>Record created date.</v>
      </c>
      <c r="G224" s="0" t="str">
        <f aca="false">_xlfn.IFNA(IF(VLOOKUP($A224,nCino_DMW!$A$1:$AI$358,13,0)=0,"", VLOOKUP($A224,nCino_DMW!$A$1:$AI$358,13,0)),"")</f>
        <v>Date Time</v>
      </c>
      <c r="H224" s="0" t="str">
        <f aca="false">_xlfn.IFNA(IF(VLOOKUP($A224,nCino_DevProc!$A$2:$S$352,8,0)=0,"", VLOOKUP($A224,nCino_DevProc!$A$2:$S$352,8,0)),"")</f>
        <v>datetime</v>
      </c>
      <c r="I224" s="0" t="str">
        <f aca="false">_xlfn.IFNA(IF(VLOOKUP($A224,nCino_DMW!$A$1:$AI$358,2,0)=0,"", VLOOKUP($A224,nCino_DMW!$A$1:$AI$358,2,0)),"")</f>
        <v/>
      </c>
      <c r="K224" s="0" t="str">
        <f aca="false">IFERROR(IF(VLOOKUP($A224,nCino_DMW!$A$1:$AI$358,22,0)="Y", "N", IF(VLOOKUP($A224,nCino_DMW!$A$1:$AI$358,22,0)="N",  "Y", "")),"")</f>
        <v>Y</v>
      </c>
      <c r="L224" s="0" t="str">
        <f aca="false">_xlfn.IFNA(IF(VLOOKUP($A224,nCino_DevProc!$A$2:$S$352,8,0)=TRUE(), "Y", "N"),"")</f>
        <v>N</v>
      </c>
      <c r="M224" s="0" t="str">
        <f aca="false">IFERROR(IF(VLOOKUP($A224,nCino_DevProc!$A$2:$S$352,18,0)=TRUE(), "E", IF(D224="Id", "P", IF(OR(LEFT(G224, 6) = "Lookup", LEFT(G224, 6) ="Master"), "F",""))),"")</f>
        <v/>
      </c>
      <c r="N224" s="0" t="str">
        <f aca="false">_xlfn.IFNA(IF(VLOOKUP($A224,nCino_DMW!$A$1:$AI$358,4,0)="System generated", "Y", "N"),"")</f>
        <v>Y</v>
      </c>
      <c r="O224" s="0" t="str">
        <f aca="false">IF(LEFT(G224,6)="lookup", G224,IF(OR(D224=0, IFERROR(VLOOKUP($A224,nCino_DevProc!$A$2:$S$352,18,0),0)=0),"", VLOOKUP($A224,nCino_DevProc!$A$2:$S$352,18,0)))</f>
        <v/>
      </c>
      <c r="P224" s="0" t="str">
        <f aca="false">IF($B224="","",VLOOKUP($B224,'Object Info'!$A$2:$F$13,3,0))</f>
        <v>rskcsp_ds_spread_projections_driver</v>
      </c>
      <c r="Q224" s="0" t="str">
        <f aca="false">IF(D224="","",D224)</f>
        <v>CreatedDate</v>
      </c>
      <c r="R224" s="0" t="s">
        <v>158</v>
      </c>
      <c r="S224" s="0" t="str">
        <f aca="false">IF(OR(Q224 ="transactionKey", Q224="sequenceNumber", Q224 = "commitTimestamp", Q224 = "commitUser",Q224 = "commitNumber", Q224="changetype",Q224="entityName",Q224="ID", LEFT(Q224,12)="LastModified"), "N","Y")</f>
        <v>Y</v>
      </c>
      <c r="T224" s="0" t="str">
        <f aca="false">IF($B224="","",VLOOKUP($B224,'Object Info'!$A$2:$F$13,4,0))</f>
        <v>rskcsp_ds_spread_projections_driver_staging</v>
      </c>
      <c r="U224" s="0" t="str">
        <f aca="false">Q224</f>
        <v>CreatedDate</v>
      </c>
      <c r="V224" s="0" t="str">
        <f aca="false">IF(OR(LEFT(H224,9)="reference", D224=""),"STRING",VLOOKUP($H224,'DataType Conversion'!$A$8:$I$37,3,0))</f>
        <v>DATETIME</v>
      </c>
      <c r="W224" s="0" t="str">
        <f aca="false">IF(J224="", "",J224)</f>
        <v/>
      </c>
      <c r="X224" s="0" t="str">
        <f aca="false">S224</f>
        <v>Y</v>
      </c>
      <c r="Y224" s="0" t="str">
        <f aca="false">IF(OR($U224="Id",$U224="LastModifiedDate"), "C","")</f>
        <v/>
      </c>
      <c r="Z224" s="0" t="str">
        <f aca="false">IF(Q224= "", "", IF(H224="Picklist", "Y", "N"))</f>
        <v>N</v>
      </c>
      <c r="AA224" s="0" t="str">
        <f aca="false">IF(OR(U224="CreatedDate",U224="CreatedById"),"Must be populated when changeType = CREATE","")</f>
        <v>Must be populated when changeType = CREATE</v>
      </c>
      <c r="AB224" s="0" t="str">
        <f aca="false">IF($B224="","",VLOOKUP($B224,'Object Info'!$A$2:$F$13,5,0))</f>
        <v>rskcsp_ds_spread_projections_driver_curated</v>
      </c>
      <c r="AC224" s="0" t="str">
        <f aca="false">U224</f>
        <v>CreatedDate</v>
      </c>
      <c r="AD224" s="0" t="str">
        <f aca="false">V224</f>
        <v>DATETIME</v>
      </c>
      <c r="AE224" s="0" t="str">
        <f aca="false">IF(W224="","",W224)</f>
        <v/>
      </c>
      <c r="AF224" s="0" t="str">
        <f aca="false">X224</f>
        <v>Y</v>
      </c>
      <c r="AG224" s="0" t="str">
        <f aca="false">M224</f>
        <v/>
      </c>
      <c r="AH224" s="0" t="str">
        <f aca="false">IF(AC224="LastModifiedDate","Must be latest date for the record id in Staging, and date must be t-1", "")</f>
        <v/>
      </c>
      <c r="AL224" s="0" t="str">
        <f aca="false">IF($B224="","",VLOOKUP($B224,'Object Info'!$A$2:$F$13,6,0))</f>
        <v>spread_projections_driver</v>
      </c>
      <c r="AM224" s="0" t="str">
        <f aca="false">IF(AC224="","",IF(OR(AC224="ccs_migration_id__c"),SUBSTITUTE(LOWER(AC224),"__c",""),_xlfn.IFNA(SUBSTITUTE(SUBSTITUTE(SUBSTITUTE(SUBSTITUTE(AC224,"LLC_BI__",""),"CCS_",""),"__c",""),"cm_",""),AC224)))</f>
        <v>CreatedDate</v>
      </c>
      <c r="AN224" s="0" t="str">
        <f aca="false">IF(AD224="","",AD224)</f>
        <v>DATETIME</v>
      </c>
      <c r="AO224" s="0" t="str">
        <f aca="false">IF(AE224="","",AE224)</f>
        <v/>
      </c>
      <c r="AP224" s="0" t="str">
        <f aca="false">IF(AF224="","",AF224)</f>
        <v>Y</v>
      </c>
      <c r="AQ224" s="0" t="str">
        <f aca="false">IF(AG224="","",AG224)</f>
        <v/>
      </c>
    </row>
    <row r="225" customFormat="false" ht="15" hidden="false" customHeight="false" outlineLevel="0" collapsed="false">
      <c r="A225" s="0" t="str">
        <f aca="false">B225&amp;D225</f>
        <v>LLC_BI__Spread_Projections_Driver__cCurrencyIsoCode</v>
      </c>
      <c r="B225" s="0" t="s">
        <v>74</v>
      </c>
      <c r="C225" s="0" t="str">
        <f aca="false">_xlfn.IFNA(VLOOKUP($A225,nCino_DMW!$A$2:$AI$358,7,0),"")</f>
        <v>Spread Projections Driver</v>
      </c>
      <c r="D225" s="0" t="s">
        <v>160</v>
      </c>
      <c r="E225" s="0" t="str">
        <f aca="false">_xlfn.IFNA(VLOOKUP($A225,nCino_DMW!$A$2:$AI$358,9,0),"")</f>
        <v>Currency</v>
      </c>
      <c r="F225" s="0" t="str">
        <f aca="false">_xlfn.IFNA(VLOOKUP($A225,nCino_DMW!$A$1:$AI$358,12,0),"")</f>
        <v>This is a picklist field that allows the user to select the applicable currency (e.g. GBP, EU, etc.)</v>
      </c>
      <c r="G225" s="0" t="str">
        <f aca="false">_xlfn.IFNA(IF(VLOOKUP($A225,nCino_DMW!$A$1:$AI$358,13,0)=0,"", VLOOKUP($A225,nCino_DMW!$A$1:$AI$358,13,0)),"")</f>
        <v>Picklist</v>
      </c>
      <c r="H225" s="0" t="str">
        <f aca="false">_xlfn.IFNA(IF(VLOOKUP($A225,nCino_DevProc!$A$2:$S$352,8,0)=0,"", VLOOKUP($A225,nCino_DevProc!$A$2:$S$352,8,0)),"")</f>
        <v>picklist</v>
      </c>
      <c r="I225" s="0" t="str">
        <f aca="false">_xlfn.IFNA(IF(VLOOKUP($A225,nCino_DMW!$A$1:$AI$358,2,0)=0,"", VLOOKUP($A225,nCino_DMW!$A$1:$AI$358,2,0)),"")</f>
        <v>See picklist options for lengths</v>
      </c>
      <c r="K225" s="0" t="str">
        <f aca="false">IFERROR(IF(VLOOKUP($A225,nCino_DMW!$A$1:$AI$358,22,0)="Y", "N", IF(VLOOKUP($A225,nCino_DMW!$A$1:$AI$358,22,0)="N",  "Y", "")),"")</f>
        <v>Y</v>
      </c>
      <c r="L225" s="0" t="str">
        <f aca="false">_xlfn.IFNA(IF(VLOOKUP($A225,nCino_DevProc!$A$2:$S$352,8,0)=TRUE(), "Y", "N"),"")</f>
        <v>N</v>
      </c>
      <c r="M225" s="0" t="str">
        <f aca="false">IFERROR(IF(VLOOKUP($A225,nCino_DevProc!$A$2:$S$352,18,0)=TRUE(), "E", IF(D225="Id", "P", IF(OR(LEFT(G225, 6) = "Lookup", LEFT(G225, 6) ="Master"), "F",""))),"")</f>
        <v/>
      </c>
      <c r="N225" s="0" t="str">
        <f aca="false">_xlfn.IFNA(IF(VLOOKUP($A225,nCino_DMW!$A$1:$AI$358,4,0)="System generated", "Y", "N"),"")</f>
        <v>N</v>
      </c>
      <c r="O225" s="0" t="str">
        <f aca="false">IF(LEFT(G225,6)="lookup", G225,IF(OR(D225=0, IFERROR(VLOOKUP($A225,nCino_DevProc!$A$2:$S$352,18,0),0)=0),"", VLOOKUP($A225,nCino_DevProc!$A$2:$S$352,18,0)))</f>
        <v/>
      </c>
      <c r="P225" s="0" t="str">
        <f aca="false">IF($B225="","",VLOOKUP($B225,'Object Info'!$A$2:$F$13,3,0))</f>
        <v>rskcsp_ds_spread_projections_driver</v>
      </c>
      <c r="Q225" s="0" t="str">
        <f aca="false">IF(D225="","",D225)</f>
        <v>CurrencyIsoCode</v>
      </c>
      <c r="R225" s="0" t="s">
        <v>158</v>
      </c>
      <c r="S225" s="0" t="str">
        <f aca="false">IF(OR(Q225 ="transactionKey", Q225="sequenceNumber", Q225 = "commitTimestamp", Q225 = "commitUser",Q225 = "commitNumber", Q225="changetype",Q225="entityName",Q225="ID", LEFT(Q225,12)="LastModified"), "N","Y")</f>
        <v>Y</v>
      </c>
      <c r="T225" s="0" t="str">
        <f aca="false">IF($B225="","",VLOOKUP($B225,'Object Info'!$A$2:$F$13,4,0))</f>
        <v>rskcsp_ds_spread_projections_driver_staging</v>
      </c>
      <c r="U225" s="0" t="str">
        <f aca="false">Q225</f>
        <v>CurrencyIsoCode</v>
      </c>
      <c r="V225" s="0" t="str">
        <f aca="false">IF(OR(LEFT(H225,9)="reference", D225=""),"STRING",VLOOKUP($H225,'DataType Conversion'!$A$8:$I$37,3,0))</f>
        <v>STRING</v>
      </c>
      <c r="W225" s="0" t="str">
        <f aca="false">IF(J225="", "",J225)</f>
        <v/>
      </c>
      <c r="X225" s="0" t="str">
        <f aca="false">S225</f>
        <v>Y</v>
      </c>
      <c r="Y225" s="0" t="str">
        <f aca="false">IF(OR($U225="Id",$U225="LastModifiedDate"), "C","")</f>
        <v/>
      </c>
      <c r="Z225" s="0" t="str">
        <f aca="false">IF(Q225= "", "", IF(H225="Picklist", "Y", "N"))</f>
        <v>Y</v>
      </c>
      <c r="AA225" s="0" t="str">
        <f aca="false">IF(OR(U225="CreatedDate",U225="CreatedById"),"Must be populated when changeType = CREATE","")</f>
        <v/>
      </c>
      <c r="AB225" s="0" t="str">
        <f aca="false">IF($B225="","",VLOOKUP($B225,'Object Info'!$A$2:$F$13,5,0))</f>
        <v>rskcsp_ds_spread_projections_driver_curated</v>
      </c>
      <c r="AC225" s="0" t="str">
        <f aca="false">U225</f>
        <v>CurrencyIsoCode</v>
      </c>
      <c r="AD225" s="0" t="str">
        <f aca="false">V225</f>
        <v>STRING</v>
      </c>
      <c r="AE225" s="0" t="str">
        <f aca="false">IF(W225="","",W225)</f>
        <v/>
      </c>
      <c r="AF225" s="0" t="str">
        <f aca="false">X225</f>
        <v>Y</v>
      </c>
      <c r="AG225" s="0" t="str">
        <f aca="false">M225</f>
        <v/>
      </c>
      <c r="AH225" s="0" t="str">
        <f aca="false">IF(AC225="LastModifiedDate","Must be latest date for the record id in Staging, and date must be t-1", "")</f>
        <v/>
      </c>
      <c r="AL225" s="0" t="str">
        <f aca="false">IF($B225="","",VLOOKUP($B225,'Object Info'!$A$2:$F$13,6,0))</f>
        <v>spread_projections_driver</v>
      </c>
      <c r="AM225" s="0" t="str">
        <f aca="false">IF(AC225="","",IF(OR(AC225="ccs_migration_id__c"),SUBSTITUTE(LOWER(AC225),"__c",""),_xlfn.IFNA(SUBSTITUTE(SUBSTITUTE(SUBSTITUTE(SUBSTITUTE(AC225,"LLC_BI__",""),"CCS_",""),"__c",""),"cm_",""),AC225)))</f>
        <v>CurrencyIsoCode</v>
      </c>
      <c r="AN225" s="0" t="str">
        <f aca="false">IF(AD225="","",AD225)</f>
        <v>STRING</v>
      </c>
      <c r="AO225" s="0" t="str">
        <f aca="false">IF(AE225="","",AE225)</f>
        <v/>
      </c>
      <c r="AP225" s="0" t="str">
        <f aca="false">IF(AF225="","",AF225)</f>
        <v>Y</v>
      </c>
      <c r="AQ225" s="0" t="str">
        <f aca="false">IF(AG225="","",AG225)</f>
        <v/>
      </c>
    </row>
    <row r="226" customFormat="false" ht="15" hidden="false" customHeight="false" outlineLevel="0" collapsed="false">
      <c r="A226" s="0" t="str">
        <f aca="false">B226&amp;D226</f>
        <v>LLC_BI__Spread_Projections_Driver__cId</v>
      </c>
      <c r="B226" s="0" t="s">
        <v>74</v>
      </c>
      <c r="C226" s="0" t="str">
        <f aca="false">_xlfn.IFNA(VLOOKUP($A226,nCino_DMW!$A$2:$AI$358,7,0),"")</f>
        <v>Spread Projections Driver</v>
      </c>
      <c r="D226" s="0" t="s">
        <v>143</v>
      </c>
      <c r="E226" s="0" t="str">
        <f aca="false">_xlfn.IFNA(VLOOKUP($A226,nCino_DMW!$A$2:$AI$358,9,0),"")</f>
        <v>Id</v>
      </c>
      <c r="F226" s="0" t="str">
        <f aca="false">_xlfn.IFNA(VLOOKUP($A226,nCino_DMW!$A$1:$AI$358,12,0),"")</f>
        <v>Id</v>
      </c>
      <c r="G226" s="0" t="str">
        <f aca="false">_xlfn.IFNA(IF(VLOOKUP($A226,nCino_DMW!$A$1:$AI$358,13,0)=0,"", VLOOKUP($A226,nCino_DMW!$A$1:$AI$358,13,0)),"")</f>
        <v>Id</v>
      </c>
      <c r="H226" s="0" t="str">
        <f aca="false">_xlfn.IFNA(IF(VLOOKUP($A226,nCino_DevProc!$A$2:$S$352,8,0)=0,"", VLOOKUP($A226,nCino_DevProc!$A$2:$S$352,8,0)),"")</f>
        <v>id</v>
      </c>
      <c r="I226" s="0" t="n">
        <f aca="false">_xlfn.IFNA(IF(VLOOKUP($A226,nCino_DMW!$A$1:$AI$358,2,0)=0,"", VLOOKUP($A226,nCino_DMW!$A$1:$AI$358,2,0)),"")</f>
        <v>18</v>
      </c>
      <c r="K226" s="0" t="str">
        <f aca="false">IFERROR(IF(VLOOKUP($A226,nCino_DMW!$A$1:$AI$358,22,0)="Y", "N", IF(VLOOKUP($A226,nCino_DMW!$A$1:$AI$358,22,0)="N",  "Y", "")),"")</f>
        <v>Y</v>
      </c>
      <c r="L226" s="0" t="str">
        <f aca="false">_xlfn.IFNA(IF(VLOOKUP($A226,nCino_DevProc!$A$2:$S$352,8,0)=TRUE(), "Y", "N"),"")</f>
        <v>N</v>
      </c>
      <c r="M226" s="0" t="str">
        <f aca="false">IFERROR(IF(VLOOKUP($A226,nCino_DevProc!$A$2:$S$352,18,0)=TRUE(), "E", IF(D226="Id", "P", IF(OR(LEFT(G226, 6) = "Lookup", LEFT(G226, 6) ="Master"), "F",""))),"")</f>
        <v>P</v>
      </c>
      <c r="N226" s="0" t="str">
        <f aca="false">_xlfn.IFNA(IF(VLOOKUP($A226,nCino_DMW!$A$1:$AI$358,4,0)="System generated", "Y", "N"),"")</f>
        <v>Y</v>
      </c>
      <c r="O226" s="0" t="str">
        <f aca="false">IF(LEFT(G226,6)="lookup", G226,IF(OR(D226=0, IFERROR(VLOOKUP($A226,nCino_DevProc!$A$2:$S$352,18,0),0)=0),"", VLOOKUP($A226,nCino_DevProc!$A$2:$S$352,18,0)))</f>
        <v/>
      </c>
      <c r="P226" s="0" t="str">
        <f aca="false">IF($B226="","",VLOOKUP($B226,'Object Info'!$A$2:$F$13,3,0))</f>
        <v>rskcsp_ds_spread_projections_driver</v>
      </c>
      <c r="Q226" s="0" t="str">
        <f aca="false">IF(D226="","",D226)</f>
        <v>Id</v>
      </c>
      <c r="R226" s="0" t="s">
        <v>158</v>
      </c>
      <c r="S226" s="0" t="str">
        <f aca="false">IF(OR(Q226 ="transactionKey", Q226="sequenceNumber", Q226 = "commitTimestamp", Q226 = "commitUser",Q226 = "commitNumber", Q226="changetype",Q226="entityName",Q226="ID", LEFT(Q226,12)="LastModified"), "N","Y")</f>
        <v>N</v>
      </c>
      <c r="T226" s="0" t="str">
        <f aca="false">IF($B226="","",VLOOKUP($B226,'Object Info'!$A$2:$F$13,4,0))</f>
        <v>rskcsp_ds_spread_projections_driver_staging</v>
      </c>
      <c r="U226" s="0" t="str">
        <f aca="false">Q226</f>
        <v>Id</v>
      </c>
      <c r="V226" s="0" t="str">
        <f aca="false">IF(OR(LEFT(H226,9)="reference", D226=""),"STRING",VLOOKUP($H226,'DataType Conversion'!$A$8:$I$37,3,0))</f>
        <v>STRING</v>
      </c>
      <c r="W226" s="0" t="str">
        <f aca="false">IF(J226="", "",J226)</f>
        <v/>
      </c>
      <c r="X226" s="0" t="str">
        <f aca="false">S226</f>
        <v>N</v>
      </c>
      <c r="Y226" s="0" t="str">
        <f aca="false">IF(OR($U226="Id",$U226="LastModifiedDate"), "C","")</f>
        <v>C</v>
      </c>
      <c r="Z226" s="0" t="str">
        <f aca="false">IF(Q226= "", "", IF(H226="Picklist", "Y", "N"))</f>
        <v>N</v>
      </c>
      <c r="AA226" s="0" t="str">
        <f aca="false">IF(OR(U226="CreatedDate",U226="CreatedById"),"Must be populated when changeType = CREATE","")</f>
        <v/>
      </c>
      <c r="AB226" s="0" t="str">
        <f aca="false">IF($B226="","",VLOOKUP($B226,'Object Info'!$A$2:$F$13,5,0))</f>
        <v>rskcsp_ds_spread_projections_driver_curated</v>
      </c>
      <c r="AC226" s="0" t="str">
        <f aca="false">U226</f>
        <v>Id</v>
      </c>
      <c r="AD226" s="0" t="str">
        <f aca="false">V226</f>
        <v>STRING</v>
      </c>
      <c r="AE226" s="0" t="str">
        <f aca="false">IF(W226="","",W226)</f>
        <v/>
      </c>
      <c r="AF226" s="0" t="str">
        <f aca="false">X226</f>
        <v>N</v>
      </c>
      <c r="AG226" s="0" t="str">
        <f aca="false">M226</f>
        <v>P</v>
      </c>
      <c r="AH226" s="0" t="str">
        <f aca="false">IF(AC226="LastModifiedDate","Must be latest date for the record id in Staging, and date must be t-1", "")</f>
        <v/>
      </c>
      <c r="AL226" s="0" t="str">
        <f aca="false">IF($B226="","",VLOOKUP($B226,'Object Info'!$A$2:$F$13,6,0))</f>
        <v>spread_projections_driver</v>
      </c>
      <c r="AM226" s="0" t="str">
        <f aca="false">IF(AC226="","",IF(OR(AC226="ccs_migration_id__c"),SUBSTITUTE(LOWER(AC226),"__c",""),_xlfn.IFNA(SUBSTITUTE(SUBSTITUTE(SUBSTITUTE(SUBSTITUTE(AC226,"LLC_BI__",""),"CCS_",""),"__c",""),"cm_",""),AC226)))</f>
        <v>Id</v>
      </c>
      <c r="AN226" s="0" t="str">
        <f aca="false">IF(AD226="","",AD226)</f>
        <v>STRING</v>
      </c>
      <c r="AO226" s="0" t="str">
        <f aca="false">IF(AE226="","",AE226)</f>
        <v/>
      </c>
      <c r="AP226" s="0" t="str">
        <f aca="false">IF(AF226="","",AF226)</f>
        <v>N</v>
      </c>
      <c r="AQ226" s="0" t="str">
        <f aca="false">IF(AG226="","",AG226)</f>
        <v>P</v>
      </c>
    </row>
    <row r="227" customFormat="false" ht="15" hidden="false" customHeight="false" outlineLevel="0" collapsed="false">
      <c r="A227" s="0" t="str">
        <f aca="false">B227&amp;D227</f>
        <v>LLC_BI__Spread_Projections_Driver__cLastModifiedById</v>
      </c>
      <c r="B227" s="0" t="s">
        <v>74</v>
      </c>
      <c r="C227" s="0" t="str">
        <f aca="false">_xlfn.IFNA(VLOOKUP($A227,nCino_DMW!$A$2:$AI$358,7,0),"")</f>
        <v>Spread Projections Driver</v>
      </c>
      <c r="D227" s="0" t="s">
        <v>175</v>
      </c>
      <c r="E227" s="0" t="str">
        <f aca="false">_xlfn.IFNA(VLOOKUP($A227,nCino_DMW!$A$2:$AI$358,9,0),"")</f>
        <v>Last Modified By</v>
      </c>
      <c r="F227" s="0" t="str">
        <f aca="false">_xlfn.IFNA(VLOOKUP($A227,nCino_DMW!$A$1:$AI$358,12,0),"")</f>
        <v>Last modified by user.</v>
      </c>
      <c r="G227" s="0" t="str">
        <f aca="false">_xlfn.IFNA(IF(VLOOKUP($A227,nCino_DMW!$A$1:$AI$358,13,0)=0,"", VLOOKUP($A227,nCino_DMW!$A$1:$AI$358,13,0)),"")</f>
        <v>Lookup(User)</v>
      </c>
      <c r="H227" s="0" t="str">
        <f aca="false">_xlfn.IFNA(IF(VLOOKUP($A227,nCino_DevProc!$A$2:$S$352,8,0)=0,"", VLOOKUP($A227,nCino_DevProc!$A$2:$S$352,8,0)),"")</f>
        <v>reference(User)</v>
      </c>
      <c r="I227" s="0" t="n">
        <f aca="false">_xlfn.IFNA(IF(VLOOKUP($A227,nCino_DMW!$A$1:$AI$358,2,0)=0,"", VLOOKUP($A227,nCino_DMW!$A$1:$AI$358,2,0)),"")</f>
        <v>18</v>
      </c>
      <c r="K227" s="0" t="str">
        <f aca="false">IFERROR(IF(VLOOKUP($A227,nCino_DMW!$A$1:$AI$358,22,0)="Y", "N", IF(VLOOKUP($A227,nCino_DMW!$A$1:$AI$358,22,0)="N",  "Y", "")),"")</f>
        <v>Y</v>
      </c>
      <c r="L227" s="0" t="str">
        <f aca="false">_xlfn.IFNA(IF(VLOOKUP($A227,nCino_DevProc!$A$2:$S$352,8,0)=TRUE(), "Y", "N"),"")</f>
        <v>N</v>
      </c>
      <c r="M227" s="0" t="str">
        <f aca="false">IFERROR(IF(VLOOKUP($A227,nCino_DevProc!$A$2:$S$352,18,0)=TRUE(), "E", IF(D227="Id", "P", IF(OR(LEFT(G227, 6) = "Lookup", LEFT(G227, 6) ="Master"), "F",""))),"")</f>
        <v>F</v>
      </c>
      <c r="N227" s="0" t="str">
        <f aca="false">_xlfn.IFNA(IF(VLOOKUP($A227,nCino_DMW!$A$1:$AI$358,4,0)="System generated", "Y", "N"),"")</f>
        <v>Y</v>
      </c>
      <c r="O227" s="0" t="str">
        <f aca="false">IF(LEFT(G227,6)="lookup", G227,IF(OR(D227=0, IFERROR(VLOOKUP($A227,nCino_DevProc!$A$2:$S$352,18,0),0)=0),"", VLOOKUP($A227,nCino_DevProc!$A$2:$S$352,18,0)))</f>
        <v>Lookup(User)</v>
      </c>
      <c r="P227" s="0" t="str">
        <f aca="false">IF($B227="","",VLOOKUP($B227,'Object Info'!$A$2:$F$13,3,0))</f>
        <v>rskcsp_ds_spread_projections_driver</v>
      </c>
      <c r="Q227" s="0" t="str">
        <f aca="false">IF(D227="","",D227)</f>
        <v>LastModifiedById</v>
      </c>
      <c r="R227" s="0" t="s">
        <v>158</v>
      </c>
      <c r="S227" s="0" t="str">
        <f aca="false">IF(OR(Q227 ="transactionKey", Q227="sequenceNumber", Q227 = "commitTimestamp", Q227 = "commitUser",Q227 = "commitNumber", Q227="changetype",Q227="entityName",Q227="ID", LEFT(Q227,12)="LastModified"), "N","Y")</f>
        <v>N</v>
      </c>
      <c r="T227" s="0" t="str">
        <f aca="false">IF($B227="","",VLOOKUP($B227,'Object Info'!$A$2:$F$13,4,0))</f>
        <v>rskcsp_ds_spread_projections_driver_staging</v>
      </c>
      <c r="U227" s="0" t="str">
        <f aca="false">Q227</f>
        <v>LastModifiedById</v>
      </c>
      <c r="V227" s="0" t="str">
        <f aca="false">IF(OR(LEFT(H227,9)="reference", D227=""),"STRING",VLOOKUP($H227,'DataType Conversion'!$A$8:$I$37,3,0))</f>
        <v>STRING</v>
      </c>
      <c r="W227" s="0" t="str">
        <f aca="false">IF(J227="", "",J227)</f>
        <v/>
      </c>
      <c r="X227" s="0" t="str">
        <f aca="false">S227</f>
        <v>N</v>
      </c>
      <c r="Y227" s="0" t="str">
        <f aca="false">IF(OR($U227="Id",$U227="LastModifiedDate"), "C","")</f>
        <v/>
      </c>
      <c r="Z227" s="0" t="str">
        <f aca="false">IF(Q227= "", "", IF(H227="Picklist", "Y", "N"))</f>
        <v>N</v>
      </c>
      <c r="AA227" s="0" t="str">
        <f aca="false">IF(OR(U227="CreatedDate",U227="CreatedById"),"Must be populated when changeType = CREATE","")</f>
        <v/>
      </c>
      <c r="AB227" s="0" t="str">
        <f aca="false">IF($B227="","",VLOOKUP($B227,'Object Info'!$A$2:$F$13,5,0))</f>
        <v>rskcsp_ds_spread_projections_driver_curated</v>
      </c>
      <c r="AC227" s="0" t="str">
        <f aca="false">U227</f>
        <v>LastModifiedById</v>
      </c>
      <c r="AD227" s="0" t="str">
        <f aca="false">V227</f>
        <v>STRING</v>
      </c>
      <c r="AE227" s="0" t="str">
        <f aca="false">IF(W227="","",W227)</f>
        <v/>
      </c>
      <c r="AF227" s="0" t="str">
        <f aca="false">X227</f>
        <v>N</v>
      </c>
      <c r="AG227" s="0" t="str">
        <f aca="false">M227</f>
        <v>F</v>
      </c>
      <c r="AH227" s="0" t="str">
        <f aca="false">IF(AC227="LastModifiedDate","Must be latest date for the record id in Staging, and date must be t-1", "")</f>
        <v/>
      </c>
      <c r="AL227" s="0" t="str">
        <f aca="false">IF($B227="","",VLOOKUP($B227,'Object Info'!$A$2:$F$13,6,0))</f>
        <v>spread_projections_driver</v>
      </c>
      <c r="AM227" s="0" t="str">
        <f aca="false">IF(AC227="","",IF(OR(AC227="ccs_migration_id__c"),SUBSTITUTE(LOWER(AC227),"__c",""),_xlfn.IFNA(SUBSTITUTE(SUBSTITUTE(SUBSTITUTE(SUBSTITUTE(AC227,"LLC_BI__",""),"CCS_",""),"__c",""),"cm_",""),AC227)))</f>
        <v>LastModifiedById</v>
      </c>
      <c r="AN227" s="0" t="str">
        <f aca="false">IF(AD227="","",AD227)</f>
        <v>STRING</v>
      </c>
      <c r="AO227" s="0" t="str">
        <f aca="false">IF(AE227="","",AE227)</f>
        <v/>
      </c>
      <c r="AP227" s="0" t="str">
        <f aca="false">IF(AF227="","",AF227)</f>
        <v>N</v>
      </c>
      <c r="AQ227" s="0" t="str">
        <f aca="false">IF(AG227="","",AG227)</f>
        <v>F</v>
      </c>
    </row>
    <row r="228" customFormat="false" ht="15" hidden="false" customHeight="false" outlineLevel="0" collapsed="false">
      <c r="A228" s="0" t="str">
        <f aca="false">B228&amp;D228</f>
        <v>LLC_BI__Spread_Projections_Driver__cLastModifiedDate</v>
      </c>
      <c r="B228" s="0" t="s">
        <v>74</v>
      </c>
      <c r="C228" s="0" t="str">
        <f aca="false">_xlfn.IFNA(VLOOKUP($A228,nCino_DMW!$A$2:$AI$358,7,0),"")</f>
        <v>Spread Projections Driver</v>
      </c>
      <c r="D228" s="0" t="s">
        <v>172</v>
      </c>
      <c r="E228" s="0" t="str">
        <f aca="false">_xlfn.IFNA(VLOOKUP($A228,nCino_DMW!$A$2:$AI$358,9,0),"")</f>
        <v>Last Modified Date</v>
      </c>
      <c r="F228" s="0" t="str">
        <f aca="false">_xlfn.IFNA(VLOOKUP($A228,nCino_DMW!$A$1:$AI$358,12,0),"")</f>
        <v>Last modified date.</v>
      </c>
      <c r="G228" s="0" t="str">
        <f aca="false">_xlfn.IFNA(IF(VLOOKUP($A228,nCino_DMW!$A$1:$AI$358,13,0)=0,"", VLOOKUP($A228,nCino_DMW!$A$1:$AI$358,13,0)),"")</f>
        <v>Date Time</v>
      </c>
      <c r="H228" s="0" t="str">
        <f aca="false">_xlfn.IFNA(IF(VLOOKUP($A228,nCino_DevProc!$A$2:$S$352,8,0)=0,"", VLOOKUP($A228,nCino_DevProc!$A$2:$S$352,8,0)),"")</f>
        <v>datetime</v>
      </c>
      <c r="I228" s="0" t="str">
        <f aca="false">_xlfn.IFNA(IF(VLOOKUP($A228,nCino_DMW!$A$1:$AI$358,2,0)=0,"", VLOOKUP($A228,nCino_DMW!$A$1:$AI$358,2,0)),"")</f>
        <v/>
      </c>
      <c r="K228" s="0" t="str">
        <f aca="false">IFERROR(IF(VLOOKUP($A228,nCino_DMW!$A$1:$AI$358,22,0)="Y", "N", IF(VLOOKUP($A228,nCino_DMW!$A$1:$AI$358,22,0)="N",  "Y", "")),"")</f>
        <v>Y</v>
      </c>
      <c r="L228" s="0" t="str">
        <f aca="false">_xlfn.IFNA(IF(VLOOKUP($A228,nCino_DevProc!$A$2:$S$352,8,0)=TRUE(), "Y", "N"),"")</f>
        <v>N</v>
      </c>
      <c r="M228" s="0" t="str">
        <f aca="false">IFERROR(IF(VLOOKUP($A228,nCino_DevProc!$A$2:$S$352,18,0)=TRUE(), "E", IF(D228="Id", "P", IF(OR(LEFT(G228, 6) = "Lookup", LEFT(G228, 6) ="Master"), "F",""))),"")</f>
        <v/>
      </c>
      <c r="N228" s="0" t="str">
        <f aca="false">_xlfn.IFNA(IF(VLOOKUP($A228,nCino_DMW!$A$1:$AI$358,4,0)="System generated", "Y", "N"),"")</f>
        <v>Y</v>
      </c>
      <c r="O228" s="0" t="str">
        <f aca="false">IF(LEFT(G228,6)="lookup", G228,IF(OR(D228=0, IFERROR(VLOOKUP($A228,nCino_DevProc!$A$2:$S$352,18,0),0)=0),"", VLOOKUP($A228,nCino_DevProc!$A$2:$S$352,18,0)))</f>
        <v/>
      </c>
      <c r="P228" s="0" t="str">
        <f aca="false">IF($B228="","",VLOOKUP($B228,'Object Info'!$A$2:$F$13,3,0))</f>
        <v>rskcsp_ds_spread_projections_driver</v>
      </c>
      <c r="Q228" s="0" t="str">
        <f aca="false">IF(D228="","",D228)</f>
        <v>LastModifiedDate</v>
      </c>
      <c r="R228" s="0" t="s">
        <v>158</v>
      </c>
      <c r="S228" s="0" t="str">
        <f aca="false">IF(OR(Q228 ="transactionKey", Q228="sequenceNumber", Q228 = "commitTimestamp", Q228 = "commitUser",Q228 = "commitNumber", Q228="changetype",Q228="entityName",Q228="ID", LEFT(Q228,12)="LastModified"), "N","Y")</f>
        <v>N</v>
      </c>
      <c r="T228" s="0" t="str">
        <f aca="false">IF($B228="","",VLOOKUP($B228,'Object Info'!$A$2:$F$13,4,0))</f>
        <v>rskcsp_ds_spread_projections_driver_staging</v>
      </c>
      <c r="U228" s="0" t="str">
        <f aca="false">Q228</f>
        <v>LastModifiedDate</v>
      </c>
      <c r="V228" s="0" t="str">
        <f aca="false">IF(OR(LEFT(H228,9)="reference", D228=""),"STRING",VLOOKUP($H228,'DataType Conversion'!$A$8:$I$37,3,0))</f>
        <v>DATETIME</v>
      </c>
      <c r="W228" s="0" t="str">
        <f aca="false">IF(J228="", "",J228)</f>
        <v/>
      </c>
      <c r="X228" s="0" t="str">
        <f aca="false">S228</f>
        <v>N</v>
      </c>
      <c r="Y228" s="0" t="str">
        <f aca="false">IF(OR($U228="Id",$U228="LastModifiedDate"), "C","")</f>
        <v>C</v>
      </c>
      <c r="Z228" s="0" t="str">
        <f aca="false">IF(Q228= "", "", IF(H228="Picklist", "Y", "N"))</f>
        <v>N</v>
      </c>
      <c r="AA228" s="0" t="str">
        <f aca="false">IF(OR(U228="CreatedDate",U228="CreatedById"),"Must be populated when changeType = CREATE","")</f>
        <v/>
      </c>
      <c r="AB228" s="0" t="str">
        <f aca="false">IF($B228="","",VLOOKUP($B228,'Object Info'!$A$2:$F$13,5,0))</f>
        <v>rskcsp_ds_spread_projections_driver_curated</v>
      </c>
      <c r="AC228" s="0" t="str">
        <f aca="false">U228</f>
        <v>LastModifiedDate</v>
      </c>
      <c r="AD228" s="0" t="str">
        <f aca="false">V228</f>
        <v>DATETIME</v>
      </c>
      <c r="AE228" s="0" t="str">
        <f aca="false">IF(W228="","",W228)</f>
        <v/>
      </c>
      <c r="AF228" s="0" t="str">
        <f aca="false">X228</f>
        <v>N</v>
      </c>
      <c r="AG228" s="0" t="str">
        <f aca="false">M228</f>
        <v/>
      </c>
      <c r="AH228" s="0" t="str">
        <f aca="false">IF(AC228="LastModifiedDate","Must be latest date for the record id in Staging, and date must be t-1", "")</f>
        <v>Must be latest date for the record id in Staging, and date must be t-1</v>
      </c>
      <c r="AL228" s="0" t="str">
        <f aca="false">IF($B228="","",VLOOKUP($B228,'Object Info'!$A$2:$F$13,6,0))</f>
        <v>spread_projections_driver</v>
      </c>
      <c r="AM228" s="0" t="str">
        <f aca="false">IF(AC228="","",IF(OR(AC228="ccs_migration_id__c"),SUBSTITUTE(LOWER(AC228),"__c",""),_xlfn.IFNA(SUBSTITUTE(SUBSTITUTE(SUBSTITUTE(SUBSTITUTE(AC228,"LLC_BI__",""),"CCS_",""),"__c",""),"cm_",""),AC228)))</f>
        <v>LastModifiedDate</v>
      </c>
      <c r="AN228" s="0" t="str">
        <f aca="false">IF(AD228="","",AD228)</f>
        <v>DATETIME</v>
      </c>
      <c r="AO228" s="0" t="str">
        <f aca="false">IF(AE228="","",AE228)</f>
        <v/>
      </c>
      <c r="AP228" s="0" t="str">
        <f aca="false">IF(AF228="","",AF228)</f>
        <v>N</v>
      </c>
      <c r="AQ228" s="0" t="str">
        <f aca="false">IF(AG228="","",AG228)</f>
        <v/>
      </c>
    </row>
    <row r="229" customFormat="false" ht="15" hidden="false" customHeight="false" outlineLevel="0" collapsed="false">
      <c r="A229" s="0" t="str">
        <f aca="false">B229&amp;D229</f>
        <v>LLC_BI__Spread_Projections_Driver__cLLC_BI__lookupKey__c</v>
      </c>
      <c r="B229" s="0" t="s">
        <v>74</v>
      </c>
      <c r="C229" s="0" t="str">
        <f aca="false">_xlfn.IFNA(VLOOKUP($A229,nCino_DMW!$A$2:$AI$358,7,0),"")</f>
        <v>Spread Projections Driver</v>
      </c>
      <c r="D229" s="0" t="s">
        <v>192</v>
      </c>
      <c r="E229" s="0" t="str">
        <f aca="false">_xlfn.IFNA(VLOOKUP($A229,nCino_DMW!$A$2:$AI$358,9,0),"")</f>
        <v>lookupKey</v>
      </c>
      <c r="F229" s="0" t="str">
        <f aca="false">_xlfn.IFNA(VLOOKUP($A229,nCino_DMW!$A$1:$AI$358,12,0),"")</f>
        <v>The field is required.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229" s="0" t="str">
        <f aca="false">_xlfn.IFNA(IF(VLOOKUP($A229,nCino_DMW!$A$1:$AI$358,13,0)=0,"", VLOOKUP($A229,nCino_DMW!$A$1:$AI$358,13,0)),"")</f>
        <v>Text (External ID) (Unique Case Insensitive)</v>
      </c>
      <c r="H229" s="0" t="str">
        <f aca="false">_xlfn.IFNA(IF(VLOOKUP($A229,nCino_DevProc!$A$2:$S$352,8,0)=0,"", VLOOKUP($A229,nCino_DevProc!$A$2:$S$352,8,0)),"")</f>
        <v>string</v>
      </c>
      <c r="I229" s="0" t="n">
        <f aca="false">_xlfn.IFNA(IF(VLOOKUP($A229,nCino_DMW!$A$1:$AI$358,2,0)=0,"", VLOOKUP($A229,nCino_DMW!$A$1:$AI$358,2,0)),"")</f>
        <v>255</v>
      </c>
      <c r="K229" s="0" t="str">
        <f aca="false">IFERROR(IF(VLOOKUP($A229,nCino_DMW!$A$1:$AI$358,22,0)="Y", "N", IF(VLOOKUP($A229,nCino_DMW!$A$1:$AI$358,22,0)="N",  "Y", "")),"")</f>
        <v>N</v>
      </c>
      <c r="L229" s="0" t="str">
        <f aca="false">_xlfn.IFNA(IF(VLOOKUP($A229,nCino_DevProc!$A$2:$S$352,8,0)=TRUE(), "Y", "N"),"")</f>
        <v>N</v>
      </c>
      <c r="M229" s="0" t="str">
        <f aca="false">IFERROR(IF(VLOOKUP($A229,nCino_DevProc!$A$2:$S$352,18,0)=TRUE(), "E", IF(D229="Id", "P", IF(OR(LEFT(G229, 6) = "Lookup", LEFT(G229, 6) ="Master"), "F",""))),"")</f>
        <v/>
      </c>
      <c r="N229" s="0" t="str">
        <f aca="false">_xlfn.IFNA(IF(VLOOKUP($A229,nCino_DMW!$A$1:$AI$358,4,0)="System generated", "Y", "N"),"")</f>
        <v>N</v>
      </c>
      <c r="O229" s="0" t="str">
        <f aca="false">IF(LEFT(G229,6)="lookup", G229,IF(OR(D229=0, IFERROR(VLOOKUP($A229,nCino_DevProc!$A$2:$S$352,18,0),0)=0),"", VLOOKUP($A229,nCino_DevProc!$A$2:$S$352,18,0)))</f>
        <v/>
      </c>
      <c r="P229" s="0" t="str">
        <f aca="false">IF($B229="","",VLOOKUP($B229,'Object Info'!$A$2:$F$13,3,0))</f>
        <v>rskcsp_ds_spread_projections_driver</v>
      </c>
      <c r="Q229" s="0" t="str">
        <f aca="false">IF(D229="","",D229)</f>
        <v>LLC_BI__lookupKey__c</v>
      </c>
      <c r="R229" s="0" t="s">
        <v>158</v>
      </c>
      <c r="S229" s="0" t="str">
        <f aca="false">IF(OR(Q229 ="transactionKey", Q229="sequenceNumber", Q229 = "commitTimestamp", Q229 = "commitUser",Q229 = "commitNumber", Q229="changetype",Q229="entityName",Q229="ID", LEFT(Q229,12)="LastModified"), "N","Y")</f>
        <v>Y</v>
      </c>
      <c r="T229" s="0" t="str">
        <f aca="false">IF($B229="","",VLOOKUP($B229,'Object Info'!$A$2:$F$13,4,0))</f>
        <v>rskcsp_ds_spread_projections_driver_staging</v>
      </c>
      <c r="U229" s="0" t="str">
        <f aca="false">Q229</f>
        <v>LLC_BI__lookupKey__c</v>
      </c>
      <c r="V229" s="0" t="str">
        <f aca="false">IF(OR(LEFT(H229,9)="reference", D229=""),"STRING",VLOOKUP($H229,'DataType Conversion'!$A$8:$I$37,3,0))</f>
        <v>STRING</v>
      </c>
      <c r="W229" s="0" t="str">
        <f aca="false">IF(J229="", "",J229)</f>
        <v/>
      </c>
      <c r="X229" s="0" t="str">
        <f aca="false">S229</f>
        <v>Y</v>
      </c>
      <c r="Y229" s="0" t="str">
        <f aca="false">IF(OR($U229="Id",$U229="LastModifiedDate"), "C","")</f>
        <v/>
      </c>
      <c r="Z229" s="0" t="str">
        <f aca="false">IF(Q229= "", "", IF(H229="Picklist", "Y", "N"))</f>
        <v>N</v>
      </c>
      <c r="AA229" s="0" t="str">
        <f aca="false">IF(OR(U229="CreatedDate",U229="CreatedById"),"Must be populated when changeType = CREATE","")</f>
        <v/>
      </c>
      <c r="AB229" s="0" t="str">
        <f aca="false">IF($B229="","",VLOOKUP($B229,'Object Info'!$A$2:$F$13,5,0))</f>
        <v>rskcsp_ds_spread_projections_driver_curated</v>
      </c>
      <c r="AC229" s="0" t="str">
        <f aca="false">U229</f>
        <v>LLC_BI__lookupKey__c</v>
      </c>
      <c r="AD229" s="0" t="str">
        <f aca="false">V229</f>
        <v>STRING</v>
      </c>
      <c r="AE229" s="0" t="str">
        <f aca="false">IF(W229="","",W229)</f>
        <v/>
      </c>
      <c r="AF229" s="0" t="str">
        <f aca="false">X229</f>
        <v>Y</v>
      </c>
      <c r="AG229" s="0" t="str">
        <f aca="false">M229</f>
        <v/>
      </c>
      <c r="AH229" s="0" t="str">
        <f aca="false">IF(AC229="LastModifiedDate","Must be latest date for the record id in Staging, and date must be t-1", "")</f>
        <v/>
      </c>
      <c r="AL229" s="0" t="str">
        <f aca="false">IF($B229="","",VLOOKUP($B229,'Object Info'!$A$2:$F$13,6,0))</f>
        <v>spread_projections_driver</v>
      </c>
      <c r="AM229" s="0" t="str">
        <f aca="false">IF(AC229="","",IF(OR(AC229="ccs_migration_id__c"),SUBSTITUTE(LOWER(AC229),"__c",""),_xlfn.IFNA(SUBSTITUTE(SUBSTITUTE(SUBSTITUTE(SUBSTITUTE(AC229,"LLC_BI__",""),"CCS_",""),"__c",""),"cm_",""),AC229)))</f>
        <v>lookupKey</v>
      </c>
      <c r="AN229" s="0" t="str">
        <f aca="false">IF(AD229="","",AD229)</f>
        <v>STRING</v>
      </c>
      <c r="AO229" s="0" t="str">
        <f aca="false">IF(AE229="","",AE229)</f>
        <v/>
      </c>
      <c r="AP229" s="0" t="str">
        <f aca="false">IF(AF229="","",AF229)</f>
        <v>Y</v>
      </c>
      <c r="AQ229" s="0" t="str">
        <f aca="false">IF(AG229="","",AG229)</f>
        <v/>
      </c>
    </row>
    <row r="230" customFormat="false" ht="15" hidden="false" customHeight="false" outlineLevel="0" collapsed="false">
      <c r="A230" s="0" t="str">
        <f aca="false">B230&amp;D230</f>
        <v>LLC_BI__Spread_Projections_Driver__cOwnerId</v>
      </c>
      <c r="B230" s="0" t="s">
        <v>74</v>
      </c>
      <c r="C230" s="0" t="str">
        <f aca="false">_xlfn.IFNA(VLOOKUP($A230,nCino_DMW!$A$2:$AI$358,7,0),"")</f>
        <v>Spread Projections Driver</v>
      </c>
      <c r="D230" s="0" t="s">
        <v>148</v>
      </c>
      <c r="E230" s="0" t="str">
        <f aca="false">_xlfn.IFNA(VLOOKUP($A230,nCino_DMW!$A$2:$AI$358,9,0),"")</f>
        <v>Owner</v>
      </c>
      <c r="F230" s="0" t="str">
        <f aca="false">_xlfn.IFNA(VLOOKUP($A230,nCino_DMW!$A$1:$AI$358,12,0),"")</f>
        <v>Record owner.</v>
      </c>
      <c r="G230" s="0" t="str">
        <f aca="false">_xlfn.IFNA(IF(VLOOKUP($A230,nCino_DMW!$A$1:$AI$358,13,0)=0,"", VLOOKUP($A230,nCino_DMW!$A$1:$AI$358,13,0)),"")</f>
        <v>Lookup(User,Group)</v>
      </c>
      <c r="H230" s="0" t="str">
        <f aca="false">_xlfn.IFNA(IF(VLOOKUP($A230,nCino_DevProc!$A$2:$S$352,8,0)=0,"", VLOOKUP($A230,nCino_DevProc!$A$2:$S$352,8,0)),"")</f>
        <v>reference(Group,User)</v>
      </c>
      <c r="I230" s="0" t="n">
        <f aca="false">_xlfn.IFNA(IF(VLOOKUP($A230,nCino_DMW!$A$1:$AI$358,2,0)=0,"", VLOOKUP($A230,nCino_DMW!$A$1:$AI$358,2,0)),"")</f>
        <v>18</v>
      </c>
      <c r="K230" s="0" t="str">
        <f aca="false">IFERROR(IF(VLOOKUP($A230,nCino_DMW!$A$1:$AI$358,22,0)="Y", "N", IF(VLOOKUP($A230,nCino_DMW!$A$1:$AI$358,22,0)="N",  "Y", "")),"")</f>
        <v>Y</v>
      </c>
      <c r="L230" s="0" t="str">
        <f aca="false">_xlfn.IFNA(IF(VLOOKUP($A230,nCino_DevProc!$A$2:$S$352,8,0)=TRUE(), "Y", "N"),"")</f>
        <v>N</v>
      </c>
      <c r="M230" s="0" t="str">
        <f aca="false">IFERROR(IF(VLOOKUP($A230,nCino_DevProc!$A$2:$S$352,18,0)=TRUE(), "E", IF(D230="Id", "P", IF(OR(LEFT(G230, 6) = "Lookup", LEFT(G230, 6) ="Master"), "F",""))),"")</f>
        <v>F</v>
      </c>
      <c r="N230" s="0" t="str">
        <f aca="false">_xlfn.IFNA(IF(VLOOKUP($A230,nCino_DMW!$A$1:$AI$358,4,0)="System generated", "Y", "N"),"")</f>
        <v>N</v>
      </c>
      <c r="O230" s="0" t="str">
        <f aca="false">IF(LEFT(G230,6)="lookup", G230,IF(OR(D230=0, IFERROR(VLOOKUP($A230,nCino_DevProc!$A$2:$S$352,18,0),0)=0),"", VLOOKUP($A230,nCino_DevProc!$A$2:$S$352,18,0)))</f>
        <v>Lookup(User,Group)</v>
      </c>
      <c r="P230" s="0" t="str">
        <f aca="false">IF($B230="","",VLOOKUP($B230,'Object Info'!$A$2:$F$13,3,0))</f>
        <v>rskcsp_ds_spread_projections_driver</v>
      </c>
      <c r="Q230" s="0" t="str">
        <f aca="false">IF(D230="","",D230)</f>
        <v>OwnerId</v>
      </c>
      <c r="R230" s="0" t="s">
        <v>158</v>
      </c>
      <c r="S230" s="0" t="str">
        <f aca="false">IF(OR(Q230 ="transactionKey", Q230="sequenceNumber", Q230 = "commitTimestamp", Q230 = "commitUser",Q230 = "commitNumber", Q230="changetype",Q230="entityName",Q230="ID", LEFT(Q230,12)="LastModified"), "N","Y")</f>
        <v>Y</v>
      </c>
      <c r="T230" s="0" t="str">
        <f aca="false">IF($B230="","",VLOOKUP($B230,'Object Info'!$A$2:$F$13,4,0))</f>
        <v>rskcsp_ds_spread_projections_driver_staging</v>
      </c>
      <c r="U230" s="0" t="str">
        <f aca="false">Q230</f>
        <v>OwnerId</v>
      </c>
      <c r="V230" s="0" t="str">
        <f aca="false">IF(OR(LEFT(H230,9)="reference", D230=""),"STRING",VLOOKUP($H230,'DataType Conversion'!$A$8:$I$37,3,0))</f>
        <v>STRING</v>
      </c>
      <c r="W230" s="0" t="str">
        <f aca="false">IF(J230="", "",J230)</f>
        <v/>
      </c>
      <c r="X230" s="0" t="str">
        <f aca="false">S230</f>
        <v>Y</v>
      </c>
      <c r="Y230" s="0" t="str">
        <f aca="false">IF(OR($U230="Id",$U230="LastModifiedDate"), "C","")</f>
        <v/>
      </c>
      <c r="Z230" s="0" t="str">
        <f aca="false">IF(Q230= "", "", IF(H230="Picklist", "Y", "N"))</f>
        <v>N</v>
      </c>
      <c r="AA230" s="0" t="str">
        <f aca="false">IF(OR(U230="CreatedDate",U230="CreatedById"),"Must be populated when changeType = CREATE","")</f>
        <v/>
      </c>
      <c r="AB230" s="0" t="str">
        <f aca="false">IF($B230="","",VLOOKUP($B230,'Object Info'!$A$2:$F$13,5,0))</f>
        <v>rskcsp_ds_spread_projections_driver_curated</v>
      </c>
      <c r="AC230" s="0" t="str">
        <f aca="false">U230</f>
        <v>OwnerId</v>
      </c>
      <c r="AD230" s="0" t="str">
        <f aca="false">V230</f>
        <v>STRING</v>
      </c>
      <c r="AE230" s="0" t="str">
        <f aca="false">IF(W230="","",W230)</f>
        <v/>
      </c>
      <c r="AF230" s="0" t="str">
        <f aca="false">X230</f>
        <v>Y</v>
      </c>
      <c r="AG230" s="0" t="str">
        <f aca="false">M230</f>
        <v>F</v>
      </c>
      <c r="AH230" s="0" t="str">
        <f aca="false">IF(AC230="LastModifiedDate","Must be latest date for the record id in Staging, and date must be t-1", "")</f>
        <v/>
      </c>
      <c r="AL230" s="0" t="str">
        <f aca="false">IF($B230="","",VLOOKUP($B230,'Object Info'!$A$2:$F$13,6,0))</f>
        <v>spread_projections_driver</v>
      </c>
      <c r="AM230" s="0" t="str">
        <f aca="false">IF(AC230="","",IF(OR(AC230="ccs_migration_id__c"),SUBSTITUTE(LOWER(AC230),"__c",""),_xlfn.IFNA(SUBSTITUTE(SUBSTITUTE(SUBSTITUTE(SUBSTITUTE(AC230,"LLC_BI__",""),"CCS_",""),"__c",""),"cm_",""),AC230)))</f>
        <v>OwnerId</v>
      </c>
      <c r="AN230" s="0" t="str">
        <f aca="false">IF(AD230="","",AD230)</f>
        <v>STRING</v>
      </c>
      <c r="AO230" s="0" t="str">
        <f aca="false">IF(AE230="","",AE230)</f>
        <v/>
      </c>
      <c r="AP230" s="0" t="str">
        <f aca="false">IF(AF230="","",AF230)</f>
        <v>Y</v>
      </c>
      <c r="AQ230" s="0" t="str">
        <f aca="false">IF(AG230="","",AG230)</f>
        <v>F</v>
      </c>
    </row>
    <row r="231" customFormat="false" ht="15" hidden="false" customHeight="false" outlineLevel="0" collapsed="false">
      <c r="A231" s="0" t="str">
        <f aca="false">B231&amp;D231</f>
        <v>LLC_BI__Spread_Projections_Driver__cName</v>
      </c>
      <c r="B231" s="0" t="s">
        <v>74</v>
      </c>
      <c r="C231" s="0" t="str">
        <f aca="false">_xlfn.IFNA(VLOOKUP($A231,nCino_DMW!$A$2:$AI$358,7,0),"")</f>
        <v>Spread Projections Driver</v>
      </c>
      <c r="D231" s="0" t="s">
        <v>28</v>
      </c>
      <c r="E231" s="0" t="str">
        <f aca="false">_xlfn.IFNA(VLOOKUP($A231,nCino_DMW!$A$2:$AI$358,9,0),"")</f>
        <v>Spread Projections Driver</v>
      </c>
      <c r="F231" s="0" t="n">
        <f aca="false">_xlfn.IFNA(VLOOKUP($A231,nCino_DMW!$A$1:$AI$358,12,0),"")</f>
        <v>0</v>
      </c>
      <c r="G231" s="0" t="str">
        <f aca="false">_xlfn.IFNA(IF(VLOOKUP($A231,nCino_DMW!$A$1:$AI$358,13,0)=0,"", VLOOKUP($A231,nCino_DMW!$A$1:$AI$358,13,0)),"")</f>
        <v>Auto Number</v>
      </c>
      <c r="H231" s="0" t="str">
        <f aca="false">_xlfn.IFNA(IF(VLOOKUP($A231,nCino_DevProc!$A$2:$S$352,8,0)=0,"", VLOOKUP($A231,nCino_DevProc!$A$2:$S$352,8,0)),"")</f>
        <v>string</v>
      </c>
      <c r="I231" s="0" t="n">
        <f aca="false">_xlfn.IFNA(IF(VLOOKUP($A231,nCino_DMW!$A$1:$AI$358,2,0)=0,"", VLOOKUP($A231,nCino_DMW!$A$1:$AI$358,2,0)),"")</f>
        <v>80</v>
      </c>
      <c r="K231" s="0" t="str">
        <f aca="false">IFERROR(IF(VLOOKUP($A231,nCino_DMW!$A$1:$AI$358,22,0)="Y", "N", IF(VLOOKUP($A231,nCino_DMW!$A$1:$AI$358,22,0)="N",  "Y", "")),"")</f>
        <v>Y</v>
      </c>
      <c r="L231" s="0" t="str">
        <f aca="false">_xlfn.IFNA(IF(VLOOKUP($A231,nCino_DevProc!$A$2:$S$352,8,0)=TRUE(), "Y", "N"),"")</f>
        <v>N</v>
      </c>
      <c r="M231" s="0" t="str">
        <f aca="false">IFERROR(IF(VLOOKUP($A231,nCino_DevProc!$A$2:$S$352,18,0)=TRUE(), "E", IF(D231="Id", "P", IF(OR(LEFT(G231, 6) = "Lookup", LEFT(G231, 6) ="Master"), "F",""))),"")</f>
        <v/>
      </c>
      <c r="N231" s="0" t="str">
        <f aca="false">_xlfn.IFNA(IF(VLOOKUP($A231,nCino_DMW!$A$1:$AI$358,4,0)="System generated", "Y", "N"),"")</f>
        <v>Y</v>
      </c>
      <c r="O231" s="0" t="str">
        <f aca="false">IF(LEFT(G231,6)="lookup", G231,IF(OR(D231=0, IFERROR(VLOOKUP($A231,nCino_DevProc!$A$2:$S$352,18,0),0)=0),"", VLOOKUP($A231,nCino_DevProc!$A$2:$S$352,18,0)))</f>
        <v/>
      </c>
      <c r="P231" s="0" t="str">
        <f aca="false">IF($B231="","",VLOOKUP($B231,'Object Info'!$A$2:$F$13,3,0))</f>
        <v>rskcsp_ds_spread_projections_driver</v>
      </c>
      <c r="Q231" s="0" t="str">
        <f aca="false">IF(D231="","",D231)</f>
        <v>Name</v>
      </c>
      <c r="R231" s="0" t="s">
        <v>158</v>
      </c>
      <c r="S231" s="0" t="str">
        <f aca="false">IF(OR(Q231 ="transactionKey", Q231="sequenceNumber", Q231 = "commitTimestamp", Q231 = "commitUser",Q231 = "commitNumber", Q231="changetype",Q231="entityName",Q231="ID", LEFT(Q231,12)="LastModified"), "N","Y")</f>
        <v>Y</v>
      </c>
      <c r="T231" s="0" t="str">
        <f aca="false">IF($B231="","",VLOOKUP($B231,'Object Info'!$A$2:$F$13,4,0))</f>
        <v>rskcsp_ds_spread_projections_driver_staging</v>
      </c>
      <c r="U231" s="0" t="str">
        <f aca="false">Q231</f>
        <v>Name</v>
      </c>
      <c r="V231" s="0" t="str">
        <f aca="false">IF(OR(LEFT(H231,9)="reference", D231=""),"STRING",VLOOKUP($H231,'DataType Conversion'!$A$8:$I$37,3,0))</f>
        <v>STRING</v>
      </c>
      <c r="W231" s="0" t="str">
        <f aca="false">IF(J231="", "",J231)</f>
        <v/>
      </c>
      <c r="X231" s="0" t="str">
        <f aca="false">S231</f>
        <v>Y</v>
      </c>
      <c r="Y231" s="0" t="str">
        <f aca="false">IF(OR($U231="Id",$U231="LastModifiedDate"), "C","")</f>
        <v/>
      </c>
      <c r="Z231" s="0" t="str">
        <f aca="false">IF(Q231= "", "", IF(H231="Picklist", "Y", "N"))</f>
        <v>N</v>
      </c>
      <c r="AA231" s="0" t="str">
        <f aca="false">IF(OR(U231="CreatedDate",U231="CreatedById"),"Must be populated when changeType = CREATE","")</f>
        <v/>
      </c>
      <c r="AB231" s="0" t="str">
        <f aca="false">IF($B231="","",VLOOKUP($B231,'Object Info'!$A$2:$F$13,5,0))</f>
        <v>rskcsp_ds_spread_projections_driver_curated</v>
      </c>
      <c r="AC231" s="0" t="str">
        <f aca="false">U231</f>
        <v>Name</v>
      </c>
      <c r="AD231" s="0" t="str">
        <f aca="false">V231</f>
        <v>STRING</v>
      </c>
      <c r="AE231" s="0" t="str">
        <f aca="false">IF(W231="","",W231)</f>
        <v/>
      </c>
      <c r="AF231" s="0" t="str">
        <f aca="false">X231</f>
        <v>Y</v>
      </c>
      <c r="AG231" s="0" t="str">
        <f aca="false">M231</f>
        <v/>
      </c>
      <c r="AH231" s="0" t="str">
        <f aca="false">IF(AC231="LastModifiedDate","Must be latest date for the record id in Staging, and date must be t-1", "")</f>
        <v/>
      </c>
      <c r="AL231" s="0" t="str">
        <f aca="false">IF($B231="","",VLOOKUP($B231,'Object Info'!$A$2:$F$13,6,0))</f>
        <v>spread_projections_driver</v>
      </c>
      <c r="AM231" s="0" t="str">
        <f aca="false">IF(AC231="","",IF(OR(AC231="ccs_migration_id__c"),SUBSTITUTE(LOWER(AC231),"__c",""),_xlfn.IFNA(SUBSTITUTE(SUBSTITUTE(SUBSTITUTE(SUBSTITUTE(AC231,"LLC_BI__",""),"CCS_",""),"__c",""),"cm_",""),AC231)))</f>
        <v>Name</v>
      </c>
      <c r="AN231" s="0" t="str">
        <f aca="false">IF(AD231="","",AD231)</f>
        <v>STRING</v>
      </c>
      <c r="AO231" s="0" t="str">
        <f aca="false">IF(AE231="","",AE231)</f>
        <v/>
      </c>
      <c r="AP231" s="0" t="str">
        <f aca="false">IF(AF231="","",AF231)</f>
        <v>Y</v>
      </c>
      <c r="AQ231" s="0" t="str">
        <f aca="false">IF(AG231="","",AG231)</f>
        <v/>
      </c>
    </row>
    <row r="232" customFormat="false" ht="15" hidden="false" customHeight="false" outlineLevel="0" collapsed="false">
      <c r="A232" s="0" t="str">
        <f aca="false">B232&amp;D232</f>
        <v>LLC_BI__Spread_Projections_Driver__cLLC_BI__Spread_Projections_Template__c</v>
      </c>
      <c r="B232" s="0" t="s">
        <v>74</v>
      </c>
      <c r="C232" s="0" t="str">
        <f aca="false">_xlfn.IFNA(VLOOKUP($A232,nCino_DMW!$A$2:$AI$358,7,0),"")</f>
        <v>Spread Projections Driver</v>
      </c>
      <c r="D232" s="0" t="s">
        <v>77</v>
      </c>
      <c r="E232" s="0" t="str">
        <f aca="false">_xlfn.IFNA(VLOOKUP($A232,nCino_DMW!$A$2:$AI$358,9,0),"")</f>
        <v>Spread Projections Template</v>
      </c>
      <c r="F232" s="0" t="str">
        <f aca="false">_xlfn.IFNA(VLOOKUP($A232,nCino_DMW!$A$1:$AI$358,12,0),"")</f>
        <v>This optional lookup field looks up to the Spread Projections Template object.</v>
      </c>
      <c r="G232" s="0" t="str">
        <f aca="false">_xlfn.IFNA(IF(VLOOKUP($A232,nCino_DMW!$A$1:$AI$358,13,0)=0,"", VLOOKUP($A232,nCino_DMW!$A$1:$AI$358,13,0)),"")</f>
        <v>Lookup(Spread Projections Template)</v>
      </c>
      <c r="H232" s="0" t="str">
        <f aca="false">_xlfn.IFNA(IF(VLOOKUP($A232,nCino_DevProc!$A$2:$S$352,8,0)=0,"", VLOOKUP($A232,nCino_DevProc!$A$2:$S$352,8,0)),"")</f>
        <v>reference(LLC_BI__Spread_Projections_Template__c)</v>
      </c>
      <c r="I232" s="0" t="n">
        <f aca="false">_xlfn.IFNA(IF(VLOOKUP($A232,nCino_DMW!$A$1:$AI$358,2,0)=0,"", VLOOKUP($A232,nCino_DMW!$A$1:$AI$358,2,0)),"")</f>
        <v>18</v>
      </c>
      <c r="K232" s="0" t="str">
        <f aca="false">IFERROR(IF(VLOOKUP($A232,nCino_DMW!$A$1:$AI$358,22,0)="Y", "N", IF(VLOOKUP($A232,nCino_DMW!$A$1:$AI$358,22,0)="N",  "Y", "")),"")</f>
        <v>Y</v>
      </c>
      <c r="L232" s="0" t="str">
        <f aca="false">_xlfn.IFNA(IF(VLOOKUP($A232,nCino_DevProc!$A$2:$S$352,8,0)=TRUE(), "Y", "N"),"")</f>
        <v>N</v>
      </c>
      <c r="M232" s="0" t="str">
        <f aca="false">IFERROR(IF(VLOOKUP($A232,nCino_DevProc!$A$2:$S$352,18,0)=TRUE(), "E", IF(D232="Id", "P", IF(OR(LEFT(G232, 6) = "Lookup", LEFT(G232, 6) ="Master"), "F",""))),"")</f>
        <v>F</v>
      </c>
      <c r="N232" s="0" t="str">
        <f aca="false">_xlfn.IFNA(IF(VLOOKUP($A232,nCino_DMW!$A$1:$AI$358,4,0)="System generated", "Y", "N"),"")</f>
        <v>N</v>
      </c>
      <c r="O232" s="0" t="str">
        <f aca="false">IF(LEFT(G232,6)="lookup", G232,IF(OR(D232=0, IFERROR(VLOOKUP($A232,nCino_DevProc!$A$2:$S$352,18,0),0)=0),"", VLOOKUP($A232,nCino_DevProc!$A$2:$S$352,18,0)))</f>
        <v>Lookup(Spread Projections Template)</v>
      </c>
      <c r="P232" s="0" t="str">
        <f aca="false">IF($B232="","",VLOOKUP($B232,'Object Info'!$A$2:$F$13,3,0))</f>
        <v>rskcsp_ds_spread_projections_driver</v>
      </c>
      <c r="Q232" s="0" t="str">
        <f aca="false">IF(D232="","",D232)</f>
        <v>LLC_BI__Spread_Projections_Template__c</v>
      </c>
      <c r="R232" s="0" t="s">
        <v>158</v>
      </c>
      <c r="S232" s="0" t="str">
        <f aca="false">IF(OR(Q232 ="transactionKey", Q232="sequenceNumber", Q232 = "commitTimestamp", Q232 = "commitUser",Q232 = "commitNumber", Q232="changetype",Q232="entityName",Q232="ID", LEFT(Q232,12)="LastModified"), "N","Y")</f>
        <v>Y</v>
      </c>
      <c r="T232" s="0" t="str">
        <f aca="false">IF($B232="","",VLOOKUP($B232,'Object Info'!$A$2:$F$13,4,0))</f>
        <v>rskcsp_ds_spread_projections_driver_staging</v>
      </c>
      <c r="U232" s="0" t="str">
        <f aca="false">Q232</f>
        <v>LLC_BI__Spread_Projections_Template__c</v>
      </c>
      <c r="V232" s="0" t="str">
        <f aca="false">IF(OR(LEFT(H232,9)="reference", D232=""),"STRING",VLOOKUP($H232,'DataType Conversion'!$A$8:$I$37,3,0))</f>
        <v>STRING</v>
      </c>
      <c r="W232" s="0" t="str">
        <f aca="false">IF(J232="", "",J232)</f>
        <v/>
      </c>
      <c r="X232" s="0" t="str">
        <f aca="false">S232</f>
        <v>Y</v>
      </c>
      <c r="Y232" s="0" t="str">
        <f aca="false">IF(OR($U232="Id",$U232="LastModifiedDate"), "C","")</f>
        <v/>
      </c>
      <c r="Z232" s="0" t="str">
        <f aca="false">IF(Q232= "", "", IF(H232="Picklist", "Y", "N"))</f>
        <v>N</v>
      </c>
      <c r="AA232" s="0" t="str">
        <f aca="false">IF(OR(U232="CreatedDate",U232="CreatedById"),"Must be populated when changeType = CREATE","")</f>
        <v/>
      </c>
      <c r="AB232" s="0" t="str">
        <f aca="false">IF($B232="","",VLOOKUP($B232,'Object Info'!$A$2:$F$13,5,0))</f>
        <v>rskcsp_ds_spread_projections_driver_curated</v>
      </c>
      <c r="AC232" s="0" t="str">
        <f aca="false">U232</f>
        <v>LLC_BI__Spread_Projections_Template__c</v>
      </c>
      <c r="AD232" s="0" t="str">
        <f aca="false">V232</f>
        <v>STRING</v>
      </c>
      <c r="AE232" s="0" t="str">
        <f aca="false">IF(W232="","",W232)</f>
        <v/>
      </c>
      <c r="AF232" s="0" t="str">
        <f aca="false">X232</f>
        <v>Y</v>
      </c>
      <c r="AG232" s="0" t="str">
        <f aca="false">M232</f>
        <v>F</v>
      </c>
      <c r="AH232" s="0" t="str">
        <f aca="false">IF(AC232="LastModifiedDate","Must be latest date for the record id in Staging, and date must be t-1", "")</f>
        <v/>
      </c>
      <c r="AL232" s="0" t="str">
        <f aca="false">IF($B232="","",VLOOKUP($B232,'Object Info'!$A$2:$F$13,6,0))</f>
        <v>spread_projections_driver</v>
      </c>
      <c r="AM232" s="0" t="str">
        <f aca="false">IF(AC232="","",IF(OR(AC232="ccs_migration_id__c"),SUBSTITUTE(LOWER(AC232),"__c",""),_xlfn.IFNA(SUBSTITUTE(SUBSTITUTE(SUBSTITUTE(SUBSTITUTE(AC232,"LLC_BI__",""),"CCS_",""),"__c",""),"cm_",""),AC232)))</f>
        <v>Spread_Projections_Template</v>
      </c>
      <c r="AN232" s="0" t="str">
        <f aca="false">IF(AD232="","",AD232)</f>
        <v>STRING</v>
      </c>
      <c r="AO232" s="0" t="str">
        <f aca="false">IF(AE232="","",AE232)</f>
        <v/>
      </c>
      <c r="AP232" s="0" t="str">
        <f aca="false">IF(AF232="","",AF232)</f>
        <v>Y</v>
      </c>
      <c r="AQ232" s="0" t="str">
        <f aca="false">IF(AG232="","",AG232)</f>
        <v>F</v>
      </c>
    </row>
    <row r="233" customFormat="false" ht="15" hidden="false" customHeight="false" outlineLevel="0" collapsed="false">
      <c r="A233" s="0" t="str">
        <f aca="false">B233&amp;D233</f>
        <v>LLC_BI__Spread_Projections_Driver__cLLC_BI__Spread_Statement_Record__c</v>
      </c>
      <c r="B233" s="0" t="s">
        <v>74</v>
      </c>
      <c r="C233" s="0" t="str">
        <f aca="false">_xlfn.IFNA(VLOOKUP($A233,nCino_DMW!$A$2:$AI$358,7,0),"")</f>
        <v>Spread Projections Driver</v>
      </c>
      <c r="D233" s="0" t="s">
        <v>90</v>
      </c>
      <c r="E233" s="0" t="str">
        <f aca="false">_xlfn.IFNA(VLOOKUP($A233,nCino_DMW!$A$2:$AI$358,9,0),"")</f>
        <v>Spread Statement Record</v>
      </c>
      <c r="F233" s="0" t="str">
        <f aca="false">_xlfn.IFNA(VLOOKUP($A233,nCino_DMW!$A$1:$AI$358,12,0),"")</f>
        <v>This optional lookup field looks up to the Spreads Statement Record object and allows administrators to override classifications with spreads statement records.</v>
      </c>
      <c r="G233" s="0" t="str">
        <f aca="false">_xlfn.IFNA(IF(VLOOKUP($A233,nCino_DMW!$A$1:$AI$358,13,0)=0,"", VLOOKUP($A233,nCino_DMW!$A$1:$AI$358,13,0)),"")</f>
        <v>Lookup(Spread Statement Record)</v>
      </c>
      <c r="H233" s="0" t="str">
        <f aca="false">_xlfn.IFNA(IF(VLOOKUP($A233,nCino_DevProc!$A$2:$S$352,8,0)=0,"", VLOOKUP($A233,nCino_DevProc!$A$2:$S$352,8,0)),"")</f>
        <v>reference(LLC_BI__Spread_Statement_Record__c)</v>
      </c>
      <c r="I233" s="0" t="n">
        <f aca="false">_xlfn.IFNA(IF(VLOOKUP($A233,nCino_DMW!$A$1:$AI$358,2,0)=0,"", VLOOKUP($A233,nCino_DMW!$A$1:$AI$358,2,0)),"")</f>
        <v>18</v>
      </c>
      <c r="K233" s="0" t="str">
        <f aca="false">IFERROR(IF(VLOOKUP($A233,nCino_DMW!$A$1:$AI$358,22,0)="Y", "N", IF(VLOOKUP($A233,nCino_DMW!$A$1:$AI$358,22,0)="N",  "Y", "")),"")</f>
        <v>Y</v>
      </c>
      <c r="L233" s="0" t="str">
        <f aca="false">_xlfn.IFNA(IF(VLOOKUP($A233,nCino_DevProc!$A$2:$S$352,8,0)=TRUE(), "Y", "N"),"")</f>
        <v>N</v>
      </c>
      <c r="M233" s="0" t="str">
        <f aca="false">IFERROR(IF(VLOOKUP($A233,nCino_DevProc!$A$2:$S$352,18,0)=TRUE(), "E", IF(D233="Id", "P", IF(OR(LEFT(G233, 6) = "Lookup", LEFT(G233, 6) ="Master"), "F",""))),"")</f>
        <v>F</v>
      </c>
      <c r="N233" s="0" t="str">
        <f aca="false">_xlfn.IFNA(IF(VLOOKUP($A233,nCino_DMW!$A$1:$AI$358,4,0)="System generated", "Y", "N"),"")</f>
        <v>N</v>
      </c>
      <c r="O233" s="0" t="str">
        <f aca="false">IF(LEFT(G233,6)="lookup", G233,IF(OR(D233=0, IFERROR(VLOOKUP($A233,nCino_DevProc!$A$2:$S$352,18,0),0)=0),"", VLOOKUP($A233,nCino_DevProc!$A$2:$S$352,18,0)))</f>
        <v>Lookup(Spread Statement Record)</v>
      </c>
      <c r="P233" s="0" t="str">
        <f aca="false">IF($B233="","",VLOOKUP($B233,'Object Info'!$A$2:$F$13,3,0))</f>
        <v>rskcsp_ds_spread_projections_driver</v>
      </c>
      <c r="Q233" s="0" t="str">
        <f aca="false">IF(D233="","",D233)</f>
        <v>LLC_BI__Spread_Statement_Record__c</v>
      </c>
      <c r="R233" s="0" t="s">
        <v>158</v>
      </c>
      <c r="S233" s="0" t="str">
        <f aca="false">IF(OR(Q233 ="transactionKey", Q233="sequenceNumber", Q233 = "commitTimestamp", Q233 = "commitUser",Q233 = "commitNumber", Q233="changetype",Q233="entityName",Q233="ID", LEFT(Q233,12)="LastModified"), "N","Y")</f>
        <v>Y</v>
      </c>
      <c r="T233" s="0" t="str">
        <f aca="false">IF($B233="","",VLOOKUP($B233,'Object Info'!$A$2:$F$13,4,0))</f>
        <v>rskcsp_ds_spread_projections_driver_staging</v>
      </c>
      <c r="U233" s="0" t="str">
        <f aca="false">Q233</f>
        <v>LLC_BI__Spread_Statement_Record__c</v>
      </c>
      <c r="V233" s="0" t="str">
        <f aca="false">IF(OR(LEFT(H233,9)="reference", D233=""),"STRING",VLOOKUP($H233,'DataType Conversion'!$A$8:$I$37,3,0))</f>
        <v>STRING</v>
      </c>
      <c r="W233" s="0" t="str">
        <f aca="false">IF(J233="", "",J233)</f>
        <v/>
      </c>
      <c r="X233" s="0" t="str">
        <f aca="false">S233</f>
        <v>Y</v>
      </c>
      <c r="Y233" s="0" t="str">
        <f aca="false">IF(OR($U233="Id",$U233="LastModifiedDate"), "C","")</f>
        <v/>
      </c>
      <c r="Z233" s="0" t="str">
        <f aca="false">IF(Q233= "", "", IF(H233="Picklist", "Y", "N"))</f>
        <v>N</v>
      </c>
      <c r="AA233" s="0" t="str">
        <f aca="false">IF(OR(U233="CreatedDate",U233="CreatedById"),"Must be populated when changeType = CREATE","")</f>
        <v/>
      </c>
      <c r="AB233" s="0" t="str">
        <f aca="false">IF($B233="","",VLOOKUP($B233,'Object Info'!$A$2:$F$13,5,0))</f>
        <v>rskcsp_ds_spread_projections_driver_curated</v>
      </c>
      <c r="AC233" s="0" t="str">
        <f aca="false">U233</f>
        <v>LLC_BI__Spread_Statement_Record__c</v>
      </c>
      <c r="AD233" s="0" t="str">
        <f aca="false">V233</f>
        <v>STRING</v>
      </c>
      <c r="AE233" s="0" t="str">
        <f aca="false">IF(W233="","",W233)</f>
        <v/>
      </c>
      <c r="AF233" s="0" t="str">
        <f aca="false">X233</f>
        <v>Y</v>
      </c>
      <c r="AG233" s="0" t="str">
        <f aca="false">M233</f>
        <v>F</v>
      </c>
      <c r="AH233" s="0" t="str">
        <f aca="false">IF(AC233="LastModifiedDate","Must be latest date for the record id in Staging, and date must be t-1", "")</f>
        <v/>
      </c>
      <c r="AL233" s="0" t="str">
        <f aca="false">IF($B233="","",VLOOKUP($B233,'Object Info'!$A$2:$F$13,6,0))</f>
        <v>spread_projections_driver</v>
      </c>
      <c r="AM233" s="0" t="str">
        <f aca="false">IF(AC233="","",IF(OR(AC233="ccs_migration_id__c"),SUBSTITUTE(LOWER(AC233),"__c",""),_xlfn.IFNA(SUBSTITUTE(SUBSTITUTE(SUBSTITUTE(SUBSTITUTE(AC233,"LLC_BI__",""),"CCS_",""),"__c",""),"cm_",""),AC233)))</f>
        <v>Spread_Statement_Record</v>
      </c>
      <c r="AN233" s="0" t="str">
        <f aca="false">IF(AD233="","",AD233)</f>
        <v>STRING</v>
      </c>
      <c r="AO233" s="0" t="str">
        <f aca="false">IF(AE233="","",AE233)</f>
        <v/>
      </c>
      <c r="AP233" s="0" t="str">
        <f aca="false">IF(AF233="","",AF233)</f>
        <v>Y</v>
      </c>
      <c r="AQ233" s="0" t="str">
        <f aca="false">IF(AG233="","",AG233)</f>
        <v>F</v>
      </c>
    </row>
    <row r="234" customFormat="false" ht="15" hidden="false" customHeight="false" outlineLevel="0" collapsed="false">
      <c r="A234" s="0" t="str">
        <f aca="false">B234&amp;D234</f>
        <v>LLC_BI__Spread_Projections_Driver__cLLC_BI__Spread_Statement_Record_Value__c</v>
      </c>
      <c r="B234" s="0" t="s">
        <v>74</v>
      </c>
      <c r="C234" s="0" t="str">
        <f aca="false">_xlfn.IFNA(VLOOKUP($A234,nCino_DMW!$A$2:$AI$358,7,0),"")</f>
        <v>Spread Projections Driver</v>
      </c>
      <c r="D234" s="0" t="s">
        <v>93</v>
      </c>
      <c r="E234" s="0" t="str">
        <f aca="false">_xlfn.IFNA(VLOOKUP($A234,nCino_DMW!$A$2:$AI$358,9,0),"")</f>
        <v>Spread Statement Record Value</v>
      </c>
      <c r="F234" s="0" t="str">
        <f aca="false">_xlfn.IFNA(VLOOKUP($A234,nCino_DMW!$A$1:$AI$358,12,0),"")</f>
        <v>This optional lookup field looks up to the Spreads Statement Record Value object.</v>
      </c>
      <c r="G234" s="0" t="str">
        <f aca="false">_xlfn.IFNA(IF(VLOOKUP($A234,nCino_DMW!$A$1:$AI$358,13,0)=0,"", VLOOKUP($A234,nCino_DMW!$A$1:$AI$358,13,0)),"")</f>
        <v>Lookup(Spread Statement Record Value)</v>
      </c>
      <c r="H234" s="0" t="str">
        <f aca="false">_xlfn.IFNA(IF(VLOOKUP($A234,nCino_DevProc!$A$2:$S$352,8,0)=0,"", VLOOKUP($A234,nCino_DevProc!$A$2:$S$352,8,0)),"")</f>
        <v>reference(LLC_BI__Spread_Statement_Record_Value__c)</v>
      </c>
      <c r="I234" s="0" t="n">
        <f aca="false">_xlfn.IFNA(IF(VLOOKUP($A234,nCino_DMW!$A$1:$AI$358,2,0)=0,"", VLOOKUP($A234,nCino_DMW!$A$1:$AI$358,2,0)),"")</f>
        <v>18</v>
      </c>
      <c r="K234" s="0" t="str">
        <f aca="false">IFERROR(IF(VLOOKUP($A234,nCino_DMW!$A$1:$AI$358,22,0)="Y", "N", IF(VLOOKUP($A234,nCino_DMW!$A$1:$AI$358,22,0)="N",  "Y", "")),"")</f>
        <v>Y</v>
      </c>
      <c r="L234" s="0" t="str">
        <f aca="false">_xlfn.IFNA(IF(VLOOKUP($A234,nCino_DevProc!$A$2:$S$352,8,0)=TRUE(), "Y", "N"),"")</f>
        <v>N</v>
      </c>
      <c r="M234" s="0" t="str">
        <f aca="false">IFERROR(IF(VLOOKUP($A234,nCino_DevProc!$A$2:$S$352,18,0)=TRUE(), "E", IF(D234="Id", "P", IF(OR(LEFT(G234, 6) = "Lookup", LEFT(G234, 6) ="Master"), "F",""))),"")</f>
        <v>F</v>
      </c>
      <c r="N234" s="0" t="str">
        <f aca="false">_xlfn.IFNA(IF(VLOOKUP($A234,nCino_DMW!$A$1:$AI$358,4,0)="System generated", "Y", "N"),"")</f>
        <v>N</v>
      </c>
      <c r="O234" s="0" t="str">
        <f aca="false">IF(LEFT(G234,6)="lookup", G234,IF(OR(D234=0, IFERROR(VLOOKUP($A234,nCino_DevProc!$A$2:$S$352,18,0),0)=0),"", VLOOKUP($A234,nCino_DevProc!$A$2:$S$352,18,0)))</f>
        <v>Lookup(Spread Statement Record Value)</v>
      </c>
      <c r="P234" s="0" t="str">
        <f aca="false">IF($B234="","",VLOOKUP($B234,'Object Info'!$A$2:$F$13,3,0))</f>
        <v>rskcsp_ds_spread_projections_driver</v>
      </c>
      <c r="Q234" s="0" t="str">
        <f aca="false">IF(D234="","",D234)</f>
        <v>LLC_BI__Spread_Statement_Record_Value__c</v>
      </c>
      <c r="R234" s="0" t="s">
        <v>158</v>
      </c>
      <c r="S234" s="0" t="str">
        <f aca="false">IF(OR(Q234 ="transactionKey", Q234="sequenceNumber", Q234 = "commitTimestamp", Q234 = "commitUser",Q234 = "commitNumber", Q234="changetype",Q234="entityName",Q234="ID", LEFT(Q234,12)="LastModified"), "N","Y")</f>
        <v>Y</v>
      </c>
      <c r="T234" s="0" t="str">
        <f aca="false">IF($B234="","",VLOOKUP($B234,'Object Info'!$A$2:$F$13,4,0))</f>
        <v>rskcsp_ds_spread_projections_driver_staging</v>
      </c>
      <c r="U234" s="0" t="str">
        <f aca="false">Q234</f>
        <v>LLC_BI__Spread_Statement_Record_Value__c</v>
      </c>
      <c r="V234" s="0" t="str">
        <f aca="false">IF(OR(LEFT(H234,9)="reference", D234=""),"STRING",VLOOKUP($H234,'DataType Conversion'!$A$8:$I$37,3,0))</f>
        <v>STRING</v>
      </c>
      <c r="W234" s="0" t="str">
        <f aca="false">IF(J234="", "",J234)</f>
        <v/>
      </c>
      <c r="X234" s="0" t="str">
        <f aca="false">S234</f>
        <v>Y</v>
      </c>
      <c r="Y234" s="0" t="str">
        <f aca="false">IF(OR($U234="Id",$U234="LastModifiedDate"), "C","")</f>
        <v/>
      </c>
      <c r="Z234" s="0" t="str">
        <f aca="false">IF(Q234= "", "", IF(H234="Picklist", "Y", "N"))</f>
        <v>N</v>
      </c>
      <c r="AA234" s="0" t="str">
        <f aca="false">IF(OR(U234="CreatedDate",U234="CreatedById"),"Must be populated when changeType = CREATE","")</f>
        <v/>
      </c>
      <c r="AB234" s="0" t="str">
        <f aca="false">IF($B234="","",VLOOKUP($B234,'Object Info'!$A$2:$F$13,5,0))</f>
        <v>rskcsp_ds_spread_projections_driver_curated</v>
      </c>
      <c r="AC234" s="0" t="str">
        <f aca="false">U234</f>
        <v>LLC_BI__Spread_Statement_Record_Value__c</v>
      </c>
      <c r="AD234" s="0" t="str">
        <f aca="false">V234</f>
        <v>STRING</v>
      </c>
      <c r="AE234" s="0" t="str">
        <f aca="false">IF(W234="","",W234)</f>
        <v/>
      </c>
      <c r="AF234" s="0" t="str">
        <f aca="false">X234</f>
        <v>Y</v>
      </c>
      <c r="AG234" s="0" t="str">
        <f aca="false">M234</f>
        <v>F</v>
      </c>
      <c r="AH234" s="0" t="str">
        <f aca="false">IF(AC234="LastModifiedDate","Must be latest date for the record id in Staging, and date must be t-1", "")</f>
        <v/>
      </c>
      <c r="AL234" s="0" t="str">
        <f aca="false">IF($B234="","",VLOOKUP($B234,'Object Info'!$A$2:$F$13,6,0))</f>
        <v>spread_projections_driver</v>
      </c>
      <c r="AM234" s="0" t="str">
        <f aca="false">IF(AC234="","",IF(OR(AC234="ccs_migration_id__c"),SUBSTITUTE(LOWER(AC234),"__c",""),_xlfn.IFNA(SUBSTITUTE(SUBSTITUTE(SUBSTITUTE(SUBSTITUTE(AC234,"LLC_BI__",""),"CCS_",""),"__c",""),"cm_",""),AC234)))</f>
        <v>Spread_Statement_Record_Value</v>
      </c>
      <c r="AN234" s="0" t="str">
        <f aca="false">IF(AD234="","",AD234)</f>
        <v>STRING</v>
      </c>
      <c r="AO234" s="0" t="str">
        <f aca="false">IF(AE234="","",AE234)</f>
        <v/>
      </c>
      <c r="AP234" s="0" t="str">
        <f aca="false">IF(AF234="","",AF234)</f>
        <v>Y</v>
      </c>
      <c r="AQ234" s="0" t="str">
        <f aca="false">IF(AG234="","",AG234)</f>
        <v>F</v>
      </c>
    </row>
    <row r="235" customFormat="false" ht="15" hidden="false" customHeight="false" outlineLevel="0" collapsed="false">
      <c r="A235" s="0" t="str">
        <f aca="false">B235&amp;D235</f>
        <v>LLC_BI__Spread_Projections_Driver__cLLC_BI__Type__c</v>
      </c>
      <c r="B235" s="0" t="s">
        <v>74</v>
      </c>
      <c r="C235" s="0" t="str">
        <f aca="false">_xlfn.IFNA(VLOOKUP($A235,nCino_DMW!$A$2:$AI$358,7,0),"")</f>
        <v>Spread Projections Driver</v>
      </c>
      <c r="D235" s="0" t="s">
        <v>275</v>
      </c>
      <c r="E235" s="0" t="str">
        <f aca="false">_xlfn.IFNA(VLOOKUP($A235,nCino_DMW!$A$2:$AI$358,9,0),"")</f>
        <v>Type</v>
      </c>
      <c r="F235" s="0" t="str">
        <f aca="false">_xlfn.IFNA(VLOOKUP($A235,nCino_DMW!$A$1:$AI$358,12,0),"")</f>
        <v>Administrators populate this required picklist field when creating projection templates to define the type of calculations the system performs to project statement values. Users have the ability to edit the Type field once a projection period is created.</v>
      </c>
      <c r="G235" s="0" t="str">
        <f aca="false">_xlfn.IFNA(IF(VLOOKUP($A235,nCino_DMW!$A$1:$AI$358,13,0)=0,"", VLOOKUP($A235,nCino_DMW!$A$1:$AI$358,13,0)),"")</f>
        <v>Picklist</v>
      </c>
      <c r="H235" s="0" t="str">
        <f aca="false">_xlfn.IFNA(IF(VLOOKUP($A235,nCino_DevProc!$A$2:$S$352,8,0)=0,"", VLOOKUP($A235,nCino_DevProc!$A$2:$S$352,8,0)),"")</f>
        <v>picklist</v>
      </c>
      <c r="I235" s="0" t="str">
        <f aca="false">_xlfn.IFNA(IF(VLOOKUP($A235,nCino_DMW!$A$1:$AI$358,2,0)=0,"", VLOOKUP($A235,nCino_DMW!$A$1:$AI$358,2,0)),"")</f>
        <v>See picklist options for lengths</v>
      </c>
      <c r="K235" s="0" t="str">
        <f aca="false">IFERROR(IF(VLOOKUP($A235,nCino_DMW!$A$1:$AI$358,22,0)="Y", "N", IF(VLOOKUP($A235,nCino_DMW!$A$1:$AI$358,22,0)="N",  "Y", "")),"")</f>
        <v>Y</v>
      </c>
      <c r="L235" s="0" t="str">
        <f aca="false">_xlfn.IFNA(IF(VLOOKUP($A235,nCino_DevProc!$A$2:$S$352,8,0)=TRUE(), "Y", "N"),"")</f>
        <v>N</v>
      </c>
      <c r="M235" s="0" t="str">
        <f aca="false">IFERROR(IF(VLOOKUP($A235,nCino_DevProc!$A$2:$S$352,18,0)=TRUE(), "E", IF(D235="Id", "P", IF(OR(LEFT(G235, 6) = "Lookup", LEFT(G235, 6) ="Master"), "F",""))),"")</f>
        <v/>
      </c>
      <c r="N235" s="0" t="str">
        <f aca="false">_xlfn.IFNA(IF(VLOOKUP($A235,nCino_DMW!$A$1:$AI$358,4,0)="System generated", "Y", "N"),"")</f>
        <v>N</v>
      </c>
      <c r="O235" s="0" t="str">
        <f aca="false">IF(LEFT(G235,6)="lookup", G235,IF(OR(D235=0, IFERROR(VLOOKUP($A235,nCino_DevProc!$A$2:$S$352,18,0),0)=0),"", VLOOKUP($A235,nCino_DevProc!$A$2:$S$352,18,0)))</f>
        <v/>
      </c>
      <c r="P235" s="0" t="str">
        <f aca="false">IF($B235="","",VLOOKUP($B235,'Object Info'!$A$2:$F$13,3,0))</f>
        <v>rskcsp_ds_spread_projections_driver</v>
      </c>
      <c r="Q235" s="0" t="str">
        <f aca="false">IF(D235="","",D235)</f>
        <v>LLC_BI__Type__c</v>
      </c>
      <c r="R235" s="0" t="s">
        <v>158</v>
      </c>
      <c r="S235" s="0" t="str">
        <f aca="false">IF(OR(Q235 ="transactionKey", Q235="sequenceNumber", Q235 = "commitTimestamp", Q235 = "commitUser",Q235 = "commitNumber", Q235="changetype",Q235="entityName",Q235="ID", LEFT(Q235,12)="LastModified"), "N","Y")</f>
        <v>Y</v>
      </c>
      <c r="T235" s="0" t="str">
        <f aca="false">IF($B235="","",VLOOKUP($B235,'Object Info'!$A$2:$F$13,4,0))</f>
        <v>rskcsp_ds_spread_projections_driver_staging</v>
      </c>
      <c r="U235" s="0" t="str">
        <f aca="false">Q235</f>
        <v>LLC_BI__Type__c</v>
      </c>
      <c r="V235" s="0" t="str">
        <f aca="false">IF(OR(LEFT(H235,9)="reference", D235=""),"STRING",VLOOKUP($H235,'DataType Conversion'!$A$8:$I$37,3,0))</f>
        <v>STRING</v>
      </c>
      <c r="W235" s="0" t="str">
        <f aca="false">IF(J235="", "",J235)</f>
        <v/>
      </c>
      <c r="X235" s="0" t="str">
        <f aca="false">S235</f>
        <v>Y</v>
      </c>
      <c r="Y235" s="0" t="str">
        <f aca="false">IF(OR($U235="Id",$U235="LastModifiedDate"), "C","")</f>
        <v/>
      </c>
      <c r="Z235" s="0" t="str">
        <f aca="false">IF(Q235= "", "", IF(H235="Picklist", "Y", "N"))</f>
        <v>Y</v>
      </c>
      <c r="AA235" s="0" t="str">
        <f aca="false">IF(OR(U235="CreatedDate",U235="CreatedById"),"Must be populated when changeType = CREATE","")</f>
        <v/>
      </c>
      <c r="AB235" s="0" t="str">
        <f aca="false">IF($B235="","",VLOOKUP($B235,'Object Info'!$A$2:$F$13,5,0))</f>
        <v>rskcsp_ds_spread_projections_driver_curated</v>
      </c>
      <c r="AC235" s="0" t="str">
        <f aca="false">U235</f>
        <v>LLC_BI__Type__c</v>
      </c>
      <c r="AD235" s="0" t="str">
        <f aca="false">V235</f>
        <v>STRING</v>
      </c>
      <c r="AE235" s="0" t="str">
        <f aca="false">IF(W235="","",W235)</f>
        <v/>
      </c>
      <c r="AF235" s="0" t="str">
        <f aca="false">X235</f>
        <v>Y</v>
      </c>
      <c r="AG235" s="0" t="str">
        <f aca="false">M235</f>
        <v/>
      </c>
      <c r="AH235" s="0" t="str">
        <f aca="false">IF(AC235="LastModifiedDate","Must be latest date for the record id in Staging, and date must be t-1", "")</f>
        <v/>
      </c>
      <c r="AL235" s="0" t="str">
        <f aca="false">IF($B235="","",VLOOKUP($B235,'Object Info'!$A$2:$F$13,6,0))</f>
        <v>spread_projections_driver</v>
      </c>
      <c r="AM235" s="0" t="str">
        <f aca="false">IF(AC235="","",IF(OR(AC235="ccs_migration_id__c"),SUBSTITUTE(LOWER(AC235),"__c",""),_xlfn.IFNA(SUBSTITUTE(SUBSTITUTE(SUBSTITUTE(SUBSTITUTE(AC235,"LLC_BI__",""),"CCS_",""),"__c",""),"cm_",""),AC235)))</f>
        <v>Type</v>
      </c>
      <c r="AN235" s="0" t="str">
        <f aca="false">IF(AD235="","",AD235)</f>
        <v>STRING</v>
      </c>
      <c r="AO235" s="0" t="str">
        <f aca="false">IF(AE235="","",AE235)</f>
        <v/>
      </c>
      <c r="AP235" s="0" t="str">
        <f aca="false">IF(AF235="","",AF235)</f>
        <v>Y</v>
      </c>
      <c r="AQ235" s="0" t="str">
        <f aca="false">IF(AG235="","",AG235)</f>
        <v/>
      </c>
    </row>
    <row r="236" customFormat="false" ht="15" hidden="false" customHeight="false" outlineLevel="0" collapsed="false">
      <c r="A236" s="0" t="str">
        <f aca="false">B236&amp;D236</f>
        <v>LLC_BI__Spread_Projections_Driver__cLLC_BI__Value__c</v>
      </c>
      <c r="B236" s="0" t="s">
        <v>74</v>
      </c>
      <c r="C236" s="0" t="str">
        <f aca="false">_xlfn.IFNA(VLOOKUP($A236,nCino_DMW!$A$2:$AI$358,7,0),"")</f>
        <v>Spread Projections Driver</v>
      </c>
      <c r="D236" s="0" t="s">
        <v>277</v>
      </c>
      <c r="E236" s="0" t="str">
        <f aca="false">_xlfn.IFNA(VLOOKUP($A236,nCino_DMW!$A$2:$AI$358,9,0),"")</f>
        <v>Value</v>
      </c>
      <c r="F236" s="0" t="str">
        <f aca="false">_xlfn.IFNA(VLOOKUP($A236,nCino_DMW!$A$1:$AI$358,12,0),"")</f>
        <v>Administrators populate this optional text field in projection templates with values the system uses to perform projection calculations. By default, it is blank.</v>
      </c>
      <c r="G236" s="0" t="str">
        <f aca="false">_xlfn.IFNA(IF(VLOOKUP($A236,nCino_DMW!$A$1:$AI$358,13,0)=0,"", VLOOKUP($A236,nCino_DMW!$A$1:$AI$358,13,0)),"")</f>
        <v>Text</v>
      </c>
      <c r="H236" s="0" t="str">
        <f aca="false">_xlfn.IFNA(IF(VLOOKUP($A236,nCino_DevProc!$A$2:$S$352,8,0)=0,"", VLOOKUP($A236,nCino_DevProc!$A$2:$S$352,8,0)),"")</f>
        <v>string</v>
      </c>
      <c r="I236" s="0" t="n">
        <f aca="false">_xlfn.IFNA(IF(VLOOKUP($A236,nCino_DMW!$A$1:$AI$358,2,0)=0,"", VLOOKUP($A236,nCino_DMW!$A$1:$AI$358,2,0)),"")</f>
        <v>255</v>
      </c>
      <c r="K236" s="0" t="str">
        <f aca="false">IFERROR(IF(VLOOKUP($A236,nCino_DMW!$A$1:$AI$358,22,0)="Y", "N", IF(VLOOKUP($A236,nCino_DMW!$A$1:$AI$358,22,0)="N",  "Y", "")),"")</f>
        <v>Y</v>
      </c>
      <c r="L236" s="0" t="str">
        <f aca="false">_xlfn.IFNA(IF(VLOOKUP($A236,nCino_DevProc!$A$2:$S$352,8,0)=TRUE(), "Y", "N"),"")</f>
        <v>N</v>
      </c>
      <c r="M236" s="0" t="str">
        <f aca="false">IFERROR(IF(VLOOKUP($A236,nCino_DevProc!$A$2:$S$352,18,0)=TRUE(), "E", IF(D236="Id", "P", IF(OR(LEFT(G236, 6) = "Lookup", LEFT(G236, 6) ="Master"), "F",""))),"")</f>
        <v/>
      </c>
      <c r="N236" s="0" t="str">
        <f aca="false">_xlfn.IFNA(IF(VLOOKUP($A236,nCino_DMW!$A$1:$AI$358,4,0)="System generated", "Y", "N"),"")</f>
        <v>N</v>
      </c>
      <c r="O236" s="0" t="str">
        <f aca="false">IF(LEFT(G236,6)="lookup", G236,IF(OR(D236=0, IFERROR(VLOOKUP($A236,nCino_DevProc!$A$2:$S$352,18,0),0)=0),"", VLOOKUP($A236,nCino_DevProc!$A$2:$S$352,18,0)))</f>
        <v/>
      </c>
      <c r="P236" s="0" t="str">
        <f aca="false">IF($B236="","",VLOOKUP($B236,'Object Info'!$A$2:$F$13,3,0))</f>
        <v>rskcsp_ds_spread_projections_driver</v>
      </c>
      <c r="Q236" s="0" t="str">
        <f aca="false">IF(D236="","",D236)</f>
        <v>LLC_BI__Value__c</v>
      </c>
      <c r="R236" s="0" t="s">
        <v>158</v>
      </c>
      <c r="S236" s="0" t="str">
        <f aca="false">IF(OR(Q236 ="transactionKey", Q236="sequenceNumber", Q236 = "commitTimestamp", Q236 = "commitUser",Q236 = "commitNumber", Q236="changetype",Q236="entityName",Q236="ID", LEFT(Q236,12)="LastModified"), "N","Y")</f>
        <v>Y</v>
      </c>
      <c r="T236" s="0" t="str">
        <f aca="false">IF($B236="","",VLOOKUP($B236,'Object Info'!$A$2:$F$13,4,0))</f>
        <v>rskcsp_ds_spread_projections_driver_staging</v>
      </c>
      <c r="U236" s="0" t="str">
        <f aca="false">Q236</f>
        <v>LLC_BI__Value__c</v>
      </c>
      <c r="V236" s="0" t="str">
        <f aca="false">IF(OR(LEFT(H236,9)="reference", D236=""),"STRING",VLOOKUP($H236,'DataType Conversion'!$A$8:$I$37,3,0))</f>
        <v>STRING</v>
      </c>
      <c r="W236" s="0" t="str">
        <f aca="false">IF(J236="", "",J236)</f>
        <v/>
      </c>
      <c r="X236" s="0" t="str">
        <f aca="false">S236</f>
        <v>Y</v>
      </c>
      <c r="Y236" s="0" t="str">
        <f aca="false">IF(OR($U236="Id",$U236="LastModifiedDate"), "C","")</f>
        <v/>
      </c>
      <c r="Z236" s="0" t="str">
        <f aca="false">IF(Q236= "", "", IF(H236="Picklist", "Y", "N"))</f>
        <v>N</v>
      </c>
      <c r="AA236" s="0" t="str">
        <f aca="false">IF(OR(U236="CreatedDate",U236="CreatedById"),"Must be populated when changeType = CREATE","")</f>
        <v/>
      </c>
      <c r="AB236" s="0" t="str">
        <f aca="false">IF($B236="","",VLOOKUP($B236,'Object Info'!$A$2:$F$13,5,0))</f>
        <v>rskcsp_ds_spread_projections_driver_curated</v>
      </c>
      <c r="AC236" s="0" t="str">
        <f aca="false">U236</f>
        <v>LLC_BI__Value__c</v>
      </c>
      <c r="AD236" s="0" t="str">
        <f aca="false">V236</f>
        <v>STRING</v>
      </c>
      <c r="AE236" s="0" t="str">
        <f aca="false">IF(W236="","",W236)</f>
        <v/>
      </c>
      <c r="AF236" s="0" t="str">
        <f aca="false">X236</f>
        <v>Y</v>
      </c>
      <c r="AG236" s="0" t="str">
        <f aca="false">M236</f>
        <v/>
      </c>
      <c r="AH236" s="0" t="str">
        <f aca="false">IF(AC236="LastModifiedDate","Must be latest date for the record id in Staging, and date must be t-1", "")</f>
        <v/>
      </c>
      <c r="AL236" s="0" t="str">
        <f aca="false">IF($B236="","",VLOOKUP($B236,'Object Info'!$A$2:$F$13,6,0))</f>
        <v>spread_projections_driver</v>
      </c>
      <c r="AM236" s="0" t="str">
        <f aca="false">IF(AC236="","",IF(OR(AC236="ccs_migration_id__c"),SUBSTITUTE(LOWER(AC236),"__c",""),_xlfn.IFNA(SUBSTITUTE(SUBSTITUTE(SUBSTITUTE(SUBSTITUTE(AC236,"LLC_BI__",""),"CCS_",""),"__c",""),"cm_",""),AC236)))</f>
        <v>Value</v>
      </c>
      <c r="AN236" s="0" t="str">
        <f aca="false">IF(AD236="","",AD236)</f>
        <v>STRING</v>
      </c>
      <c r="AO236" s="0" t="str">
        <f aca="false">IF(AE236="","",AE236)</f>
        <v/>
      </c>
      <c r="AP236" s="0" t="str">
        <f aca="false">IF(AF236="","",AF236)</f>
        <v>Y</v>
      </c>
      <c r="AQ236" s="0" t="str">
        <f aca="false">IF(AG236="","",AG236)</f>
        <v/>
      </c>
    </row>
    <row r="237" customFormat="false" ht="15" hidden="true" customHeight="false" outlineLevel="0" collapsed="false"/>
    <row r="238" customFormat="false" ht="15" hidden="true" customHeight="false" outlineLevel="0" collapsed="false"/>
    <row r="239" customFormat="false" ht="15" hidden="true" customHeight="false" outlineLevel="0" collapsed="false"/>
    <row r="240" customFormat="false" ht="15" hidden="true" customHeight="false" outlineLevel="0" collapsed="false"/>
    <row r="241" customFormat="false" ht="15" hidden="true" customHeight="false" outlineLevel="0" collapsed="false"/>
    <row r="242" customFormat="false" ht="15" hidden="true" customHeight="false" outlineLevel="0" collapsed="false"/>
    <row r="243" customFormat="false" ht="15" hidden="true" customHeight="false" outlineLevel="0" collapsed="false"/>
    <row r="244" customFormat="false" ht="15" hidden="true" customHeight="false" outlineLevel="0" collapsed="false"/>
    <row r="245" customFormat="false" ht="15" hidden="true" customHeight="false" outlineLevel="0" collapsed="false"/>
    <row r="246" customFormat="false" ht="15" hidden="true" customHeight="false" outlineLevel="0" collapsed="false"/>
    <row r="247" customFormat="false" ht="15" hidden="true" customHeight="false" outlineLevel="0" collapsed="false"/>
    <row r="248" customFormat="false" ht="15" hidden="true" customHeight="false" outlineLevel="0" collapsed="false"/>
    <row r="249" customFormat="false" ht="15" hidden="true" customHeight="false" outlineLevel="0" collapsed="false"/>
    <row r="250" customFormat="false" ht="15" hidden="true" customHeight="false" outlineLevel="0" collapsed="false"/>
    <row r="251" customFormat="false" ht="15" hidden="true" customHeight="false" outlineLevel="0" collapsed="false"/>
    <row r="252" customFormat="false" ht="15" hidden="true" customHeight="false" outlineLevel="0" collapsed="false"/>
    <row r="253" customFormat="false" ht="15" hidden="true" customHeight="false" outlineLevel="0" collapsed="false"/>
    <row r="254" customFormat="false" ht="15" hidden="true" customHeight="false" outlineLevel="0" collapsed="false"/>
    <row r="255" customFormat="false" ht="15" hidden="true" customHeight="false" outlineLevel="0" collapsed="false"/>
    <row r="256" customFormat="false" ht="15" hidden="true" customHeight="false" outlineLevel="0" collapsed="false"/>
    <row r="257" customFormat="false" ht="15" hidden="true" customHeight="false" outlineLevel="0" collapsed="false"/>
    <row r="258" customFormat="false" ht="15" hidden="true" customHeight="false" outlineLevel="0" collapsed="false"/>
    <row r="259" customFormat="false" ht="15" hidden="true" customHeight="false" outlineLevel="0" collapsed="false"/>
    <row r="260" customFormat="false" ht="15" hidden="true" customHeight="false" outlineLevel="0" collapsed="false"/>
    <row r="261" customFormat="false" ht="15" hidden="true" customHeight="false" outlineLevel="0" collapsed="false"/>
    <row r="262" customFormat="false" ht="15" hidden="true" customHeight="false" outlineLevel="0" collapsed="false"/>
    <row r="263" customFormat="false" ht="15" hidden="true" customHeight="false" outlineLevel="0" collapsed="false"/>
    <row r="264" customFormat="false" ht="15" hidden="true" customHeight="false" outlineLevel="0" collapsed="false"/>
    <row r="265" customFormat="false" ht="15" hidden="true" customHeight="false" outlineLevel="0" collapsed="false"/>
    <row r="266" customFormat="false" ht="15" hidden="true" customHeight="false" outlineLevel="0" collapsed="false"/>
    <row r="267" customFormat="false" ht="15" hidden="true" customHeight="false" outlineLevel="0" collapsed="false"/>
    <row r="268" customFormat="false" ht="15" hidden="true" customHeight="false" outlineLevel="0" collapsed="false"/>
    <row r="269" customFormat="false" ht="15" hidden="true" customHeight="false" outlineLevel="0" collapsed="false"/>
    <row r="270" customFormat="false" ht="15" hidden="true" customHeight="false" outlineLevel="0" collapsed="false"/>
    <row r="271" customFormat="false" ht="15" hidden="true" customHeight="false" outlineLevel="0" collapsed="false"/>
    <row r="272" customFormat="false" ht="15" hidden="true" customHeight="false" outlineLevel="0" collapsed="false"/>
    <row r="273" customFormat="false" ht="15" hidden="true" customHeight="false" outlineLevel="0" collapsed="false"/>
    <row r="274" customFormat="false" ht="15" hidden="true" customHeight="false" outlineLevel="0" collapsed="false"/>
    <row r="275" customFormat="false" ht="15" hidden="true" customHeight="false" outlineLevel="0" collapsed="false"/>
    <row r="276" customFormat="false" ht="15" hidden="true" customHeight="false" outlineLevel="0" collapsed="false"/>
    <row r="277" customFormat="false" ht="15" hidden="true" customHeight="false" outlineLevel="0" collapsed="false"/>
    <row r="278" customFormat="false" ht="15" hidden="true" customHeight="false" outlineLevel="0" collapsed="false"/>
    <row r="279" customFormat="false" ht="15" hidden="true" customHeight="false" outlineLevel="0" collapsed="false"/>
    <row r="280" customFormat="false" ht="15" hidden="true" customHeight="false" outlineLevel="0" collapsed="false"/>
    <row r="281" customFormat="false" ht="15" hidden="true" customHeight="false" outlineLevel="0" collapsed="false"/>
    <row r="282" customFormat="false" ht="15" hidden="true" customHeight="false" outlineLevel="0" collapsed="false"/>
    <row r="283" customFormat="false" ht="15" hidden="true" customHeight="false" outlineLevel="0" collapsed="false"/>
    <row r="284" customFormat="false" ht="15" hidden="true" customHeight="false" outlineLevel="0" collapsed="false"/>
    <row r="285" customFormat="false" ht="15" hidden="true" customHeight="false" outlineLevel="0" collapsed="false"/>
    <row r="286" customFormat="false" ht="15" hidden="true" customHeight="false" outlineLevel="0" collapsed="false"/>
    <row r="287" customFormat="false" ht="15" hidden="true" customHeight="false" outlineLevel="0" collapsed="false"/>
    <row r="288" customFormat="false" ht="15" hidden="true" customHeight="false" outlineLevel="0" collapsed="false"/>
    <row r="289" customFormat="false" ht="15" hidden="true" customHeight="false" outlineLevel="0" collapsed="false"/>
    <row r="290" customFormat="false" ht="15" hidden="true" customHeight="false" outlineLevel="0" collapsed="false"/>
    <row r="291" customFormat="false" ht="15" hidden="true" customHeight="false" outlineLevel="0" collapsed="false"/>
    <row r="292" customFormat="false" ht="15" hidden="true" customHeight="false" outlineLevel="0" collapsed="false"/>
    <row r="293" customFormat="false" ht="15" hidden="true" customHeight="false" outlineLevel="0" collapsed="false"/>
  </sheetData>
  <autoFilter ref="A1:AS236"/>
  <mergeCells count="5">
    <mergeCell ref="B1:O1"/>
    <mergeCell ref="P1:S1"/>
    <mergeCell ref="T1:AA1"/>
    <mergeCell ref="AB1:AK1"/>
    <mergeCell ref="AL1:AS1"/>
  </mergeCell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O12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M76" activeCellId="0" sqref="M76"/>
    </sheetView>
  </sheetViews>
  <sheetFormatPr defaultColWidth="8.5703125" defaultRowHeight="15" zeroHeight="false" outlineLevelRow="0" outlineLevelCol="0"/>
  <cols>
    <col collapsed="false" customWidth="true" hidden="false" outlineLevel="0" max="1" min="1" style="0" width="33.29"/>
    <col collapsed="false" customWidth="true" hidden="false" outlineLevel="0" max="2" min="2" style="0" width="25.71"/>
    <col collapsed="false" customWidth="true" hidden="false" outlineLevel="0" max="5" min="3" style="0" width="20.42"/>
    <col collapsed="false" customWidth="true" hidden="false" outlineLevel="0" max="6" min="6" style="0" width="24.29"/>
    <col collapsed="false" customWidth="true" hidden="false" outlineLevel="0" max="7" min="7" style="0" width="13.15"/>
    <col collapsed="false" customWidth="true" hidden="false" outlineLevel="0" max="12" min="12" style="0" width="26.15"/>
    <col collapsed="false" customWidth="true" hidden="false" outlineLevel="0" max="13" min="13" style="0" width="33.86"/>
    <col collapsed="false" customWidth="true" hidden="true" outlineLevel="0" max="16" min="16" style="0" width="6.29"/>
    <col collapsed="false" customWidth="true" hidden="true" outlineLevel="0" max="17" min="17" style="0" width="14.86"/>
    <col collapsed="false" customWidth="true" hidden="false" outlineLevel="0" max="18" min="18" style="0" width="9.57"/>
    <col collapsed="false" customWidth="true" hidden="false" outlineLevel="0" max="21" min="21" style="0" width="8.71"/>
    <col collapsed="false" customWidth="true" hidden="false" outlineLevel="0" max="29" min="29" style="0" width="12.86"/>
    <col collapsed="false" customWidth="true" hidden="false" outlineLevel="0" max="30" min="30" style="0" width="10.14"/>
    <col collapsed="false" customWidth="true" hidden="false" outlineLevel="0" max="31" min="31" style="0" width="12.29"/>
  </cols>
  <sheetData>
    <row r="1" s="310" customFormat="true" ht="35.25" hidden="false" customHeight="true" outlineLevel="0" collapsed="false">
      <c r="A1" s="311" t="s">
        <v>1114</v>
      </c>
      <c r="B1" s="311"/>
      <c r="C1" s="311"/>
      <c r="D1" s="311"/>
      <c r="E1" s="311"/>
      <c r="F1" s="311"/>
      <c r="G1" s="311"/>
      <c r="H1" s="311"/>
      <c r="I1" s="311"/>
      <c r="J1" s="327"/>
      <c r="K1" s="327"/>
      <c r="L1" s="312" t="s">
        <v>1115</v>
      </c>
      <c r="M1" s="312"/>
      <c r="N1" s="312"/>
      <c r="O1" s="312"/>
      <c r="P1" s="313" t="s">
        <v>1116</v>
      </c>
      <c r="Q1" s="313"/>
      <c r="R1" s="313"/>
      <c r="S1" s="313"/>
      <c r="T1" s="313"/>
      <c r="U1" s="313"/>
      <c r="V1" s="313"/>
      <c r="W1" s="314" t="s">
        <v>1117</v>
      </c>
      <c r="X1" s="314"/>
      <c r="Y1" s="314"/>
      <c r="Z1" s="314"/>
      <c r="AA1" s="314"/>
      <c r="AB1" s="314"/>
      <c r="AC1" s="314"/>
      <c r="AD1" s="314"/>
      <c r="AE1" s="314"/>
      <c r="AF1" s="314"/>
      <c r="AG1" s="315" t="s">
        <v>1118</v>
      </c>
      <c r="AH1" s="315"/>
      <c r="AI1" s="315"/>
      <c r="AJ1" s="315"/>
      <c r="AK1" s="315"/>
      <c r="AL1" s="315"/>
      <c r="AM1" s="315"/>
      <c r="AN1" s="315"/>
    </row>
    <row r="2" s="316" customFormat="true" ht="90" hidden="false" customHeight="false" outlineLevel="0" collapsed="false">
      <c r="A2" s="311" t="s">
        <v>1119</v>
      </c>
      <c r="B2" s="311" t="s">
        <v>849</v>
      </c>
      <c r="C2" s="311" t="s">
        <v>1120</v>
      </c>
      <c r="D2" s="311" t="s">
        <v>876</v>
      </c>
      <c r="E2" s="311" t="s">
        <v>1</v>
      </c>
      <c r="F2" s="311" t="s">
        <v>115</v>
      </c>
      <c r="G2" s="317" t="s">
        <v>1124</v>
      </c>
      <c r="H2" s="311" t="s">
        <v>1126</v>
      </c>
      <c r="I2" s="311" t="s">
        <v>1127</v>
      </c>
      <c r="J2" s="311" t="s">
        <v>1128</v>
      </c>
      <c r="K2" s="311" t="s">
        <v>67</v>
      </c>
      <c r="L2" s="318" t="s">
        <v>1129</v>
      </c>
      <c r="M2" s="318" t="s">
        <v>1130</v>
      </c>
      <c r="N2" s="318" t="s">
        <v>1131</v>
      </c>
      <c r="O2" s="312" t="s">
        <v>1143</v>
      </c>
      <c r="P2" s="313" t="s">
        <v>1133</v>
      </c>
      <c r="Q2" s="313" t="s">
        <v>1134</v>
      </c>
      <c r="R2" s="313" t="s">
        <v>115</v>
      </c>
      <c r="S2" s="319" t="s">
        <v>1124</v>
      </c>
      <c r="T2" s="313" t="s">
        <v>1126</v>
      </c>
      <c r="U2" s="313" t="s">
        <v>1138</v>
      </c>
      <c r="V2" s="320" t="s">
        <v>1136</v>
      </c>
      <c r="W2" s="314" t="s">
        <v>1133</v>
      </c>
      <c r="X2" s="314" t="s">
        <v>1134</v>
      </c>
      <c r="Y2" s="314" t="s">
        <v>115</v>
      </c>
      <c r="Z2" s="321" t="s">
        <v>1124</v>
      </c>
      <c r="AA2" s="314" t="s">
        <v>1126</v>
      </c>
      <c r="AB2" s="314" t="s">
        <v>1138</v>
      </c>
      <c r="AC2" s="314" t="s">
        <v>1137</v>
      </c>
      <c r="AD2" s="314" t="s">
        <v>1139</v>
      </c>
      <c r="AE2" s="322" t="s">
        <v>1140</v>
      </c>
      <c r="AF2" s="322" t="s">
        <v>1141</v>
      </c>
      <c r="AG2" s="315" t="s">
        <v>1133</v>
      </c>
      <c r="AH2" s="315" t="s">
        <v>1134</v>
      </c>
      <c r="AI2" s="315" t="s">
        <v>115</v>
      </c>
      <c r="AJ2" s="323" t="s">
        <v>1124</v>
      </c>
      <c r="AK2" s="315" t="s">
        <v>1126</v>
      </c>
      <c r="AL2" s="315" t="s">
        <v>1138</v>
      </c>
      <c r="AM2" s="324" t="s">
        <v>1140</v>
      </c>
      <c r="AN2" s="324" t="s">
        <v>1141</v>
      </c>
      <c r="AO2" s="325"/>
    </row>
    <row r="3" customFormat="false" ht="15" hidden="false" customHeight="false" outlineLevel="0" collapsed="false">
      <c r="A3" s="0" t="s">
        <v>1144</v>
      </c>
      <c r="B3" s="0" t="s">
        <v>1145</v>
      </c>
      <c r="C3" s="0" t="s">
        <v>143</v>
      </c>
      <c r="D3" s="0" t="s">
        <v>143</v>
      </c>
      <c r="E3" s="0" t="s">
        <v>143</v>
      </c>
      <c r="F3" s="0" t="s">
        <v>143</v>
      </c>
      <c r="G3" s="0" t="s">
        <v>1146</v>
      </c>
      <c r="H3" s="0" t="s">
        <v>904</v>
      </c>
      <c r="I3" s="0" t="s">
        <v>1147</v>
      </c>
      <c r="J3" s="0" t="s">
        <v>903</v>
      </c>
      <c r="L3" s="0" t="str">
        <f aca="false">IF(B3="","",B3)</f>
        <v>LLC_BI__Covenant_Type__c</v>
      </c>
      <c r="M3" s="0" t="str">
        <f aca="false">IF(D3="","",D3)</f>
        <v>Id</v>
      </c>
      <c r="N3" s="0" t="s">
        <v>1148</v>
      </c>
      <c r="O3" s="0" t="e">
        <f aca="false">IF(OR(M3="Id",SEARCH("ChangeType",M3,1)&gt;0,SEARCH("CommitNumber",M3,1)&gt;0),"N", "Y")</f>
        <v>#VALUE!</v>
      </c>
      <c r="P3" s="0" t="str">
        <f aca="false">L3</f>
        <v>LLC_BI__Covenant_Type__c</v>
      </c>
      <c r="Q3" s="0" t="str">
        <f aca="false">M3</f>
        <v>Id</v>
      </c>
      <c r="R3" s="0" t="s">
        <v>1148</v>
      </c>
      <c r="S3" s="0" t="n">
        <v>18</v>
      </c>
      <c r="T3" s="0" t="e">
        <f aca="false">IF($O3="","",O3)</f>
        <v>#VALUE!</v>
      </c>
      <c r="U3" s="0" t="str">
        <f aca="false">IF($I3="","",I3)</f>
        <v>P</v>
      </c>
      <c r="V3" s="0" t="str">
        <f aca="false">IF(Q3= "", "", IF(F3="Picklist", "Y", "N"))</f>
        <v>N</v>
      </c>
      <c r="W3" s="0" t="str">
        <f aca="false">P3</f>
        <v>LLC_BI__Covenant_Type__c</v>
      </c>
      <c r="X3" s="0" t="str">
        <f aca="false">Q3</f>
        <v>Id</v>
      </c>
      <c r="Y3" s="0" t="str">
        <f aca="false">R3</f>
        <v>String</v>
      </c>
      <c r="Z3" s="0" t="n">
        <f aca="false">IF(S3="","",S3)</f>
        <v>18</v>
      </c>
      <c r="AA3" s="0" t="e">
        <f aca="false">T3</f>
        <v>#VALUE!</v>
      </c>
      <c r="AB3" s="0" t="str">
        <f aca="false">U3</f>
        <v>P</v>
      </c>
      <c r="AG3" s="0" t="str">
        <f aca="false">W3</f>
        <v>LLC_BI__Covenant_Type__c</v>
      </c>
      <c r="AH3" s="0" t="str">
        <f aca="false">X3</f>
        <v>Id</v>
      </c>
      <c r="AI3" s="0" t="str">
        <f aca="false">Y3</f>
        <v>String</v>
      </c>
      <c r="AJ3" s="0" t="n">
        <f aca="false">Z3</f>
        <v>18</v>
      </c>
      <c r="AK3" s="0" t="e">
        <f aca="false">AA3</f>
        <v>#VALUE!</v>
      </c>
      <c r="AL3" s="0" t="str">
        <f aca="false">AB3</f>
        <v>P</v>
      </c>
    </row>
    <row r="4" customFormat="false" ht="15" hidden="false" customHeight="false" outlineLevel="0" collapsed="false">
      <c r="A4" s="0" t="s">
        <v>1144</v>
      </c>
      <c r="B4" s="0" t="s">
        <v>1145</v>
      </c>
      <c r="C4" s="0" t="s">
        <v>165</v>
      </c>
      <c r="D4" s="0" t="s">
        <v>164</v>
      </c>
      <c r="E4" s="0" t="s">
        <v>909</v>
      </c>
      <c r="F4" s="0" t="s">
        <v>910</v>
      </c>
      <c r="H4" s="0" t="s">
        <v>904</v>
      </c>
      <c r="J4" s="0" t="s">
        <v>903</v>
      </c>
      <c r="L4" s="0" t="str">
        <f aca="false">IF(B4="","",B4)</f>
        <v>LLC_BI__Covenant_Type__c</v>
      </c>
      <c r="M4" s="0" t="str">
        <f aca="false">IF(D4="","",D4)</f>
        <v>CreatedDate</v>
      </c>
      <c r="N4" s="0" t="s">
        <v>1148</v>
      </c>
      <c r="O4" s="0" t="e">
        <f aca="false">IF(OR(M4="Id",SEARCH("ChangeType",M4,1)&gt;0,SEARCH("CommitNumber",M4,1)&gt;0),"N", "Y")</f>
        <v>#VALUE!</v>
      </c>
      <c r="P4" s="0" t="str">
        <f aca="false">L4</f>
        <v>LLC_BI__Covenant_Type__c</v>
      </c>
      <c r="Q4" s="0" t="str">
        <f aca="false">M4</f>
        <v>CreatedDate</v>
      </c>
      <c r="R4" s="0" t="s">
        <v>1149</v>
      </c>
      <c r="T4" s="0" t="e">
        <f aca="false">IF($O4="","",O4)</f>
        <v>#VALUE!</v>
      </c>
      <c r="U4" s="0" t="str">
        <f aca="false">IF($I4="","",I4)</f>
        <v/>
      </c>
      <c r="V4" s="0" t="str">
        <f aca="false">IF(Q4= "", "", IF(F4="Picklist", "Y", "N"))</f>
        <v>N</v>
      </c>
      <c r="W4" s="0" t="str">
        <f aca="false">P4</f>
        <v>LLC_BI__Covenant_Type__c</v>
      </c>
      <c r="X4" s="0" t="str">
        <f aca="false">Q4</f>
        <v>CreatedDate</v>
      </c>
      <c r="Y4" s="0" t="str">
        <f aca="false">R4</f>
        <v>DATETIME</v>
      </c>
      <c r="Z4" s="0" t="str">
        <f aca="false">IF(S4="","",S4)</f>
        <v/>
      </c>
      <c r="AA4" s="0" t="e">
        <f aca="false">T4</f>
        <v>#VALUE!</v>
      </c>
      <c r="AB4" s="0" t="str">
        <f aca="false">U4</f>
        <v/>
      </c>
      <c r="AG4" s="0" t="str">
        <f aca="false">W4</f>
        <v>LLC_BI__Covenant_Type__c</v>
      </c>
      <c r="AH4" s="0" t="str">
        <f aca="false">X4</f>
        <v>CreatedDate</v>
      </c>
      <c r="AI4" s="0" t="str">
        <f aca="false">Y4</f>
        <v>DATETIME</v>
      </c>
      <c r="AJ4" s="0" t="str">
        <f aca="false">Z4</f>
        <v/>
      </c>
      <c r="AK4" s="0" t="e">
        <f aca="false">AA4</f>
        <v>#VALUE!</v>
      </c>
      <c r="AL4" s="0" t="str">
        <f aca="false">AB4</f>
        <v/>
      </c>
    </row>
    <row r="5" customFormat="false" ht="15" hidden="false" customHeight="false" outlineLevel="0" collapsed="false">
      <c r="A5" s="0" t="s">
        <v>1144</v>
      </c>
      <c r="B5" s="0" t="s">
        <v>1145</v>
      </c>
      <c r="C5" s="0" t="s">
        <v>906</v>
      </c>
      <c r="D5" s="0" t="s">
        <v>168</v>
      </c>
      <c r="E5" s="0" t="s">
        <v>907</v>
      </c>
      <c r="F5" s="0" t="s">
        <v>908</v>
      </c>
      <c r="G5" s="0" t="s">
        <v>1146</v>
      </c>
      <c r="H5" s="0" t="s">
        <v>904</v>
      </c>
      <c r="I5" s="0" t="s">
        <v>1150</v>
      </c>
      <c r="J5" s="0" t="s">
        <v>903</v>
      </c>
      <c r="L5" s="0" t="str">
        <f aca="false">IF(B5="","",B5)</f>
        <v>LLC_BI__Covenant_Type__c</v>
      </c>
      <c r="M5" s="0" t="str">
        <f aca="false">IF(D5="","",D5)</f>
        <v>CreatedById</v>
      </c>
      <c r="N5" s="0" t="s">
        <v>1148</v>
      </c>
      <c r="O5" s="0" t="e">
        <f aca="false">IF(OR(M5="Id",SEARCH("ChangeType",M5,1)&gt;0,SEARCH("CommitNumber",M5,1)&gt;0),"N", "Y")</f>
        <v>#VALUE!</v>
      </c>
      <c r="P5" s="0" t="str">
        <f aca="false">L5</f>
        <v>LLC_BI__Covenant_Type__c</v>
      </c>
      <c r="Q5" s="0" t="str">
        <f aca="false">M5</f>
        <v>CreatedById</v>
      </c>
      <c r="R5" s="0" t="s">
        <v>1148</v>
      </c>
      <c r="S5" s="0" t="n">
        <v>18</v>
      </c>
      <c r="T5" s="0" t="e">
        <f aca="false">IF($O5="","",O5)</f>
        <v>#VALUE!</v>
      </c>
      <c r="U5" s="0" t="str">
        <f aca="false">IF($I5="","",I5)</f>
        <v>F</v>
      </c>
      <c r="V5" s="0" t="str">
        <f aca="false">IF(Q5= "", "", IF(F5="Picklist", "Y", "N"))</f>
        <v>N</v>
      </c>
      <c r="W5" s="0" t="str">
        <f aca="false">P5</f>
        <v>LLC_BI__Covenant_Type__c</v>
      </c>
      <c r="X5" s="0" t="str">
        <f aca="false">Q5</f>
        <v>CreatedById</v>
      </c>
      <c r="Y5" s="0" t="str">
        <f aca="false">R5</f>
        <v>String</v>
      </c>
      <c r="Z5" s="0" t="n">
        <f aca="false">IF(S5="","",S5)</f>
        <v>18</v>
      </c>
      <c r="AA5" s="0" t="e">
        <f aca="false">T5</f>
        <v>#VALUE!</v>
      </c>
      <c r="AB5" s="0" t="str">
        <f aca="false">U5</f>
        <v>F</v>
      </c>
      <c r="AG5" s="0" t="str">
        <f aca="false">W5</f>
        <v>LLC_BI__Covenant_Type__c</v>
      </c>
      <c r="AH5" s="0" t="str">
        <f aca="false">X5</f>
        <v>CreatedById</v>
      </c>
      <c r="AI5" s="0" t="str">
        <f aca="false">Y5</f>
        <v>String</v>
      </c>
      <c r="AJ5" s="0" t="n">
        <f aca="false">Z5</f>
        <v>18</v>
      </c>
      <c r="AK5" s="0" t="e">
        <f aca="false">AA5</f>
        <v>#VALUE!</v>
      </c>
      <c r="AL5" s="0" t="str">
        <f aca="false">AB5</f>
        <v>F</v>
      </c>
    </row>
    <row r="6" customFormat="false" ht="15" hidden="false" customHeight="false" outlineLevel="0" collapsed="false">
      <c r="A6" s="0" t="s">
        <v>1144</v>
      </c>
      <c r="B6" s="0" t="s">
        <v>1145</v>
      </c>
      <c r="C6" s="0" t="s">
        <v>173</v>
      </c>
      <c r="D6" s="0" t="s">
        <v>172</v>
      </c>
      <c r="E6" s="0" t="s">
        <v>918</v>
      </c>
      <c r="F6" s="0" t="s">
        <v>910</v>
      </c>
      <c r="H6" s="0" t="s">
        <v>904</v>
      </c>
      <c r="J6" s="0" t="s">
        <v>903</v>
      </c>
      <c r="L6" s="0" t="str">
        <f aca="false">IF(B6="","",B6)</f>
        <v>LLC_BI__Covenant_Type__c</v>
      </c>
      <c r="M6" s="0" t="str">
        <f aca="false">IF(D6="","",D6)</f>
        <v>LastModifiedDate</v>
      </c>
      <c r="N6" s="0" t="s">
        <v>1148</v>
      </c>
      <c r="O6" s="0" t="e">
        <f aca="false">IF(OR(M6="Id",SEARCH("ChangeType",M6,1)&gt;0,SEARCH("CommitNumber",M6,1)&gt;0),"N", "Y")</f>
        <v>#VALUE!</v>
      </c>
      <c r="P6" s="0" t="str">
        <f aca="false">L6</f>
        <v>LLC_BI__Covenant_Type__c</v>
      </c>
      <c r="Q6" s="0" t="str">
        <f aca="false">M6</f>
        <v>LastModifiedDate</v>
      </c>
      <c r="R6" s="0" t="s">
        <v>1149</v>
      </c>
      <c r="T6" s="0" t="e">
        <f aca="false">IF($O6="","",O6)</f>
        <v>#VALUE!</v>
      </c>
      <c r="U6" s="0" t="str">
        <f aca="false">IF($I6="","",I6)</f>
        <v/>
      </c>
      <c r="V6" s="0" t="str">
        <f aca="false">IF(Q6= "", "", IF(F6="Picklist", "Y", "N"))</f>
        <v>N</v>
      </c>
      <c r="W6" s="0" t="str">
        <f aca="false">P6</f>
        <v>LLC_BI__Covenant_Type__c</v>
      </c>
      <c r="X6" s="0" t="str">
        <f aca="false">Q6</f>
        <v>LastModifiedDate</v>
      </c>
      <c r="Y6" s="0" t="str">
        <f aca="false">R6</f>
        <v>DATETIME</v>
      </c>
      <c r="Z6" s="0" t="str">
        <f aca="false">IF(S6="","",S6)</f>
        <v/>
      </c>
      <c r="AA6" s="0" t="e">
        <f aca="false">T6</f>
        <v>#VALUE!</v>
      </c>
      <c r="AB6" s="0" t="str">
        <f aca="false">U6</f>
        <v/>
      </c>
      <c r="AG6" s="0" t="str">
        <f aca="false">W6</f>
        <v>LLC_BI__Covenant_Type__c</v>
      </c>
      <c r="AH6" s="0" t="str">
        <f aca="false">X6</f>
        <v>LastModifiedDate</v>
      </c>
      <c r="AI6" s="0" t="str">
        <f aca="false">Y6</f>
        <v>DATETIME</v>
      </c>
      <c r="AJ6" s="0" t="str">
        <f aca="false">Z6</f>
        <v/>
      </c>
      <c r="AK6" s="0" t="e">
        <f aca="false">AA6</f>
        <v>#VALUE!</v>
      </c>
      <c r="AL6" s="0" t="str">
        <f aca="false">AB6</f>
        <v/>
      </c>
    </row>
    <row r="7" customFormat="false" ht="15" hidden="false" customHeight="false" outlineLevel="0" collapsed="false">
      <c r="A7" s="0" t="s">
        <v>1144</v>
      </c>
      <c r="B7" s="0" t="s">
        <v>1145</v>
      </c>
      <c r="C7" s="0" t="s">
        <v>916</v>
      </c>
      <c r="D7" s="0" t="s">
        <v>175</v>
      </c>
      <c r="E7" s="0" t="s">
        <v>917</v>
      </c>
      <c r="F7" s="0" t="s">
        <v>908</v>
      </c>
      <c r="G7" s="0" t="s">
        <v>1146</v>
      </c>
      <c r="H7" s="0" t="s">
        <v>904</v>
      </c>
      <c r="I7" s="0" t="s">
        <v>1150</v>
      </c>
      <c r="J7" s="0" t="s">
        <v>903</v>
      </c>
      <c r="L7" s="0" t="str">
        <f aca="false">IF(B7="","",B7)</f>
        <v>LLC_BI__Covenant_Type__c</v>
      </c>
      <c r="M7" s="0" t="str">
        <f aca="false">IF(D7="","",D7)</f>
        <v>LastModifiedById</v>
      </c>
      <c r="N7" s="0" t="s">
        <v>1148</v>
      </c>
      <c r="O7" s="0" t="e">
        <f aca="false">IF(OR(M7="Id",SEARCH("ChangeType",M7,1)&gt;0,SEARCH("CommitNumber",M7,1)&gt;0),"N", "Y")</f>
        <v>#VALUE!</v>
      </c>
      <c r="P7" s="0" t="str">
        <f aca="false">L7</f>
        <v>LLC_BI__Covenant_Type__c</v>
      </c>
      <c r="Q7" s="0" t="str">
        <f aca="false">M7</f>
        <v>LastModifiedById</v>
      </c>
      <c r="R7" s="0" t="s">
        <v>1148</v>
      </c>
      <c r="S7" s="0" t="n">
        <v>18</v>
      </c>
      <c r="T7" s="0" t="e">
        <f aca="false">IF($O7="","",O7)</f>
        <v>#VALUE!</v>
      </c>
      <c r="U7" s="0" t="str">
        <f aca="false">IF($I7="","",I7)</f>
        <v>F</v>
      </c>
      <c r="V7" s="0" t="str">
        <f aca="false">IF(Q7= "", "", IF(F7="Picklist", "Y", "N"))</f>
        <v>N</v>
      </c>
      <c r="W7" s="0" t="str">
        <f aca="false">P7</f>
        <v>LLC_BI__Covenant_Type__c</v>
      </c>
      <c r="X7" s="0" t="str">
        <f aca="false">Q7</f>
        <v>LastModifiedById</v>
      </c>
      <c r="Y7" s="0" t="str">
        <f aca="false">R7</f>
        <v>String</v>
      </c>
      <c r="Z7" s="0" t="n">
        <f aca="false">IF(S7="","",S7)</f>
        <v>18</v>
      </c>
      <c r="AA7" s="0" t="e">
        <f aca="false">T7</f>
        <v>#VALUE!</v>
      </c>
      <c r="AB7" s="0" t="str">
        <f aca="false">U7</f>
        <v>F</v>
      </c>
      <c r="AG7" s="0" t="str">
        <f aca="false">W7</f>
        <v>LLC_BI__Covenant_Type__c</v>
      </c>
      <c r="AH7" s="0" t="str">
        <f aca="false">X7</f>
        <v>LastModifiedById</v>
      </c>
      <c r="AI7" s="0" t="str">
        <f aca="false">Y7</f>
        <v>String</v>
      </c>
      <c r="AJ7" s="0" t="n">
        <f aca="false">Z7</f>
        <v>18</v>
      </c>
      <c r="AK7" s="0" t="e">
        <f aca="false">AA7</f>
        <v>#VALUE!</v>
      </c>
      <c r="AL7" s="0" t="str">
        <f aca="false">AB7</f>
        <v>F</v>
      </c>
    </row>
    <row r="8" customFormat="false" ht="15" hidden="false" customHeight="false" outlineLevel="0" collapsed="false">
      <c r="A8" s="0" t="s">
        <v>1144</v>
      </c>
      <c r="B8" s="0" t="s">
        <v>1145</v>
      </c>
      <c r="C8" s="0" t="s">
        <v>1144</v>
      </c>
      <c r="D8" s="0" t="s">
        <v>28</v>
      </c>
      <c r="F8" s="0" t="s">
        <v>925</v>
      </c>
      <c r="G8" s="0" t="n">
        <v>80</v>
      </c>
      <c r="H8" s="0" t="s">
        <v>903</v>
      </c>
      <c r="J8" s="0" t="s">
        <v>904</v>
      </c>
      <c r="L8" s="0" t="str">
        <f aca="false">IF(B8="","",B8)</f>
        <v>LLC_BI__Covenant_Type__c</v>
      </c>
      <c r="M8" s="0" t="str">
        <f aca="false">IF(D8="","",D8)</f>
        <v>Name</v>
      </c>
      <c r="N8" s="0" t="s">
        <v>1148</v>
      </c>
      <c r="O8" s="0" t="e">
        <f aca="false">IF(OR(M8="Id",SEARCH("ChangeType",M8,1)&gt;0,SEARCH("CommitNumber",M8,1)&gt;0),"N", "Y")</f>
        <v>#VALUE!</v>
      </c>
      <c r="P8" s="0" t="str">
        <f aca="false">L8</f>
        <v>LLC_BI__Covenant_Type__c</v>
      </c>
      <c r="Q8" s="0" t="str">
        <f aca="false">M8</f>
        <v>Name</v>
      </c>
      <c r="R8" s="0" t="s">
        <v>1148</v>
      </c>
      <c r="S8" s="0" t="n">
        <v>80</v>
      </c>
      <c r="T8" s="0" t="e">
        <f aca="false">IF($O8="","",O8)</f>
        <v>#VALUE!</v>
      </c>
      <c r="U8" s="0" t="str">
        <f aca="false">IF($I8="","",I8)</f>
        <v/>
      </c>
      <c r="V8" s="0" t="str">
        <f aca="false">IF(Q8= "", "", IF(F8="Picklist", "Y", "N"))</f>
        <v>N</v>
      </c>
      <c r="W8" s="0" t="str">
        <f aca="false">P8</f>
        <v>LLC_BI__Covenant_Type__c</v>
      </c>
      <c r="X8" s="0" t="str">
        <f aca="false">Q8</f>
        <v>Name</v>
      </c>
      <c r="Y8" s="0" t="str">
        <f aca="false">R8</f>
        <v>String</v>
      </c>
      <c r="Z8" s="0" t="n">
        <f aca="false">IF(S8="","",S8)</f>
        <v>80</v>
      </c>
      <c r="AA8" s="0" t="e">
        <f aca="false">T8</f>
        <v>#VALUE!</v>
      </c>
      <c r="AB8" s="0" t="str">
        <f aca="false">U8</f>
        <v/>
      </c>
      <c r="AG8" s="0" t="str">
        <f aca="false">W8</f>
        <v>LLC_BI__Covenant_Type__c</v>
      </c>
      <c r="AH8" s="0" t="str">
        <f aca="false">X8</f>
        <v>Name</v>
      </c>
      <c r="AI8" s="0" t="str">
        <f aca="false">Y8</f>
        <v>String</v>
      </c>
      <c r="AJ8" s="0" t="n">
        <f aca="false">Z8</f>
        <v>80</v>
      </c>
      <c r="AK8" s="0" t="e">
        <f aca="false">AA8</f>
        <v>#VALUE!</v>
      </c>
      <c r="AL8" s="0" t="str">
        <f aca="false">AB8</f>
        <v/>
      </c>
    </row>
    <row r="9" customFormat="false" ht="15" hidden="false" customHeight="false" outlineLevel="0" collapsed="false">
      <c r="A9" s="0" t="s">
        <v>1144</v>
      </c>
      <c r="B9" s="0" t="s">
        <v>1145</v>
      </c>
      <c r="C9" s="0" t="s">
        <v>911</v>
      </c>
      <c r="D9" s="0" t="s">
        <v>160</v>
      </c>
      <c r="E9" s="0" t="s">
        <v>912</v>
      </c>
      <c r="F9" s="0" t="s">
        <v>913</v>
      </c>
      <c r="G9" s="0" t="s">
        <v>1151</v>
      </c>
      <c r="H9" s="0" t="s">
        <v>903</v>
      </c>
      <c r="J9" s="0" t="s">
        <v>904</v>
      </c>
      <c r="L9" s="0" t="str">
        <f aca="false">IF(B9="","",B9)</f>
        <v>LLC_BI__Covenant_Type__c</v>
      </c>
      <c r="M9" s="0" t="str">
        <f aca="false">IF(D9="","",D9)</f>
        <v>CurrencyIsoCode</v>
      </c>
      <c r="N9" s="0" t="s">
        <v>1148</v>
      </c>
      <c r="O9" s="0" t="e">
        <f aca="false">IF(OR(M9="Id",SEARCH("ChangeType",M9,1)&gt;0,SEARCH("CommitNumber",M9,1)&gt;0),"N", "Y")</f>
        <v>#VALUE!</v>
      </c>
      <c r="P9" s="0" t="str">
        <f aca="false">L9</f>
        <v>LLC_BI__Covenant_Type__c</v>
      </c>
      <c r="Q9" s="0" t="str">
        <f aca="false">M9</f>
        <v>CurrencyIsoCode</v>
      </c>
      <c r="R9" s="0" t="s">
        <v>1148</v>
      </c>
      <c r="S9" s="0" t="n">
        <v>3</v>
      </c>
      <c r="T9" s="0" t="e">
        <f aca="false">IF($O9="","",O9)</f>
        <v>#VALUE!</v>
      </c>
      <c r="U9" s="0" t="str">
        <f aca="false">IF($I9="","",I9)</f>
        <v/>
      </c>
      <c r="V9" s="0" t="str">
        <f aca="false">IF(Q9= "", "", IF(F9="Picklist", "Y", "N"))</f>
        <v>Y</v>
      </c>
      <c r="W9" s="0" t="str">
        <f aca="false">P9</f>
        <v>LLC_BI__Covenant_Type__c</v>
      </c>
      <c r="X9" s="0" t="str">
        <f aca="false">Q9</f>
        <v>CurrencyIsoCode</v>
      </c>
      <c r="Y9" s="0" t="str">
        <f aca="false">R9</f>
        <v>String</v>
      </c>
      <c r="Z9" s="0" t="n">
        <f aca="false">IF(S9="","",S9)</f>
        <v>3</v>
      </c>
      <c r="AA9" s="0" t="e">
        <f aca="false">T9</f>
        <v>#VALUE!</v>
      </c>
      <c r="AB9" s="0" t="str">
        <f aca="false">U9</f>
        <v/>
      </c>
      <c r="AG9" s="0" t="str">
        <f aca="false">W9</f>
        <v>LLC_BI__Covenant_Type__c</v>
      </c>
      <c r="AH9" s="0" t="str">
        <f aca="false">X9</f>
        <v>CurrencyIsoCode</v>
      </c>
      <c r="AI9" s="0" t="str">
        <f aca="false">Y9</f>
        <v>String</v>
      </c>
      <c r="AJ9" s="0" t="n">
        <f aca="false">Z9</f>
        <v>3</v>
      </c>
      <c r="AK9" s="0" t="e">
        <f aca="false">AA9</f>
        <v>#VALUE!</v>
      </c>
      <c r="AL9" s="0" t="str">
        <f aca="false">AB9</f>
        <v/>
      </c>
    </row>
    <row r="10" customFormat="false" ht="15" hidden="false" customHeight="false" outlineLevel="0" collapsed="false">
      <c r="A10" s="0" t="s">
        <v>1144</v>
      </c>
      <c r="B10" s="0" t="s">
        <v>1145</v>
      </c>
      <c r="C10" s="0" t="s">
        <v>934</v>
      </c>
      <c r="D10" s="0" t="s">
        <v>148</v>
      </c>
      <c r="F10" s="0" t="s">
        <v>936</v>
      </c>
      <c r="G10" s="0" t="s">
        <v>1146</v>
      </c>
      <c r="H10" s="0" t="s">
        <v>904</v>
      </c>
      <c r="I10" s="0" t="s">
        <v>1150</v>
      </c>
      <c r="J10" s="0" t="s">
        <v>904</v>
      </c>
      <c r="L10" s="0" t="str">
        <f aca="false">IF(B10="","",B10)</f>
        <v>LLC_BI__Covenant_Type__c</v>
      </c>
      <c r="M10" s="0" t="str">
        <f aca="false">IF(D10="","",D10)</f>
        <v>OwnerId</v>
      </c>
      <c r="N10" s="0" t="s">
        <v>1148</v>
      </c>
      <c r="O10" s="0" t="e">
        <f aca="false">IF(OR(M10="Id",SEARCH("ChangeType",M10,1)&gt;0,SEARCH("CommitNumber",M10,1)&gt;0),"N", "Y")</f>
        <v>#VALUE!</v>
      </c>
      <c r="P10" s="0" t="str">
        <f aca="false">L10</f>
        <v>LLC_BI__Covenant_Type__c</v>
      </c>
      <c r="Q10" s="0" t="str">
        <f aca="false">M10</f>
        <v>OwnerId</v>
      </c>
      <c r="R10" s="0" t="s">
        <v>1148</v>
      </c>
      <c r="S10" s="0" t="n">
        <v>18</v>
      </c>
      <c r="T10" s="0" t="e">
        <f aca="false">IF($O10="","",O10)</f>
        <v>#VALUE!</v>
      </c>
      <c r="U10" s="0" t="str">
        <f aca="false">IF($I10="","",I10)</f>
        <v>F</v>
      </c>
      <c r="V10" s="0" t="str">
        <f aca="false">IF(Q10= "", "", IF(F10="Picklist", "Y", "N"))</f>
        <v>N</v>
      </c>
      <c r="W10" s="0" t="str">
        <f aca="false">P10</f>
        <v>LLC_BI__Covenant_Type__c</v>
      </c>
      <c r="X10" s="0" t="str">
        <f aca="false">Q10</f>
        <v>OwnerId</v>
      </c>
      <c r="Y10" s="0" t="str">
        <f aca="false">R10</f>
        <v>String</v>
      </c>
      <c r="Z10" s="0" t="n">
        <f aca="false">IF(S10="","",S10)</f>
        <v>18</v>
      </c>
      <c r="AA10" s="0" t="e">
        <f aca="false">T10</f>
        <v>#VALUE!</v>
      </c>
      <c r="AB10" s="0" t="str">
        <f aca="false">U10</f>
        <v>F</v>
      </c>
      <c r="AG10" s="0" t="str">
        <f aca="false">W10</f>
        <v>LLC_BI__Covenant_Type__c</v>
      </c>
      <c r="AH10" s="0" t="str">
        <f aca="false">X10</f>
        <v>OwnerId</v>
      </c>
      <c r="AI10" s="0" t="str">
        <f aca="false">Y10</f>
        <v>String</v>
      </c>
      <c r="AJ10" s="0" t="n">
        <f aca="false">Z10</f>
        <v>18</v>
      </c>
      <c r="AK10" s="0" t="e">
        <f aca="false">AA10</f>
        <v>#VALUE!</v>
      </c>
      <c r="AL10" s="0" t="str">
        <f aca="false">AB10</f>
        <v>F</v>
      </c>
    </row>
    <row r="11" customFormat="false" ht="15" hidden="false" customHeight="false" outlineLevel="0" collapsed="false">
      <c r="A11" s="0" t="s">
        <v>1144</v>
      </c>
      <c r="B11" s="0" t="s">
        <v>1145</v>
      </c>
      <c r="C11" s="0" t="s">
        <v>189</v>
      </c>
      <c r="D11" s="0" t="s">
        <v>188</v>
      </c>
      <c r="E11" s="0" t="s">
        <v>1152</v>
      </c>
      <c r="F11" s="0" t="s">
        <v>913</v>
      </c>
      <c r="G11" s="0" t="s">
        <v>1153</v>
      </c>
      <c r="H11" s="0" t="s">
        <v>903</v>
      </c>
      <c r="J11" s="0" t="s">
        <v>904</v>
      </c>
      <c r="L11" s="0" t="str">
        <f aca="false">IF(B11="","",B11)</f>
        <v>LLC_BI__Covenant_Type__c</v>
      </c>
      <c r="M11" s="0" t="str">
        <f aca="false">IF(D11="","",D11)</f>
        <v>LLC_BI__Category__c</v>
      </c>
      <c r="N11" s="0" t="s">
        <v>1148</v>
      </c>
      <c r="O11" s="0" t="e">
        <f aca="false">IF(OR(M11="Id",SEARCH("ChangeType",M11,1)&gt;0,SEARCH("CommitNumber",M11,1)&gt;0),"N", "Y")</f>
        <v>#VALUE!</v>
      </c>
      <c r="P11" s="0" t="str">
        <f aca="false">L11</f>
        <v>LLC_BI__Covenant_Type__c</v>
      </c>
      <c r="Q11" s="0" t="str">
        <f aca="false">M11</f>
        <v>LLC_BI__Category__c</v>
      </c>
      <c r="R11" s="0" t="s">
        <v>1148</v>
      </c>
      <c r="S11" s="0" t="n">
        <v>255</v>
      </c>
      <c r="T11" s="0" t="e">
        <f aca="false">IF($O11="","",O11)</f>
        <v>#VALUE!</v>
      </c>
      <c r="U11" s="0" t="str">
        <f aca="false">IF($I11="","",I11)</f>
        <v/>
      </c>
      <c r="V11" s="0" t="str">
        <f aca="false">IF(Q11= "", "", IF(F11="Picklist", "Y", "N"))</f>
        <v>Y</v>
      </c>
      <c r="W11" s="0" t="str">
        <f aca="false">P11</f>
        <v>LLC_BI__Covenant_Type__c</v>
      </c>
      <c r="X11" s="0" t="str">
        <f aca="false">Q11</f>
        <v>LLC_BI__Category__c</v>
      </c>
      <c r="Y11" s="0" t="str">
        <f aca="false">R11</f>
        <v>String</v>
      </c>
      <c r="Z11" s="0" t="n">
        <f aca="false">IF(S11="","",S11)</f>
        <v>255</v>
      </c>
      <c r="AA11" s="0" t="e">
        <f aca="false">T11</f>
        <v>#VALUE!</v>
      </c>
      <c r="AB11" s="0" t="str">
        <f aca="false">U11</f>
        <v/>
      </c>
      <c r="AG11" s="0" t="str">
        <f aca="false">W11</f>
        <v>LLC_BI__Covenant_Type__c</v>
      </c>
      <c r="AH11" s="0" t="str">
        <f aca="false">X11</f>
        <v>LLC_BI__Category__c</v>
      </c>
      <c r="AI11" s="0" t="str">
        <f aca="false">Y11</f>
        <v>String</v>
      </c>
      <c r="AJ11" s="0" t="n">
        <f aca="false">Z11</f>
        <v>255</v>
      </c>
      <c r="AK11" s="0" t="e">
        <f aca="false">AA11</f>
        <v>#VALUE!</v>
      </c>
      <c r="AL11" s="0" t="str">
        <f aca="false">AB11</f>
        <v/>
      </c>
    </row>
    <row r="12" customFormat="false" ht="15" hidden="false" customHeight="false" outlineLevel="0" collapsed="false">
      <c r="A12" s="0" t="s">
        <v>1144</v>
      </c>
      <c r="B12" s="0" t="s">
        <v>1145</v>
      </c>
      <c r="C12" s="0" t="s">
        <v>1</v>
      </c>
      <c r="D12" s="0" t="s">
        <v>1154</v>
      </c>
      <c r="E12" s="0" t="s">
        <v>1155</v>
      </c>
      <c r="F12" s="0" t="s">
        <v>1005</v>
      </c>
      <c r="G12" s="0" t="n">
        <v>32768</v>
      </c>
      <c r="H12" s="0" t="s">
        <v>903</v>
      </c>
      <c r="J12" s="0" t="s">
        <v>904</v>
      </c>
      <c r="L12" s="0" t="str">
        <f aca="false">IF(B12="","",B12)</f>
        <v>LLC_BI__Covenant_Type__c</v>
      </c>
      <c r="M12" s="0" t="str">
        <f aca="false">IF(D12="","",D12)</f>
        <v>CCS_Description__c</v>
      </c>
      <c r="N12" s="0" t="s">
        <v>1148</v>
      </c>
      <c r="O12" s="0" t="e">
        <f aca="false">IF(OR(M12="Id",SEARCH("ChangeType",M12,1)&gt;0,SEARCH("CommitNumber",M12,1)&gt;0),"N", "Y")</f>
        <v>#VALUE!</v>
      </c>
      <c r="P12" s="0" t="str">
        <f aca="false">L12</f>
        <v>LLC_BI__Covenant_Type__c</v>
      </c>
      <c r="Q12" s="0" t="str">
        <f aca="false">M12</f>
        <v>CCS_Description__c</v>
      </c>
      <c r="R12" s="0" t="s">
        <v>1148</v>
      </c>
      <c r="S12" s="0" t="n">
        <v>32768</v>
      </c>
      <c r="T12" s="0" t="e">
        <f aca="false">IF($O12="","",O12)</f>
        <v>#VALUE!</v>
      </c>
      <c r="U12" s="0" t="str">
        <f aca="false">IF($I12="","",I12)</f>
        <v/>
      </c>
      <c r="V12" s="0" t="str">
        <f aca="false">IF(Q12= "", "", IF(F12="Picklist", "Y", "N"))</f>
        <v>N</v>
      </c>
      <c r="W12" s="0" t="str">
        <f aca="false">P12</f>
        <v>LLC_BI__Covenant_Type__c</v>
      </c>
      <c r="X12" s="0" t="str">
        <f aca="false">Q12</f>
        <v>CCS_Description__c</v>
      </c>
      <c r="Y12" s="0" t="str">
        <f aca="false">R12</f>
        <v>String</v>
      </c>
      <c r="Z12" s="0" t="n">
        <f aca="false">IF(S12="","",S12)</f>
        <v>32768</v>
      </c>
      <c r="AA12" s="0" t="e">
        <f aca="false">T12</f>
        <v>#VALUE!</v>
      </c>
      <c r="AB12" s="0" t="str">
        <f aca="false">U12</f>
        <v/>
      </c>
      <c r="AG12" s="0" t="str">
        <f aca="false">W12</f>
        <v>LLC_BI__Covenant_Type__c</v>
      </c>
      <c r="AH12" s="0" t="str">
        <f aca="false">X12</f>
        <v>CCS_Description__c</v>
      </c>
      <c r="AI12" s="0" t="str">
        <f aca="false">Y12</f>
        <v>String</v>
      </c>
      <c r="AJ12" s="0" t="n">
        <f aca="false">Z12</f>
        <v>32768</v>
      </c>
      <c r="AK12" s="0" t="e">
        <f aca="false">AA12</f>
        <v>#VALUE!</v>
      </c>
      <c r="AL12" s="0" t="str">
        <f aca="false">AB12</f>
        <v/>
      </c>
    </row>
    <row r="13" customFormat="false" ht="15" hidden="false" customHeight="false" outlineLevel="0" collapsed="false">
      <c r="A13" s="0" t="s">
        <v>1144</v>
      </c>
      <c r="B13" s="0" t="s">
        <v>1145</v>
      </c>
      <c r="C13" s="0" t="s">
        <v>1156</v>
      </c>
      <c r="D13" s="0" t="s">
        <v>1157</v>
      </c>
      <c r="E13" s="0" t="s">
        <v>1158</v>
      </c>
      <c r="F13" s="0" t="s">
        <v>927</v>
      </c>
      <c r="H13" s="0" t="s">
        <v>904</v>
      </c>
      <c r="J13" s="0" t="s">
        <v>904</v>
      </c>
      <c r="L13" s="0" t="str">
        <f aca="false">IF(B13="","",B13)</f>
        <v>LLC_BI__Covenant_Type__c</v>
      </c>
      <c r="M13" s="0" t="str">
        <f aca="false">IF(D13="","",D13)</f>
        <v>LLC_BI__Is_Financial_Indicator__c</v>
      </c>
      <c r="N13" s="0" t="s">
        <v>1148</v>
      </c>
      <c r="O13" s="0" t="e">
        <f aca="false">IF(OR(M13="Id",SEARCH("ChangeType",M13,1)&gt;0,SEARCH("CommitNumber",M13,1)&gt;0),"N", "Y")</f>
        <v>#VALUE!</v>
      </c>
      <c r="P13" s="0" t="str">
        <f aca="false">L13</f>
        <v>LLC_BI__Covenant_Type__c</v>
      </c>
      <c r="Q13" s="0" t="str">
        <f aca="false">M13</f>
        <v>LLC_BI__Is_Financial_Indicator__c</v>
      </c>
      <c r="R13" s="0" t="s">
        <v>1159</v>
      </c>
      <c r="T13" s="0" t="e">
        <f aca="false">IF($O13="","",O13)</f>
        <v>#VALUE!</v>
      </c>
      <c r="U13" s="0" t="str">
        <f aca="false">IF($I13="","",I13)</f>
        <v/>
      </c>
      <c r="V13" s="0" t="str">
        <f aca="false">IF(Q13= "", "", IF(F13="Picklist", "Y", "N"))</f>
        <v>N</v>
      </c>
      <c r="W13" s="0" t="str">
        <f aca="false">P13</f>
        <v>LLC_BI__Covenant_Type__c</v>
      </c>
      <c r="X13" s="0" t="str">
        <f aca="false">Q13</f>
        <v>LLC_BI__Is_Financial_Indicator__c</v>
      </c>
      <c r="Y13" s="0" t="str">
        <f aca="false">R13</f>
        <v>Bool</v>
      </c>
      <c r="Z13" s="0" t="str">
        <f aca="false">IF(S13="","",S13)</f>
        <v/>
      </c>
      <c r="AA13" s="0" t="e">
        <f aca="false">T13</f>
        <v>#VALUE!</v>
      </c>
      <c r="AB13" s="0" t="str">
        <f aca="false">U13</f>
        <v/>
      </c>
      <c r="AG13" s="0" t="str">
        <f aca="false">W13</f>
        <v>LLC_BI__Covenant_Type__c</v>
      </c>
      <c r="AH13" s="0" t="str">
        <f aca="false">X13</f>
        <v>LLC_BI__Is_Financial_Indicator__c</v>
      </c>
      <c r="AI13" s="0" t="str">
        <f aca="false">Y13</f>
        <v>Bool</v>
      </c>
      <c r="AJ13" s="0" t="str">
        <f aca="false">Z13</f>
        <v/>
      </c>
      <c r="AK13" s="0" t="e">
        <f aca="false">AA13</f>
        <v>#VALUE!</v>
      </c>
      <c r="AL13" s="0" t="str">
        <f aca="false">AB13</f>
        <v/>
      </c>
    </row>
    <row r="14" customFormat="false" ht="15" hidden="false" customHeight="false" outlineLevel="0" collapsed="false">
      <c r="A14" s="0" t="s">
        <v>1144</v>
      </c>
      <c r="B14" s="0" t="s">
        <v>1145</v>
      </c>
      <c r="C14" s="0" t="s">
        <v>193</v>
      </c>
      <c r="D14" s="0" t="s">
        <v>192</v>
      </c>
      <c r="E14" s="0" t="s">
        <v>958</v>
      </c>
      <c r="F14" s="0" t="s">
        <v>931</v>
      </c>
      <c r="G14" s="0" t="n">
        <v>255</v>
      </c>
      <c r="H14" s="0" t="s">
        <v>903</v>
      </c>
      <c r="I14" s="0" t="s">
        <v>1160</v>
      </c>
      <c r="J14" s="0" t="s">
        <v>904</v>
      </c>
      <c r="L14" s="0" t="str">
        <f aca="false">IF(B14="","",B14)</f>
        <v>LLC_BI__Covenant_Type__c</v>
      </c>
      <c r="M14" s="0" t="str">
        <f aca="false">IF(D14="","",D14)</f>
        <v>LLC_BI__lookupKey__c</v>
      </c>
      <c r="N14" s="0" t="s">
        <v>1148</v>
      </c>
      <c r="O14" s="0" t="e">
        <f aca="false">IF(OR(M14="Id",SEARCH("ChangeType",M14,1)&gt;0,SEARCH("CommitNumber",M14,1)&gt;0),"N", "Y")</f>
        <v>#VALUE!</v>
      </c>
      <c r="P14" s="0" t="str">
        <f aca="false">L14</f>
        <v>LLC_BI__Covenant_Type__c</v>
      </c>
      <c r="Q14" s="0" t="str">
        <f aca="false">M14</f>
        <v>LLC_BI__lookupKey__c</v>
      </c>
      <c r="R14" s="0" t="s">
        <v>1148</v>
      </c>
      <c r="S14" s="0" t="n">
        <v>255</v>
      </c>
      <c r="T14" s="0" t="e">
        <f aca="false">IF($H14="","",O14)</f>
        <v>#VALUE!</v>
      </c>
      <c r="U14" s="0" t="str">
        <f aca="false">IF($I14="","",I14)</f>
        <v>E</v>
      </c>
      <c r="V14" s="0" t="str">
        <f aca="false">IF(Q14= "", "", IF(F14="Picklist", "Y", "N"))</f>
        <v>N</v>
      </c>
      <c r="W14" s="0" t="str">
        <f aca="false">P14</f>
        <v>LLC_BI__Covenant_Type__c</v>
      </c>
      <c r="X14" s="0" t="str">
        <f aca="false">Q14</f>
        <v>LLC_BI__lookupKey__c</v>
      </c>
      <c r="Y14" s="0" t="str">
        <f aca="false">R14</f>
        <v>String</v>
      </c>
      <c r="Z14" s="0" t="n">
        <f aca="false">IF(S14="","",S14)</f>
        <v>255</v>
      </c>
      <c r="AA14" s="0" t="e">
        <f aca="false">T14</f>
        <v>#VALUE!</v>
      </c>
      <c r="AB14" s="0" t="str">
        <f aca="false">U14</f>
        <v>E</v>
      </c>
      <c r="AG14" s="0" t="str">
        <f aca="false">W14</f>
        <v>LLC_BI__Covenant_Type__c</v>
      </c>
      <c r="AH14" s="0" t="str">
        <f aca="false">X14</f>
        <v>LLC_BI__lookupKey__c</v>
      </c>
      <c r="AI14" s="0" t="str">
        <f aca="false">Y14</f>
        <v>String</v>
      </c>
      <c r="AJ14" s="0" t="n">
        <f aca="false">Z14</f>
        <v>255</v>
      </c>
      <c r="AK14" s="0" t="e">
        <f aca="false">AA14</f>
        <v>#VALUE!</v>
      </c>
      <c r="AL14" s="0" t="str">
        <f aca="false">AB14</f>
        <v>E</v>
      </c>
    </row>
    <row r="15" customFormat="false" ht="15" hidden="false" customHeight="false" outlineLevel="0" collapsed="false">
      <c r="L15" s="0" t="s">
        <v>1145</v>
      </c>
      <c r="M15" s="0" t="s">
        <v>1161</v>
      </c>
      <c r="N15" s="0" t="s">
        <v>1148</v>
      </c>
      <c r="O15" s="0" t="e">
        <f aca="false">IF(OR(M15="Id",SEARCH("ChangeType",M15,1)&gt;0,SEARCH("CommitNumber",M15,1)&gt;0),"N", "Y")</f>
        <v>#VALUE!</v>
      </c>
      <c r="P15" s="0" t="str">
        <f aca="false">L15</f>
        <v>LLC_BI__Covenant_Type__c</v>
      </c>
      <c r="Q15" s="0" t="str">
        <f aca="false">M15</f>
        <v>Covenant_Type_ChangeType</v>
      </c>
      <c r="R15" s="0" t="s">
        <v>1148</v>
      </c>
      <c r="S15" s="0" t="n">
        <v>15</v>
      </c>
      <c r="T15" s="0" t="e">
        <f aca="false">IF($O15="","",O15)</f>
        <v>#VALUE!</v>
      </c>
      <c r="U15" s="0" t="str">
        <f aca="false">IF($I15="","",I15)</f>
        <v/>
      </c>
      <c r="V15" s="0" t="str">
        <f aca="false">IF(Q15= "", "", IF(F15="Picklist", "Y", "N"))</f>
        <v>N</v>
      </c>
      <c r="W15" s="0" t="str">
        <f aca="false">P15</f>
        <v>LLC_BI__Covenant_Type__c</v>
      </c>
      <c r="X15" s="0" t="str">
        <f aca="false">Q15</f>
        <v>Covenant_Type_ChangeType</v>
      </c>
      <c r="Y15" s="0" t="str">
        <f aca="false">R15</f>
        <v>String</v>
      </c>
      <c r="Z15" s="0" t="n">
        <f aca="false">IF(S15="","",S15)</f>
        <v>15</v>
      </c>
      <c r="AA15" s="0" t="e">
        <f aca="false">T15</f>
        <v>#VALUE!</v>
      </c>
      <c r="AB15" s="0" t="str">
        <f aca="false">U15</f>
        <v/>
      </c>
      <c r="AG15" s="0" t="str">
        <f aca="false">W15</f>
        <v>LLC_BI__Covenant_Type__c</v>
      </c>
      <c r="AH15" s="0" t="str">
        <f aca="false">X15</f>
        <v>Covenant_Type_ChangeType</v>
      </c>
      <c r="AI15" s="0" t="str">
        <f aca="false">Y15</f>
        <v>String</v>
      </c>
      <c r="AJ15" s="0" t="n">
        <f aca="false">Z15</f>
        <v>15</v>
      </c>
      <c r="AK15" s="0" t="e">
        <f aca="false">AA15</f>
        <v>#VALUE!</v>
      </c>
      <c r="AL15" s="0" t="str">
        <f aca="false">AB15</f>
        <v/>
      </c>
    </row>
    <row r="16" customFormat="false" ht="15" hidden="false" customHeight="false" outlineLevel="0" collapsed="false">
      <c r="L16" s="0" t="s">
        <v>1145</v>
      </c>
      <c r="M16" s="0" t="s">
        <v>1162</v>
      </c>
      <c r="N16" s="0" t="s">
        <v>1148</v>
      </c>
      <c r="O16" s="0" t="e">
        <f aca="false">IF(OR(M16="Id",SEARCH("ChangeType",M16,1)&gt;0,SEARCH("CommitNumber",M16,1)&gt;0),"N", "Y")</f>
        <v>#VALUE!</v>
      </c>
      <c r="P16" s="0" t="str">
        <f aca="false">L16</f>
        <v>LLC_BI__Covenant_Type__c</v>
      </c>
      <c r="Q16" s="0" t="str">
        <f aca="false">M16</f>
        <v>Covenant_CommitNumber</v>
      </c>
      <c r="R16" s="0" t="s">
        <v>1148</v>
      </c>
      <c r="S16" s="0" t="n">
        <v>18</v>
      </c>
      <c r="T16" s="0" t="e">
        <f aca="false">IF($O16="","",O16)</f>
        <v>#VALUE!</v>
      </c>
      <c r="U16" s="0" t="str">
        <f aca="false">IF($I16="","",I16)</f>
        <v/>
      </c>
      <c r="V16" s="0" t="str">
        <f aca="false">IF(Q16= "", "", IF(F16="Picklist", "Y", "N"))</f>
        <v>N</v>
      </c>
      <c r="W16" s="0" t="str">
        <f aca="false">P16</f>
        <v>LLC_BI__Covenant_Type__c</v>
      </c>
      <c r="X16" s="0" t="str">
        <f aca="false">Q16</f>
        <v>Covenant_CommitNumber</v>
      </c>
      <c r="Y16" s="0" t="str">
        <f aca="false">R16</f>
        <v>String</v>
      </c>
      <c r="Z16" s="0" t="n">
        <f aca="false">IF(S16="","",S16)</f>
        <v>18</v>
      </c>
      <c r="AA16" s="0" t="e">
        <f aca="false">T16</f>
        <v>#VALUE!</v>
      </c>
      <c r="AB16" s="0" t="str">
        <f aca="false">U16</f>
        <v/>
      </c>
      <c r="AG16" s="0" t="str">
        <f aca="false">W16</f>
        <v>LLC_BI__Covenant_Type__c</v>
      </c>
      <c r="AH16" s="0" t="str">
        <f aca="false">X16</f>
        <v>Covenant_CommitNumber</v>
      </c>
      <c r="AI16" s="0" t="str">
        <f aca="false">Y16</f>
        <v>String</v>
      </c>
      <c r="AJ16" s="0" t="n">
        <f aca="false">Z16</f>
        <v>18</v>
      </c>
      <c r="AK16" s="0" t="e">
        <f aca="false">AA16</f>
        <v>#VALUE!</v>
      </c>
      <c r="AL16" s="0" t="str">
        <f aca="false">AB16</f>
        <v/>
      </c>
    </row>
    <row r="17" customFormat="false" ht="15" hidden="false" customHeight="false" outlineLevel="0" collapsed="false">
      <c r="A17" s="0" t="s">
        <v>1163</v>
      </c>
      <c r="B17" s="0" t="s">
        <v>1164</v>
      </c>
      <c r="C17" s="0" t="s">
        <v>143</v>
      </c>
      <c r="D17" s="0" t="s">
        <v>143</v>
      </c>
      <c r="E17" s="0" t="s">
        <v>143</v>
      </c>
      <c r="F17" s="0" t="s">
        <v>143</v>
      </c>
      <c r="G17" s="0" t="s">
        <v>1146</v>
      </c>
      <c r="H17" s="0" t="s">
        <v>904</v>
      </c>
      <c r="I17" s="0" t="s">
        <v>1147</v>
      </c>
      <c r="J17" s="0" t="s">
        <v>903</v>
      </c>
      <c r="L17" s="0" t="str">
        <f aca="false">IF(B17="","",B17)</f>
        <v>LLC_BI__Covenant2__c</v>
      </c>
      <c r="M17" s="0" t="str">
        <f aca="false">IF(D17="","",C17)</f>
        <v>Id</v>
      </c>
      <c r="N17" s="0" t="s">
        <v>1148</v>
      </c>
      <c r="P17" s="0" t="str">
        <f aca="false">L17</f>
        <v>LLC_BI__Covenant2__c</v>
      </c>
      <c r="Q17" s="0" t="str">
        <f aca="false">M17</f>
        <v>Id</v>
      </c>
      <c r="R17" s="0" t="s">
        <v>1148</v>
      </c>
      <c r="S17" s="0" t="n">
        <v>18</v>
      </c>
      <c r="T17" s="0" t="s">
        <v>904</v>
      </c>
      <c r="U17" s="0" t="s">
        <v>1147</v>
      </c>
      <c r="V17" s="0" t="s">
        <v>904</v>
      </c>
      <c r="W17" s="0" t="str">
        <f aca="false">P17</f>
        <v>LLC_BI__Covenant2__c</v>
      </c>
      <c r="X17" s="0" t="str">
        <f aca="false">Q17</f>
        <v>Id</v>
      </c>
      <c r="Y17" s="0" t="str">
        <f aca="false">R17</f>
        <v>String</v>
      </c>
      <c r="Z17" s="0" t="n">
        <f aca="false">IF(S17="","",S17)</f>
        <v>18</v>
      </c>
      <c r="AA17" s="0" t="str">
        <f aca="false">T17</f>
        <v>N</v>
      </c>
      <c r="AB17" s="0" t="str">
        <f aca="false">U17</f>
        <v>P</v>
      </c>
      <c r="AG17" s="0" t="str">
        <f aca="false">W17</f>
        <v>LLC_BI__Covenant2__c</v>
      </c>
      <c r="AH17" s="0" t="str">
        <f aca="false">X17</f>
        <v>Id</v>
      </c>
      <c r="AI17" s="0" t="str">
        <f aca="false">Y17</f>
        <v>String</v>
      </c>
      <c r="AJ17" s="0" t="n">
        <f aca="false">Z17</f>
        <v>18</v>
      </c>
      <c r="AK17" s="0" t="str">
        <f aca="false">AA17</f>
        <v>N</v>
      </c>
      <c r="AL17" s="0" t="str">
        <f aca="false">AB17</f>
        <v>P</v>
      </c>
    </row>
    <row r="18" customFormat="false" ht="15" hidden="false" customHeight="false" outlineLevel="0" collapsed="false">
      <c r="A18" s="0" t="s">
        <v>1163</v>
      </c>
      <c r="B18" s="0" t="s">
        <v>1164</v>
      </c>
      <c r="C18" s="0" t="s">
        <v>165</v>
      </c>
      <c r="D18" s="0" t="s">
        <v>164</v>
      </c>
      <c r="E18" s="0" t="s">
        <v>909</v>
      </c>
      <c r="F18" s="0" t="s">
        <v>910</v>
      </c>
      <c r="J18" s="0" t="s">
        <v>903</v>
      </c>
      <c r="L18" s="0" t="str">
        <f aca="false">IF(B18="","",B18)</f>
        <v>LLC_BI__Covenant2__c</v>
      </c>
      <c r="M18" s="0" t="str">
        <f aca="false">IF(D18="","",C18)</f>
        <v>Created Date</v>
      </c>
      <c r="N18" s="0" t="s">
        <v>1148</v>
      </c>
      <c r="O18" s="0" t="s">
        <v>903</v>
      </c>
      <c r="P18" s="0" t="str">
        <f aca="false">L18</f>
        <v>LLC_BI__Covenant2__c</v>
      </c>
      <c r="Q18" s="0" t="str">
        <f aca="false">M18</f>
        <v>Created Date</v>
      </c>
      <c r="R18" s="0" t="s">
        <v>1149</v>
      </c>
      <c r="W18" s="0" t="str">
        <f aca="false">P18</f>
        <v>LLC_BI__Covenant2__c</v>
      </c>
      <c r="X18" s="0" t="str">
        <f aca="false">Q18</f>
        <v>Created Date</v>
      </c>
      <c r="Y18" s="0" t="str">
        <f aca="false">R18</f>
        <v>DATETIME</v>
      </c>
      <c r="Z18" s="0" t="str">
        <f aca="false">IF(S18="","",S18)</f>
        <v/>
      </c>
      <c r="AA18" s="0" t="n">
        <f aca="false">T18</f>
        <v>0</v>
      </c>
      <c r="AB18" s="0" t="n">
        <f aca="false">U18</f>
        <v>0</v>
      </c>
      <c r="AG18" s="0" t="str">
        <f aca="false">W18</f>
        <v>LLC_BI__Covenant2__c</v>
      </c>
      <c r="AH18" s="0" t="str">
        <f aca="false">X18</f>
        <v>Created Date</v>
      </c>
      <c r="AI18" s="0" t="str">
        <f aca="false">Y18</f>
        <v>DATETIME</v>
      </c>
      <c r="AJ18" s="0" t="str">
        <f aca="false">Z18</f>
        <v/>
      </c>
      <c r="AK18" s="0" t="n">
        <f aca="false">AA18</f>
        <v>0</v>
      </c>
      <c r="AL18" s="0" t="n">
        <f aca="false">AB18</f>
        <v>0</v>
      </c>
    </row>
    <row r="19" customFormat="false" ht="15" hidden="false" customHeight="false" outlineLevel="0" collapsed="false">
      <c r="A19" s="0" t="s">
        <v>1163</v>
      </c>
      <c r="B19" s="0" t="s">
        <v>1164</v>
      </c>
      <c r="C19" s="0" t="s">
        <v>906</v>
      </c>
      <c r="D19" s="0" t="s">
        <v>168</v>
      </c>
      <c r="E19" s="0" t="s">
        <v>907</v>
      </c>
      <c r="F19" s="0" t="s">
        <v>908</v>
      </c>
      <c r="G19" s="0" t="s">
        <v>1146</v>
      </c>
      <c r="I19" s="0" t="s">
        <v>1150</v>
      </c>
      <c r="J19" s="0" t="s">
        <v>903</v>
      </c>
      <c r="L19" s="0" t="str">
        <f aca="false">IF(B19="","",B19)</f>
        <v>LLC_BI__Covenant2__c</v>
      </c>
      <c r="M19" s="0" t="str">
        <f aca="false">IF(D19="","",C19)</f>
        <v>Created By</v>
      </c>
      <c r="N19" s="0" t="s">
        <v>1148</v>
      </c>
      <c r="O19" s="0" t="s">
        <v>903</v>
      </c>
      <c r="P19" s="0" t="str">
        <f aca="false">L19</f>
        <v>LLC_BI__Covenant2__c</v>
      </c>
      <c r="Q19" s="0" t="str">
        <f aca="false">M19</f>
        <v>Created By</v>
      </c>
      <c r="R19" s="0" t="s">
        <v>1148</v>
      </c>
      <c r="S19" s="0" t="n">
        <v>18</v>
      </c>
      <c r="W19" s="0" t="str">
        <f aca="false">P19</f>
        <v>LLC_BI__Covenant2__c</v>
      </c>
      <c r="X19" s="0" t="str">
        <f aca="false">Q19</f>
        <v>Created By</v>
      </c>
      <c r="Y19" s="0" t="str">
        <f aca="false">R19</f>
        <v>String</v>
      </c>
      <c r="Z19" s="0" t="n">
        <f aca="false">IF(S19="","",S19)</f>
        <v>18</v>
      </c>
      <c r="AA19" s="0" t="n">
        <f aca="false">T19</f>
        <v>0</v>
      </c>
      <c r="AB19" s="0" t="n">
        <f aca="false">U19</f>
        <v>0</v>
      </c>
      <c r="AG19" s="0" t="str">
        <f aca="false">W19</f>
        <v>LLC_BI__Covenant2__c</v>
      </c>
      <c r="AH19" s="0" t="str">
        <f aca="false">X19</f>
        <v>Created By</v>
      </c>
      <c r="AI19" s="0" t="str">
        <f aca="false">Y19</f>
        <v>String</v>
      </c>
      <c r="AJ19" s="0" t="n">
        <f aca="false">Z19</f>
        <v>18</v>
      </c>
      <c r="AK19" s="0" t="n">
        <f aca="false">AA19</f>
        <v>0</v>
      </c>
      <c r="AL19" s="0" t="n">
        <f aca="false">AB19</f>
        <v>0</v>
      </c>
    </row>
    <row r="20" customFormat="false" ht="15" hidden="false" customHeight="false" outlineLevel="0" collapsed="false">
      <c r="A20" s="0" t="s">
        <v>1163</v>
      </c>
      <c r="B20" s="0" t="s">
        <v>1164</v>
      </c>
      <c r="C20" s="0" t="s">
        <v>173</v>
      </c>
      <c r="D20" s="0" t="s">
        <v>172</v>
      </c>
      <c r="E20" s="0" t="s">
        <v>918</v>
      </c>
      <c r="F20" s="0" t="s">
        <v>910</v>
      </c>
      <c r="J20" s="0" t="s">
        <v>903</v>
      </c>
      <c r="L20" s="0" t="str">
        <f aca="false">IF(B20="","",B20)</f>
        <v>LLC_BI__Covenant2__c</v>
      </c>
      <c r="M20" s="0" t="str">
        <f aca="false">IF(D20="","",C20)</f>
        <v>Last Modified Date</v>
      </c>
      <c r="N20" s="0" t="s">
        <v>1148</v>
      </c>
      <c r="O20" s="0" t="s">
        <v>903</v>
      </c>
      <c r="P20" s="0" t="str">
        <f aca="false">L20</f>
        <v>LLC_BI__Covenant2__c</v>
      </c>
      <c r="Q20" s="0" t="str">
        <f aca="false">M20</f>
        <v>Last Modified Date</v>
      </c>
      <c r="R20" s="0" t="s">
        <v>1149</v>
      </c>
      <c r="W20" s="0" t="str">
        <f aca="false">P20</f>
        <v>LLC_BI__Covenant2__c</v>
      </c>
      <c r="X20" s="0" t="str">
        <f aca="false">Q20</f>
        <v>Last Modified Date</v>
      </c>
      <c r="Y20" s="0" t="str">
        <f aca="false">R20</f>
        <v>DATETIME</v>
      </c>
      <c r="Z20" s="0" t="str">
        <f aca="false">IF(S20="","",S20)</f>
        <v/>
      </c>
      <c r="AA20" s="0" t="n">
        <f aca="false">T20</f>
        <v>0</v>
      </c>
      <c r="AB20" s="0" t="n">
        <f aca="false">U20</f>
        <v>0</v>
      </c>
      <c r="AG20" s="0" t="str">
        <f aca="false">W20</f>
        <v>LLC_BI__Covenant2__c</v>
      </c>
      <c r="AH20" s="0" t="str">
        <f aca="false">X20</f>
        <v>Last Modified Date</v>
      </c>
      <c r="AI20" s="0" t="str">
        <f aca="false">Y20</f>
        <v>DATETIME</v>
      </c>
      <c r="AJ20" s="0" t="str">
        <f aca="false">Z20</f>
        <v/>
      </c>
      <c r="AK20" s="0" t="n">
        <f aca="false">AA20</f>
        <v>0</v>
      </c>
      <c r="AL20" s="0" t="n">
        <f aca="false">AB20</f>
        <v>0</v>
      </c>
    </row>
    <row r="21" customFormat="false" ht="15" hidden="false" customHeight="false" outlineLevel="0" collapsed="false">
      <c r="A21" s="0" t="s">
        <v>1163</v>
      </c>
      <c r="B21" s="0" t="s">
        <v>1164</v>
      </c>
      <c r="C21" s="0" t="s">
        <v>916</v>
      </c>
      <c r="D21" s="0" t="s">
        <v>175</v>
      </c>
      <c r="E21" s="0" t="s">
        <v>917</v>
      </c>
      <c r="F21" s="0" t="s">
        <v>908</v>
      </c>
      <c r="G21" s="0" t="s">
        <v>1146</v>
      </c>
      <c r="I21" s="0" t="s">
        <v>1150</v>
      </c>
      <c r="J21" s="0" t="s">
        <v>903</v>
      </c>
      <c r="L21" s="0" t="str">
        <f aca="false">IF(B21="","",B21)</f>
        <v>LLC_BI__Covenant2__c</v>
      </c>
      <c r="M21" s="0" t="str">
        <f aca="false">IF(D21="","",C21)</f>
        <v>Last Modified By</v>
      </c>
      <c r="N21" s="0" t="s">
        <v>1148</v>
      </c>
      <c r="O21" s="0" t="s">
        <v>903</v>
      </c>
      <c r="P21" s="0" t="str">
        <f aca="false">L21</f>
        <v>LLC_BI__Covenant2__c</v>
      </c>
      <c r="Q21" s="0" t="str">
        <f aca="false">M21</f>
        <v>Last Modified By</v>
      </c>
      <c r="R21" s="0" t="s">
        <v>1148</v>
      </c>
      <c r="S21" s="0" t="n">
        <v>18</v>
      </c>
      <c r="W21" s="0" t="str">
        <f aca="false">P21</f>
        <v>LLC_BI__Covenant2__c</v>
      </c>
      <c r="X21" s="0" t="str">
        <f aca="false">Q21</f>
        <v>Last Modified By</v>
      </c>
      <c r="Y21" s="0" t="str">
        <f aca="false">R21</f>
        <v>String</v>
      </c>
      <c r="Z21" s="0" t="n">
        <f aca="false">IF(S21="","",S21)</f>
        <v>18</v>
      </c>
      <c r="AA21" s="0" t="n">
        <f aca="false">T21</f>
        <v>0</v>
      </c>
      <c r="AB21" s="0" t="n">
        <f aca="false">U21</f>
        <v>0</v>
      </c>
      <c r="AG21" s="0" t="str">
        <f aca="false">W21</f>
        <v>LLC_BI__Covenant2__c</v>
      </c>
      <c r="AH21" s="0" t="str">
        <f aca="false">X21</f>
        <v>Last Modified By</v>
      </c>
      <c r="AI21" s="0" t="str">
        <f aca="false">Y21</f>
        <v>String</v>
      </c>
      <c r="AJ21" s="0" t="n">
        <f aca="false">Z21</f>
        <v>18</v>
      </c>
      <c r="AK21" s="0" t="n">
        <f aca="false">AA21</f>
        <v>0</v>
      </c>
      <c r="AL21" s="0" t="n">
        <f aca="false">AB21</f>
        <v>0</v>
      </c>
    </row>
    <row r="22" customFormat="false" ht="15" hidden="false" customHeight="false" outlineLevel="0" collapsed="false">
      <c r="A22" s="0" t="s">
        <v>1163</v>
      </c>
      <c r="B22" s="0" t="s">
        <v>1164</v>
      </c>
      <c r="C22" s="0" t="s">
        <v>1165</v>
      </c>
      <c r="D22" s="0" t="s">
        <v>1166</v>
      </c>
      <c r="E22" s="0" t="s">
        <v>1167</v>
      </c>
      <c r="F22" s="0" t="s">
        <v>1168</v>
      </c>
      <c r="G22" s="0" t="s">
        <v>1146</v>
      </c>
      <c r="I22" s="0" t="s">
        <v>1150</v>
      </c>
      <c r="J22" s="0" t="s">
        <v>904</v>
      </c>
      <c r="L22" s="0" t="str">
        <f aca="false">IF(B22="","",B22)</f>
        <v>LLC_BI__Covenant2__c</v>
      </c>
      <c r="M22" s="0" t="str">
        <f aca="false">IF(D22="","",C22)</f>
        <v>Account</v>
      </c>
      <c r="N22" s="0" t="s">
        <v>1148</v>
      </c>
      <c r="O22" s="0" t="s">
        <v>903</v>
      </c>
      <c r="P22" s="0" t="str">
        <f aca="false">L22</f>
        <v>LLC_BI__Covenant2__c</v>
      </c>
      <c r="Q22" s="0" t="str">
        <f aca="false">M22</f>
        <v>Account</v>
      </c>
      <c r="R22" s="0" t="s">
        <v>1148</v>
      </c>
      <c r="S22" s="0" t="n">
        <v>18</v>
      </c>
      <c r="W22" s="0" t="str">
        <f aca="false">P22</f>
        <v>LLC_BI__Covenant2__c</v>
      </c>
      <c r="X22" s="0" t="str">
        <f aca="false">Q22</f>
        <v>Account</v>
      </c>
      <c r="Y22" s="0" t="str">
        <f aca="false">R22</f>
        <v>String</v>
      </c>
      <c r="Z22" s="0" t="n">
        <f aca="false">IF(S22="","",S22)</f>
        <v>18</v>
      </c>
      <c r="AA22" s="0" t="n">
        <f aca="false">T22</f>
        <v>0</v>
      </c>
      <c r="AB22" s="0" t="n">
        <f aca="false">U22</f>
        <v>0</v>
      </c>
      <c r="AG22" s="0" t="str">
        <f aca="false">W22</f>
        <v>LLC_BI__Covenant2__c</v>
      </c>
      <c r="AH22" s="0" t="str">
        <f aca="false">X22</f>
        <v>Account</v>
      </c>
      <c r="AI22" s="0" t="str">
        <f aca="false">Y22</f>
        <v>String</v>
      </c>
      <c r="AJ22" s="0" t="n">
        <f aca="false">Z22</f>
        <v>18</v>
      </c>
      <c r="AK22" s="0" t="n">
        <f aca="false">AA22</f>
        <v>0</v>
      </c>
      <c r="AL22" s="0" t="n">
        <f aca="false">AB22</f>
        <v>0</v>
      </c>
    </row>
    <row r="23" customFormat="false" ht="15" hidden="false" customHeight="false" outlineLevel="0" collapsed="false">
      <c r="A23" s="0" t="s">
        <v>1163</v>
      </c>
      <c r="B23" s="0" t="s">
        <v>1164</v>
      </c>
      <c r="C23" s="0" t="s">
        <v>1169</v>
      </c>
      <c r="D23" s="0" t="s">
        <v>1170</v>
      </c>
      <c r="E23" s="0" t="s">
        <v>1155</v>
      </c>
      <c r="F23" s="0" t="s">
        <v>913</v>
      </c>
      <c r="G23" s="0" t="s">
        <v>1153</v>
      </c>
      <c r="J23" s="0" t="s">
        <v>904</v>
      </c>
      <c r="L23" s="0" t="str">
        <f aca="false">IF(B23="","",B23)</f>
        <v>LLC_BI__Covenant2__c</v>
      </c>
      <c r="M23" s="0" t="str">
        <f aca="false">IF(D23="","",C23)</f>
        <v>Action</v>
      </c>
      <c r="P23" s="0" t="str">
        <f aca="false">L23</f>
        <v>LLC_BI__Covenant2__c</v>
      </c>
      <c r="Q23" s="0" t="str">
        <f aca="false">M23</f>
        <v>Action</v>
      </c>
      <c r="R23" s="0" t="s">
        <v>1148</v>
      </c>
      <c r="S23" s="0" t="n">
        <v>255</v>
      </c>
      <c r="T23" s="0" t="str">
        <f aca="false">IF($O23="","",O23)</f>
        <v/>
      </c>
      <c r="U23" s="0" t="str">
        <f aca="false">IF($O23="","",P23)</f>
        <v/>
      </c>
      <c r="V23" s="0" t="str">
        <f aca="false">IF(Q23= "", "", IF(F23="Picklist", "Y", "N"))</f>
        <v>Y</v>
      </c>
      <c r="W23" s="0" t="str">
        <f aca="false">P23</f>
        <v>LLC_BI__Covenant2__c</v>
      </c>
      <c r="X23" s="0" t="str">
        <f aca="false">Q23</f>
        <v>Action</v>
      </c>
      <c r="Y23" s="0" t="str">
        <f aca="false">R23</f>
        <v>String</v>
      </c>
      <c r="Z23" s="0" t="n">
        <f aca="false">IF(S23="","",S23)</f>
        <v>255</v>
      </c>
      <c r="AA23" s="0" t="str">
        <f aca="false">T23</f>
        <v/>
      </c>
      <c r="AB23" s="0" t="str">
        <f aca="false">U23</f>
        <v/>
      </c>
      <c r="AG23" s="0" t="str">
        <f aca="false">W23</f>
        <v>LLC_BI__Covenant2__c</v>
      </c>
      <c r="AH23" s="0" t="str">
        <f aca="false">X23</f>
        <v>Action</v>
      </c>
      <c r="AI23" s="0" t="str">
        <f aca="false">Y23</f>
        <v>String</v>
      </c>
      <c r="AJ23" s="0" t="n">
        <f aca="false">Z23</f>
        <v>255</v>
      </c>
      <c r="AK23" s="0" t="str">
        <f aca="false">AA23</f>
        <v/>
      </c>
      <c r="AL23" s="0" t="str">
        <f aca="false">AB23</f>
        <v/>
      </c>
    </row>
    <row r="24" customFormat="false" ht="15" hidden="false" customHeight="false" outlineLevel="0" collapsed="false">
      <c r="A24" s="0" t="s">
        <v>1163</v>
      </c>
      <c r="B24" s="0" t="s">
        <v>1164</v>
      </c>
      <c r="C24" s="0" t="s">
        <v>1171</v>
      </c>
      <c r="D24" s="0" t="s">
        <v>1172</v>
      </c>
      <c r="E24" s="0" t="s">
        <v>1173</v>
      </c>
      <c r="F24" s="0" t="s">
        <v>927</v>
      </c>
      <c r="H24" s="0" t="s">
        <v>904</v>
      </c>
      <c r="J24" s="0" t="s">
        <v>904</v>
      </c>
      <c r="L24" s="0" t="str">
        <f aca="false">IF(B24="","",B24)</f>
        <v>LLC_BI__Covenant2__c</v>
      </c>
      <c r="M24" s="0" t="str">
        <f aca="false">IF(D24="","",C24)</f>
        <v>Active</v>
      </c>
      <c r="N24" s="0" t="s">
        <v>1148</v>
      </c>
      <c r="O24" s="0" t="s">
        <v>903</v>
      </c>
      <c r="P24" s="0" t="str">
        <f aca="false">L24</f>
        <v>LLC_BI__Covenant2__c</v>
      </c>
      <c r="Q24" s="0" t="str">
        <f aca="false">M24</f>
        <v>Active</v>
      </c>
      <c r="R24" s="0" t="s">
        <v>1159</v>
      </c>
      <c r="T24" s="0" t="str">
        <f aca="false">IF($O24="","",O24)</f>
        <v>Y</v>
      </c>
      <c r="V24" s="0" t="str">
        <f aca="false">IF(Q24= "", "", IF(F24="Picklist", "Y", "N"))</f>
        <v>N</v>
      </c>
      <c r="W24" s="0" t="str">
        <f aca="false">P24</f>
        <v>LLC_BI__Covenant2__c</v>
      </c>
      <c r="X24" s="0" t="str">
        <f aca="false">Q24</f>
        <v>Active</v>
      </c>
      <c r="Y24" s="0" t="str">
        <f aca="false">R24</f>
        <v>Bool</v>
      </c>
      <c r="Z24" s="0" t="str">
        <f aca="false">IF(S24="","",S24)</f>
        <v/>
      </c>
      <c r="AA24" s="0" t="str">
        <f aca="false">T24</f>
        <v>Y</v>
      </c>
      <c r="AB24" s="0" t="n">
        <f aca="false">U24</f>
        <v>0</v>
      </c>
      <c r="AG24" s="0" t="str">
        <f aca="false">W24</f>
        <v>LLC_BI__Covenant2__c</v>
      </c>
      <c r="AH24" s="0" t="str">
        <f aca="false">X24</f>
        <v>Active</v>
      </c>
      <c r="AI24" s="0" t="str">
        <f aca="false">Y24</f>
        <v>Bool</v>
      </c>
      <c r="AJ24" s="0" t="str">
        <f aca="false">Z24</f>
        <v/>
      </c>
      <c r="AK24" s="0" t="str">
        <f aca="false">AA24</f>
        <v>Y</v>
      </c>
      <c r="AL24" s="0" t="n">
        <f aca="false">AB24</f>
        <v>0</v>
      </c>
    </row>
    <row r="25" customFormat="false" ht="15" hidden="false" customHeight="false" outlineLevel="0" collapsed="false">
      <c r="A25" s="0" t="s">
        <v>1163</v>
      </c>
      <c r="B25" s="0" t="s">
        <v>1164</v>
      </c>
      <c r="C25" s="0" t="s">
        <v>1174</v>
      </c>
      <c r="D25" s="0" t="s">
        <v>1175</v>
      </c>
      <c r="E25" s="0" t="s">
        <v>1176</v>
      </c>
      <c r="F25" s="0" t="s">
        <v>1005</v>
      </c>
      <c r="G25" s="0" t="n">
        <v>32768</v>
      </c>
      <c r="J25" s="0" t="s">
        <v>904</v>
      </c>
      <c r="L25" s="0" t="str">
        <f aca="false">IF(B25="","",B25)</f>
        <v>LLC_BI__Covenant2__c</v>
      </c>
      <c r="M25" s="0" t="str">
        <f aca="false">IF(D25="","",C25)</f>
        <v>Comments</v>
      </c>
      <c r="N25" s="0" t="s">
        <v>1148</v>
      </c>
      <c r="O25" s="0" t="s">
        <v>903</v>
      </c>
      <c r="P25" s="0" t="str">
        <f aca="false">L25</f>
        <v>LLC_BI__Covenant2__c</v>
      </c>
      <c r="Q25" s="0" t="str">
        <f aca="false">M25</f>
        <v>Comments</v>
      </c>
      <c r="R25" s="0" t="s">
        <v>1148</v>
      </c>
      <c r="S25" s="0" t="n">
        <v>32768</v>
      </c>
      <c r="W25" s="0" t="str">
        <f aca="false">P25</f>
        <v>LLC_BI__Covenant2__c</v>
      </c>
      <c r="X25" s="0" t="str">
        <f aca="false">Q25</f>
        <v>Comments</v>
      </c>
      <c r="Y25" s="0" t="str">
        <f aca="false">R25</f>
        <v>String</v>
      </c>
      <c r="Z25" s="0" t="n">
        <f aca="false">IF(S25="","",S25)</f>
        <v>32768</v>
      </c>
      <c r="AA25" s="0" t="n">
        <f aca="false">T25</f>
        <v>0</v>
      </c>
      <c r="AB25" s="0" t="n">
        <f aca="false">U25</f>
        <v>0</v>
      </c>
      <c r="AG25" s="0" t="str">
        <f aca="false">W25</f>
        <v>LLC_BI__Covenant2__c</v>
      </c>
      <c r="AH25" s="0" t="str">
        <f aca="false">X25</f>
        <v>Comments</v>
      </c>
      <c r="AI25" s="0" t="str">
        <f aca="false">Y25</f>
        <v>String</v>
      </c>
      <c r="AJ25" s="0" t="n">
        <f aca="false">Z25</f>
        <v>32768</v>
      </c>
      <c r="AK25" s="0" t="n">
        <f aca="false">AA25</f>
        <v>0</v>
      </c>
      <c r="AL25" s="0" t="n">
        <f aca="false">AB25</f>
        <v>0</v>
      </c>
    </row>
    <row r="26" customFormat="false" ht="15" hidden="false" customHeight="false" outlineLevel="0" collapsed="false">
      <c r="A26" s="0" t="s">
        <v>1163</v>
      </c>
      <c r="B26" s="0" t="s">
        <v>1164</v>
      </c>
      <c r="C26" s="0" t="s">
        <v>1177</v>
      </c>
      <c r="D26" s="0" t="s">
        <v>1178</v>
      </c>
      <c r="E26" s="0" t="s">
        <v>1179</v>
      </c>
      <c r="F26" s="0" t="s">
        <v>913</v>
      </c>
      <c r="G26" s="0" t="s">
        <v>1153</v>
      </c>
      <c r="J26" s="0" t="s">
        <v>904</v>
      </c>
      <c r="L26" s="0" t="str">
        <f aca="false">IF(B26="","",B26)</f>
        <v>LLC_BI__Covenant2__c</v>
      </c>
      <c r="M26" s="0" t="str">
        <f aca="false">IF(D26="","",C26)</f>
        <v>Compliance Days Prior</v>
      </c>
      <c r="P26" s="0" t="str">
        <f aca="false">L26</f>
        <v>LLC_BI__Covenant2__c</v>
      </c>
      <c r="Q26" s="0" t="str">
        <f aca="false">M26</f>
        <v>Compliance Days Prior</v>
      </c>
      <c r="R26" s="0" t="s">
        <v>1148</v>
      </c>
      <c r="S26" s="0" t="n">
        <v>255</v>
      </c>
      <c r="T26" s="0" t="str">
        <f aca="false">IF($O26="","",O26)</f>
        <v/>
      </c>
      <c r="U26" s="0" t="str">
        <f aca="false">IF($O26="","",P26)</f>
        <v/>
      </c>
      <c r="V26" s="0" t="str">
        <f aca="false">IF(Q26= "", "", IF(F26="Picklist", "Y", "N"))</f>
        <v>Y</v>
      </c>
      <c r="W26" s="0" t="str">
        <f aca="false">P26</f>
        <v>LLC_BI__Covenant2__c</v>
      </c>
      <c r="X26" s="0" t="str">
        <f aca="false">Q26</f>
        <v>Compliance Days Prior</v>
      </c>
      <c r="Y26" s="0" t="str">
        <f aca="false">R26</f>
        <v>String</v>
      </c>
      <c r="Z26" s="0" t="n">
        <f aca="false">IF(S26="","",S26)</f>
        <v>255</v>
      </c>
      <c r="AA26" s="0" t="str">
        <f aca="false">T26</f>
        <v/>
      </c>
      <c r="AB26" s="0" t="str">
        <f aca="false">U26</f>
        <v/>
      </c>
      <c r="AG26" s="0" t="str">
        <f aca="false">W26</f>
        <v>LLC_BI__Covenant2__c</v>
      </c>
      <c r="AH26" s="0" t="str">
        <f aca="false">X26</f>
        <v>Compliance Days Prior</v>
      </c>
      <c r="AI26" s="0" t="str">
        <f aca="false">Y26</f>
        <v>String</v>
      </c>
      <c r="AJ26" s="0" t="n">
        <f aca="false">Z26</f>
        <v>255</v>
      </c>
      <c r="AK26" s="0" t="str">
        <f aca="false">AA26</f>
        <v/>
      </c>
      <c r="AL26" s="0" t="str">
        <f aca="false">AB26</f>
        <v/>
      </c>
    </row>
    <row r="27" customFormat="false" ht="15" hidden="false" customHeight="false" outlineLevel="0" collapsed="false">
      <c r="A27" s="0" t="s">
        <v>1163</v>
      </c>
      <c r="B27" s="0" t="s">
        <v>1164</v>
      </c>
      <c r="C27" s="0" t="s">
        <v>1144</v>
      </c>
      <c r="D27" s="0" t="s">
        <v>1180</v>
      </c>
      <c r="F27" s="0" t="s">
        <v>913</v>
      </c>
      <c r="G27" s="0" t="s">
        <v>1153</v>
      </c>
      <c r="J27" s="0" t="s">
        <v>904</v>
      </c>
      <c r="L27" s="0" t="str">
        <f aca="false">IF(B27="","",B27)</f>
        <v>LLC_BI__Covenant2__c</v>
      </c>
      <c r="M27" s="0" t="str">
        <f aca="false">IF(D27="","",C27)</f>
        <v>Covenant Type</v>
      </c>
      <c r="P27" s="0" t="str">
        <f aca="false">L27</f>
        <v>LLC_BI__Covenant2__c</v>
      </c>
      <c r="Q27" s="0" t="str">
        <f aca="false">M27</f>
        <v>Covenant Type</v>
      </c>
      <c r="R27" s="0" t="s">
        <v>1148</v>
      </c>
      <c r="S27" s="0" t="n">
        <v>255</v>
      </c>
      <c r="T27" s="0" t="str">
        <f aca="false">IF($O27="","",O27)</f>
        <v/>
      </c>
      <c r="U27" s="0" t="str">
        <f aca="false">IF($O27="","",P27)</f>
        <v/>
      </c>
      <c r="V27" s="0" t="str">
        <f aca="false">IF(Q27= "", "", IF(F27="Picklist", "Y", "N"))</f>
        <v>Y</v>
      </c>
      <c r="W27" s="0" t="str">
        <f aca="false">P27</f>
        <v>LLC_BI__Covenant2__c</v>
      </c>
      <c r="X27" s="0" t="str">
        <f aca="false">Q27</f>
        <v>Covenant Type</v>
      </c>
      <c r="Y27" s="0" t="str">
        <f aca="false">R27</f>
        <v>String</v>
      </c>
      <c r="Z27" s="0" t="n">
        <f aca="false">IF(S27="","",S27)</f>
        <v>255</v>
      </c>
      <c r="AA27" s="0" t="str">
        <f aca="false">T27</f>
        <v/>
      </c>
      <c r="AB27" s="0" t="str">
        <f aca="false">U27</f>
        <v/>
      </c>
      <c r="AG27" s="0" t="str">
        <f aca="false">W27</f>
        <v>LLC_BI__Covenant2__c</v>
      </c>
      <c r="AH27" s="0" t="str">
        <f aca="false">X27</f>
        <v>Covenant Type</v>
      </c>
      <c r="AI27" s="0" t="str">
        <f aca="false">Y27</f>
        <v>String</v>
      </c>
      <c r="AJ27" s="0" t="n">
        <f aca="false">Z27</f>
        <v>255</v>
      </c>
      <c r="AK27" s="0" t="str">
        <f aca="false">AA27</f>
        <v/>
      </c>
      <c r="AL27" s="0" t="str">
        <f aca="false">AB27</f>
        <v/>
      </c>
    </row>
    <row r="28" customFormat="false" ht="15" hidden="false" customHeight="false" outlineLevel="0" collapsed="false">
      <c r="A28" s="0" t="s">
        <v>1163</v>
      </c>
      <c r="B28" s="0" t="s">
        <v>1164</v>
      </c>
      <c r="C28" s="0" t="s">
        <v>1181</v>
      </c>
      <c r="D28" s="0" t="s">
        <v>1182</v>
      </c>
      <c r="E28" s="0" t="s">
        <v>1183</v>
      </c>
      <c r="F28" s="0" t="s">
        <v>1184</v>
      </c>
      <c r="G28" s="0" t="n">
        <v>18</v>
      </c>
      <c r="H28" s="0" t="s">
        <v>903</v>
      </c>
      <c r="J28" s="0" t="s">
        <v>904</v>
      </c>
      <c r="K28" s="0" t="s">
        <v>1185</v>
      </c>
      <c r="L28" s="0" t="str">
        <f aca="false">IF(B28="","",B28)</f>
        <v>LLC_BI__Covenant2__c</v>
      </c>
      <c r="M28" s="0" t="str">
        <f aca="false">IF(D28="","",C28)</f>
        <v>Days Past Next Evaluation</v>
      </c>
      <c r="P28" s="0" t="str">
        <f aca="false">L28</f>
        <v>LLC_BI__Covenant2__c</v>
      </c>
      <c r="Q28" s="0" t="str">
        <f aca="false">M28</f>
        <v>Days Past Next Evaluation</v>
      </c>
      <c r="R28" s="0" t="s">
        <v>1186</v>
      </c>
      <c r="S28" s="0" t="n">
        <f aca="false">G28</f>
        <v>18</v>
      </c>
      <c r="W28" s="0" t="str">
        <f aca="false">P28</f>
        <v>LLC_BI__Covenant2__c</v>
      </c>
      <c r="X28" s="0" t="str">
        <f aca="false">Q28</f>
        <v>Days Past Next Evaluation</v>
      </c>
      <c r="Y28" s="0" t="str">
        <f aca="false">R28</f>
        <v>Integer</v>
      </c>
      <c r="Z28" s="0" t="n">
        <f aca="false">IF(S28="","",S28)</f>
        <v>18</v>
      </c>
      <c r="AA28" s="0" t="n">
        <f aca="false">T28</f>
        <v>0</v>
      </c>
      <c r="AB28" s="0" t="n">
        <f aca="false">U28</f>
        <v>0</v>
      </c>
      <c r="AG28" s="0" t="str">
        <f aca="false">W28</f>
        <v>LLC_BI__Covenant2__c</v>
      </c>
      <c r="AH28" s="0" t="str">
        <f aca="false">X28</f>
        <v>Days Past Next Evaluation</v>
      </c>
      <c r="AI28" s="0" t="str">
        <f aca="false">Y28</f>
        <v>Integer</v>
      </c>
      <c r="AJ28" s="0" t="n">
        <f aca="false">Z28</f>
        <v>18</v>
      </c>
      <c r="AK28" s="0" t="n">
        <f aca="false">AA28</f>
        <v>0</v>
      </c>
      <c r="AL28" s="0" t="n">
        <f aca="false">AB28</f>
        <v>0</v>
      </c>
    </row>
    <row r="29" customFormat="false" ht="15" hidden="false" customHeight="false" outlineLevel="0" collapsed="false">
      <c r="A29" s="0" t="s">
        <v>1163</v>
      </c>
      <c r="B29" s="0" t="s">
        <v>1164</v>
      </c>
      <c r="C29" s="0" t="s">
        <v>1187</v>
      </c>
      <c r="D29" s="0" t="s">
        <v>1188</v>
      </c>
      <c r="E29" s="0" t="s">
        <v>1189</v>
      </c>
      <c r="F29" s="0" t="s">
        <v>1184</v>
      </c>
      <c r="G29" s="0" t="n">
        <v>18</v>
      </c>
      <c r="H29" s="0" t="s">
        <v>903</v>
      </c>
      <c r="J29" s="0" t="s">
        <v>904</v>
      </c>
      <c r="K29" s="0" t="s">
        <v>1190</v>
      </c>
      <c r="L29" s="0" t="str">
        <f aca="false">IF(B29="","",B29)</f>
        <v>LLC_BI__Covenant2__c</v>
      </c>
      <c r="M29" s="0" t="str">
        <f aca="false">IF(D29="","",C29)</f>
        <v>Days Until Next Evaluation</v>
      </c>
      <c r="P29" s="0" t="str">
        <f aca="false">L29</f>
        <v>LLC_BI__Covenant2__c</v>
      </c>
      <c r="Q29" s="0" t="str">
        <f aca="false">M29</f>
        <v>Days Until Next Evaluation</v>
      </c>
      <c r="R29" s="0" t="s">
        <v>1186</v>
      </c>
      <c r="S29" s="0" t="n">
        <f aca="false">G29</f>
        <v>18</v>
      </c>
      <c r="W29" s="0" t="str">
        <f aca="false">P29</f>
        <v>LLC_BI__Covenant2__c</v>
      </c>
      <c r="X29" s="0" t="str">
        <f aca="false">Q29</f>
        <v>Days Until Next Evaluation</v>
      </c>
      <c r="Y29" s="0" t="str">
        <f aca="false">R29</f>
        <v>Integer</v>
      </c>
      <c r="Z29" s="0" t="n">
        <f aca="false">IF(S29="","",S29)</f>
        <v>18</v>
      </c>
      <c r="AA29" s="0" t="n">
        <f aca="false">T29</f>
        <v>0</v>
      </c>
      <c r="AB29" s="0" t="n">
        <f aca="false">U29</f>
        <v>0</v>
      </c>
      <c r="AG29" s="0" t="str">
        <f aca="false">W29</f>
        <v>LLC_BI__Covenant2__c</v>
      </c>
      <c r="AH29" s="0" t="str">
        <f aca="false">X29</f>
        <v>Days Until Next Evaluation</v>
      </c>
      <c r="AI29" s="0" t="str">
        <f aca="false">Y29</f>
        <v>Integer</v>
      </c>
      <c r="AJ29" s="0" t="n">
        <f aca="false">Z29</f>
        <v>18</v>
      </c>
      <c r="AK29" s="0" t="n">
        <f aca="false">AA29</f>
        <v>0</v>
      </c>
      <c r="AL29" s="0" t="n">
        <f aca="false">AB29</f>
        <v>0</v>
      </c>
    </row>
    <row r="30" customFormat="false" ht="15" hidden="false" customHeight="false" outlineLevel="0" collapsed="false">
      <c r="A30" s="0" t="s">
        <v>1163</v>
      </c>
      <c r="B30" s="0" t="s">
        <v>1164</v>
      </c>
      <c r="C30" s="0" t="s">
        <v>1</v>
      </c>
      <c r="D30" s="0" t="s">
        <v>1154</v>
      </c>
      <c r="E30" s="0" t="s">
        <v>1155</v>
      </c>
      <c r="F30" s="0" t="s">
        <v>1005</v>
      </c>
      <c r="G30" s="0" t="n">
        <v>32768</v>
      </c>
      <c r="J30" s="0" t="s">
        <v>904</v>
      </c>
      <c r="L30" s="0" t="str">
        <f aca="false">IF(B30="","",B30)</f>
        <v>LLC_BI__Covenant2__c</v>
      </c>
      <c r="M30" s="0" t="str">
        <f aca="false">IF(D30="","",C30)</f>
        <v>Description</v>
      </c>
      <c r="N30" s="0" t="s">
        <v>1148</v>
      </c>
      <c r="O30" s="0" t="s">
        <v>903</v>
      </c>
      <c r="P30" s="0" t="str">
        <f aca="false">L30</f>
        <v>LLC_BI__Covenant2__c</v>
      </c>
      <c r="Q30" s="0" t="str">
        <f aca="false">M30</f>
        <v>Description</v>
      </c>
      <c r="R30" s="0" t="s">
        <v>1148</v>
      </c>
      <c r="S30" s="0" t="n">
        <v>32768</v>
      </c>
      <c r="W30" s="0" t="str">
        <f aca="false">P30</f>
        <v>LLC_BI__Covenant2__c</v>
      </c>
      <c r="X30" s="0" t="str">
        <f aca="false">Q30</f>
        <v>Description</v>
      </c>
      <c r="Y30" s="0" t="str">
        <f aca="false">R30</f>
        <v>String</v>
      </c>
      <c r="Z30" s="0" t="n">
        <f aca="false">IF(S30="","",S30)</f>
        <v>32768</v>
      </c>
      <c r="AA30" s="0" t="n">
        <f aca="false">T30</f>
        <v>0</v>
      </c>
      <c r="AB30" s="0" t="n">
        <f aca="false">U30</f>
        <v>0</v>
      </c>
      <c r="AG30" s="0" t="str">
        <f aca="false">W30</f>
        <v>LLC_BI__Covenant2__c</v>
      </c>
      <c r="AH30" s="0" t="str">
        <f aca="false">X30</f>
        <v>Description</v>
      </c>
      <c r="AI30" s="0" t="str">
        <f aca="false">Y30</f>
        <v>String</v>
      </c>
      <c r="AJ30" s="0" t="n">
        <f aca="false">Z30</f>
        <v>32768</v>
      </c>
      <c r="AK30" s="0" t="n">
        <f aca="false">AA30</f>
        <v>0</v>
      </c>
      <c r="AL30" s="0" t="n">
        <f aca="false">AB30</f>
        <v>0</v>
      </c>
    </row>
    <row r="31" customFormat="false" ht="15" hidden="false" customHeight="false" outlineLevel="0" collapsed="false">
      <c r="A31" s="0" t="s">
        <v>1163</v>
      </c>
      <c r="B31" s="0" t="s">
        <v>1164</v>
      </c>
      <c r="C31" s="0" t="s">
        <v>1191</v>
      </c>
      <c r="D31" s="0" t="s">
        <v>1192</v>
      </c>
      <c r="E31" s="0" t="s">
        <v>1193</v>
      </c>
      <c r="F31" s="0" t="s">
        <v>925</v>
      </c>
      <c r="G31" s="0" t="n">
        <v>255</v>
      </c>
      <c r="J31" s="0" t="s">
        <v>904</v>
      </c>
      <c r="L31" s="0" t="str">
        <f aca="false">IF(B31="","",B31)</f>
        <v>LLC_BI__Covenant2__c</v>
      </c>
      <c r="M31" s="0" t="str">
        <f aca="false">IF(D31="","",C31)</f>
        <v>Detail</v>
      </c>
      <c r="N31" s="0" t="s">
        <v>1148</v>
      </c>
      <c r="O31" s="0" t="s">
        <v>903</v>
      </c>
      <c r="P31" s="0" t="str">
        <f aca="false">L31</f>
        <v>LLC_BI__Covenant2__c</v>
      </c>
      <c r="Q31" s="0" t="str">
        <f aca="false">M31</f>
        <v>Detail</v>
      </c>
      <c r="R31" s="0" t="s">
        <v>1148</v>
      </c>
      <c r="S31" s="0" t="n">
        <v>255</v>
      </c>
      <c r="T31" s="0" t="str">
        <f aca="false">IF($H31="","",O31)</f>
        <v/>
      </c>
      <c r="U31" s="0" t="str">
        <f aca="false">IF($I31="","",I31)</f>
        <v/>
      </c>
      <c r="V31" s="0" t="str">
        <f aca="false">IF(Q31= "", "", IF(F31="Picklist", "Y", "N"))</f>
        <v>N</v>
      </c>
      <c r="W31" s="0" t="str">
        <f aca="false">P31</f>
        <v>LLC_BI__Covenant2__c</v>
      </c>
      <c r="X31" s="0" t="str">
        <f aca="false">Q31</f>
        <v>Detail</v>
      </c>
      <c r="Y31" s="0" t="str">
        <f aca="false">R31</f>
        <v>String</v>
      </c>
      <c r="Z31" s="0" t="n">
        <f aca="false">IF(S31="","",S31)</f>
        <v>255</v>
      </c>
      <c r="AA31" s="0" t="str">
        <f aca="false">T31</f>
        <v/>
      </c>
      <c r="AB31" s="0" t="str">
        <f aca="false">U31</f>
        <v/>
      </c>
      <c r="AG31" s="0" t="str">
        <f aca="false">W31</f>
        <v>LLC_BI__Covenant2__c</v>
      </c>
      <c r="AH31" s="0" t="str">
        <f aca="false">X31</f>
        <v>Detail</v>
      </c>
      <c r="AI31" s="0" t="str">
        <f aca="false">Y31</f>
        <v>String</v>
      </c>
      <c r="AJ31" s="0" t="n">
        <f aca="false">Z31</f>
        <v>255</v>
      </c>
      <c r="AK31" s="0" t="str">
        <f aca="false">AA31</f>
        <v/>
      </c>
      <c r="AL31" s="0" t="str">
        <f aca="false">AB31</f>
        <v/>
      </c>
    </row>
    <row r="32" customFormat="false" ht="15" hidden="false" customHeight="false" outlineLevel="0" collapsed="false">
      <c r="A32" s="0" t="s">
        <v>1163</v>
      </c>
      <c r="B32" s="0" t="s">
        <v>1164</v>
      </c>
      <c r="C32" s="0" t="s">
        <v>1194</v>
      </c>
      <c r="D32" s="0" t="s">
        <v>1195</v>
      </c>
      <c r="E32" s="0" t="s">
        <v>1196</v>
      </c>
      <c r="F32" s="0" t="s">
        <v>27</v>
      </c>
      <c r="J32" s="0" t="s">
        <v>904</v>
      </c>
      <c r="L32" s="0" t="str">
        <f aca="false">IF(B32="","",B32)</f>
        <v>LLC_BI__Covenant2__c</v>
      </c>
      <c r="M32" s="0" t="str">
        <f aca="false">IF(D32="","",C32)</f>
        <v>Due Date</v>
      </c>
      <c r="N32" s="0" t="s">
        <v>158</v>
      </c>
      <c r="P32" s="0" t="str">
        <f aca="false">L32</f>
        <v>LLC_BI__Covenant2__c</v>
      </c>
      <c r="Q32" s="0" t="str">
        <f aca="false">M32</f>
        <v>Due Date</v>
      </c>
      <c r="R32" s="0" t="s">
        <v>27</v>
      </c>
      <c r="W32" s="0" t="str">
        <f aca="false">P32</f>
        <v>LLC_BI__Covenant2__c</v>
      </c>
      <c r="X32" s="0" t="str">
        <f aca="false">Q32</f>
        <v>Due Date</v>
      </c>
      <c r="Y32" s="0" t="str">
        <f aca="false">R32</f>
        <v>Date</v>
      </c>
      <c r="Z32" s="0" t="str">
        <f aca="false">IF(S32="","",S32)</f>
        <v/>
      </c>
      <c r="AA32" s="0" t="n">
        <f aca="false">T32</f>
        <v>0</v>
      </c>
      <c r="AB32" s="0" t="n">
        <f aca="false">U32</f>
        <v>0</v>
      </c>
      <c r="AG32" s="0" t="str">
        <f aca="false">W32</f>
        <v>LLC_BI__Covenant2__c</v>
      </c>
      <c r="AH32" s="0" t="str">
        <f aca="false">X32</f>
        <v>Due Date</v>
      </c>
      <c r="AI32" s="0" t="str">
        <f aca="false">Y32</f>
        <v>Date</v>
      </c>
      <c r="AJ32" s="0" t="str">
        <f aca="false">Z32</f>
        <v/>
      </c>
      <c r="AK32" s="0" t="n">
        <f aca="false">AA32</f>
        <v>0</v>
      </c>
      <c r="AL32" s="0" t="n">
        <f aca="false">AB32</f>
        <v>0</v>
      </c>
    </row>
    <row r="33" customFormat="false" ht="15" hidden="false" customHeight="false" outlineLevel="0" collapsed="false">
      <c r="A33" s="0" t="s">
        <v>1163</v>
      </c>
      <c r="B33" s="0" t="s">
        <v>1164</v>
      </c>
      <c r="C33" s="0" t="s">
        <v>1197</v>
      </c>
      <c r="D33" s="0" t="s">
        <v>1198</v>
      </c>
      <c r="E33" s="0" t="s">
        <v>1199</v>
      </c>
      <c r="F33" s="0" t="s">
        <v>27</v>
      </c>
      <c r="J33" s="0" t="s">
        <v>904</v>
      </c>
      <c r="L33" s="0" t="str">
        <f aca="false">IF(B33="","",B33)</f>
        <v>LLC_BI__Covenant2__c</v>
      </c>
      <c r="M33" s="0" t="str">
        <f aca="false">IF(D33="","",C33)</f>
        <v>Effective Date</v>
      </c>
      <c r="N33" s="0" t="s">
        <v>158</v>
      </c>
      <c r="P33" s="0" t="str">
        <f aca="false">L33</f>
        <v>LLC_BI__Covenant2__c</v>
      </c>
      <c r="Q33" s="0" t="str">
        <f aca="false">M33</f>
        <v>Effective Date</v>
      </c>
      <c r="R33" s="0" t="s">
        <v>27</v>
      </c>
      <c r="W33" s="0" t="str">
        <f aca="false">P33</f>
        <v>LLC_BI__Covenant2__c</v>
      </c>
      <c r="X33" s="0" t="str">
        <f aca="false">Q33</f>
        <v>Effective Date</v>
      </c>
      <c r="Y33" s="0" t="str">
        <f aca="false">R33</f>
        <v>Date</v>
      </c>
      <c r="Z33" s="0" t="str">
        <f aca="false">IF(S33="","",S33)</f>
        <v/>
      </c>
      <c r="AA33" s="0" t="n">
        <f aca="false">T33</f>
        <v>0</v>
      </c>
      <c r="AB33" s="0" t="n">
        <f aca="false">U33</f>
        <v>0</v>
      </c>
      <c r="AG33" s="0" t="str">
        <f aca="false">W33</f>
        <v>LLC_BI__Covenant2__c</v>
      </c>
      <c r="AH33" s="0" t="str">
        <f aca="false">X33</f>
        <v>Effective Date</v>
      </c>
      <c r="AI33" s="0" t="str">
        <f aca="false">Y33</f>
        <v>Date</v>
      </c>
      <c r="AJ33" s="0" t="str">
        <f aca="false">Z33</f>
        <v/>
      </c>
      <c r="AK33" s="0" t="n">
        <f aca="false">AA33</f>
        <v>0</v>
      </c>
      <c r="AL33" s="0" t="n">
        <f aca="false">AB33</f>
        <v>0</v>
      </c>
    </row>
    <row r="34" customFormat="false" ht="15" hidden="false" customHeight="false" outlineLevel="0" collapsed="false">
      <c r="A34" s="0" t="s">
        <v>1163</v>
      </c>
      <c r="B34" s="0" t="s">
        <v>1164</v>
      </c>
      <c r="C34" s="0" t="s">
        <v>1200</v>
      </c>
      <c r="D34" s="0" t="s">
        <v>1201</v>
      </c>
      <c r="E34" s="0" t="s">
        <v>1202</v>
      </c>
      <c r="F34" s="0" t="s">
        <v>1203</v>
      </c>
      <c r="G34" s="0" t="s">
        <v>1204</v>
      </c>
      <c r="H34" s="0" t="s">
        <v>903</v>
      </c>
      <c r="J34" s="0" t="s">
        <v>904</v>
      </c>
      <c r="L34" s="0" t="str">
        <f aca="false">IF(B34="","",B34)</f>
        <v>LLC_BI__Covenant2__c</v>
      </c>
      <c r="M34" s="0" t="str">
        <f aca="false">IF(D34="","",C34)</f>
        <v>Financial Indicator Value</v>
      </c>
      <c r="N34" s="0" t="s">
        <v>1205</v>
      </c>
      <c r="P34" s="0" t="str">
        <f aca="false">L34</f>
        <v>LLC_BI__Covenant2__c</v>
      </c>
      <c r="Q34" s="0" t="str">
        <f aca="false">M34</f>
        <v>Financial Indicator Value</v>
      </c>
      <c r="R34" s="0" t="s">
        <v>1206</v>
      </c>
      <c r="S34" s="0" t="str">
        <f aca="false">G34</f>
        <v>15, 3</v>
      </c>
      <c r="T34" s="0" t="str">
        <f aca="false">H34</f>
        <v>Y</v>
      </c>
      <c r="U34" s="0" t="n">
        <f aca="false">I34</f>
        <v>0</v>
      </c>
      <c r="W34" s="0" t="str">
        <f aca="false">P34</f>
        <v>LLC_BI__Covenant2__c</v>
      </c>
      <c r="X34" s="0" t="str">
        <f aca="false">Q34</f>
        <v>Financial Indicator Value</v>
      </c>
      <c r="Y34" s="0" t="str">
        <f aca="false">R34</f>
        <v>Decimal</v>
      </c>
      <c r="Z34" s="0" t="str">
        <f aca="false">IF(S34="","",S34)</f>
        <v>15, 3</v>
      </c>
      <c r="AA34" s="0" t="str">
        <f aca="false">T34</f>
        <v>Y</v>
      </c>
      <c r="AB34" s="0" t="n">
        <f aca="false">U34</f>
        <v>0</v>
      </c>
      <c r="AG34" s="0" t="str">
        <f aca="false">W34</f>
        <v>LLC_BI__Covenant2__c</v>
      </c>
      <c r="AH34" s="0" t="str">
        <f aca="false">X34</f>
        <v>Financial Indicator Value</v>
      </c>
      <c r="AI34" s="0" t="str">
        <f aca="false">Y34</f>
        <v>Decimal</v>
      </c>
      <c r="AJ34" s="0" t="str">
        <f aca="false">Z34</f>
        <v>15, 3</v>
      </c>
      <c r="AK34" s="0" t="str">
        <f aca="false">AA34</f>
        <v>Y</v>
      </c>
      <c r="AL34" s="0" t="n">
        <f aca="false">AB34</f>
        <v>0</v>
      </c>
    </row>
    <row r="35" customFormat="false" ht="15" hidden="false" customHeight="false" outlineLevel="0" collapsed="false">
      <c r="A35" s="0" t="s">
        <v>1163</v>
      </c>
      <c r="B35" s="0" t="s">
        <v>1164</v>
      </c>
      <c r="C35" s="0" t="s">
        <v>1207</v>
      </c>
      <c r="D35" s="0" t="s">
        <v>1208</v>
      </c>
      <c r="E35" s="0" t="s">
        <v>1209</v>
      </c>
      <c r="F35" s="0" t="s">
        <v>913</v>
      </c>
      <c r="G35" s="0" t="s">
        <v>1153</v>
      </c>
      <c r="J35" s="0" t="s">
        <v>904</v>
      </c>
      <c r="L35" s="0" t="str">
        <f aca="false">IF(B35="","",B35)</f>
        <v>LLC_BI__Covenant2__c</v>
      </c>
      <c r="M35" s="0" t="str">
        <f aca="false">IF(D35="","",C35)</f>
        <v>Frequency</v>
      </c>
      <c r="P35" s="0" t="str">
        <f aca="false">L35</f>
        <v>LLC_BI__Covenant2__c</v>
      </c>
      <c r="Q35" s="0" t="str">
        <f aca="false">M35</f>
        <v>Frequency</v>
      </c>
      <c r="R35" s="0" t="s">
        <v>1148</v>
      </c>
      <c r="S35" s="0" t="n">
        <v>255</v>
      </c>
      <c r="T35" s="0" t="str">
        <f aca="false">IF($O35="","",O35)</f>
        <v/>
      </c>
      <c r="U35" s="0" t="str">
        <f aca="false">IF($O35="","",P35)</f>
        <v/>
      </c>
      <c r="V35" s="0" t="str">
        <f aca="false">IF(Q35= "", "", IF(F35="Picklist", "Y", "N"))</f>
        <v>Y</v>
      </c>
      <c r="W35" s="0" t="str">
        <f aca="false">P35</f>
        <v>LLC_BI__Covenant2__c</v>
      </c>
      <c r="X35" s="0" t="str">
        <f aca="false">Q35</f>
        <v>Frequency</v>
      </c>
      <c r="Y35" s="0" t="str">
        <f aca="false">R35</f>
        <v>String</v>
      </c>
      <c r="Z35" s="0" t="n">
        <f aca="false">IF(S35="","",S35)</f>
        <v>255</v>
      </c>
      <c r="AA35" s="0" t="str">
        <f aca="false">T35</f>
        <v/>
      </c>
      <c r="AB35" s="0" t="str">
        <f aca="false">U35</f>
        <v/>
      </c>
      <c r="AG35" s="0" t="str">
        <f aca="false">W35</f>
        <v>LLC_BI__Covenant2__c</v>
      </c>
      <c r="AH35" s="0" t="str">
        <f aca="false">X35</f>
        <v>Frequency</v>
      </c>
      <c r="AI35" s="0" t="str">
        <f aca="false">Y35</f>
        <v>String</v>
      </c>
      <c r="AJ35" s="0" t="n">
        <f aca="false">Z35</f>
        <v>255</v>
      </c>
      <c r="AK35" s="0" t="str">
        <f aca="false">AA35</f>
        <v/>
      </c>
      <c r="AL35" s="0" t="str">
        <f aca="false">AB35</f>
        <v/>
      </c>
    </row>
    <row r="36" customFormat="false" ht="180" hidden="false" customHeight="false" outlineLevel="0" collapsed="false">
      <c r="A36" s="0" t="s">
        <v>1163</v>
      </c>
      <c r="B36" s="0" t="s">
        <v>1164</v>
      </c>
      <c r="C36" s="0" t="s">
        <v>1210</v>
      </c>
      <c r="D36" s="0" t="s">
        <v>1211</v>
      </c>
      <c r="E36" s="326" t="s">
        <v>1212</v>
      </c>
      <c r="F36" s="0" t="s">
        <v>1184</v>
      </c>
      <c r="G36" s="0" t="n">
        <v>18</v>
      </c>
      <c r="H36" s="0" t="s">
        <v>903</v>
      </c>
      <c r="J36" s="0" t="s">
        <v>904</v>
      </c>
      <c r="K36" s="0" t="s">
        <v>1213</v>
      </c>
      <c r="L36" s="0" t="str">
        <f aca="false">IF(B36="","",B36)</f>
        <v>LLC_BI__Covenant2__c</v>
      </c>
      <c r="M36" s="0" t="str">
        <f aca="false">IF(D36="","",C36)</f>
        <v>Frequency Months</v>
      </c>
      <c r="P36" s="0" t="str">
        <f aca="false">L36</f>
        <v>LLC_BI__Covenant2__c</v>
      </c>
      <c r="Q36" s="0" t="str">
        <f aca="false">M36</f>
        <v>Frequency Months</v>
      </c>
      <c r="R36" s="0" t="s">
        <v>1186</v>
      </c>
      <c r="S36" s="0" t="n">
        <f aca="false">G36</f>
        <v>18</v>
      </c>
      <c r="W36" s="0" t="str">
        <f aca="false">P36</f>
        <v>LLC_BI__Covenant2__c</v>
      </c>
      <c r="X36" s="0" t="str">
        <f aca="false">Q36</f>
        <v>Frequency Months</v>
      </c>
      <c r="Y36" s="0" t="str">
        <f aca="false">R36</f>
        <v>Integer</v>
      </c>
      <c r="Z36" s="0" t="n">
        <f aca="false">IF(S36="","",S36)</f>
        <v>18</v>
      </c>
      <c r="AA36" s="0" t="n">
        <f aca="false">T36</f>
        <v>0</v>
      </c>
      <c r="AB36" s="0" t="n">
        <f aca="false">U36</f>
        <v>0</v>
      </c>
      <c r="AG36" s="0" t="str">
        <f aca="false">W36</f>
        <v>LLC_BI__Covenant2__c</v>
      </c>
      <c r="AH36" s="0" t="str">
        <f aca="false">X36</f>
        <v>Frequency Months</v>
      </c>
      <c r="AI36" s="0" t="str">
        <f aca="false">Y36</f>
        <v>Integer</v>
      </c>
      <c r="AJ36" s="0" t="n">
        <f aca="false">Z36</f>
        <v>18</v>
      </c>
      <c r="AK36" s="0" t="n">
        <f aca="false">AA36</f>
        <v>0</v>
      </c>
      <c r="AL36" s="0" t="n">
        <f aca="false">AB36</f>
        <v>0</v>
      </c>
    </row>
    <row r="37" customFormat="false" ht="15" hidden="false" customHeight="false" outlineLevel="0" collapsed="false">
      <c r="A37" s="0" t="s">
        <v>1163</v>
      </c>
      <c r="B37" s="0" t="s">
        <v>1164</v>
      </c>
      <c r="C37" s="0" t="s">
        <v>1214</v>
      </c>
      <c r="D37" s="0" t="s">
        <v>1215</v>
      </c>
      <c r="E37" s="0" t="s">
        <v>1216</v>
      </c>
      <c r="F37" s="0" t="s">
        <v>1203</v>
      </c>
      <c r="G37" s="0" t="s">
        <v>1217</v>
      </c>
      <c r="J37" s="0" t="s">
        <v>904</v>
      </c>
      <c r="L37" s="0" t="str">
        <f aca="false">IF(B37="","",B37)</f>
        <v>LLC_BI__Covenant2__c</v>
      </c>
      <c r="M37" s="0" t="str">
        <f aca="false">IF(D37="","",C37)</f>
        <v>Grace Period Days</v>
      </c>
      <c r="N37" s="0" t="s">
        <v>1205</v>
      </c>
      <c r="P37" s="0" t="str">
        <f aca="false">L37</f>
        <v>LLC_BI__Covenant2__c</v>
      </c>
      <c r="Q37" s="0" t="str">
        <f aca="false">M37</f>
        <v>Grace Period Days</v>
      </c>
      <c r="R37" s="0" t="s">
        <v>1206</v>
      </c>
      <c r="S37" s="0" t="str">
        <f aca="false">G37</f>
        <v>18, 0</v>
      </c>
      <c r="T37" s="0" t="n">
        <f aca="false">H37</f>
        <v>0</v>
      </c>
      <c r="U37" s="0" t="n">
        <f aca="false">I37</f>
        <v>0</v>
      </c>
      <c r="W37" s="0" t="str">
        <f aca="false">P37</f>
        <v>LLC_BI__Covenant2__c</v>
      </c>
      <c r="X37" s="0" t="str">
        <f aca="false">Q37</f>
        <v>Grace Period Days</v>
      </c>
      <c r="Y37" s="0" t="str">
        <f aca="false">R37</f>
        <v>Decimal</v>
      </c>
      <c r="Z37" s="0" t="str">
        <f aca="false">IF(S37="","",S37)</f>
        <v>18, 0</v>
      </c>
      <c r="AA37" s="0" t="n">
        <f aca="false">T37</f>
        <v>0</v>
      </c>
      <c r="AB37" s="0" t="n">
        <f aca="false">U37</f>
        <v>0</v>
      </c>
      <c r="AG37" s="0" t="str">
        <f aca="false">W37</f>
        <v>LLC_BI__Covenant2__c</v>
      </c>
      <c r="AH37" s="0" t="str">
        <f aca="false">X37</f>
        <v>Grace Period Days</v>
      </c>
      <c r="AI37" s="0" t="str">
        <f aca="false">Y37</f>
        <v>Decimal</v>
      </c>
      <c r="AJ37" s="0" t="str">
        <f aca="false">Z37</f>
        <v>18, 0</v>
      </c>
      <c r="AK37" s="0" t="n">
        <f aca="false">AA37</f>
        <v>0</v>
      </c>
      <c r="AL37" s="0" t="n">
        <f aca="false">AB37</f>
        <v>0</v>
      </c>
    </row>
    <row r="38" customFormat="false" ht="15" hidden="false" customHeight="false" outlineLevel="0" collapsed="false">
      <c r="A38" s="0" t="s">
        <v>1163</v>
      </c>
      <c r="B38" s="0" t="s">
        <v>1164</v>
      </c>
      <c r="C38" s="0" t="s">
        <v>1218</v>
      </c>
      <c r="D38" s="0" t="s">
        <v>1219</v>
      </c>
      <c r="E38" s="0" t="s">
        <v>1220</v>
      </c>
      <c r="F38" s="0" t="s">
        <v>925</v>
      </c>
      <c r="G38" s="0" t="n">
        <v>255</v>
      </c>
      <c r="J38" s="0" t="s">
        <v>904</v>
      </c>
      <c r="L38" s="0" t="str">
        <f aca="false">IF(B38="","",B38)</f>
        <v>LLC_BI__Covenant2__c</v>
      </c>
      <c r="M38" s="0" t="str">
        <f aca="false">IF(D38="","",C38)</f>
        <v>Integration Source</v>
      </c>
      <c r="N38" s="0" t="s">
        <v>1148</v>
      </c>
      <c r="O38" s="0" t="s">
        <v>903</v>
      </c>
      <c r="P38" s="0" t="str">
        <f aca="false">L38</f>
        <v>LLC_BI__Covenant2__c</v>
      </c>
      <c r="Q38" s="0" t="str">
        <f aca="false">M38</f>
        <v>Integration Source</v>
      </c>
      <c r="R38" s="0" t="s">
        <v>1148</v>
      </c>
      <c r="S38" s="0" t="n">
        <v>255</v>
      </c>
      <c r="T38" s="0" t="str">
        <f aca="false">IF($H38="","",O38)</f>
        <v/>
      </c>
      <c r="U38" s="0" t="str">
        <f aca="false">IF($I38="","",I38)</f>
        <v/>
      </c>
      <c r="V38" s="0" t="str">
        <f aca="false">IF(Q38= "", "", IF(F38="Picklist", "Y", "N"))</f>
        <v>N</v>
      </c>
      <c r="W38" s="0" t="str">
        <f aca="false">P38</f>
        <v>LLC_BI__Covenant2__c</v>
      </c>
      <c r="X38" s="0" t="str">
        <f aca="false">Q38</f>
        <v>Integration Source</v>
      </c>
      <c r="Y38" s="0" t="str">
        <f aca="false">R38</f>
        <v>String</v>
      </c>
      <c r="Z38" s="0" t="n">
        <f aca="false">IF(S38="","",S38)</f>
        <v>255</v>
      </c>
      <c r="AA38" s="0" t="str">
        <f aca="false">T38</f>
        <v/>
      </c>
      <c r="AB38" s="0" t="str">
        <f aca="false">U38</f>
        <v/>
      </c>
      <c r="AG38" s="0" t="str">
        <f aca="false">W38</f>
        <v>LLC_BI__Covenant2__c</v>
      </c>
      <c r="AH38" s="0" t="str">
        <f aca="false">X38</f>
        <v>Integration Source</v>
      </c>
      <c r="AI38" s="0" t="str">
        <f aca="false">Y38</f>
        <v>String</v>
      </c>
      <c r="AJ38" s="0" t="n">
        <f aca="false">Z38</f>
        <v>255</v>
      </c>
      <c r="AK38" s="0" t="str">
        <f aca="false">AA38</f>
        <v/>
      </c>
      <c r="AL38" s="0" t="str">
        <f aca="false">AB38</f>
        <v/>
      </c>
    </row>
    <row r="39" customFormat="false" ht="15" hidden="false" customHeight="false" outlineLevel="0" collapsed="false">
      <c r="A39" s="0" t="s">
        <v>1163</v>
      </c>
      <c r="B39" s="0" t="s">
        <v>1164</v>
      </c>
      <c r="C39" s="0" t="s">
        <v>1221</v>
      </c>
      <c r="D39" s="0" t="s">
        <v>245</v>
      </c>
      <c r="E39" s="0" t="s">
        <v>1222</v>
      </c>
      <c r="F39" s="0" t="s">
        <v>927</v>
      </c>
      <c r="H39" s="0" t="s">
        <v>904</v>
      </c>
      <c r="J39" s="0" t="s">
        <v>904</v>
      </c>
      <c r="L39" s="0" t="str">
        <f aca="false">IF(B39="","",B39)</f>
        <v>LLC_BI__Covenant2__c</v>
      </c>
      <c r="M39" s="0" t="str">
        <f aca="false">IF(D39="","",C39)</f>
        <v>Is_Template</v>
      </c>
      <c r="N39" s="0" t="s">
        <v>1148</v>
      </c>
      <c r="O39" s="0" t="s">
        <v>903</v>
      </c>
      <c r="P39" s="0" t="str">
        <f aca="false">L39</f>
        <v>LLC_BI__Covenant2__c</v>
      </c>
      <c r="Q39" s="0" t="str">
        <f aca="false">M39</f>
        <v>Is_Template</v>
      </c>
      <c r="R39" s="0" t="s">
        <v>1159</v>
      </c>
      <c r="T39" s="0" t="str">
        <f aca="false">IF($O39="","",O39)</f>
        <v>Y</v>
      </c>
      <c r="V39" s="0" t="str">
        <f aca="false">IF(Q39= "", "", IF(F39="Picklist", "Y", "N"))</f>
        <v>N</v>
      </c>
      <c r="W39" s="0" t="str">
        <f aca="false">P39</f>
        <v>LLC_BI__Covenant2__c</v>
      </c>
      <c r="X39" s="0" t="str">
        <f aca="false">Q39</f>
        <v>Is_Template</v>
      </c>
      <c r="Y39" s="0" t="str">
        <f aca="false">R39</f>
        <v>Bool</v>
      </c>
      <c r="Z39" s="0" t="str">
        <f aca="false">IF(S39="","",S39)</f>
        <v/>
      </c>
      <c r="AA39" s="0" t="str">
        <f aca="false">T39</f>
        <v>Y</v>
      </c>
      <c r="AB39" s="0" t="n">
        <f aca="false">U39</f>
        <v>0</v>
      </c>
      <c r="AG39" s="0" t="str">
        <f aca="false">W39</f>
        <v>LLC_BI__Covenant2__c</v>
      </c>
      <c r="AH39" s="0" t="str">
        <f aca="false">X39</f>
        <v>Is_Template</v>
      </c>
      <c r="AI39" s="0" t="str">
        <f aca="false">Y39</f>
        <v>Bool</v>
      </c>
      <c r="AJ39" s="0" t="str">
        <f aca="false">Z39</f>
        <v/>
      </c>
      <c r="AK39" s="0" t="str">
        <f aca="false">AA39</f>
        <v>Y</v>
      </c>
      <c r="AL39" s="0" t="n">
        <f aca="false">AB39</f>
        <v>0</v>
      </c>
    </row>
    <row r="40" customFormat="false" ht="15" hidden="false" customHeight="false" outlineLevel="0" collapsed="false">
      <c r="A40" s="0" t="s">
        <v>1163</v>
      </c>
      <c r="B40" s="0" t="s">
        <v>1164</v>
      </c>
      <c r="C40" s="0" t="s">
        <v>1223</v>
      </c>
      <c r="D40" s="0" t="s">
        <v>1224</v>
      </c>
      <c r="E40" s="0" t="s">
        <v>1225</v>
      </c>
      <c r="F40" s="0" t="s">
        <v>27</v>
      </c>
      <c r="J40" s="0" t="s">
        <v>904</v>
      </c>
      <c r="L40" s="0" t="str">
        <f aca="false">IF(B40="","",B40)</f>
        <v>LLC_BI__Covenant2__c</v>
      </c>
      <c r="M40" s="0" t="str">
        <f aca="false">IF(D40="","",C40)</f>
        <v>Last Evaluation Date</v>
      </c>
      <c r="N40" s="0" t="s">
        <v>158</v>
      </c>
      <c r="P40" s="0" t="str">
        <f aca="false">L40</f>
        <v>LLC_BI__Covenant2__c</v>
      </c>
      <c r="Q40" s="0" t="str">
        <f aca="false">M40</f>
        <v>Last Evaluation Date</v>
      </c>
      <c r="R40" s="0" t="s">
        <v>27</v>
      </c>
      <c r="W40" s="0" t="str">
        <f aca="false">P40</f>
        <v>LLC_BI__Covenant2__c</v>
      </c>
      <c r="X40" s="0" t="str">
        <f aca="false">Q40</f>
        <v>Last Evaluation Date</v>
      </c>
      <c r="Y40" s="0" t="str">
        <f aca="false">R40</f>
        <v>Date</v>
      </c>
      <c r="Z40" s="0" t="str">
        <f aca="false">IF(S40="","",S40)</f>
        <v/>
      </c>
      <c r="AA40" s="0" t="n">
        <f aca="false">T40</f>
        <v>0</v>
      </c>
      <c r="AB40" s="0" t="n">
        <f aca="false">U40</f>
        <v>0</v>
      </c>
      <c r="AG40" s="0" t="str">
        <f aca="false">W40</f>
        <v>LLC_BI__Covenant2__c</v>
      </c>
      <c r="AH40" s="0" t="str">
        <f aca="false">X40</f>
        <v>Last Evaluation Date</v>
      </c>
      <c r="AI40" s="0" t="str">
        <f aca="false">Y40</f>
        <v>Date</v>
      </c>
      <c r="AJ40" s="0" t="str">
        <f aca="false">Z40</f>
        <v/>
      </c>
      <c r="AK40" s="0" t="n">
        <f aca="false">AA40</f>
        <v>0</v>
      </c>
      <c r="AL40" s="0" t="n">
        <f aca="false">AB40</f>
        <v>0</v>
      </c>
    </row>
    <row r="41" customFormat="false" ht="15" hidden="false" customHeight="false" outlineLevel="0" collapsed="false">
      <c r="A41" s="0" t="s">
        <v>1163</v>
      </c>
      <c r="B41" s="0" t="s">
        <v>1164</v>
      </c>
      <c r="C41" s="0" t="s">
        <v>1226</v>
      </c>
      <c r="D41" s="0" t="s">
        <v>1227</v>
      </c>
      <c r="E41" s="0" t="s">
        <v>1228</v>
      </c>
      <c r="F41" s="0" t="s">
        <v>925</v>
      </c>
      <c r="G41" s="0" t="n">
        <v>255</v>
      </c>
      <c r="J41" s="0" t="s">
        <v>904</v>
      </c>
      <c r="L41" s="0" t="str">
        <f aca="false">IF(B41="","",B41)</f>
        <v>LLC_BI__Covenant2__c</v>
      </c>
      <c r="M41" s="0" t="str">
        <f aca="false">IF(D41="","",C41)</f>
        <v>Last Evaluation Status</v>
      </c>
      <c r="N41" s="0" t="s">
        <v>1148</v>
      </c>
      <c r="O41" s="0" t="s">
        <v>903</v>
      </c>
      <c r="P41" s="0" t="str">
        <f aca="false">L41</f>
        <v>LLC_BI__Covenant2__c</v>
      </c>
      <c r="Q41" s="0" t="str">
        <f aca="false">M41</f>
        <v>Last Evaluation Status</v>
      </c>
      <c r="R41" s="0" t="s">
        <v>1148</v>
      </c>
      <c r="S41" s="0" t="n">
        <v>255</v>
      </c>
      <c r="T41" s="0" t="str">
        <f aca="false">IF($H41="","",O41)</f>
        <v/>
      </c>
      <c r="U41" s="0" t="str">
        <f aca="false">IF($I41="","",I41)</f>
        <v/>
      </c>
      <c r="V41" s="0" t="str">
        <f aca="false">IF(Q41= "", "", IF(F41="Picklist", "Y", "N"))</f>
        <v>N</v>
      </c>
      <c r="W41" s="0" t="str">
        <f aca="false">P41</f>
        <v>LLC_BI__Covenant2__c</v>
      </c>
      <c r="X41" s="0" t="str">
        <f aca="false">Q41</f>
        <v>Last Evaluation Status</v>
      </c>
      <c r="Y41" s="0" t="str">
        <f aca="false">R41</f>
        <v>String</v>
      </c>
      <c r="Z41" s="0" t="n">
        <f aca="false">IF(S41="","",S41)</f>
        <v>255</v>
      </c>
      <c r="AA41" s="0" t="str">
        <f aca="false">T41</f>
        <v/>
      </c>
      <c r="AB41" s="0" t="str">
        <f aca="false">U41</f>
        <v/>
      </c>
      <c r="AG41" s="0" t="str">
        <f aca="false">W41</f>
        <v>LLC_BI__Covenant2__c</v>
      </c>
      <c r="AH41" s="0" t="str">
        <f aca="false">X41</f>
        <v>Last Evaluation Status</v>
      </c>
      <c r="AI41" s="0" t="str">
        <f aca="false">Y41</f>
        <v>String</v>
      </c>
      <c r="AJ41" s="0" t="n">
        <f aca="false">Z41</f>
        <v>255</v>
      </c>
      <c r="AK41" s="0" t="str">
        <f aca="false">AA41</f>
        <v/>
      </c>
      <c r="AL41" s="0" t="str">
        <f aca="false">AB41</f>
        <v/>
      </c>
    </row>
    <row r="42" customFormat="false" ht="15" hidden="false" customHeight="false" outlineLevel="0" collapsed="false">
      <c r="A42" s="0" t="s">
        <v>1163</v>
      </c>
      <c r="B42" s="0" t="s">
        <v>1164</v>
      </c>
      <c r="C42" s="0" t="s">
        <v>599</v>
      </c>
      <c r="D42" s="0" t="s">
        <v>598</v>
      </c>
      <c r="E42" s="0" t="s">
        <v>1229</v>
      </c>
      <c r="F42" s="0" t="s">
        <v>971</v>
      </c>
      <c r="G42" s="0" t="s">
        <v>1146</v>
      </c>
      <c r="I42" s="0" t="s">
        <v>1150</v>
      </c>
      <c r="J42" s="0" t="s">
        <v>904</v>
      </c>
      <c r="L42" s="0" t="str">
        <f aca="false">IF(B42="","",B42)</f>
        <v>LLC_BI__Covenant2__c</v>
      </c>
      <c r="M42" s="0" t="str">
        <f aca="false">IF(D42="","",C42)</f>
        <v>Linked Spread Statement Record</v>
      </c>
      <c r="N42" s="0" t="s">
        <v>1148</v>
      </c>
      <c r="O42" s="0" t="s">
        <v>903</v>
      </c>
      <c r="P42" s="0" t="str">
        <f aca="false">L42</f>
        <v>LLC_BI__Covenant2__c</v>
      </c>
      <c r="Q42" s="0" t="str">
        <f aca="false">M42</f>
        <v>Linked Spread Statement Record</v>
      </c>
      <c r="R42" s="0" t="s">
        <v>1148</v>
      </c>
      <c r="S42" s="0" t="n">
        <v>18</v>
      </c>
      <c r="W42" s="0" t="str">
        <f aca="false">P42</f>
        <v>LLC_BI__Covenant2__c</v>
      </c>
      <c r="X42" s="0" t="str">
        <f aca="false">Q42</f>
        <v>Linked Spread Statement Record</v>
      </c>
      <c r="Y42" s="0" t="str">
        <f aca="false">R42</f>
        <v>String</v>
      </c>
      <c r="Z42" s="0" t="n">
        <f aca="false">IF(S42="","",S42)</f>
        <v>18</v>
      </c>
      <c r="AA42" s="0" t="n">
        <f aca="false">T42</f>
        <v>0</v>
      </c>
      <c r="AB42" s="0" t="n">
        <f aca="false">U42</f>
        <v>0</v>
      </c>
      <c r="AG42" s="0" t="str">
        <f aca="false">W42</f>
        <v>LLC_BI__Covenant2__c</v>
      </c>
      <c r="AH42" s="0" t="str">
        <f aca="false">X42</f>
        <v>Linked Spread Statement Record</v>
      </c>
      <c r="AI42" s="0" t="str">
        <f aca="false">Y42</f>
        <v>String</v>
      </c>
      <c r="AJ42" s="0" t="n">
        <f aca="false">Z42</f>
        <v>18</v>
      </c>
      <c r="AK42" s="0" t="n">
        <f aca="false">AA42</f>
        <v>0</v>
      </c>
      <c r="AL42" s="0" t="n">
        <f aca="false">AB42</f>
        <v>0</v>
      </c>
    </row>
    <row r="43" customFormat="false" ht="15" hidden="false" customHeight="false" outlineLevel="0" collapsed="false">
      <c r="A43" s="0" t="s">
        <v>1163</v>
      </c>
      <c r="B43" s="0" t="s">
        <v>1164</v>
      </c>
      <c r="C43" s="0" t="s">
        <v>1230</v>
      </c>
      <c r="D43" s="0" t="s">
        <v>1231</v>
      </c>
      <c r="E43" s="0" t="s">
        <v>1232</v>
      </c>
      <c r="F43" s="0" t="s">
        <v>973</v>
      </c>
      <c r="G43" s="0" t="s">
        <v>1146</v>
      </c>
      <c r="I43" s="0" t="s">
        <v>1150</v>
      </c>
      <c r="J43" s="0" t="s">
        <v>904</v>
      </c>
      <c r="L43" s="0" t="str">
        <f aca="false">IF(B43="","",B43)</f>
        <v>LLC_BI__Covenant2__c</v>
      </c>
      <c r="M43" s="0" t="str">
        <f aca="false">IF(D43="","",C43)</f>
        <v>Linked Spread Statement Record Total</v>
      </c>
      <c r="N43" s="0" t="s">
        <v>1148</v>
      </c>
      <c r="O43" s="0" t="s">
        <v>903</v>
      </c>
      <c r="P43" s="0" t="str">
        <f aca="false">L43</f>
        <v>LLC_BI__Covenant2__c</v>
      </c>
      <c r="Q43" s="0" t="str">
        <f aca="false">M43</f>
        <v>Linked Spread Statement Record Total</v>
      </c>
      <c r="R43" s="0" t="s">
        <v>1148</v>
      </c>
      <c r="S43" s="0" t="n">
        <v>18</v>
      </c>
      <c r="W43" s="0" t="str">
        <f aca="false">P43</f>
        <v>LLC_BI__Covenant2__c</v>
      </c>
      <c r="X43" s="0" t="str">
        <f aca="false">Q43</f>
        <v>Linked Spread Statement Record Total</v>
      </c>
      <c r="Y43" s="0" t="str">
        <f aca="false">R43</f>
        <v>String</v>
      </c>
      <c r="Z43" s="0" t="n">
        <f aca="false">IF(S43="","",S43)</f>
        <v>18</v>
      </c>
      <c r="AA43" s="0" t="n">
        <f aca="false">T43</f>
        <v>0</v>
      </c>
      <c r="AB43" s="0" t="n">
        <f aca="false">U43</f>
        <v>0</v>
      </c>
      <c r="AG43" s="0" t="str">
        <f aca="false">W43</f>
        <v>LLC_BI__Covenant2__c</v>
      </c>
      <c r="AH43" s="0" t="str">
        <f aca="false">X43</f>
        <v>Linked Spread Statement Record Total</v>
      </c>
      <c r="AI43" s="0" t="str">
        <f aca="false">Y43</f>
        <v>String</v>
      </c>
      <c r="AJ43" s="0" t="n">
        <f aca="false">Z43</f>
        <v>18</v>
      </c>
      <c r="AK43" s="0" t="n">
        <f aca="false">AA43</f>
        <v>0</v>
      </c>
      <c r="AL43" s="0" t="n">
        <f aca="false">AB43</f>
        <v>0</v>
      </c>
    </row>
    <row r="44" customFormat="false" ht="15" hidden="false" customHeight="false" outlineLevel="0" collapsed="false">
      <c r="A44" s="0" t="s">
        <v>1163</v>
      </c>
      <c r="B44" s="0" t="s">
        <v>1164</v>
      </c>
      <c r="C44" s="0" t="s">
        <v>193</v>
      </c>
      <c r="D44" s="0" t="s">
        <v>192</v>
      </c>
      <c r="E44" s="0" t="s">
        <v>1233</v>
      </c>
      <c r="F44" s="0" t="s">
        <v>1234</v>
      </c>
      <c r="G44" s="0" t="n">
        <v>255</v>
      </c>
      <c r="H44" s="0" t="s">
        <v>903</v>
      </c>
      <c r="I44" s="0" t="s">
        <v>1160</v>
      </c>
      <c r="J44" s="0" t="s">
        <v>904</v>
      </c>
      <c r="L44" s="0" t="str">
        <f aca="false">IF(B44="","",B44)</f>
        <v>LLC_BI__Covenant2__c</v>
      </c>
      <c r="M44" s="0" t="str">
        <f aca="false">IF(D44="","",C44)</f>
        <v>lookupKey</v>
      </c>
      <c r="N44" s="0" t="s">
        <v>1148</v>
      </c>
      <c r="O44" s="0" t="s">
        <v>903</v>
      </c>
      <c r="P44" s="0" t="str">
        <f aca="false">L44</f>
        <v>LLC_BI__Covenant2__c</v>
      </c>
      <c r="Q44" s="0" t="str">
        <f aca="false">M44</f>
        <v>lookupKey</v>
      </c>
      <c r="R44" s="0" t="s">
        <v>1148</v>
      </c>
      <c r="S44" s="0" t="n">
        <v>255</v>
      </c>
      <c r="T44" s="0" t="str">
        <f aca="false">IF($H44="","",O44)</f>
        <v>Y</v>
      </c>
      <c r="U44" s="0" t="str">
        <f aca="false">IF($I44="","",I44)</f>
        <v>E</v>
      </c>
      <c r="V44" s="0" t="str">
        <f aca="false">IF(Q44= "", "", IF(F44="Picklist", "Y", "N"))</f>
        <v>N</v>
      </c>
      <c r="W44" s="0" t="str">
        <f aca="false">P44</f>
        <v>LLC_BI__Covenant2__c</v>
      </c>
      <c r="X44" s="0" t="str">
        <f aca="false">Q44</f>
        <v>lookupKey</v>
      </c>
      <c r="Y44" s="0" t="str">
        <f aca="false">R44</f>
        <v>String</v>
      </c>
      <c r="Z44" s="0" t="n">
        <f aca="false">IF(S44="","",S44)</f>
        <v>255</v>
      </c>
      <c r="AA44" s="0" t="str">
        <f aca="false">T44</f>
        <v>Y</v>
      </c>
      <c r="AB44" s="0" t="str">
        <f aca="false">U44</f>
        <v>E</v>
      </c>
      <c r="AG44" s="0" t="str">
        <f aca="false">W44</f>
        <v>LLC_BI__Covenant2__c</v>
      </c>
      <c r="AH44" s="0" t="str">
        <f aca="false">X44</f>
        <v>lookupKey</v>
      </c>
      <c r="AI44" s="0" t="str">
        <f aca="false">Y44</f>
        <v>String</v>
      </c>
      <c r="AJ44" s="0" t="n">
        <f aca="false">Z44</f>
        <v>255</v>
      </c>
      <c r="AK44" s="0" t="str">
        <f aca="false">AA44</f>
        <v>Y</v>
      </c>
      <c r="AL44" s="0" t="str">
        <f aca="false">AB44</f>
        <v>E</v>
      </c>
    </row>
    <row r="45" customFormat="false" ht="15" hidden="false" customHeight="false" outlineLevel="0" collapsed="false">
      <c r="A45" s="0" t="s">
        <v>1163</v>
      </c>
      <c r="B45" s="0" t="s">
        <v>1164</v>
      </c>
      <c r="C45" s="0" t="s">
        <v>1235</v>
      </c>
      <c r="D45" s="0" t="s">
        <v>1236</v>
      </c>
      <c r="E45" s="0" t="s">
        <v>1237</v>
      </c>
      <c r="F45" s="0" t="s">
        <v>913</v>
      </c>
      <c r="G45" s="0" t="s">
        <v>1153</v>
      </c>
      <c r="J45" s="0" t="s">
        <v>904</v>
      </c>
      <c r="L45" s="0" t="str">
        <f aca="false">IF(B45="","",B45)</f>
        <v>LLC_BI__Covenant2__c</v>
      </c>
      <c r="M45" s="0" t="str">
        <f aca="false">IF(D45="","",C45)</f>
        <v>Measure</v>
      </c>
      <c r="P45" s="0" t="str">
        <f aca="false">L45</f>
        <v>LLC_BI__Covenant2__c</v>
      </c>
      <c r="Q45" s="0" t="str">
        <f aca="false">M45</f>
        <v>Measure</v>
      </c>
      <c r="R45" s="0" t="s">
        <v>1148</v>
      </c>
      <c r="S45" s="0" t="n">
        <v>255</v>
      </c>
      <c r="T45" s="0" t="str">
        <f aca="false">IF($O45="","",O45)</f>
        <v/>
      </c>
      <c r="U45" s="0" t="str">
        <f aca="false">IF($O45="","",P45)</f>
        <v/>
      </c>
      <c r="V45" s="0" t="str">
        <f aca="false">IF(Q45= "", "", IF(F45="Picklist", "Y", "N"))</f>
        <v>Y</v>
      </c>
      <c r="W45" s="0" t="str">
        <f aca="false">P45</f>
        <v>LLC_BI__Covenant2__c</v>
      </c>
      <c r="X45" s="0" t="str">
        <f aca="false">Q45</f>
        <v>Measure</v>
      </c>
      <c r="Y45" s="0" t="str">
        <f aca="false">R45</f>
        <v>String</v>
      </c>
      <c r="Z45" s="0" t="n">
        <f aca="false">IF(S45="","",S45)</f>
        <v>255</v>
      </c>
      <c r="AA45" s="0" t="str">
        <f aca="false">T45</f>
        <v/>
      </c>
      <c r="AB45" s="0" t="str">
        <f aca="false">U45</f>
        <v/>
      </c>
      <c r="AG45" s="0" t="str">
        <f aca="false">W45</f>
        <v>LLC_BI__Covenant2__c</v>
      </c>
      <c r="AH45" s="0" t="str">
        <f aca="false">X45</f>
        <v>Measure</v>
      </c>
      <c r="AI45" s="0" t="str">
        <f aca="false">Y45</f>
        <v>String</v>
      </c>
      <c r="AJ45" s="0" t="n">
        <f aca="false">Z45</f>
        <v>255</v>
      </c>
      <c r="AK45" s="0" t="str">
        <f aca="false">AA45</f>
        <v/>
      </c>
      <c r="AL45" s="0" t="str">
        <f aca="false">AB45</f>
        <v/>
      </c>
    </row>
    <row r="46" customFormat="false" ht="15" hidden="false" customHeight="false" outlineLevel="0" collapsed="false">
      <c r="A46" s="0" t="s">
        <v>1163</v>
      </c>
      <c r="B46" s="0" t="s">
        <v>1164</v>
      </c>
      <c r="C46" s="0" t="s">
        <v>1238</v>
      </c>
      <c r="D46" s="0" t="s">
        <v>1239</v>
      </c>
      <c r="E46" s="0" t="s">
        <v>1240</v>
      </c>
      <c r="F46" s="0" t="s">
        <v>1241</v>
      </c>
      <c r="G46" s="0" t="n">
        <v>18</v>
      </c>
      <c r="H46" s="0" t="s">
        <v>903</v>
      </c>
      <c r="I46" s="0" t="s">
        <v>1160</v>
      </c>
      <c r="J46" s="0" t="s">
        <v>904</v>
      </c>
      <c r="L46" s="0" t="str">
        <f aca="false">IF(B46="","",B46)</f>
        <v>LLC_BI__Covenant2__c</v>
      </c>
      <c r="M46" s="0" t="str">
        <f aca="false">IF(D46="","",C46)</f>
        <v>Migration ID</v>
      </c>
      <c r="N46" s="0" t="s">
        <v>1148</v>
      </c>
      <c r="O46" s="0" t="s">
        <v>903</v>
      </c>
      <c r="P46" s="0" t="str">
        <f aca="false">L46</f>
        <v>LLC_BI__Covenant2__c</v>
      </c>
      <c r="Q46" s="0" t="str">
        <f aca="false">M46</f>
        <v>Migration ID</v>
      </c>
      <c r="R46" s="0" t="s">
        <v>1148</v>
      </c>
      <c r="S46" s="0" t="n">
        <v>255</v>
      </c>
      <c r="T46" s="0" t="str">
        <f aca="false">IF($H46="","",O46)</f>
        <v>Y</v>
      </c>
      <c r="U46" s="0" t="str">
        <f aca="false">IF($I46="","",I46)</f>
        <v>E</v>
      </c>
      <c r="V46" s="0" t="str">
        <f aca="false">IF(Q46= "", "", IF(F46="Picklist", "Y", "N"))</f>
        <v>N</v>
      </c>
      <c r="W46" s="0" t="str">
        <f aca="false">P46</f>
        <v>LLC_BI__Covenant2__c</v>
      </c>
      <c r="X46" s="0" t="str">
        <f aca="false">Q46</f>
        <v>Migration ID</v>
      </c>
      <c r="Y46" s="0" t="str">
        <f aca="false">R46</f>
        <v>String</v>
      </c>
      <c r="Z46" s="0" t="n">
        <f aca="false">IF(S46="","",S46)</f>
        <v>255</v>
      </c>
      <c r="AA46" s="0" t="str">
        <f aca="false">T46</f>
        <v>Y</v>
      </c>
      <c r="AB46" s="0" t="str">
        <f aca="false">U46</f>
        <v>E</v>
      </c>
      <c r="AG46" s="0" t="str">
        <f aca="false">W46</f>
        <v>LLC_BI__Covenant2__c</v>
      </c>
      <c r="AH46" s="0" t="str">
        <f aca="false">X46</f>
        <v>Migration ID</v>
      </c>
      <c r="AI46" s="0" t="str">
        <f aca="false">Y46</f>
        <v>String</v>
      </c>
      <c r="AJ46" s="0" t="n">
        <f aca="false">Z46</f>
        <v>255</v>
      </c>
      <c r="AK46" s="0" t="str">
        <f aca="false">AA46</f>
        <v>Y</v>
      </c>
      <c r="AL46" s="0" t="str">
        <f aca="false">AB46</f>
        <v>E</v>
      </c>
    </row>
    <row r="47" customFormat="false" ht="15" hidden="false" customHeight="false" outlineLevel="0" collapsed="false">
      <c r="A47" s="0" t="s">
        <v>1163</v>
      </c>
      <c r="B47" s="0" t="s">
        <v>1164</v>
      </c>
      <c r="C47" s="0" t="s">
        <v>1242</v>
      </c>
      <c r="D47" s="0" t="s">
        <v>1243</v>
      </c>
      <c r="E47" s="0" t="s">
        <v>1244</v>
      </c>
      <c r="F47" s="0" t="s">
        <v>27</v>
      </c>
      <c r="J47" s="0" t="s">
        <v>904</v>
      </c>
      <c r="L47" s="0" t="str">
        <f aca="false">IF(B47="","",B47)</f>
        <v>LLC_BI__Covenant2__c</v>
      </c>
      <c r="M47" s="0" t="str">
        <f aca="false">IF(D47="","",C47)</f>
        <v>Next Evaluation Date</v>
      </c>
      <c r="N47" s="0" t="s">
        <v>158</v>
      </c>
      <c r="P47" s="0" t="str">
        <f aca="false">L47</f>
        <v>LLC_BI__Covenant2__c</v>
      </c>
      <c r="Q47" s="0" t="str">
        <f aca="false">M47</f>
        <v>Next Evaluation Date</v>
      </c>
      <c r="R47" s="0" t="s">
        <v>27</v>
      </c>
      <c r="W47" s="0" t="str">
        <f aca="false">P47</f>
        <v>LLC_BI__Covenant2__c</v>
      </c>
      <c r="X47" s="0" t="str">
        <f aca="false">Q47</f>
        <v>Next Evaluation Date</v>
      </c>
      <c r="Y47" s="0" t="str">
        <f aca="false">R47</f>
        <v>Date</v>
      </c>
      <c r="Z47" s="0" t="str">
        <f aca="false">IF(S47="","",S47)</f>
        <v/>
      </c>
      <c r="AA47" s="0" t="n">
        <f aca="false">T47</f>
        <v>0</v>
      </c>
      <c r="AB47" s="0" t="n">
        <f aca="false">U47</f>
        <v>0</v>
      </c>
      <c r="AG47" s="0" t="str">
        <f aca="false">W47</f>
        <v>LLC_BI__Covenant2__c</v>
      </c>
      <c r="AH47" s="0" t="str">
        <f aca="false">X47</f>
        <v>Next Evaluation Date</v>
      </c>
      <c r="AI47" s="0" t="str">
        <f aca="false">Y47</f>
        <v>Date</v>
      </c>
      <c r="AJ47" s="0" t="str">
        <f aca="false">Z47</f>
        <v/>
      </c>
      <c r="AK47" s="0" t="n">
        <f aca="false">AA47</f>
        <v>0</v>
      </c>
      <c r="AL47" s="0" t="n">
        <f aca="false">AB47</f>
        <v>0</v>
      </c>
    </row>
    <row r="48" customFormat="false" ht="15" hidden="false" customHeight="false" outlineLevel="0" collapsed="false">
      <c r="A48" s="0" t="s">
        <v>1163</v>
      </c>
      <c r="B48" s="0" t="s">
        <v>1164</v>
      </c>
      <c r="C48" s="0" t="s">
        <v>123</v>
      </c>
      <c r="D48" s="0" t="s">
        <v>1245</v>
      </c>
      <c r="E48" s="0" t="s">
        <v>1246</v>
      </c>
      <c r="F48" s="0" t="s">
        <v>1005</v>
      </c>
      <c r="G48" s="0" t="n">
        <v>32768</v>
      </c>
      <c r="J48" s="0" t="s">
        <v>904</v>
      </c>
      <c r="L48" s="0" t="str">
        <f aca="false">IF(B48="","",B48)</f>
        <v>LLC_BI__Covenant2__c</v>
      </c>
      <c r="M48" s="0" t="str">
        <f aca="false">IF(D48="","",C48)</f>
        <v>Notes</v>
      </c>
      <c r="N48" s="0" t="s">
        <v>1148</v>
      </c>
      <c r="O48" s="0" t="s">
        <v>903</v>
      </c>
      <c r="P48" s="0" t="str">
        <f aca="false">L48</f>
        <v>LLC_BI__Covenant2__c</v>
      </c>
      <c r="Q48" s="0" t="str">
        <f aca="false">M48</f>
        <v>Notes</v>
      </c>
      <c r="R48" s="0" t="s">
        <v>1148</v>
      </c>
      <c r="S48" s="0" t="n">
        <v>32768</v>
      </c>
      <c r="W48" s="0" t="str">
        <f aca="false">P48</f>
        <v>LLC_BI__Covenant2__c</v>
      </c>
      <c r="X48" s="0" t="str">
        <f aca="false">Q48</f>
        <v>Notes</v>
      </c>
      <c r="Y48" s="0" t="str">
        <f aca="false">R48</f>
        <v>String</v>
      </c>
      <c r="Z48" s="0" t="n">
        <f aca="false">IF(S48="","",S48)</f>
        <v>32768</v>
      </c>
      <c r="AA48" s="0" t="n">
        <f aca="false">T48</f>
        <v>0</v>
      </c>
      <c r="AB48" s="0" t="n">
        <f aca="false">U48</f>
        <v>0</v>
      </c>
      <c r="AG48" s="0" t="str">
        <f aca="false">W48</f>
        <v>LLC_BI__Covenant2__c</v>
      </c>
      <c r="AH48" s="0" t="str">
        <f aca="false">X48</f>
        <v>Notes</v>
      </c>
      <c r="AI48" s="0" t="str">
        <f aca="false">Y48</f>
        <v>String</v>
      </c>
      <c r="AJ48" s="0" t="n">
        <f aca="false">Z48</f>
        <v>32768</v>
      </c>
      <c r="AK48" s="0" t="n">
        <f aca="false">AA48</f>
        <v>0</v>
      </c>
      <c r="AL48" s="0" t="n">
        <f aca="false">AB48</f>
        <v>0</v>
      </c>
    </row>
    <row r="49" customFormat="false" ht="15" hidden="false" customHeight="false" outlineLevel="0" collapsed="false">
      <c r="A49" s="0" t="s">
        <v>1163</v>
      </c>
      <c r="B49" s="0" t="s">
        <v>1164</v>
      </c>
      <c r="C49" s="0" t="s">
        <v>1247</v>
      </c>
      <c r="D49" s="0" t="s">
        <v>1248</v>
      </c>
      <c r="E49" s="0" t="s">
        <v>1155</v>
      </c>
      <c r="F49" s="0" t="s">
        <v>27</v>
      </c>
      <c r="J49" s="0" t="s">
        <v>904</v>
      </c>
      <c r="L49" s="0" t="str">
        <f aca="false">IF(B49="","",B49)</f>
        <v>LLC_BI__Covenant2__c</v>
      </c>
      <c r="M49" s="0" t="str">
        <f aca="false">IF(D49="","",C49)</f>
        <v>Period End</v>
      </c>
      <c r="N49" s="0" t="s">
        <v>158</v>
      </c>
      <c r="P49" s="0" t="str">
        <f aca="false">L49</f>
        <v>LLC_BI__Covenant2__c</v>
      </c>
      <c r="Q49" s="0" t="str">
        <f aca="false">M49</f>
        <v>Period End</v>
      </c>
      <c r="R49" s="0" t="s">
        <v>27</v>
      </c>
      <c r="W49" s="0" t="str">
        <f aca="false">P49</f>
        <v>LLC_BI__Covenant2__c</v>
      </c>
      <c r="X49" s="0" t="str">
        <f aca="false">Q49</f>
        <v>Period End</v>
      </c>
      <c r="Y49" s="0" t="str">
        <f aca="false">R49</f>
        <v>Date</v>
      </c>
      <c r="Z49" s="0" t="str">
        <f aca="false">IF(S49="","",S49)</f>
        <v/>
      </c>
      <c r="AA49" s="0" t="n">
        <f aca="false">T49</f>
        <v>0</v>
      </c>
      <c r="AB49" s="0" t="n">
        <f aca="false">U49</f>
        <v>0</v>
      </c>
      <c r="AG49" s="0" t="str">
        <f aca="false">W49</f>
        <v>LLC_BI__Covenant2__c</v>
      </c>
      <c r="AH49" s="0" t="str">
        <f aca="false">X49</f>
        <v>Period End</v>
      </c>
      <c r="AI49" s="0" t="str">
        <f aca="false">Y49</f>
        <v>Date</v>
      </c>
      <c r="AJ49" s="0" t="str">
        <f aca="false">Z49</f>
        <v/>
      </c>
      <c r="AK49" s="0" t="n">
        <f aca="false">AA49</f>
        <v>0</v>
      </c>
      <c r="AL49" s="0" t="n">
        <f aca="false">AB49</f>
        <v>0</v>
      </c>
    </row>
    <row r="50" customFormat="false" ht="15" hidden="false" customHeight="false" outlineLevel="0" collapsed="false">
      <c r="A50" s="0" t="s">
        <v>1163</v>
      </c>
      <c r="B50" s="0" t="s">
        <v>1164</v>
      </c>
      <c r="C50" s="0" t="s">
        <v>1249</v>
      </c>
      <c r="D50" s="0" t="s">
        <v>1250</v>
      </c>
      <c r="E50" s="0" t="s">
        <v>1251</v>
      </c>
      <c r="F50" s="0" t="s">
        <v>1252</v>
      </c>
      <c r="G50" s="0" t="s">
        <v>1146</v>
      </c>
      <c r="I50" s="0" t="s">
        <v>1150</v>
      </c>
      <c r="J50" s="0" t="s">
        <v>904</v>
      </c>
      <c r="L50" s="0" t="str">
        <f aca="false">IF(B50="","",B50)</f>
        <v>LLC_BI__Covenant2__c</v>
      </c>
      <c r="M50" s="0" t="str">
        <f aca="false">IF(D50="","",C50)</f>
        <v>Related Covenant</v>
      </c>
      <c r="N50" s="0" t="s">
        <v>1148</v>
      </c>
      <c r="O50" s="0" t="s">
        <v>903</v>
      </c>
      <c r="P50" s="0" t="str">
        <f aca="false">L50</f>
        <v>LLC_BI__Covenant2__c</v>
      </c>
      <c r="Q50" s="0" t="str">
        <f aca="false">M50</f>
        <v>Related Covenant</v>
      </c>
      <c r="R50" s="0" t="s">
        <v>1148</v>
      </c>
      <c r="S50" s="0" t="n">
        <v>18</v>
      </c>
      <c r="W50" s="0" t="str">
        <f aca="false">P50</f>
        <v>LLC_BI__Covenant2__c</v>
      </c>
      <c r="X50" s="0" t="str">
        <f aca="false">Q50</f>
        <v>Related Covenant</v>
      </c>
      <c r="Y50" s="0" t="str">
        <f aca="false">R50</f>
        <v>String</v>
      </c>
      <c r="Z50" s="0" t="n">
        <f aca="false">IF(S50="","",S50)</f>
        <v>18</v>
      </c>
      <c r="AA50" s="0" t="n">
        <f aca="false">T50</f>
        <v>0</v>
      </c>
      <c r="AB50" s="0" t="n">
        <f aca="false">U50</f>
        <v>0</v>
      </c>
      <c r="AG50" s="0" t="str">
        <f aca="false">W50</f>
        <v>LLC_BI__Covenant2__c</v>
      </c>
      <c r="AH50" s="0" t="str">
        <f aca="false">X50</f>
        <v>Related Covenant</v>
      </c>
      <c r="AI50" s="0" t="str">
        <f aca="false">Y50</f>
        <v>String</v>
      </c>
      <c r="AJ50" s="0" t="n">
        <f aca="false">Z50</f>
        <v>18</v>
      </c>
      <c r="AK50" s="0" t="n">
        <f aca="false">AA50</f>
        <v>0</v>
      </c>
      <c r="AL50" s="0" t="n">
        <f aca="false">AB50</f>
        <v>0</v>
      </c>
    </row>
    <row r="51" customFormat="false" ht="15" hidden="false" customHeight="false" outlineLevel="0" collapsed="false">
      <c r="A51" s="0" t="s">
        <v>1163</v>
      </c>
      <c r="B51" s="0" t="s">
        <v>1164</v>
      </c>
      <c r="C51" s="0" t="s">
        <v>223</v>
      </c>
      <c r="D51" s="0" t="s">
        <v>1253</v>
      </c>
      <c r="F51" s="0" t="s">
        <v>1254</v>
      </c>
      <c r="G51" s="0" t="s">
        <v>1146</v>
      </c>
      <c r="I51" s="0" t="s">
        <v>1150</v>
      </c>
      <c r="J51" s="0" t="s">
        <v>904</v>
      </c>
      <c r="L51" s="0" t="str">
        <f aca="false">IF(B51="","",B51)</f>
        <v>LLC_BI__Covenant2__c</v>
      </c>
      <c r="M51" s="0" t="str">
        <f aca="false">IF(D51="","",C51)</f>
        <v>Relationship</v>
      </c>
      <c r="N51" s="0" t="s">
        <v>1148</v>
      </c>
      <c r="O51" s="0" t="s">
        <v>903</v>
      </c>
      <c r="P51" s="0" t="str">
        <f aca="false">L51</f>
        <v>LLC_BI__Covenant2__c</v>
      </c>
      <c r="Q51" s="0" t="str">
        <f aca="false">M51</f>
        <v>Relationship</v>
      </c>
      <c r="R51" s="0" t="s">
        <v>1148</v>
      </c>
      <c r="S51" s="0" t="n">
        <v>18</v>
      </c>
      <c r="W51" s="0" t="str">
        <f aca="false">P51</f>
        <v>LLC_BI__Covenant2__c</v>
      </c>
      <c r="X51" s="0" t="str">
        <f aca="false">Q51</f>
        <v>Relationship</v>
      </c>
      <c r="Y51" s="0" t="str">
        <f aca="false">R51</f>
        <v>String</v>
      </c>
      <c r="Z51" s="0" t="n">
        <f aca="false">IF(S51="","",S51)</f>
        <v>18</v>
      </c>
      <c r="AA51" s="0" t="n">
        <f aca="false">T51</f>
        <v>0</v>
      </c>
      <c r="AB51" s="0" t="n">
        <f aca="false">U51</f>
        <v>0</v>
      </c>
      <c r="AG51" s="0" t="str">
        <f aca="false">W51</f>
        <v>LLC_BI__Covenant2__c</v>
      </c>
      <c r="AH51" s="0" t="str">
        <f aca="false">X51</f>
        <v>Relationship</v>
      </c>
      <c r="AI51" s="0" t="str">
        <f aca="false">Y51</f>
        <v>String</v>
      </c>
      <c r="AJ51" s="0" t="n">
        <f aca="false">Z51</f>
        <v>18</v>
      </c>
      <c r="AK51" s="0" t="n">
        <f aca="false">AA51</f>
        <v>0</v>
      </c>
      <c r="AL51" s="0" t="n">
        <f aca="false">AB51</f>
        <v>0</v>
      </c>
    </row>
    <row r="52" customFormat="false" ht="15" hidden="false" customHeight="false" outlineLevel="0" collapsed="false">
      <c r="A52" s="0" t="s">
        <v>1163</v>
      </c>
      <c r="B52" s="0" t="s">
        <v>1164</v>
      </c>
      <c r="C52" s="0" t="s">
        <v>1255</v>
      </c>
      <c r="D52" s="0" t="s">
        <v>1256</v>
      </c>
      <c r="E52" s="0" t="s">
        <v>1257</v>
      </c>
      <c r="F52" s="0" t="s">
        <v>927</v>
      </c>
      <c r="H52" s="0" t="s">
        <v>904</v>
      </c>
      <c r="J52" s="0" t="s">
        <v>904</v>
      </c>
      <c r="L52" s="0" t="str">
        <f aca="false">IF(B52="","",B52)</f>
        <v>LLC_BI__Covenant2__c</v>
      </c>
      <c r="M52" s="0" t="str">
        <f aca="false">IF(D52="","",C52)</f>
        <v>Required</v>
      </c>
      <c r="N52" s="0" t="s">
        <v>1148</v>
      </c>
      <c r="O52" s="0" t="s">
        <v>903</v>
      </c>
      <c r="P52" s="0" t="str">
        <f aca="false">L52</f>
        <v>LLC_BI__Covenant2__c</v>
      </c>
      <c r="Q52" s="0" t="str">
        <f aca="false">M52</f>
        <v>Required</v>
      </c>
      <c r="R52" s="0" t="s">
        <v>1159</v>
      </c>
      <c r="T52" s="0" t="str">
        <f aca="false">IF($O52="","",O52)</f>
        <v>Y</v>
      </c>
      <c r="V52" s="0" t="str">
        <f aca="false">IF(Q52= "", "", IF(F52="Picklist", "Y", "N"))</f>
        <v>N</v>
      </c>
      <c r="W52" s="0" t="str">
        <f aca="false">P52</f>
        <v>LLC_BI__Covenant2__c</v>
      </c>
      <c r="X52" s="0" t="str">
        <f aca="false">Q52</f>
        <v>Required</v>
      </c>
      <c r="Y52" s="0" t="str">
        <f aca="false">R52</f>
        <v>Bool</v>
      </c>
      <c r="Z52" s="0" t="str">
        <f aca="false">IF(S52="","",S52)</f>
        <v/>
      </c>
      <c r="AA52" s="0" t="str">
        <f aca="false">T52</f>
        <v>Y</v>
      </c>
      <c r="AB52" s="0" t="n">
        <f aca="false">U52</f>
        <v>0</v>
      </c>
      <c r="AG52" s="0" t="str">
        <f aca="false">W52</f>
        <v>LLC_BI__Covenant2__c</v>
      </c>
      <c r="AH52" s="0" t="str">
        <f aca="false">X52</f>
        <v>Required</v>
      </c>
      <c r="AI52" s="0" t="str">
        <f aca="false">Y52</f>
        <v>Bool</v>
      </c>
      <c r="AJ52" s="0" t="str">
        <f aca="false">Z52</f>
        <v/>
      </c>
      <c r="AK52" s="0" t="str">
        <f aca="false">AA52</f>
        <v>Y</v>
      </c>
      <c r="AL52" s="0" t="n">
        <f aca="false">AB52</f>
        <v>0</v>
      </c>
    </row>
    <row r="53" customFormat="false" ht="15" hidden="false" customHeight="false" outlineLevel="0" collapsed="false">
      <c r="A53" s="0" t="s">
        <v>1163</v>
      </c>
      <c r="B53" s="0" t="s">
        <v>1164</v>
      </c>
      <c r="C53" s="0" t="s">
        <v>1258</v>
      </c>
      <c r="D53" s="0" t="s">
        <v>1259</v>
      </c>
      <c r="E53" s="0" t="s">
        <v>1260</v>
      </c>
      <c r="F53" s="0" t="s">
        <v>913</v>
      </c>
      <c r="G53" s="0" t="s">
        <v>1153</v>
      </c>
      <c r="J53" s="0" t="s">
        <v>904</v>
      </c>
      <c r="L53" s="0" t="str">
        <f aca="false">IF(B53="","",B53)</f>
        <v>LLC_BI__Covenant2__c</v>
      </c>
      <c r="M53" s="0" t="str">
        <f aca="false">IF(D53="","",C53)</f>
        <v>Rolling 12M</v>
      </c>
      <c r="P53" s="0" t="str">
        <f aca="false">L53</f>
        <v>LLC_BI__Covenant2__c</v>
      </c>
      <c r="Q53" s="0" t="str">
        <f aca="false">M53</f>
        <v>Rolling 12M</v>
      </c>
      <c r="R53" s="0" t="s">
        <v>1148</v>
      </c>
      <c r="S53" s="0" t="n">
        <v>255</v>
      </c>
      <c r="T53" s="0" t="str">
        <f aca="false">IF($O53="","",O53)</f>
        <v/>
      </c>
      <c r="U53" s="0" t="str">
        <f aca="false">IF($O53="","",P53)</f>
        <v/>
      </c>
      <c r="V53" s="0" t="str">
        <f aca="false">IF(Q53= "", "", IF(F53="Picklist", "Y", "N"))</f>
        <v>Y</v>
      </c>
      <c r="W53" s="0" t="str">
        <f aca="false">P53</f>
        <v>LLC_BI__Covenant2__c</v>
      </c>
      <c r="X53" s="0" t="str">
        <f aca="false">Q53</f>
        <v>Rolling 12M</v>
      </c>
      <c r="Y53" s="0" t="str">
        <f aca="false">R53</f>
        <v>String</v>
      </c>
      <c r="Z53" s="0" t="n">
        <f aca="false">IF(S53="","",S53)</f>
        <v>255</v>
      </c>
      <c r="AA53" s="0" t="str">
        <f aca="false">T53</f>
        <v/>
      </c>
      <c r="AB53" s="0" t="str">
        <f aca="false">U53</f>
        <v/>
      </c>
      <c r="AG53" s="0" t="str">
        <f aca="false">W53</f>
        <v>LLC_BI__Covenant2__c</v>
      </c>
      <c r="AH53" s="0" t="str">
        <f aca="false">X53</f>
        <v>Rolling 12M</v>
      </c>
      <c r="AI53" s="0" t="str">
        <f aca="false">Y53</f>
        <v>String</v>
      </c>
      <c r="AJ53" s="0" t="n">
        <f aca="false">Z53</f>
        <v>255</v>
      </c>
      <c r="AK53" s="0" t="str">
        <f aca="false">AA53</f>
        <v/>
      </c>
      <c r="AL53" s="0" t="str">
        <f aca="false">AB53</f>
        <v/>
      </c>
    </row>
    <row r="54" customFormat="false" ht="15" hidden="false" customHeight="false" outlineLevel="0" collapsed="false">
      <c r="A54" s="0" t="s">
        <v>1163</v>
      </c>
      <c r="B54" s="0" t="s">
        <v>1164</v>
      </c>
      <c r="C54" s="0" t="s">
        <v>1261</v>
      </c>
      <c r="D54" s="0" t="s">
        <v>1262</v>
      </c>
      <c r="E54" s="0" t="s">
        <v>1263</v>
      </c>
      <c r="F54" s="0" t="s">
        <v>913</v>
      </c>
      <c r="G54" s="0" t="s">
        <v>1153</v>
      </c>
      <c r="J54" s="0" t="s">
        <v>904</v>
      </c>
      <c r="L54" s="0" t="str">
        <f aca="false">IF(B54="","",B54)</f>
        <v>LLC_BI__Covenant2__c</v>
      </c>
      <c r="M54" s="0" t="str">
        <f aca="false">IF(D54="","",C54)</f>
        <v>Tested Against</v>
      </c>
      <c r="P54" s="0" t="str">
        <f aca="false">L54</f>
        <v>LLC_BI__Covenant2__c</v>
      </c>
      <c r="Q54" s="0" t="str">
        <f aca="false">M54</f>
        <v>Tested Against</v>
      </c>
      <c r="R54" s="0" t="s">
        <v>1148</v>
      </c>
      <c r="S54" s="0" t="n">
        <v>255</v>
      </c>
      <c r="T54" s="0" t="str">
        <f aca="false">IF($O54="","",O54)</f>
        <v/>
      </c>
      <c r="U54" s="0" t="str">
        <f aca="false">IF($O54="","",P54)</f>
        <v/>
      </c>
      <c r="V54" s="0" t="str">
        <f aca="false">IF(Q54= "", "", IF(F54="Picklist", "Y", "N"))</f>
        <v>Y</v>
      </c>
      <c r="W54" s="0" t="str">
        <f aca="false">P54</f>
        <v>LLC_BI__Covenant2__c</v>
      </c>
      <c r="X54" s="0" t="str">
        <f aca="false">Q54</f>
        <v>Tested Against</v>
      </c>
      <c r="Y54" s="0" t="str">
        <f aca="false">R54</f>
        <v>String</v>
      </c>
      <c r="Z54" s="0" t="n">
        <f aca="false">IF(S54="","",S54)</f>
        <v>255</v>
      </c>
      <c r="AA54" s="0" t="str">
        <f aca="false">T54</f>
        <v/>
      </c>
      <c r="AB54" s="0" t="str">
        <f aca="false">U54</f>
        <v/>
      </c>
      <c r="AG54" s="0" t="str">
        <f aca="false">W54</f>
        <v>LLC_BI__Covenant2__c</v>
      </c>
      <c r="AH54" s="0" t="str">
        <f aca="false">X54</f>
        <v>Tested Against</v>
      </c>
      <c r="AI54" s="0" t="str">
        <f aca="false">Y54</f>
        <v>String</v>
      </c>
      <c r="AJ54" s="0" t="n">
        <f aca="false">Z54</f>
        <v>255</v>
      </c>
      <c r="AK54" s="0" t="str">
        <f aca="false">AA54</f>
        <v/>
      </c>
      <c r="AL54" s="0" t="str">
        <f aca="false">AB54</f>
        <v/>
      </c>
    </row>
    <row r="55" customFormat="false" ht="15" hidden="false" customHeight="false" outlineLevel="0" collapsed="false">
      <c r="A55" s="0" t="s">
        <v>1163</v>
      </c>
      <c r="B55" s="0" t="s">
        <v>1164</v>
      </c>
      <c r="C55" s="0" t="s">
        <v>1264</v>
      </c>
      <c r="D55" s="0" t="s">
        <v>1265</v>
      </c>
      <c r="E55" s="0" t="s">
        <v>1266</v>
      </c>
      <c r="F55" s="0" t="s">
        <v>913</v>
      </c>
      <c r="G55" s="0" t="s">
        <v>1153</v>
      </c>
      <c r="J55" s="0" t="s">
        <v>904</v>
      </c>
      <c r="L55" s="0" t="str">
        <f aca="false">IF(B55="","",B55)</f>
        <v>LLC_BI__Covenant2__c</v>
      </c>
      <c r="M55" s="0" t="str">
        <f aca="false">IF(D55="","",C55)</f>
        <v>Restricted User</v>
      </c>
      <c r="P55" s="0" t="str">
        <f aca="false">L55</f>
        <v>LLC_BI__Covenant2__c</v>
      </c>
      <c r="Q55" s="0" t="str">
        <f aca="false">M55</f>
        <v>Restricted User</v>
      </c>
      <c r="R55" s="0" t="s">
        <v>1148</v>
      </c>
      <c r="S55" s="0" t="n">
        <v>255</v>
      </c>
      <c r="T55" s="0" t="str">
        <f aca="false">IF($O55="","",O55)</f>
        <v/>
      </c>
      <c r="U55" s="0" t="str">
        <f aca="false">IF($O55="","",P55)</f>
        <v/>
      </c>
      <c r="V55" s="0" t="str">
        <f aca="false">IF(Q55= "", "", IF(F55="Picklist", "Y", "N"))</f>
        <v>Y</v>
      </c>
      <c r="W55" s="0" t="str">
        <f aca="false">P55</f>
        <v>LLC_BI__Covenant2__c</v>
      </c>
      <c r="X55" s="0" t="str">
        <f aca="false">Q55</f>
        <v>Restricted User</v>
      </c>
      <c r="Y55" s="0" t="str">
        <f aca="false">R55</f>
        <v>String</v>
      </c>
      <c r="Z55" s="0" t="n">
        <f aca="false">IF(S55="","",S55)</f>
        <v>255</v>
      </c>
      <c r="AA55" s="0" t="str">
        <f aca="false">T55</f>
        <v/>
      </c>
      <c r="AB55" s="0" t="str">
        <f aca="false">U55</f>
        <v/>
      </c>
      <c r="AG55" s="0" t="str">
        <f aca="false">W55</f>
        <v>LLC_BI__Covenant2__c</v>
      </c>
      <c r="AH55" s="0" t="str">
        <f aca="false">X55</f>
        <v>Restricted User</v>
      </c>
      <c r="AI55" s="0" t="str">
        <f aca="false">Y55</f>
        <v>String</v>
      </c>
      <c r="AJ55" s="0" t="n">
        <f aca="false">Z55</f>
        <v>255</v>
      </c>
      <c r="AK55" s="0" t="str">
        <f aca="false">AA55</f>
        <v/>
      </c>
      <c r="AL55" s="0" t="str">
        <f aca="false">AB55</f>
        <v/>
      </c>
    </row>
    <row r="56" customFormat="false" ht="15" hidden="false" customHeight="false" outlineLevel="0" collapsed="false">
      <c r="A56" s="0" t="s">
        <v>1163</v>
      </c>
      <c r="B56" s="0" t="s">
        <v>1164</v>
      </c>
      <c r="C56" s="0" t="s">
        <v>1267</v>
      </c>
      <c r="D56" s="0" t="s">
        <v>1268</v>
      </c>
      <c r="E56" s="0" t="s">
        <v>1269</v>
      </c>
      <c r="F56" s="0" t="s">
        <v>913</v>
      </c>
      <c r="G56" s="0" t="s">
        <v>1153</v>
      </c>
      <c r="J56" s="0" t="s">
        <v>904</v>
      </c>
      <c r="L56" s="0" t="str">
        <f aca="false">IF(B56="","",B56)</f>
        <v>LLC_BI__Covenant2__c</v>
      </c>
      <c r="M56" s="0" t="str">
        <f aca="false">IF(D56="","",C56)</f>
        <v>State</v>
      </c>
      <c r="P56" s="0" t="str">
        <f aca="false">L56</f>
        <v>LLC_BI__Covenant2__c</v>
      </c>
      <c r="Q56" s="0" t="str">
        <f aca="false">M56</f>
        <v>State</v>
      </c>
      <c r="R56" s="0" t="s">
        <v>1148</v>
      </c>
      <c r="S56" s="0" t="n">
        <v>255</v>
      </c>
      <c r="T56" s="0" t="str">
        <f aca="false">IF($O56="","",O56)</f>
        <v/>
      </c>
      <c r="U56" s="0" t="str">
        <f aca="false">IF($O56="","",P56)</f>
        <v/>
      </c>
      <c r="V56" s="0" t="str">
        <f aca="false">IF(Q56= "", "", IF(F56="Picklist", "Y", "N"))</f>
        <v>Y</v>
      </c>
      <c r="W56" s="0" t="str">
        <f aca="false">P56</f>
        <v>LLC_BI__Covenant2__c</v>
      </c>
      <c r="X56" s="0" t="str">
        <f aca="false">Q56</f>
        <v>State</v>
      </c>
      <c r="Y56" s="0" t="str">
        <f aca="false">R56</f>
        <v>String</v>
      </c>
      <c r="Z56" s="0" t="n">
        <f aca="false">IF(S56="","",S56)</f>
        <v>255</v>
      </c>
      <c r="AA56" s="0" t="str">
        <f aca="false">T56</f>
        <v/>
      </c>
      <c r="AB56" s="0" t="str">
        <f aca="false">U56</f>
        <v/>
      </c>
      <c r="AG56" s="0" t="str">
        <f aca="false">W56</f>
        <v>LLC_BI__Covenant2__c</v>
      </c>
      <c r="AH56" s="0" t="str">
        <f aca="false">X56</f>
        <v>State</v>
      </c>
      <c r="AI56" s="0" t="str">
        <f aca="false">Y56</f>
        <v>String</v>
      </c>
      <c r="AJ56" s="0" t="n">
        <f aca="false">Z56</f>
        <v>255</v>
      </c>
      <c r="AK56" s="0" t="str">
        <f aca="false">AA56</f>
        <v/>
      </c>
      <c r="AL56" s="0" t="str">
        <f aca="false">AB56</f>
        <v/>
      </c>
    </row>
    <row r="57" customFormat="false" ht="15" hidden="false" customHeight="false" outlineLevel="0" collapsed="false">
      <c r="A57" s="0" t="s">
        <v>1163</v>
      </c>
      <c r="B57" s="0" t="s">
        <v>1164</v>
      </c>
      <c r="C57" s="0" t="s">
        <v>1270</v>
      </c>
      <c r="D57" s="0" t="s">
        <v>1271</v>
      </c>
      <c r="E57" s="0" t="s">
        <v>1272</v>
      </c>
      <c r="F57" s="0" t="s">
        <v>913</v>
      </c>
      <c r="G57" s="0" t="s">
        <v>1153</v>
      </c>
      <c r="J57" s="0" t="s">
        <v>904</v>
      </c>
      <c r="L57" s="0" t="str">
        <f aca="false">IF(B57="","",B57)</f>
        <v>LLC_BI__Covenant2__c</v>
      </c>
      <c r="M57" s="0" t="str">
        <f aca="false">IF(D57="","",C57)</f>
        <v>Test Status</v>
      </c>
      <c r="P57" s="0" t="str">
        <f aca="false">L57</f>
        <v>LLC_BI__Covenant2__c</v>
      </c>
      <c r="Q57" s="0" t="str">
        <f aca="false">M57</f>
        <v>Test Status</v>
      </c>
      <c r="R57" s="0" t="s">
        <v>1148</v>
      </c>
      <c r="S57" s="0" t="n">
        <v>255</v>
      </c>
      <c r="T57" s="0" t="str">
        <f aca="false">IF($O57="","",O57)</f>
        <v/>
      </c>
      <c r="U57" s="0" t="str">
        <f aca="false">IF($O57="","",P57)</f>
        <v/>
      </c>
      <c r="V57" s="0" t="str">
        <f aca="false">IF(Q57= "", "", IF(F57="Picklist", "Y", "N"))</f>
        <v>Y</v>
      </c>
      <c r="W57" s="0" t="str">
        <f aca="false">P57</f>
        <v>LLC_BI__Covenant2__c</v>
      </c>
      <c r="X57" s="0" t="str">
        <f aca="false">Q57</f>
        <v>Test Status</v>
      </c>
      <c r="Y57" s="0" t="str">
        <f aca="false">R57</f>
        <v>String</v>
      </c>
      <c r="Z57" s="0" t="n">
        <f aca="false">IF(S57="","",S57)</f>
        <v>255</v>
      </c>
      <c r="AA57" s="0" t="str">
        <f aca="false">T57</f>
        <v/>
      </c>
      <c r="AB57" s="0" t="str">
        <f aca="false">U57</f>
        <v/>
      </c>
      <c r="AG57" s="0" t="str">
        <f aca="false">W57</f>
        <v>LLC_BI__Covenant2__c</v>
      </c>
      <c r="AH57" s="0" t="str">
        <f aca="false">X57</f>
        <v>Test Status</v>
      </c>
      <c r="AI57" s="0" t="str">
        <f aca="false">Y57</f>
        <v>String</v>
      </c>
      <c r="AJ57" s="0" t="n">
        <f aca="false">Z57</f>
        <v>255</v>
      </c>
      <c r="AK57" s="0" t="str">
        <f aca="false">AA57</f>
        <v/>
      </c>
      <c r="AL57" s="0" t="str">
        <f aca="false">AB57</f>
        <v/>
      </c>
    </row>
    <row r="58" customFormat="false" ht="15" hidden="false" customHeight="false" outlineLevel="0" collapsed="false">
      <c r="A58" s="0" t="s">
        <v>1163</v>
      </c>
      <c r="B58" s="0" t="s">
        <v>1164</v>
      </c>
      <c r="C58" s="0" t="s">
        <v>278</v>
      </c>
      <c r="D58" s="0" t="s">
        <v>1273</v>
      </c>
      <c r="E58" s="0" t="s">
        <v>1274</v>
      </c>
      <c r="F58" s="0" t="s">
        <v>925</v>
      </c>
      <c r="G58" s="0" t="n">
        <v>255</v>
      </c>
      <c r="J58" s="0" t="s">
        <v>904</v>
      </c>
      <c r="L58" s="0" t="str">
        <f aca="false">IF(B58="","",B58)</f>
        <v>LLC_BI__Covenant2__c</v>
      </c>
      <c r="M58" s="0" t="str">
        <f aca="false">IF(D58="","",C58)</f>
        <v>Value</v>
      </c>
      <c r="N58" s="0" t="s">
        <v>1148</v>
      </c>
      <c r="O58" s="0" t="s">
        <v>903</v>
      </c>
      <c r="P58" s="0" t="str">
        <f aca="false">L58</f>
        <v>LLC_BI__Covenant2__c</v>
      </c>
      <c r="Q58" s="0" t="str">
        <f aca="false">M58</f>
        <v>Value</v>
      </c>
      <c r="R58" s="0" t="s">
        <v>1148</v>
      </c>
      <c r="S58" s="0" t="n">
        <v>255</v>
      </c>
      <c r="T58" s="0" t="str">
        <f aca="false">IF($H58="","",O58)</f>
        <v/>
      </c>
      <c r="U58" s="0" t="str">
        <f aca="false">IF($I58="","",I58)</f>
        <v/>
      </c>
      <c r="V58" s="0" t="str">
        <f aca="false">IF(Q58= "", "", IF(F58="Picklist", "Y", "N"))</f>
        <v>N</v>
      </c>
      <c r="W58" s="0" t="str">
        <f aca="false">P58</f>
        <v>LLC_BI__Covenant2__c</v>
      </c>
      <c r="X58" s="0" t="str">
        <f aca="false">Q58</f>
        <v>Value</v>
      </c>
      <c r="Y58" s="0" t="str">
        <f aca="false">R58</f>
        <v>String</v>
      </c>
      <c r="Z58" s="0" t="n">
        <f aca="false">IF(S58="","",S58)</f>
        <v>255</v>
      </c>
      <c r="AA58" s="0" t="str">
        <f aca="false">T58</f>
        <v/>
      </c>
      <c r="AB58" s="0" t="str">
        <f aca="false">U58</f>
        <v/>
      </c>
      <c r="AG58" s="0" t="str">
        <f aca="false">W58</f>
        <v>LLC_BI__Covenant2__c</v>
      </c>
      <c r="AH58" s="0" t="str">
        <f aca="false">X58</f>
        <v>Value</v>
      </c>
      <c r="AI58" s="0" t="str">
        <f aca="false">Y58</f>
        <v>String</v>
      </c>
      <c r="AJ58" s="0" t="n">
        <f aca="false">Z58</f>
        <v>255</v>
      </c>
      <c r="AK58" s="0" t="str">
        <f aca="false">AA58</f>
        <v/>
      </c>
      <c r="AL58" s="0" t="str">
        <f aca="false">AB58</f>
        <v/>
      </c>
    </row>
    <row r="59" customFormat="false" ht="15" hidden="false" customHeight="false" outlineLevel="0" collapsed="false">
      <c r="A59" s="0" t="s">
        <v>1163</v>
      </c>
      <c r="B59" s="0" t="s">
        <v>1164</v>
      </c>
      <c r="C59" s="0" t="s">
        <v>1275</v>
      </c>
      <c r="D59" s="0" t="s">
        <v>1276</v>
      </c>
      <c r="E59" s="0" t="s">
        <v>1277</v>
      </c>
      <c r="F59" s="0" t="s">
        <v>913</v>
      </c>
      <c r="G59" s="0" t="s">
        <v>1153</v>
      </c>
      <c r="J59" s="0" t="s">
        <v>904</v>
      </c>
      <c r="L59" s="0" t="str">
        <f aca="false">IF(B59="","",B59)</f>
        <v>LLC_BI__Covenant2__c</v>
      </c>
      <c r="M59" s="0" t="str">
        <f aca="false">IF(D59="","",C59)</f>
        <v>Status</v>
      </c>
      <c r="P59" s="0" t="str">
        <f aca="false">L59</f>
        <v>LLC_BI__Covenant2__c</v>
      </c>
      <c r="Q59" s="0" t="str">
        <f aca="false">M59</f>
        <v>Status</v>
      </c>
      <c r="R59" s="0" t="s">
        <v>1148</v>
      </c>
      <c r="S59" s="0" t="n">
        <v>255</v>
      </c>
      <c r="T59" s="0" t="str">
        <f aca="false">IF($O59="","",O59)</f>
        <v/>
      </c>
      <c r="U59" s="0" t="str">
        <f aca="false">IF($O59="","",P59)</f>
        <v/>
      </c>
      <c r="V59" s="0" t="str">
        <f aca="false">IF(Q59= "", "", IF(F59="Picklist", "Y", "N"))</f>
        <v>Y</v>
      </c>
      <c r="W59" s="0" t="str">
        <f aca="false">P59</f>
        <v>LLC_BI__Covenant2__c</v>
      </c>
      <c r="X59" s="0" t="str">
        <f aca="false">Q59</f>
        <v>Status</v>
      </c>
      <c r="Y59" s="0" t="str">
        <f aca="false">R59</f>
        <v>String</v>
      </c>
      <c r="Z59" s="0" t="n">
        <f aca="false">IF(S59="","",S59)</f>
        <v>255</v>
      </c>
      <c r="AA59" s="0" t="str">
        <f aca="false">T59</f>
        <v/>
      </c>
      <c r="AB59" s="0" t="str">
        <f aca="false">U59</f>
        <v/>
      </c>
      <c r="AG59" s="0" t="str">
        <f aca="false">W59</f>
        <v>LLC_BI__Covenant2__c</v>
      </c>
      <c r="AH59" s="0" t="str">
        <f aca="false">X59</f>
        <v>Status</v>
      </c>
      <c r="AI59" s="0" t="str">
        <f aca="false">Y59</f>
        <v>String</v>
      </c>
      <c r="AJ59" s="0" t="n">
        <f aca="false">Z59</f>
        <v>255</v>
      </c>
      <c r="AK59" s="0" t="str">
        <f aca="false">AA59</f>
        <v/>
      </c>
      <c r="AL59" s="0" t="str">
        <f aca="false">AB59</f>
        <v/>
      </c>
    </row>
    <row r="60" customFormat="false" ht="15" hidden="false" customHeight="false" outlineLevel="0" collapsed="false">
      <c r="A60" s="0" t="s">
        <v>1163</v>
      </c>
      <c r="B60" s="0" t="s">
        <v>1164</v>
      </c>
      <c r="C60" s="0" t="s">
        <v>1278</v>
      </c>
      <c r="D60" s="0" t="s">
        <v>1279</v>
      </c>
      <c r="E60" s="0" t="s">
        <v>1280</v>
      </c>
      <c r="F60" s="0" t="s">
        <v>913</v>
      </c>
      <c r="G60" s="0" t="s">
        <v>1153</v>
      </c>
      <c r="J60" s="0" t="s">
        <v>904</v>
      </c>
      <c r="L60" s="0" t="str">
        <f aca="false">IF(B60="","",B60)</f>
        <v>LLC_BI__Covenant2__c</v>
      </c>
      <c r="M60" s="0" t="str">
        <f aca="false">IF(D60="","",C60)</f>
        <v>Bank Entity</v>
      </c>
      <c r="P60" s="0" t="str">
        <f aca="false">L60</f>
        <v>LLC_BI__Covenant2__c</v>
      </c>
      <c r="Q60" s="0" t="str">
        <f aca="false">M60</f>
        <v>Bank Entity</v>
      </c>
      <c r="R60" s="0" t="s">
        <v>1148</v>
      </c>
      <c r="S60" s="0" t="n">
        <v>255</v>
      </c>
      <c r="T60" s="0" t="str">
        <f aca="false">IF($O60="","",O60)</f>
        <v/>
      </c>
      <c r="U60" s="0" t="str">
        <f aca="false">IF($O60="","",P60)</f>
        <v/>
      </c>
      <c r="V60" s="0" t="str">
        <f aca="false">IF(Q60= "", "", IF(F60="Picklist", "Y", "N"))</f>
        <v>Y</v>
      </c>
      <c r="W60" s="0" t="str">
        <f aca="false">P60</f>
        <v>LLC_BI__Covenant2__c</v>
      </c>
      <c r="X60" s="0" t="str">
        <f aca="false">Q60</f>
        <v>Bank Entity</v>
      </c>
      <c r="Y60" s="0" t="str">
        <f aca="false">R60</f>
        <v>String</v>
      </c>
      <c r="Z60" s="0" t="n">
        <f aca="false">IF(S60="","",S60)</f>
        <v>255</v>
      </c>
      <c r="AA60" s="0" t="str">
        <f aca="false">T60</f>
        <v/>
      </c>
      <c r="AB60" s="0" t="str">
        <f aca="false">U60</f>
        <v/>
      </c>
      <c r="AG60" s="0" t="str">
        <f aca="false">W60</f>
        <v>LLC_BI__Covenant2__c</v>
      </c>
      <c r="AH60" s="0" t="str">
        <f aca="false">X60</f>
        <v>Bank Entity</v>
      </c>
      <c r="AI60" s="0" t="str">
        <f aca="false">Y60</f>
        <v>String</v>
      </c>
      <c r="AJ60" s="0" t="n">
        <f aca="false">Z60</f>
        <v>255</v>
      </c>
      <c r="AK60" s="0" t="str">
        <f aca="false">AA60</f>
        <v/>
      </c>
      <c r="AL60" s="0" t="str">
        <f aca="false">AB60</f>
        <v/>
      </c>
    </row>
    <row r="61" customFormat="false" ht="15" hidden="false" customHeight="false" outlineLevel="0" collapsed="false">
      <c r="A61" s="0" t="s">
        <v>1163</v>
      </c>
      <c r="B61" s="0" t="s">
        <v>1164</v>
      </c>
      <c r="C61" s="0" t="s">
        <v>1281</v>
      </c>
      <c r="D61" s="0" t="s">
        <v>28</v>
      </c>
      <c r="F61" s="0" t="s">
        <v>1282</v>
      </c>
      <c r="G61" s="0" t="n">
        <v>80</v>
      </c>
      <c r="H61" s="0" t="s">
        <v>904</v>
      </c>
      <c r="J61" s="0" t="s">
        <v>903</v>
      </c>
      <c r="L61" s="0" t="str">
        <f aca="false">IF(B61="","",B61)</f>
        <v>LLC_BI__Covenant2__c</v>
      </c>
      <c r="M61" s="0" t="str">
        <f aca="false">IF(D61="","",C61)</f>
        <v>Covenant Auto Number</v>
      </c>
      <c r="P61" s="0" t="str">
        <f aca="false">L61</f>
        <v>LLC_BI__Covenant2__c</v>
      </c>
      <c r="Q61" s="0" t="str">
        <f aca="false">M61</f>
        <v>Covenant Auto Number</v>
      </c>
      <c r="R61" s="0" t="s">
        <v>1148</v>
      </c>
      <c r="S61" s="0" t="n">
        <f aca="false">G61</f>
        <v>80</v>
      </c>
      <c r="W61" s="0" t="str">
        <f aca="false">P61</f>
        <v>LLC_BI__Covenant2__c</v>
      </c>
      <c r="X61" s="0" t="str">
        <f aca="false">Q61</f>
        <v>Covenant Auto Number</v>
      </c>
      <c r="Y61" s="0" t="str">
        <f aca="false">R61</f>
        <v>String</v>
      </c>
      <c r="Z61" s="0" t="n">
        <f aca="false">IF(S61="","",S61)</f>
        <v>80</v>
      </c>
      <c r="AA61" s="0" t="n">
        <f aca="false">T61</f>
        <v>0</v>
      </c>
      <c r="AB61" s="0" t="n">
        <f aca="false">U61</f>
        <v>0</v>
      </c>
      <c r="AG61" s="0" t="str">
        <f aca="false">W61</f>
        <v>LLC_BI__Covenant2__c</v>
      </c>
      <c r="AH61" s="0" t="str">
        <f aca="false">X61</f>
        <v>Covenant Auto Number</v>
      </c>
      <c r="AI61" s="0" t="str">
        <f aca="false">Y61</f>
        <v>String</v>
      </c>
      <c r="AJ61" s="0" t="n">
        <f aca="false">Z61</f>
        <v>80</v>
      </c>
      <c r="AK61" s="0" t="n">
        <f aca="false">AA61</f>
        <v>0</v>
      </c>
      <c r="AL61" s="0" t="n">
        <f aca="false">AB61</f>
        <v>0</v>
      </c>
    </row>
    <row r="62" customFormat="false" ht="15" hidden="false" customHeight="false" outlineLevel="0" collapsed="false">
      <c r="A62" s="0" t="s">
        <v>1163</v>
      </c>
      <c r="B62" s="0" t="s">
        <v>1164</v>
      </c>
      <c r="C62" s="0" t="s">
        <v>1144</v>
      </c>
      <c r="D62" s="0" t="s">
        <v>1145</v>
      </c>
      <c r="E62" s="0" t="s">
        <v>1283</v>
      </c>
      <c r="F62" s="0" t="s">
        <v>1284</v>
      </c>
      <c r="G62" s="0" t="s">
        <v>1146</v>
      </c>
      <c r="I62" s="0" t="s">
        <v>1150</v>
      </c>
      <c r="J62" s="0" t="s">
        <v>904</v>
      </c>
      <c r="L62" s="0" t="str">
        <f aca="false">IF(B62="","",B62)</f>
        <v>LLC_BI__Covenant2__c</v>
      </c>
      <c r="M62" s="0" t="str">
        <f aca="false">IF(D62="","",C62)</f>
        <v>Covenant Type</v>
      </c>
      <c r="N62" s="0" t="s">
        <v>1148</v>
      </c>
      <c r="O62" s="0" t="s">
        <v>903</v>
      </c>
      <c r="P62" s="0" t="str">
        <f aca="false">L62</f>
        <v>LLC_BI__Covenant2__c</v>
      </c>
      <c r="Q62" s="0" t="str">
        <f aca="false">M62</f>
        <v>Covenant Type</v>
      </c>
      <c r="R62" s="0" t="s">
        <v>1148</v>
      </c>
      <c r="S62" s="0" t="n">
        <v>18</v>
      </c>
      <c r="W62" s="0" t="str">
        <f aca="false">P62</f>
        <v>LLC_BI__Covenant2__c</v>
      </c>
      <c r="X62" s="0" t="str">
        <f aca="false">Q62</f>
        <v>Covenant Type</v>
      </c>
      <c r="Y62" s="0" t="str">
        <f aca="false">R62</f>
        <v>String</v>
      </c>
      <c r="Z62" s="0" t="n">
        <f aca="false">IF(S62="","",S62)</f>
        <v>18</v>
      </c>
      <c r="AA62" s="0" t="n">
        <f aca="false">T62</f>
        <v>0</v>
      </c>
      <c r="AB62" s="0" t="n">
        <f aca="false">U62</f>
        <v>0</v>
      </c>
      <c r="AG62" s="0" t="str">
        <f aca="false">W62</f>
        <v>LLC_BI__Covenant2__c</v>
      </c>
      <c r="AH62" s="0" t="str">
        <f aca="false">X62</f>
        <v>Covenant Type</v>
      </c>
      <c r="AI62" s="0" t="str">
        <f aca="false">Y62</f>
        <v>String</v>
      </c>
      <c r="AJ62" s="0" t="n">
        <f aca="false">Z62</f>
        <v>18</v>
      </c>
      <c r="AK62" s="0" t="n">
        <f aca="false">AA62</f>
        <v>0</v>
      </c>
      <c r="AL62" s="0" t="n">
        <f aca="false">AB62</f>
        <v>0</v>
      </c>
    </row>
    <row r="63" customFormat="false" ht="15" hidden="false" customHeight="false" outlineLevel="0" collapsed="false">
      <c r="A63" s="0" t="s">
        <v>1163</v>
      </c>
      <c r="B63" s="0" t="s">
        <v>1164</v>
      </c>
      <c r="C63" s="0" t="s">
        <v>911</v>
      </c>
      <c r="D63" s="0" t="s">
        <v>160</v>
      </c>
      <c r="E63" s="0" t="s">
        <v>912</v>
      </c>
      <c r="F63" s="0" t="s">
        <v>913</v>
      </c>
      <c r="G63" s="0" t="s">
        <v>1151</v>
      </c>
      <c r="J63" s="0" t="s">
        <v>904</v>
      </c>
      <c r="L63" s="0" t="str">
        <f aca="false">IF(B63="","",B63)</f>
        <v>LLC_BI__Covenant2__c</v>
      </c>
      <c r="M63" s="0" t="str">
        <f aca="false">IF(D63="","",C63)</f>
        <v>Currency</v>
      </c>
      <c r="P63" s="0" t="str">
        <f aca="false">L63</f>
        <v>LLC_BI__Covenant2__c</v>
      </c>
      <c r="Q63" s="0" t="str">
        <f aca="false">M63</f>
        <v>Currency</v>
      </c>
      <c r="R63" s="0" t="s">
        <v>1148</v>
      </c>
      <c r="S63" s="0" t="n">
        <v>3</v>
      </c>
      <c r="T63" s="0" t="str">
        <f aca="false">IF($O63="","",O63)</f>
        <v/>
      </c>
      <c r="U63" s="0" t="str">
        <f aca="false">IF($O63="","",P63)</f>
        <v/>
      </c>
      <c r="V63" s="0" t="str">
        <f aca="false">IF(Q63= "", "", IF(F63="Picklist", "Y", "N"))</f>
        <v>Y</v>
      </c>
      <c r="W63" s="0" t="str">
        <f aca="false">P63</f>
        <v>LLC_BI__Covenant2__c</v>
      </c>
      <c r="X63" s="0" t="str">
        <f aca="false">Q63</f>
        <v>Currency</v>
      </c>
      <c r="Y63" s="0" t="str">
        <f aca="false">R63</f>
        <v>String</v>
      </c>
      <c r="Z63" s="0" t="n">
        <f aca="false">IF(S63="","",S63)</f>
        <v>3</v>
      </c>
      <c r="AA63" s="0" t="str">
        <f aca="false">T63</f>
        <v/>
      </c>
      <c r="AB63" s="0" t="str">
        <f aca="false">U63</f>
        <v/>
      </c>
      <c r="AG63" s="0" t="str">
        <f aca="false">W63</f>
        <v>LLC_BI__Covenant2__c</v>
      </c>
      <c r="AH63" s="0" t="str">
        <f aca="false">X63</f>
        <v>Currency</v>
      </c>
      <c r="AI63" s="0" t="str">
        <f aca="false">Y63</f>
        <v>String</v>
      </c>
      <c r="AJ63" s="0" t="n">
        <f aca="false">Z63</f>
        <v>3</v>
      </c>
      <c r="AK63" s="0" t="str">
        <f aca="false">AA63</f>
        <v/>
      </c>
      <c r="AL63" s="0" t="str">
        <f aca="false">AB63</f>
        <v/>
      </c>
    </row>
    <row r="64" customFormat="false" ht="15" hidden="false" customHeight="false" outlineLevel="0" collapsed="false">
      <c r="A64" s="0" t="s">
        <v>1163</v>
      </c>
      <c r="B64" s="0" t="s">
        <v>1164</v>
      </c>
      <c r="C64" s="0" t="s">
        <v>1285</v>
      </c>
      <c r="D64" s="0" t="s">
        <v>1286</v>
      </c>
      <c r="F64" s="0" t="s">
        <v>913</v>
      </c>
      <c r="G64" s="0" t="s">
        <v>1153</v>
      </c>
      <c r="J64" s="0" t="s">
        <v>904</v>
      </c>
      <c r="L64" s="0" t="str">
        <f aca="false">IF(B64="","",B64)</f>
        <v>LLC_BI__Covenant2__c</v>
      </c>
      <c r="M64" s="0" t="str">
        <f aca="false">IF(D64="","",C64)</f>
        <v>Defination</v>
      </c>
      <c r="P64" s="0" t="str">
        <f aca="false">L64</f>
        <v>LLC_BI__Covenant2__c</v>
      </c>
      <c r="Q64" s="0" t="str">
        <f aca="false">M64</f>
        <v>Defination</v>
      </c>
      <c r="R64" s="0" t="s">
        <v>1148</v>
      </c>
      <c r="S64" s="0" t="n">
        <v>255</v>
      </c>
      <c r="T64" s="0" t="str">
        <f aca="false">IF($O64="","",O64)</f>
        <v/>
      </c>
      <c r="U64" s="0" t="str">
        <f aca="false">IF($O64="","",P64)</f>
        <v/>
      </c>
      <c r="V64" s="0" t="str">
        <f aca="false">IF(Q64= "", "", IF(F64="Picklist", "Y", "N"))</f>
        <v>Y</v>
      </c>
      <c r="W64" s="0" t="str">
        <f aca="false">P64</f>
        <v>LLC_BI__Covenant2__c</v>
      </c>
      <c r="X64" s="0" t="str">
        <f aca="false">Q64</f>
        <v>Defination</v>
      </c>
      <c r="Y64" s="0" t="str">
        <f aca="false">R64</f>
        <v>String</v>
      </c>
      <c r="Z64" s="0" t="n">
        <f aca="false">IF(S64="","",S64)</f>
        <v>255</v>
      </c>
      <c r="AA64" s="0" t="str">
        <f aca="false">T64</f>
        <v/>
      </c>
      <c r="AB64" s="0" t="str">
        <f aca="false">U64</f>
        <v/>
      </c>
      <c r="AG64" s="0" t="str">
        <f aca="false">W64</f>
        <v>LLC_BI__Covenant2__c</v>
      </c>
      <c r="AH64" s="0" t="str">
        <f aca="false">X64</f>
        <v>Defination</v>
      </c>
      <c r="AI64" s="0" t="str">
        <f aca="false">Y64</f>
        <v>String</v>
      </c>
      <c r="AJ64" s="0" t="n">
        <f aca="false">Z64</f>
        <v>255</v>
      </c>
      <c r="AK64" s="0" t="str">
        <f aca="false">AA64</f>
        <v/>
      </c>
      <c r="AL64" s="0" t="str">
        <f aca="false">AB64</f>
        <v/>
      </c>
    </row>
    <row r="65" customFormat="false" ht="15" hidden="false" customHeight="false" outlineLevel="0" collapsed="false">
      <c r="A65" s="0" t="s">
        <v>1163</v>
      </c>
      <c r="B65" s="0" t="s">
        <v>1164</v>
      </c>
      <c r="C65" s="0" t="s">
        <v>1287</v>
      </c>
      <c r="D65" s="0" t="s">
        <v>1288</v>
      </c>
      <c r="E65" s="0" t="s">
        <v>1289</v>
      </c>
      <c r="F65" s="0" t="s">
        <v>925</v>
      </c>
      <c r="G65" s="0" t="n">
        <v>100</v>
      </c>
      <c r="J65" s="0" t="s">
        <v>904</v>
      </c>
      <c r="L65" s="0" t="str">
        <f aca="false">IF(B65="","",B65)</f>
        <v>LLC_BI__Covenant2__c</v>
      </c>
      <c r="M65" s="0" t="str">
        <f aca="false">IF(D65="","",C65)</f>
        <v>Entity Tested</v>
      </c>
      <c r="N65" s="0" t="s">
        <v>1148</v>
      </c>
      <c r="O65" s="0" t="s">
        <v>903</v>
      </c>
      <c r="P65" s="0" t="str">
        <f aca="false">L65</f>
        <v>LLC_BI__Covenant2__c</v>
      </c>
      <c r="Q65" s="0" t="str">
        <f aca="false">M65</f>
        <v>Entity Tested</v>
      </c>
      <c r="R65" s="0" t="s">
        <v>1148</v>
      </c>
      <c r="S65" s="0" t="n">
        <v>255</v>
      </c>
      <c r="T65" s="0" t="str">
        <f aca="false">IF($H65="","",O65)</f>
        <v/>
      </c>
      <c r="U65" s="0" t="str">
        <f aca="false">IF($I65="","",I65)</f>
        <v/>
      </c>
      <c r="V65" s="0" t="str">
        <f aca="false">IF(Q65= "", "", IF(F65="Picklist", "Y", "N"))</f>
        <v>N</v>
      </c>
      <c r="W65" s="0" t="str">
        <f aca="false">P65</f>
        <v>LLC_BI__Covenant2__c</v>
      </c>
      <c r="X65" s="0" t="str">
        <f aca="false">Q65</f>
        <v>Entity Tested</v>
      </c>
      <c r="Y65" s="0" t="str">
        <f aca="false">R65</f>
        <v>String</v>
      </c>
      <c r="Z65" s="0" t="n">
        <f aca="false">IF(S65="","",S65)</f>
        <v>255</v>
      </c>
      <c r="AA65" s="0" t="str">
        <f aca="false">T65</f>
        <v/>
      </c>
      <c r="AB65" s="0" t="str">
        <f aca="false">U65</f>
        <v/>
      </c>
      <c r="AG65" s="0" t="str">
        <f aca="false">W65</f>
        <v>LLC_BI__Covenant2__c</v>
      </c>
      <c r="AH65" s="0" t="str">
        <f aca="false">X65</f>
        <v>Entity Tested</v>
      </c>
      <c r="AI65" s="0" t="str">
        <f aca="false">Y65</f>
        <v>String</v>
      </c>
      <c r="AJ65" s="0" t="n">
        <f aca="false">Z65</f>
        <v>255</v>
      </c>
      <c r="AK65" s="0" t="str">
        <f aca="false">AA65</f>
        <v/>
      </c>
      <c r="AL65" s="0" t="str">
        <f aca="false">AB65</f>
        <v/>
      </c>
    </row>
    <row r="66" customFormat="false" ht="60" hidden="false" customHeight="false" outlineLevel="0" collapsed="false">
      <c r="A66" s="0" t="s">
        <v>1163</v>
      </c>
      <c r="B66" s="0" t="s">
        <v>1164</v>
      </c>
      <c r="C66" s="326" t="s">
        <v>1290</v>
      </c>
      <c r="D66" s="0" t="s">
        <v>1291</v>
      </c>
      <c r="F66" s="0" t="s">
        <v>1292</v>
      </c>
      <c r="G66" s="0" t="s">
        <v>1146</v>
      </c>
      <c r="I66" s="0" t="s">
        <v>1150</v>
      </c>
      <c r="J66" s="0" t="s">
        <v>904</v>
      </c>
      <c r="L66" s="0" t="str">
        <f aca="false">IF(B66="","",B66)</f>
        <v>LLC_BI__Covenant2__c</v>
      </c>
      <c r="M66" s="326" t="str">
        <f aca="false">IF(D66="","",C66)</f>
        <v>
Information Required</v>
      </c>
      <c r="N66" s="0" t="s">
        <v>1148</v>
      </c>
      <c r="O66" s="0" t="s">
        <v>903</v>
      </c>
      <c r="P66" s="0" t="str">
        <f aca="false">L66</f>
        <v>LLC_BI__Covenant2__c</v>
      </c>
      <c r="Q66" s="326" t="str">
        <f aca="false">M66</f>
        <v>
Information Required</v>
      </c>
      <c r="R66" s="0" t="s">
        <v>1148</v>
      </c>
      <c r="S66" s="0" t="n">
        <v>18</v>
      </c>
      <c r="W66" s="0" t="str">
        <f aca="false">P66</f>
        <v>LLC_BI__Covenant2__c</v>
      </c>
      <c r="X66" s="326" t="str">
        <f aca="false">Q66</f>
        <v>
Information Required</v>
      </c>
      <c r="Y66" s="0" t="str">
        <f aca="false">R66</f>
        <v>String</v>
      </c>
      <c r="Z66" s="0" t="n">
        <f aca="false">IF(S66="","",S66)</f>
        <v>18</v>
      </c>
      <c r="AA66" s="0" t="n">
        <f aca="false">T66</f>
        <v>0</v>
      </c>
      <c r="AB66" s="0" t="n">
        <f aca="false">U66</f>
        <v>0</v>
      </c>
      <c r="AG66" s="0" t="str">
        <f aca="false">W66</f>
        <v>LLC_BI__Covenant2__c</v>
      </c>
      <c r="AH66" s="326" t="str">
        <f aca="false">X66</f>
        <v>
Information Required</v>
      </c>
      <c r="AI66" s="0" t="str">
        <f aca="false">Y66</f>
        <v>String</v>
      </c>
      <c r="AJ66" s="0" t="n">
        <f aca="false">Z66</f>
        <v>18</v>
      </c>
      <c r="AK66" s="0" t="n">
        <f aca="false">AA66</f>
        <v>0</v>
      </c>
      <c r="AL66" s="0" t="n">
        <f aca="false">AB66</f>
        <v>0</v>
      </c>
    </row>
    <row r="67" customFormat="false" ht="15" hidden="false" customHeight="false" outlineLevel="0" collapsed="false">
      <c r="A67" s="0" t="s">
        <v>1163</v>
      </c>
      <c r="B67" s="0" t="s">
        <v>1164</v>
      </c>
      <c r="C67" s="0" t="s">
        <v>1293</v>
      </c>
      <c r="D67" s="0" t="s">
        <v>1294</v>
      </c>
      <c r="E67" s="0" t="s">
        <v>1295</v>
      </c>
      <c r="F67" s="0" t="s">
        <v>927</v>
      </c>
      <c r="H67" s="0" t="s">
        <v>904</v>
      </c>
      <c r="J67" s="0" t="s">
        <v>904</v>
      </c>
      <c r="L67" s="0" t="str">
        <f aca="false">IF(B67="","",B67)</f>
        <v>LLC_BI__Covenant2__c</v>
      </c>
      <c r="M67" s="0" t="str">
        <f aca="false">IF(D67="","",C67)</f>
        <v>IsFacilityBooked</v>
      </c>
      <c r="N67" s="0" t="s">
        <v>1148</v>
      </c>
      <c r="O67" s="0" t="s">
        <v>903</v>
      </c>
      <c r="P67" s="0" t="str">
        <f aca="false">L67</f>
        <v>LLC_BI__Covenant2__c</v>
      </c>
      <c r="Q67" s="0" t="str">
        <f aca="false">M67</f>
        <v>IsFacilityBooked</v>
      </c>
      <c r="R67" s="0" t="s">
        <v>1159</v>
      </c>
      <c r="T67" s="0" t="str">
        <f aca="false">IF($O67="","",O67)</f>
        <v>Y</v>
      </c>
      <c r="V67" s="0" t="str">
        <f aca="false">IF(Q67= "", "", IF(F67="Picklist", "Y", "N"))</f>
        <v>N</v>
      </c>
      <c r="W67" s="0" t="str">
        <f aca="false">P67</f>
        <v>LLC_BI__Covenant2__c</v>
      </c>
      <c r="X67" s="0" t="str">
        <f aca="false">Q67</f>
        <v>IsFacilityBooked</v>
      </c>
      <c r="Y67" s="0" t="str">
        <f aca="false">R67</f>
        <v>Bool</v>
      </c>
      <c r="Z67" s="0" t="str">
        <f aca="false">IF(S67="","",S67)</f>
        <v/>
      </c>
      <c r="AA67" s="0" t="str">
        <f aca="false">T67</f>
        <v>Y</v>
      </c>
      <c r="AB67" s="0" t="n">
        <f aca="false">U67</f>
        <v>0</v>
      </c>
      <c r="AG67" s="0" t="str">
        <f aca="false">W67</f>
        <v>LLC_BI__Covenant2__c</v>
      </c>
      <c r="AH67" s="0" t="str">
        <f aca="false">X67</f>
        <v>IsFacilityBooked</v>
      </c>
      <c r="AI67" s="0" t="str">
        <f aca="false">Y67</f>
        <v>Bool</v>
      </c>
      <c r="AJ67" s="0" t="str">
        <f aca="false">Z67</f>
        <v/>
      </c>
      <c r="AK67" s="0" t="str">
        <f aca="false">AA67</f>
        <v>Y</v>
      </c>
      <c r="AL67" s="0" t="n">
        <f aca="false">AB67</f>
        <v>0</v>
      </c>
    </row>
    <row r="68" customFormat="false" ht="15" hidden="false" customHeight="false" outlineLevel="0" collapsed="false">
      <c r="A68" s="0" t="s">
        <v>1163</v>
      </c>
      <c r="B68" s="0" t="s">
        <v>1164</v>
      </c>
      <c r="C68" s="0" t="s">
        <v>1296</v>
      </c>
      <c r="D68" s="0" t="s">
        <v>1297</v>
      </c>
      <c r="F68" s="0" t="s">
        <v>913</v>
      </c>
      <c r="G68" s="0" t="s">
        <v>1153</v>
      </c>
      <c r="J68" s="0" t="s">
        <v>904</v>
      </c>
      <c r="L68" s="0" t="str">
        <f aca="false">IF(B68="","",B68)</f>
        <v>LLC_BI__Covenant2__c</v>
      </c>
      <c r="M68" s="0" t="str">
        <f aca="false">IF(D68="","",C68)</f>
        <v>isTest</v>
      </c>
      <c r="P68" s="0" t="str">
        <f aca="false">L68</f>
        <v>LLC_BI__Covenant2__c</v>
      </c>
      <c r="Q68" s="0" t="str">
        <f aca="false">M68</f>
        <v>isTest</v>
      </c>
      <c r="R68" s="0" t="s">
        <v>1148</v>
      </c>
      <c r="S68" s="0" t="n">
        <v>255</v>
      </c>
      <c r="T68" s="0" t="str">
        <f aca="false">IF($O68="","",O68)</f>
        <v/>
      </c>
      <c r="U68" s="0" t="str">
        <f aca="false">IF($O68="","",P68)</f>
        <v/>
      </c>
      <c r="V68" s="0" t="str">
        <f aca="false">IF(Q68= "", "", IF(F68="Picklist", "Y", "N"))</f>
        <v>Y</v>
      </c>
      <c r="W68" s="0" t="str">
        <f aca="false">P68</f>
        <v>LLC_BI__Covenant2__c</v>
      </c>
      <c r="X68" s="0" t="str">
        <f aca="false">Q68</f>
        <v>isTest</v>
      </c>
      <c r="Y68" s="0" t="str">
        <f aca="false">R68</f>
        <v>String</v>
      </c>
      <c r="Z68" s="0" t="n">
        <f aca="false">IF(S68="","",S68)</f>
        <v>255</v>
      </c>
      <c r="AA68" s="0" t="str">
        <f aca="false">T68</f>
        <v/>
      </c>
      <c r="AB68" s="0" t="str">
        <f aca="false">U68</f>
        <v/>
      </c>
      <c r="AG68" s="0" t="str">
        <f aca="false">W68</f>
        <v>LLC_BI__Covenant2__c</v>
      </c>
      <c r="AH68" s="0" t="str">
        <f aca="false">X68</f>
        <v>isTest</v>
      </c>
      <c r="AI68" s="0" t="str">
        <f aca="false">Y68</f>
        <v>String</v>
      </c>
      <c r="AJ68" s="0" t="n">
        <f aca="false">Z68</f>
        <v>255</v>
      </c>
      <c r="AK68" s="0" t="str">
        <f aca="false">AA68</f>
        <v/>
      </c>
      <c r="AL68" s="0" t="str">
        <f aca="false">AB68</f>
        <v/>
      </c>
    </row>
    <row r="69" customFormat="false" ht="15" hidden="false" customHeight="false" outlineLevel="0" collapsed="false">
      <c r="A69" s="0" t="s">
        <v>1163</v>
      </c>
      <c r="B69" s="0" t="s">
        <v>1164</v>
      </c>
      <c r="C69" s="0" t="s">
        <v>934</v>
      </c>
      <c r="D69" s="0" t="s">
        <v>148</v>
      </c>
      <c r="F69" s="0" t="s">
        <v>936</v>
      </c>
      <c r="G69" s="0" t="s">
        <v>1146</v>
      </c>
      <c r="H69" s="0" t="s">
        <v>904</v>
      </c>
      <c r="I69" s="0" t="s">
        <v>1150</v>
      </c>
      <c r="J69" s="0" t="s">
        <v>903</v>
      </c>
      <c r="L69" s="0" t="str">
        <f aca="false">IF(B69="","",B69)</f>
        <v>LLC_BI__Covenant2__c</v>
      </c>
      <c r="M69" s="0" t="str">
        <f aca="false">IF(D69="","",C69)</f>
        <v>Owner</v>
      </c>
      <c r="N69" s="0" t="s">
        <v>1148</v>
      </c>
      <c r="O69" s="0" t="s">
        <v>903</v>
      </c>
      <c r="P69" s="0" t="str">
        <f aca="false">L69</f>
        <v>LLC_BI__Covenant2__c</v>
      </c>
      <c r="Q69" s="0" t="str">
        <f aca="false">M69</f>
        <v>Owner</v>
      </c>
      <c r="R69" s="0" t="s">
        <v>1148</v>
      </c>
      <c r="S69" s="0" t="n">
        <v>18</v>
      </c>
      <c r="W69" s="0" t="str">
        <f aca="false">P69</f>
        <v>LLC_BI__Covenant2__c</v>
      </c>
      <c r="X69" s="0" t="str">
        <f aca="false">Q69</f>
        <v>Owner</v>
      </c>
      <c r="Y69" s="0" t="str">
        <f aca="false">R69</f>
        <v>String</v>
      </c>
      <c r="Z69" s="0" t="n">
        <f aca="false">IF(S69="","",S69)</f>
        <v>18</v>
      </c>
      <c r="AA69" s="0" t="n">
        <f aca="false">T69</f>
        <v>0</v>
      </c>
      <c r="AB69" s="0" t="n">
        <f aca="false">U69</f>
        <v>0</v>
      </c>
      <c r="AG69" s="0" t="str">
        <f aca="false">W69</f>
        <v>LLC_BI__Covenant2__c</v>
      </c>
      <c r="AH69" s="0" t="str">
        <f aca="false">X69</f>
        <v>Owner</v>
      </c>
      <c r="AI69" s="0" t="str">
        <f aca="false">Y69</f>
        <v>String</v>
      </c>
      <c r="AJ69" s="0" t="n">
        <f aca="false">Z69</f>
        <v>18</v>
      </c>
      <c r="AK69" s="0" t="n">
        <f aca="false">AA69</f>
        <v>0</v>
      </c>
      <c r="AL69" s="0" t="n">
        <f aca="false">AB69</f>
        <v>0</v>
      </c>
    </row>
    <row r="70" customFormat="false" ht="15" hidden="false" customHeight="false" outlineLevel="0" collapsed="false">
      <c r="A70" s="0" t="s">
        <v>1298</v>
      </c>
      <c r="B70" s="0" t="s">
        <v>1299</v>
      </c>
      <c r="C70" s="0" t="s">
        <v>143</v>
      </c>
      <c r="D70" s="0" t="s">
        <v>143</v>
      </c>
      <c r="E70" s="0" t="s">
        <v>143</v>
      </c>
      <c r="F70" s="0" t="s">
        <v>143</v>
      </c>
      <c r="G70" s="0" t="s">
        <v>1146</v>
      </c>
      <c r="H70" s="0" t="s">
        <v>904</v>
      </c>
      <c r="I70" s="0" t="s">
        <v>1147</v>
      </c>
      <c r="J70" s="0" t="s">
        <v>903</v>
      </c>
      <c r="L70" s="0" t="str">
        <f aca="false">IF(B70="","",B70)</f>
        <v>LLC_BI__Covenant_Compliance2__c</v>
      </c>
      <c r="M70" s="0" t="str">
        <f aca="false">IF(D70="","",C70)</f>
        <v>Id</v>
      </c>
      <c r="N70" s="0" t="s">
        <v>1148</v>
      </c>
      <c r="P70" s="0" t="str">
        <f aca="false">L70</f>
        <v>LLC_BI__Covenant_Compliance2__c</v>
      </c>
      <c r="Q70" s="0" t="str">
        <f aca="false">M70</f>
        <v>Id</v>
      </c>
      <c r="R70" s="0" t="s">
        <v>1148</v>
      </c>
      <c r="S70" s="0" t="n">
        <v>18</v>
      </c>
      <c r="T70" s="0" t="s">
        <v>904</v>
      </c>
      <c r="U70" s="0" t="s">
        <v>1147</v>
      </c>
      <c r="V70" s="0" t="s">
        <v>904</v>
      </c>
      <c r="W70" s="0" t="str">
        <f aca="false">P70</f>
        <v>LLC_BI__Covenant_Compliance2__c</v>
      </c>
      <c r="X70" s="0" t="str">
        <f aca="false">Q70</f>
        <v>Id</v>
      </c>
      <c r="Y70" s="0" t="str">
        <f aca="false">R70</f>
        <v>String</v>
      </c>
      <c r="Z70" s="0" t="n">
        <f aca="false">IF(S70="","",S70)</f>
        <v>18</v>
      </c>
      <c r="AA70" s="0" t="str">
        <f aca="false">T70</f>
        <v>N</v>
      </c>
      <c r="AB70" s="0" t="str">
        <f aca="false">U70</f>
        <v>P</v>
      </c>
      <c r="AG70" s="0" t="str">
        <f aca="false">W70</f>
        <v>LLC_BI__Covenant_Compliance2__c</v>
      </c>
      <c r="AH70" s="0" t="str">
        <f aca="false">X70</f>
        <v>Id</v>
      </c>
      <c r="AI70" s="0" t="str">
        <f aca="false">Y70</f>
        <v>String</v>
      </c>
      <c r="AJ70" s="0" t="n">
        <f aca="false">Z70</f>
        <v>18</v>
      </c>
      <c r="AK70" s="0" t="str">
        <f aca="false">AA70</f>
        <v>N</v>
      </c>
      <c r="AL70" s="0" t="str">
        <f aca="false">AB70</f>
        <v>P</v>
      </c>
    </row>
    <row r="71" customFormat="false" ht="15" hidden="false" customHeight="false" outlineLevel="0" collapsed="false">
      <c r="A71" s="0" t="s">
        <v>1163</v>
      </c>
      <c r="B71" s="0" t="s">
        <v>1164</v>
      </c>
      <c r="C71" s="0" t="s">
        <v>165</v>
      </c>
      <c r="D71" s="0" t="s">
        <v>164</v>
      </c>
      <c r="E71" s="0" t="s">
        <v>909</v>
      </c>
      <c r="F71" s="0" t="s">
        <v>910</v>
      </c>
      <c r="J71" s="0" t="s">
        <v>903</v>
      </c>
      <c r="L71" s="0" t="str">
        <f aca="false">IF(B71="","",B71)</f>
        <v>LLC_BI__Covenant2__c</v>
      </c>
      <c r="M71" s="0" t="str">
        <f aca="false">IF(D71="","",C71)</f>
        <v>Created Date</v>
      </c>
      <c r="N71" s="0" t="s">
        <v>1148</v>
      </c>
      <c r="O71" s="0" t="s">
        <v>903</v>
      </c>
      <c r="P71" s="0" t="str">
        <f aca="false">L71</f>
        <v>LLC_BI__Covenant2__c</v>
      </c>
      <c r="Q71" s="0" t="str">
        <f aca="false">M71</f>
        <v>Created Date</v>
      </c>
      <c r="R71" s="0" t="s">
        <v>1149</v>
      </c>
      <c r="W71" s="0" t="str">
        <f aca="false">P71</f>
        <v>LLC_BI__Covenant2__c</v>
      </c>
      <c r="X71" s="0" t="str">
        <f aca="false">Q71</f>
        <v>Created Date</v>
      </c>
      <c r="Y71" s="0" t="str">
        <f aca="false">R71</f>
        <v>DATETIME</v>
      </c>
      <c r="Z71" s="0" t="str">
        <f aca="false">IF(S71="","",S71)</f>
        <v/>
      </c>
      <c r="AA71" s="0" t="n">
        <f aca="false">T71</f>
        <v>0</v>
      </c>
      <c r="AB71" s="0" t="n">
        <f aca="false">U71</f>
        <v>0</v>
      </c>
      <c r="AG71" s="0" t="str">
        <f aca="false">W71</f>
        <v>LLC_BI__Covenant2__c</v>
      </c>
      <c r="AH71" s="0" t="str">
        <f aca="false">X71</f>
        <v>Created Date</v>
      </c>
      <c r="AI71" s="0" t="str">
        <f aca="false">Y71</f>
        <v>DATETIME</v>
      </c>
      <c r="AJ71" s="0" t="str">
        <f aca="false">Z71</f>
        <v/>
      </c>
      <c r="AK71" s="0" t="n">
        <f aca="false">AA71</f>
        <v>0</v>
      </c>
      <c r="AL71" s="0" t="n">
        <f aca="false">AB71</f>
        <v>0</v>
      </c>
    </row>
    <row r="72" customFormat="false" ht="15" hidden="false" customHeight="false" outlineLevel="0" collapsed="false">
      <c r="A72" s="0" t="s">
        <v>1163</v>
      </c>
      <c r="B72" s="0" t="s">
        <v>1164</v>
      </c>
      <c r="C72" s="0" t="s">
        <v>906</v>
      </c>
      <c r="D72" s="0" t="s">
        <v>168</v>
      </c>
      <c r="E72" s="0" t="s">
        <v>907</v>
      </c>
      <c r="F72" s="0" t="s">
        <v>908</v>
      </c>
      <c r="G72" s="0" t="s">
        <v>1146</v>
      </c>
      <c r="I72" s="0" t="s">
        <v>1150</v>
      </c>
      <c r="J72" s="0" t="s">
        <v>903</v>
      </c>
      <c r="L72" s="0" t="str">
        <f aca="false">IF(B72="","",B72)</f>
        <v>LLC_BI__Covenant2__c</v>
      </c>
      <c r="M72" s="0" t="str">
        <f aca="false">IF(D72="","",C72)</f>
        <v>Created By</v>
      </c>
      <c r="N72" s="0" t="s">
        <v>1148</v>
      </c>
      <c r="O72" s="0" t="s">
        <v>903</v>
      </c>
      <c r="P72" s="0" t="str">
        <f aca="false">L72</f>
        <v>LLC_BI__Covenant2__c</v>
      </c>
      <c r="Q72" s="0" t="str">
        <f aca="false">M72</f>
        <v>Created By</v>
      </c>
      <c r="R72" s="0" t="s">
        <v>1148</v>
      </c>
      <c r="S72" s="0" t="n">
        <v>18</v>
      </c>
      <c r="W72" s="0" t="str">
        <f aca="false">P72</f>
        <v>LLC_BI__Covenant2__c</v>
      </c>
      <c r="X72" s="0" t="str">
        <f aca="false">Q72</f>
        <v>Created By</v>
      </c>
      <c r="Y72" s="0" t="str">
        <f aca="false">R72</f>
        <v>String</v>
      </c>
      <c r="Z72" s="0" t="n">
        <f aca="false">IF(S72="","",S72)</f>
        <v>18</v>
      </c>
      <c r="AA72" s="0" t="n">
        <f aca="false">T72</f>
        <v>0</v>
      </c>
      <c r="AB72" s="0" t="n">
        <f aca="false">U72</f>
        <v>0</v>
      </c>
      <c r="AG72" s="0" t="str">
        <f aca="false">W72</f>
        <v>LLC_BI__Covenant2__c</v>
      </c>
      <c r="AH72" s="0" t="str">
        <f aca="false">X72</f>
        <v>Created By</v>
      </c>
      <c r="AI72" s="0" t="str">
        <f aca="false">Y72</f>
        <v>String</v>
      </c>
      <c r="AJ72" s="0" t="n">
        <f aca="false">Z72</f>
        <v>18</v>
      </c>
      <c r="AK72" s="0" t="n">
        <f aca="false">AA72</f>
        <v>0</v>
      </c>
      <c r="AL72" s="0" t="n">
        <f aca="false">AB72</f>
        <v>0</v>
      </c>
    </row>
    <row r="73" customFormat="false" ht="15" hidden="false" customHeight="false" outlineLevel="0" collapsed="false">
      <c r="A73" s="0" t="s">
        <v>1163</v>
      </c>
      <c r="B73" s="0" t="s">
        <v>1164</v>
      </c>
      <c r="C73" s="0" t="s">
        <v>173</v>
      </c>
      <c r="D73" s="0" t="s">
        <v>172</v>
      </c>
      <c r="E73" s="0" t="s">
        <v>918</v>
      </c>
      <c r="F73" s="0" t="s">
        <v>910</v>
      </c>
      <c r="J73" s="0" t="s">
        <v>903</v>
      </c>
      <c r="L73" s="0" t="str">
        <f aca="false">IF(B73="","",B73)</f>
        <v>LLC_BI__Covenant2__c</v>
      </c>
      <c r="M73" s="0" t="str">
        <f aca="false">IF(D73="","",C73)</f>
        <v>Last Modified Date</v>
      </c>
      <c r="N73" s="0" t="s">
        <v>1148</v>
      </c>
      <c r="O73" s="0" t="s">
        <v>903</v>
      </c>
      <c r="P73" s="0" t="str">
        <f aca="false">L73</f>
        <v>LLC_BI__Covenant2__c</v>
      </c>
      <c r="Q73" s="0" t="str">
        <f aca="false">M73</f>
        <v>Last Modified Date</v>
      </c>
      <c r="R73" s="0" t="s">
        <v>1149</v>
      </c>
      <c r="W73" s="0" t="str">
        <f aca="false">P73</f>
        <v>LLC_BI__Covenant2__c</v>
      </c>
      <c r="X73" s="0" t="str">
        <f aca="false">Q73</f>
        <v>Last Modified Date</v>
      </c>
      <c r="Y73" s="0" t="str">
        <f aca="false">R73</f>
        <v>DATETIME</v>
      </c>
      <c r="Z73" s="0" t="str">
        <f aca="false">IF(S73="","",S73)</f>
        <v/>
      </c>
      <c r="AA73" s="0" t="n">
        <f aca="false">T73</f>
        <v>0</v>
      </c>
      <c r="AB73" s="0" t="n">
        <f aca="false">U73</f>
        <v>0</v>
      </c>
      <c r="AG73" s="0" t="str">
        <f aca="false">W73</f>
        <v>LLC_BI__Covenant2__c</v>
      </c>
      <c r="AH73" s="0" t="str">
        <f aca="false">X73</f>
        <v>Last Modified Date</v>
      </c>
      <c r="AI73" s="0" t="str">
        <f aca="false">Y73</f>
        <v>DATETIME</v>
      </c>
      <c r="AJ73" s="0" t="str">
        <f aca="false">Z73</f>
        <v/>
      </c>
      <c r="AK73" s="0" t="n">
        <f aca="false">AA73</f>
        <v>0</v>
      </c>
      <c r="AL73" s="0" t="n">
        <f aca="false">AB73</f>
        <v>0</v>
      </c>
    </row>
    <row r="74" customFormat="false" ht="15" hidden="false" customHeight="false" outlineLevel="0" collapsed="false">
      <c r="A74" s="0" t="s">
        <v>1163</v>
      </c>
      <c r="B74" s="0" t="s">
        <v>1164</v>
      </c>
      <c r="C74" s="0" t="s">
        <v>916</v>
      </c>
      <c r="D74" s="0" t="s">
        <v>175</v>
      </c>
      <c r="E74" s="0" t="s">
        <v>917</v>
      </c>
      <c r="F74" s="0" t="s">
        <v>908</v>
      </c>
      <c r="G74" s="0" t="s">
        <v>1146</v>
      </c>
      <c r="I74" s="0" t="s">
        <v>1150</v>
      </c>
      <c r="J74" s="0" t="s">
        <v>903</v>
      </c>
      <c r="L74" s="0" t="str">
        <f aca="false">IF(B74="","",B74)</f>
        <v>LLC_BI__Covenant2__c</v>
      </c>
      <c r="M74" s="0" t="str">
        <f aca="false">IF(D74="","",C74)</f>
        <v>Last Modified By</v>
      </c>
      <c r="N74" s="0" t="s">
        <v>1148</v>
      </c>
      <c r="O74" s="0" t="s">
        <v>903</v>
      </c>
      <c r="P74" s="0" t="str">
        <f aca="false">L74</f>
        <v>LLC_BI__Covenant2__c</v>
      </c>
      <c r="Q74" s="0" t="str">
        <f aca="false">M74</f>
        <v>Last Modified By</v>
      </c>
      <c r="R74" s="0" t="s">
        <v>1148</v>
      </c>
      <c r="S74" s="0" t="n">
        <v>18</v>
      </c>
      <c r="W74" s="0" t="str">
        <f aca="false">P74</f>
        <v>LLC_BI__Covenant2__c</v>
      </c>
      <c r="X74" s="0" t="str">
        <f aca="false">Q74</f>
        <v>Last Modified By</v>
      </c>
      <c r="Y74" s="0" t="str">
        <f aca="false">R74</f>
        <v>String</v>
      </c>
      <c r="Z74" s="0" t="n">
        <f aca="false">IF(S74="","",S74)</f>
        <v>18</v>
      </c>
      <c r="AA74" s="0" t="n">
        <f aca="false">T74</f>
        <v>0</v>
      </c>
      <c r="AB74" s="0" t="n">
        <f aca="false">U74</f>
        <v>0</v>
      </c>
      <c r="AG74" s="0" t="str">
        <f aca="false">W74</f>
        <v>LLC_BI__Covenant2__c</v>
      </c>
      <c r="AH74" s="0" t="str">
        <f aca="false">X74</f>
        <v>Last Modified By</v>
      </c>
      <c r="AI74" s="0" t="str">
        <f aca="false">Y74</f>
        <v>String</v>
      </c>
      <c r="AJ74" s="0" t="n">
        <f aca="false">Z74</f>
        <v>18</v>
      </c>
      <c r="AK74" s="0" t="n">
        <f aca="false">AA74</f>
        <v>0</v>
      </c>
      <c r="AL74" s="0" t="n">
        <f aca="false">AB74</f>
        <v>0</v>
      </c>
    </row>
    <row r="75" customFormat="false" ht="15" hidden="false" customHeight="false" outlineLevel="0" collapsed="false">
      <c r="L75" s="0" t="s">
        <v>1164</v>
      </c>
      <c r="M75" s="0" t="s">
        <v>1300</v>
      </c>
      <c r="N75" s="0" t="s">
        <v>1148</v>
      </c>
      <c r="O75" s="0" t="s">
        <v>904</v>
      </c>
      <c r="P75" s="0" t="str">
        <f aca="false">L75</f>
        <v>LLC_BI__Covenant2__c</v>
      </c>
      <c r="Q75" s="0" t="str">
        <f aca="false">M75</f>
        <v>Covenant_ChangeType</v>
      </c>
      <c r="R75" s="0" t="s">
        <v>1148</v>
      </c>
      <c r="S75" s="0" t="n">
        <v>15</v>
      </c>
      <c r="T75" s="0" t="str">
        <f aca="false">IF($O75="","",O75)</f>
        <v>N</v>
      </c>
      <c r="U75" s="0" t="str">
        <f aca="false">IF($I75="","",I75)</f>
        <v/>
      </c>
      <c r="V75" s="0" t="str">
        <f aca="false">IF(Q75= "", "", IF(F75="Picklist", "Y", "N"))</f>
        <v>N</v>
      </c>
      <c r="W75" s="0" t="str">
        <f aca="false">P75</f>
        <v>LLC_BI__Covenant2__c</v>
      </c>
      <c r="X75" s="0" t="str">
        <f aca="false">Q75</f>
        <v>Covenant_ChangeType</v>
      </c>
      <c r="Y75" s="0" t="str">
        <f aca="false">R75</f>
        <v>String</v>
      </c>
      <c r="Z75" s="0" t="n">
        <f aca="false">IF(S75="","",S75)</f>
        <v>15</v>
      </c>
      <c r="AA75" s="0" t="str">
        <f aca="false">T75</f>
        <v>N</v>
      </c>
      <c r="AB75" s="0" t="str">
        <f aca="false">U75</f>
        <v/>
      </c>
      <c r="AG75" s="0" t="str">
        <f aca="false">W75</f>
        <v>LLC_BI__Covenant2__c</v>
      </c>
      <c r="AH75" s="0" t="str">
        <f aca="false">X75</f>
        <v>Covenant_ChangeType</v>
      </c>
      <c r="AI75" s="0" t="str">
        <f aca="false">Y75</f>
        <v>String</v>
      </c>
      <c r="AJ75" s="0" t="n">
        <f aca="false">Z75</f>
        <v>15</v>
      </c>
      <c r="AK75" s="0" t="str">
        <f aca="false">AA75</f>
        <v>N</v>
      </c>
      <c r="AL75" s="0" t="str">
        <f aca="false">AB75</f>
        <v/>
      </c>
    </row>
    <row r="76" customFormat="false" ht="15" hidden="false" customHeight="false" outlineLevel="0" collapsed="false">
      <c r="L76" s="0" t="s">
        <v>1164</v>
      </c>
      <c r="M76" s="0" t="s">
        <v>1162</v>
      </c>
      <c r="N76" s="0" t="s">
        <v>1148</v>
      </c>
      <c r="O76" s="0" t="s">
        <v>904</v>
      </c>
      <c r="P76" s="0" t="str">
        <f aca="false">L76</f>
        <v>LLC_BI__Covenant2__c</v>
      </c>
      <c r="Q76" s="0" t="str">
        <f aca="false">M76</f>
        <v>Covenant_CommitNumber</v>
      </c>
      <c r="R76" s="0" t="s">
        <v>1148</v>
      </c>
      <c r="S76" s="0" t="n">
        <v>18</v>
      </c>
      <c r="T76" s="0" t="str">
        <f aca="false">IF($O76="","",O76)</f>
        <v>N</v>
      </c>
      <c r="U76" s="0" t="str">
        <f aca="false">IF($I76="","",I76)</f>
        <v/>
      </c>
      <c r="V76" s="0" t="str">
        <f aca="false">IF(Q76= "", "", IF(F76="Picklist", "Y", "N"))</f>
        <v>N</v>
      </c>
      <c r="W76" s="0" t="str">
        <f aca="false">P76</f>
        <v>LLC_BI__Covenant2__c</v>
      </c>
      <c r="X76" s="0" t="str">
        <f aca="false">Q76</f>
        <v>Covenant_CommitNumber</v>
      </c>
      <c r="Y76" s="0" t="str">
        <f aca="false">R76</f>
        <v>String</v>
      </c>
      <c r="Z76" s="0" t="n">
        <f aca="false">IF(S76="","",S76)</f>
        <v>18</v>
      </c>
      <c r="AA76" s="0" t="str">
        <f aca="false">T76</f>
        <v>N</v>
      </c>
      <c r="AB76" s="0" t="str">
        <f aca="false">U76</f>
        <v/>
      </c>
      <c r="AG76" s="0" t="str">
        <f aca="false">W76</f>
        <v>LLC_BI__Covenant2__c</v>
      </c>
      <c r="AH76" s="0" t="str">
        <f aca="false">X76</f>
        <v>Covenant_CommitNumber</v>
      </c>
      <c r="AI76" s="0" t="str">
        <f aca="false">Y76</f>
        <v>String</v>
      </c>
      <c r="AJ76" s="0" t="n">
        <f aca="false">Z76</f>
        <v>18</v>
      </c>
      <c r="AK76" s="0" t="str">
        <f aca="false">AA76</f>
        <v>N</v>
      </c>
      <c r="AL76" s="0" t="str">
        <f aca="false">AB76</f>
        <v/>
      </c>
    </row>
    <row r="77" customFormat="false" ht="15" hidden="false" customHeight="false" outlineLevel="0" collapsed="false">
      <c r="L77" s="0" t="str">
        <f aca="false">IF(B77="","",B77)</f>
        <v/>
      </c>
      <c r="M77" s="0" t="str">
        <f aca="false">IF(D77="","",C77)</f>
        <v/>
      </c>
      <c r="P77" s="0" t="str">
        <f aca="false">L77</f>
        <v/>
      </c>
      <c r="Q77" s="0" t="str">
        <f aca="false">M77</f>
        <v/>
      </c>
      <c r="W77" s="0" t="str">
        <f aca="false">P77</f>
        <v/>
      </c>
      <c r="X77" s="0" t="str">
        <f aca="false">Q77</f>
        <v/>
      </c>
      <c r="Y77" s="0" t="n">
        <f aca="false">R77</f>
        <v>0</v>
      </c>
      <c r="Z77" s="0" t="str">
        <f aca="false">IF(S77="","",S77)</f>
        <v/>
      </c>
      <c r="AA77" s="0" t="n">
        <f aca="false">T77</f>
        <v>0</v>
      </c>
      <c r="AB77" s="0" t="n">
        <f aca="false">U77</f>
        <v>0</v>
      </c>
      <c r="AG77" s="0" t="str">
        <f aca="false">W77</f>
        <v/>
      </c>
      <c r="AH77" s="0" t="str">
        <f aca="false">X77</f>
        <v/>
      </c>
      <c r="AI77" s="0" t="n">
        <f aca="false">Y77</f>
        <v>0</v>
      </c>
      <c r="AJ77" s="0" t="str">
        <f aca="false">Z77</f>
        <v/>
      </c>
      <c r="AK77" s="0" t="n">
        <f aca="false">AA77</f>
        <v>0</v>
      </c>
      <c r="AL77" s="0" t="n">
        <f aca="false">AB77</f>
        <v>0</v>
      </c>
    </row>
    <row r="78" customFormat="false" ht="15" hidden="false" customHeight="false" outlineLevel="0" collapsed="false">
      <c r="A78" s="0" t="s">
        <v>1298</v>
      </c>
      <c r="B78" s="0" t="s">
        <v>1299</v>
      </c>
      <c r="C78" s="0" t="s">
        <v>1169</v>
      </c>
      <c r="D78" s="0" t="s">
        <v>1170</v>
      </c>
      <c r="E78" s="0" t="s">
        <v>1301</v>
      </c>
      <c r="F78" s="0" t="s">
        <v>913</v>
      </c>
      <c r="G78" s="0" t="s">
        <v>1153</v>
      </c>
      <c r="J78" s="0" t="s">
        <v>904</v>
      </c>
      <c r="L78" s="0" t="str">
        <f aca="false">IF(B78="","",B78)</f>
        <v>LLC_BI__Covenant_Compliance2__c</v>
      </c>
      <c r="M78" s="0" t="str">
        <f aca="false">IF(D78="","",C78)</f>
        <v>Action</v>
      </c>
      <c r="P78" s="0" t="str">
        <f aca="false">L78</f>
        <v>LLC_BI__Covenant_Compliance2__c</v>
      </c>
      <c r="Q78" s="0" t="str">
        <f aca="false">M78</f>
        <v>Action</v>
      </c>
      <c r="R78" s="0" t="s">
        <v>1148</v>
      </c>
      <c r="S78" s="0" t="n">
        <v>255</v>
      </c>
      <c r="T78" s="0" t="str">
        <f aca="false">IF($O78="","",O78)</f>
        <v/>
      </c>
      <c r="U78" s="0" t="str">
        <f aca="false">IF($O78="","",P78)</f>
        <v/>
      </c>
      <c r="V78" s="0" t="str">
        <f aca="false">IF(Q78= "", "", IF(F78="Picklist", "Y", "N"))</f>
        <v>Y</v>
      </c>
      <c r="W78" s="0" t="str">
        <f aca="false">P78</f>
        <v>LLC_BI__Covenant_Compliance2__c</v>
      </c>
      <c r="X78" s="0" t="str">
        <f aca="false">Q78</f>
        <v>Action</v>
      </c>
      <c r="Y78" s="0" t="str">
        <f aca="false">R78</f>
        <v>String</v>
      </c>
      <c r="Z78" s="0" t="n">
        <f aca="false">IF(S78="","",S78)</f>
        <v>255</v>
      </c>
      <c r="AA78" s="0" t="str">
        <f aca="false">T78</f>
        <v/>
      </c>
      <c r="AB78" s="0" t="str">
        <f aca="false">U78</f>
        <v/>
      </c>
      <c r="AG78" s="0" t="str">
        <f aca="false">W78</f>
        <v>LLC_BI__Covenant_Compliance2__c</v>
      </c>
      <c r="AH78" s="0" t="str">
        <f aca="false">X78</f>
        <v>Action</v>
      </c>
      <c r="AI78" s="0" t="str">
        <f aca="false">Y78</f>
        <v>String</v>
      </c>
      <c r="AJ78" s="0" t="n">
        <f aca="false">Z78</f>
        <v>255</v>
      </c>
      <c r="AK78" s="0" t="str">
        <f aca="false">AA78</f>
        <v/>
      </c>
      <c r="AL78" s="0" t="str">
        <f aca="false">AB78</f>
        <v/>
      </c>
    </row>
    <row r="79" customFormat="false" ht="15" hidden="false" customHeight="false" outlineLevel="0" collapsed="false">
      <c r="A79" s="0" t="s">
        <v>1298</v>
      </c>
      <c r="B79" s="0" t="s">
        <v>1299</v>
      </c>
      <c r="C79" s="0" t="s">
        <v>1302</v>
      </c>
      <c r="D79" s="0" t="s">
        <v>1303</v>
      </c>
      <c r="E79" s="0" t="s">
        <v>1304</v>
      </c>
      <c r="F79" s="0" t="s">
        <v>27</v>
      </c>
      <c r="J79" s="0" t="s">
        <v>904</v>
      </c>
      <c r="L79" s="0" t="str">
        <f aca="false">IF(B79="","",B79)</f>
        <v>LLC_BI__Covenant_Compliance2__c</v>
      </c>
      <c r="M79" s="0" t="str">
        <f aca="false">IF(D79="","",C79)</f>
        <v>Approval Date</v>
      </c>
      <c r="N79" s="0" t="s">
        <v>158</v>
      </c>
      <c r="P79" s="0" t="str">
        <f aca="false">L79</f>
        <v>LLC_BI__Covenant_Compliance2__c</v>
      </c>
      <c r="Q79" s="0" t="str">
        <f aca="false">M79</f>
        <v>Approval Date</v>
      </c>
      <c r="R79" s="0" t="s">
        <v>27</v>
      </c>
      <c r="W79" s="0" t="str">
        <f aca="false">P79</f>
        <v>LLC_BI__Covenant_Compliance2__c</v>
      </c>
      <c r="X79" s="0" t="str">
        <f aca="false">Q79</f>
        <v>Approval Date</v>
      </c>
      <c r="Y79" s="0" t="str">
        <f aca="false">R79</f>
        <v>Date</v>
      </c>
      <c r="Z79" s="0" t="str">
        <f aca="false">IF(S79="","",S79)</f>
        <v/>
      </c>
      <c r="AA79" s="0" t="n">
        <f aca="false">T79</f>
        <v>0</v>
      </c>
      <c r="AB79" s="0" t="n">
        <f aca="false">U79</f>
        <v>0</v>
      </c>
      <c r="AG79" s="0" t="str">
        <f aca="false">W79</f>
        <v>LLC_BI__Covenant_Compliance2__c</v>
      </c>
      <c r="AH79" s="0" t="str">
        <f aca="false">X79</f>
        <v>Approval Date</v>
      </c>
      <c r="AI79" s="0" t="str">
        <f aca="false">Y79</f>
        <v>Date</v>
      </c>
      <c r="AJ79" s="0" t="str">
        <f aca="false">Z79</f>
        <v/>
      </c>
      <c r="AK79" s="0" t="n">
        <f aca="false">AA79</f>
        <v>0</v>
      </c>
      <c r="AL79" s="0" t="n">
        <f aca="false">AB79</f>
        <v>0</v>
      </c>
    </row>
    <row r="80" customFormat="false" ht="15" hidden="false" customHeight="false" outlineLevel="0" collapsed="false">
      <c r="A80" s="0" t="s">
        <v>1298</v>
      </c>
      <c r="B80" s="0" t="s">
        <v>1299</v>
      </c>
      <c r="C80" s="0" t="s">
        <v>1305</v>
      </c>
      <c r="D80" s="0" t="s">
        <v>1306</v>
      </c>
      <c r="E80" s="0" t="s">
        <v>1307</v>
      </c>
      <c r="F80" s="0" t="s">
        <v>908</v>
      </c>
      <c r="G80" s="0" t="s">
        <v>1146</v>
      </c>
      <c r="I80" s="0" t="s">
        <v>1150</v>
      </c>
      <c r="J80" s="0" t="s">
        <v>904</v>
      </c>
      <c r="L80" s="0" t="str">
        <f aca="false">IF(B80="","",B80)</f>
        <v>LLC_BI__Covenant_Compliance2__c</v>
      </c>
      <c r="M80" s="0" t="str">
        <f aca="false">IF(D80="","",C80)</f>
        <v>Approved By</v>
      </c>
      <c r="N80" s="0" t="s">
        <v>1148</v>
      </c>
      <c r="O80" s="0" t="s">
        <v>903</v>
      </c>
      <c r="P80" s="0" t="str">
        <f aca="false">L80</f>
        <v>LLC_BI__Covenant_Compliance2__c</v>
      </c>
      <c r="Q80" s="0" t="str">
        <f aca="false">M80</f>
        <v>Approved By</v>
      </c>
      <c r="R80" s="0" t="s">
        <v>1148</v>
      </c>
      <c r="S80" s="0" t="n">
        <v>18</v>
      </c>
      <c r="W80" s="0" t="str">
        <f aca="false">P80</f>
        <v>LLC_BI__Covenant_Compliance2__c</v>
      </c>
      <c r="X80" s="0" t="str">
        <f aca="false">Q80</f>
        <v>Approved By</v>
      </c>
      <c r="Y80" s="0" t="str">
        <f aca="false">R80</f>
        <v>String</v>
      </c>
      <c r="Z80" s="0" t="n">
        <f aca="false">IF(S80="","",S80)</f>
        <v>18</v>
      </c>
      <c r="AA80" s="0" t="n">
        <f aca="false">T80</f>
        <v>0</v>
      </c>
      <c r="AB80" s="0" t="n">
        <f aca="false">U80</f>
        <v>0</v>
      </c>
      <c r="AG80" s="0" t="str">
        <f aca="false">W80</f>
        <v>LLC_BI__Covenant_Compliance2__c</v>
      </c>
      <c r="AH80" s="0" t="str">
        <f aca="false">X80</f>
        <v>Approved By</v>
      </c>
      <c r="AI80" s="0" t="str">
        <f aca="false">Y80</f>
        <v>String</v>
      </c>
      <c r="AJ80" s="0" t="n">
        <f aca="false">Z80</f>
        <v>18</v>
      </c>
      <c r="AK80" s="0" t="n">
        <f aca="false">AA80</f>
        <v>0</v>
      </c>
      <c r="AL80" s="0" t="n">
        <f aca="false">AB80</f>
        <v>0</v>
      </c>
    </row>
    <row r="81" customFormat="false" ht="15" hidden="false" customHeight="false" outlineLevel="0" collapsed="false">
      <c r="A81" s="0" t="s">
        <v>1298</v>
      </c>
      <c r="B81" s="0" t="s">
        <v>1299</v>
      </c>
      <c r="C81" s="0" t="s">
        <v>1308</v>
      </c>
      <c r="D81" s="0" t="s">
        <v>1309</v>
      </c>
      <c r="F81" s="0" t="s">
        <v>908</v>
      </c>
      <c r="G81" s="0" t="s">
        <v>1146</v>
      </c>
      <c r="I81" s="0" t="s">
        <v>1150</v>
      </c>
      <c r="J81" s="0" t="s">
        <v>904</v>
      </c>
      <c r="L81" s="0" t="str">
        <f aca="false">IF(B81="","",B81)</f>
        <v>LLC_BI__Covenant_Compliance2__c</v>
      </c>
      <c r="M81" s="0" t="str">
        <f aca="false">IF(D81="","",C81)</f>
        <v>Approver</v>
      </c>
      <c r="N81" s="0" t="s">
        <v>1148</v>
      </c>
      <c r="O81" s="0" t="s">
        <v>903</v>
      </c>
      <c r="P81" s="0" t="str">
        <f aca="false">L81</f>
        <v>LLC_BI__Covenant_Compliance2__c</v>
      </c>
      <c r="Q81" s="0" t="str">
        <f aca="false">M81</f>
        <v>Approver</v>
      </c>
      <c r="R81" s="0" t="s">
        <v>1148</v>
      </c>
      <c r="S81" s="0" t="n">
        <v>18</v>
      </c>
      <c r="W81" s="0" t="str">
        <f aca="false">P81</f>
        <v>LLC_BI__Covenant_Compliance2__c</v>
      </c>
      <c r="X81" s="0" t="str">
        <f aca="false">Q81</f>
        <v>Approver</v>
      </c>
      <c r="Y81" s="0" t="str">
        <f aca="false">R81</f>
        <v>String</v>
      </c>
      <c r="Z81" s="0" t="n">
        <f aca="false">IF(S81="","",S81)</f>
        <v>18</v>
      </c>
      <c r="AA81" s="0" t="n">
        <f aca="false">T81</f>
        <v>0</v>
      </c>
      <c r="AB81" s="0" t="n">
        <f aca="false">U81</f>
        <v>0</v>
      </c>
      <c r="AG81" s="0" t="str">
        <f aca="false">W81</f>
        <v>LLC_BI__Covenant_Compliance2__c</v>
      </c>
      <c r="AH81" s="0" t="str">
        <f aca="false">X81</f>
        <v>Approver</v>
      </c>
      <c r="AI81" s="0" t="str">
        <f aca="false">Y81</f>
        <v>String</v>
      </c>
      <c r="AJ81" s="0" t="n">
        <f aca="false">Z81</f>
        <v>18</v>
      </c>
      <c r="AK81" s="0" t="n">
        <f aca="false">AA81</f>
        <v>0</v>
      </c>
      <c r="AL81" s="0" t="n">
        <f aca="false">AB81</f>
        <v>0</v>
      </c>
    </row>
    <row r="82" customFormat="false" ht="15" hidden="false" customHeight="false" outlineLevel="0" collapsed="false">
      <c r="A82" s="0" t="s">
        <v>1298</v>
      </c>
      <c r="B82" s="0" t="s">
        <v>1299</v>
      </c>
      <c r="C82" s="0" t="s">
        <v>1310</v>
      </c>
      <c r="D82" s="0" t="s">
        <v>1311</v>
      </c>
      <c r="E82" s="0" t="s">
        <v>1312</v>
      </c>
      <c r="F82" s="0" t="s">
        <v>938</v>
      </c>
      <c r="G82" s="0" t="s">
        <v>1146</v>
      </c>
      <c r="I82" s="0" t="s">
        <v>1150</v>
      </c>
      <c r="J82" s="0" t="s">
        <v>904</v>
      </c>
      <c r="L82" s="0" t="str">
        <f aca="false">IF(B82="","",B82)</f>
        <v>LLC_BI__Covenant_Compliance2__c</v>
      </c>
      <c r="M82" s="0" t="str">
        <f aca="false">IF(D82="","",C82)</f>
        <v>Associated Spread Statement Period</v>
      </c>
      <c r="N82" s="0" t="s">
        <v>1148</v>
      </c>
      <c r="O82" s="0" t="s">
        <v>903</v>
      </c>
      <c r="P82" s="0" t="str">
        <f aca="false">L82</f>
        <v>LLC_BI__Covenant_Compliance2__c</v>
      </c>
      <c r="Q82" s="0" t="str">
        <f aca="false">M82</f>
        <v>Associated Spread Statement Period</v>
      </c>
      <c r="R82" s="0" t="s">
        <v>1148</v>
      </c>
      <c r="S82" s="0" t="n">
        <v>18</v>
      </c>
      <c r="W82" s="0" t="str">
        <f aca="false">P82</f>
        <v>LLC_BI__Covenant_Compliance2__c</v>
      </c>
      <c r="X82" s="0" t="str">
        <f aca="false">Q82</f>
        <v>Associated Spread Statement Period</v>
      </c>
      <c r="Y82" s="0" t="str">
        <f aca="false">R82</f>
        <v>String</v>
      </c>
      <c r="Z82" s="0" t="n">
        <f aca="false">IF(S82="","",S82)</f>
        <v>18</v>
      </c>
      <c r="AA82" s="0" t="n">
        <f aca="false">T82</f>
        <v>0</v>
      </c>
      <c r="AB82" s="0" t="n">
        <f aca="false">U82</f>
        <v>0</v>
      </c>
      <c r="AG82" s="0" t="str">
        <f aca="false">W82</f>
        <v>LLC_BI__Covenant_Compliance2__c</v>
      </c>
      <c r="AH82" s="0" t="str">
        <f aca="false">X82</f>
        <v>Associated Spread Statement Period</v>
      </c>
      <c r="AI82" s="0" t="str">
        <f aca="false">Y82</f>
        <v>String</v>
      </c>
      <c r="AJ82" s="0" t="n">
        <f aca="false">Z82</f>
        <v>18</v>
      </c>
      <c r="AK82" s="0" t="n">
        <f aca="false">AA82</f>
        <v>0</v>
      </c>
      <c r="AL82" s="0" t="n">
        <f aca="false">AB82</f>
        <v>0</v>
      </c>
    </row>
    <row r="83" customFormat="false" ht="15" hidden="false" customHeight="false" outlineLevel="0" collapsed="false">
      <c r="A83" s="0" t="s">
        <v>1298</v>
      </c>
      <c r="B83" s="0" t="s">
        <v>1299</v>
      </c>
      <c r="C83" s="0" t="s">
        <v>1313</v>
      </c>
      <c r="D83" s="0" t="s">
        <v>1314</v>
      </c>
      <c r="E83" s="0" t="s">
        <v>1315</v>
      </c>
      <c r="F83" s="0" t="s">
        <v>913</v>
      </c>
      <c r="G83" s="0" t="s">
        <v>1153</v>
      </c>
      <c r="J83" s="0" t="s">
        <v>904</v>
      </c>
      <c r="L83" s="0" t="str">
        <f aca="false">IF(B83="","",B83)</f>
        <v>LLC_BI__Covenant_Compliance2__c</v>
      </c>
      <c r="M83" s="0" t="str">
        <f aca="false">IF(D83="","",C83)</f>
        <v>Associated Statement Period Status</v>
      </c>
      <c r="P83" s="0" t="str">
        <f aca="false">L83</f>
        <v>LLC_BI__Covenant_Compliance2__c</v>
      </c>
      <c r="Q83" s="0" t="str">
        <f aca="false">M83</f>
        <v>Associated Statement Period Status</v>
      </c>
      <c r="R83" s="0" t="s">
        <v>1148</v>
      </c>
      <c r="S83" s="0" t="n">
        <v>255</v>
      </c>
      <c r="T83" s="0" t="str">
        <f aca="false">IF($O83="","",O83)</f>
        <v/>
      </c>
      <c r="U83" s="0" t="str">
        <f aca="false">IF($O83="","",P83)</f>
        <v/>
      </c>
      <c r="V83" s="0" t="str">
        <f aca="false">IF(Q83= "", "", IF(F83="Picklist", "Y", "N"))</f>
        <v>Y</v>
      </c>
      <c r="W83" s="0" t="str">
        <f aca="false">P83</f>
        <v>LLC_BI__Covenant_Compliance2__c</v>
      </c>
      <c r="X83" s="0" t="str">
        <f aca="false">Q83</f>
        <v>Associated Statement Period Status</v>
      </c>
      <c r="Y83" s="0" t="str">
        <f aca="false">R83</f>
        <v>String</v>
      </c>
      <c r="Z83" s="0" t="n">
        <f aca="false">IF(S83="","",S83)</f>
        <v>255</v>
      </c>
      <c r="AA83" s="0" t="str">
        <f aca="false">T83</f>
        <v/>
      </c>
      <c r="AB83" s="0" t="str">
        <f aca="false">U83</f>
        <v/>
      </c>
      <c r="AG83" s="0" t="str">
        <f aca="false">W83</f>
        <v>LLC_BI__Covenant_Compliance2__c</v>
      </c>
      <c r="AH83" s="0" t="str">
        <f aca="false">X83</f>
        <v>Associated Statement Period Status</v>
      </c>
      <c r="AI83" s="0" t="str">
        <f aca="false">Y83</f>
        <v>String</v>
      </c>
      <c r="AJ83" s="0" t="n">
        <f aca="false">Z83</f>
        <v>255</v>
      </c>
      <c r="AK83" s="0" t="str">
        <f aca="false">AA83</f>
        <v/>
      </c>
      <c r="AL83" s="0" t="str">
        <f aca="false">AB83</f>
        <v/>
      </c>
    </row>
    <row r="84" customFormat="false" ht="15" hidden="false" customHeight="false" outlineLevel="0" collapsed="false">
      <c r="A84" s="0" t="s">
        <v>1298</v>
      </c>
      <c r="B84" s="0" t="s">
        <v>1299</v>
      </c>
      <c r="C84" s="0" t="s">
        <v>1316</v>
      </c>
      <c r="D84" s="0" t="s">
        <v>1317</v>
      </c>
      <c r="E84" s="0" t="s">
        <v>1318</v>
      </c>
      <c r="F84" s="0" t="s">
        <v>913</v>
      </c>
      <c r="G84" s="0" t="s">
        <v>1153</v>
      </c>
      <c r="J84" s="0" t="s">
        <v>904</v>
      </c>
      <c r="L84" s="0" t="str">
        <f aca="false">IF(B84="","",B84)</f>
        <v>LLC_BI__Covenant_Compliance2__c</v>
      </c>
      <c r="M84" s="0" t="str">
        <f aca="false">IF(D84="","",C84)</f>
        <v>Automated Testing Status</v>
      </c>
      <c r="P84" s="0" t="str">
        <f aca="false">L84</f>
        <v>LLC_BI__Covenant_Compliance2__c</v>
      </c>
      <c r="Q84" s="0" t="str">
        <f aca="false">M84</f>
        <v>Automated Testing Status</v>
      </c>
      <c r="R84" s="0" t="s">
        <v>1148</v>
      </c>
      <c r="S84" s="0" t="n">
        <v>255</v>
      </c>
      <c r="T84" s="0" t="str">
        <f aca="false">IF($O84="","",O84)</f>
        <v/>
      </c>
      <c r="U84" s="0" t="str">
        <f aca="false">IF($O84="","",P84)</f>
        <v/>
      </c>
      <c r="V84" s="0" t="str">
        <f aca="false">IF(Q84= "", "", IF(F84="Picklist", "Y", "N"))</f>
        <v>Y</v>
      </c>
      <c r="W84" s="0" t="str">
        <f aca="false">P84</f>
        <v>LLC_BI__Covenant_Compliance2__c</v>
      </c>
      <c r="X84" s="0" t="str">
        <f aca="false">Q84</f>
        <v>Automated Testing Status</v>
      </c>
      <c r="Y84" s="0" t="str">
        <f aca="false">R84</f>
        <v>String</v>
      </c>
      <c r="Z84" s="0" t="n">
        <f aca="false">IF(S84="","",S84)</f>
        <v>255</v>
      </c>
      <c r="AA84" s="0" t="str">
        <f aca="false">T84</f>
        <v/>
      </c>
      <c r="AB84" s="0" t="str">
        <f aca="false">U84</f>
        <v/>
      </c>
      <c r="AG84" s="0" t="str">
        <f aca="false">W84</f>
        <v>LLC_BI__Covenant_Compliance2__c</v>
      </c>
      <c r="AH84" s="0" t="str">
        <f aca="false">X84</f>
        <v>Automated Testing Status</v>
      </c>
      <c r="AI84" s="0" t="str">
        <f aca="false">Y84</f>
        <v>String</v>
      </c>
      <c r="AJ84" s="0" t="n">
        <f aca="false">Z84</f>
        <v>255</v>
      </c>
      <c r="AK84" s="0" t="str">
        <f aca="false">AA84</f>
        <v/>
      </c>
      <c r="AL84" s="0" t="str">
        <f aca="false">AB84</f>
        <v/>
      </c>
    </row>
    <row r="85" customFormat="false" ht="15" hidden="false" customHeight="false" outlineLevel="0" collapsed="false">
      <c r="A85" s="0" t="s">
        <v>1298</v>
      </c>
      <c r="B85" s="0" t="s">
        <v>1299</v>
      </c>
      <c r="C85" s="0" t="s">
        <v>237</v>
      </c>
      <c r="D85" s="0" t="s">
        <v>236</v>
      </c>
      <c r="E85" s="0" t="s">
        <v>1319</v>
      </c>
      <c r="F85" s="0" t="s">
        <v>1320</v>
      </c>
      <c r="G85" s="0" t="n">
        <v>1300</v>
      </c>
      <c r="H85" s="0" t="s">
        <v>903</v>
      </c>
      <c r="J85" s="0" t="s">
        <v>904</v>
      </c>
      <c r="K85" s="0" t="s">
        <v>1321</v>
      </c>
      <c r="L85" s="0" t="str">
        <f aca="false">IF(B85="","",B85)</f>
        <v>LLC_BI__Covenant_Compliance2__c</v>
      </c>
      <c r="M85" s="0" t="str">
        <f aca="false">IF(D85="","",C85)</f>
        <v>Bundle</v>
      </c>
      <c r="N85" s="0" t="s">
        <v>1148</v>
      </c>
      <c r="O85" s="0" t="s">
        <v>903</v>
      </c>
      <c r="P85" s="0" t="str">
        <f aca="false">L85</f>
        <v>LLC_BI__Covenant_Compliance2__c</v>
      </c>
      <c r="Q85" s="0" t="str">
        <f aca="false">M85</f>
        <v>Bundle</v>
      </c>
      <c r="R85" s="0" t="s">
        <v>1148</v>
      </c>
      <c r="S85" s="0" t="n">
        <v>1300</v>
      </c>
      <c r="T85" s="0" t="str">
        <f aca="false">J85</f>
        <v>N</v>
      </c>
      <c r="W85" s="0" t="str">
        <f aca="false">P85</f>
        <v>LLC_BI__Covenant_Compliance2__c</v>
      </c>
      <c r="X85" s="0" t="str">
        <f aca="false">Q85</f>
        <v>Bundle</v>
      </c>
      <c r="Y85" s="0" t="str">
        <f aca="false">R85</f>
        <v>String</v>
      </c>
      <c r="Z85" s="0" t="n">
        <f aca="false">IF(S85="","",S85)</f>
        <v>1300</v>
      </c>
      <c r="AA85" s="0" t="str">
        <f aca="false">T85</f>
        <v>N</v>
      </c>
      <c r="AB85" s="0" t="n">
        <f aca="false">U85</f>
        <v>0</v>
      </c>
      <c r="AG85" s="0" t="str">
        <f aca="false">W85</f>
        <v>LLC_BI__Covenant_Compliance2__c</v>
      </c>
      <c r="AH85" s="0" t="str">
        <f aca="false">X85</f>
        <v>Bundle</v>
      </c>
      <c r="AI85" s="0" t="str">
        <f aca="false">Y85</f>
        <v>String</v>
      </c>
      <c r="AJ85" s="0" t="n">
        <f aca="false">Z85</f>
        <v>1300</v>
      </c>
      <c r="AK85" s="0" t="str">
        <f aca="false">AA85</f>
        <v>N</v>
      </c>
      <c r="AL85" s="0" t="n">
        <f aca="false">AB85</f>
        <v>0</v>
      </c>
    </row>
    <row r="86" customFormat="false" ht="15" hidden="false" customHeight="false" outlineLevel="0" collapsed="false">
      <c r="A86" s="0" t="s">
        <v>1298</v>
      </c>
      <c r="B86" s="0" t="s">
        <v>1299</v>
      </c>
      <c r="C86" s="0" t="s">
        <v>1174</v>
      </c>
      <c r="D86" s="0" t="s">
        <v>1175</v>
      </c>
      <c r="E86" s="0" t="s">
        <v>1322</v>
      </c>
      <c r="F86" s="0" t="s">
        <v>1323</v>
      </c>
      <c r="G86" s="0" t="n">
        <v>32768</v>
      </c>
      <c r="J86" s="0" t="s">
        <v>904</v>
      </c>
      <c r="L86" s="0" t="str">
        <f aca="false">IF(B86="","",B86)</f>
        <v>LLC_BI__Covenant_Compliance2__c</v>
      </c>
      <c r="M86" s="0" t="str">
        <f aca="false">IF(D86="","",C86)</f>
        <v>Comments</v>
      </c>
      <c r="N86" s="0" t="s">
        <v>1148</v>
      </c>
      <c r="O86" s="0" t="s">
        <v>903</v>
      </c>
      <c r="P86" s="0" t="str">
        <f aca="false">L86</f>
        <v>LLC_BI__Covenant_Compliance2__c</v>
      </c>
      <c r="Q86" s="0" t="str">
        <f aca="false">M86</f>
        <v>Comments</v>
      </c>
      <c r="R86" s="0" t="s">
        <v>1148</v>
      </c>
      <c r="S86" s="0" t="n">
        <v>255</v>
      </c>
      <c r="T86" s="0" t="str">
        <f aca="false">IF($H86="","",O86)</f>
        <v/>
      </c>
      <c r="U86" s="0" t="str">
        <f aca="false">IF($I86="","",I86)</f>
        <v/>
      </c>
      <c r="V86" s="0" t="str">
        <f aca="false">IF(Q86= "", "", IF(F86="Picklist", "Y", "N"))</f>
        <v>N</v>
      </c>
      <c r="W86" s="0" t="str">
        <f aca="false">P86</f>
        <v>LLC_BI__Covenant_Compliance2__c</v>
      </c>
      <c r="X86" s="0" t="str">
        <f aca="false">Q86</f>
        <v>Comments</v>
      </c>
      <c r="Y86" s="0" t="str">
        <f aca="false">R86</f>
        <v>String</v>
      </c>
      <c r="Z86" s="0" t="n">
        <f aca="false">IF(S86="","",S86)</f>
        <v>255</v>
      </c>
      <c r="AA86" s="0" t="str">
        <f aca="false">T86</f>
        <v/>
      </c>
      <c r="AB86" s="0" t="str">
        <f aca="false">U86</f>
        <v/>
      </c>
      <c r="AG86" s="0" t="str">
        <f aca="false">W86</f>
        <v>LLC_BI__Covenant_Compliance2__c</v>
      </c>
      <c r="AH86" s="0" t="str">
        <f aca="false">X86</f>
        <v>Comments</v>
      </c>
      <c r="AI86" s="0" t="str">
        <f aca="false">Y86</f>
        <v>String</v>
      </c>
      <c r="AJ86" s="0" t="n">
        <f aca="false">Z86</f>
        <v>255</v>
      </c>
      <c r="AK86" s="0" t="str">
        <f aca="false">AA86</f>
        <v/>
      </c>
      <c r="AL86" s="0" t="str">
        <f aca="false">AB86</f>
        <v/>
      </c>
    </row>
    <row r="87" customFormat="false" ht="15" hidden="false" customHeight="false" outlineLevel="0" collapsed="false">
      <c r="A87" s="0" t="s">
        <v>1298</v>
      </c>
      <c r="B87" s="0" t="s">
        <v>1299</v>
      </c>
      <c r="C87" s="0" t="s">
        <v>1324</v>
      </c>
      <c r="D87" s="0" t="s">
        <v>1325</v>
      </c>
      <c r="E87" s="0" t="s">
        <v>1326</v>
      </c>
      <c r="F87" s="0" t="s">
        <v>1327</v>
      </c>
      <c r="G87" s="0" t="n">
        <v>18</v>
      </c>
      <c r="H87" s="0" t="s">
        <v>904</v>
      </c>
      <c r="J87" s="0" t="s">
        <v>904</v>
      </c>
      <c r="L87" s="0" t="str">
        <f aca="false">IF(B87="","",B87)</f>
        <v>LLC_BI__Covenant_Compliance2__c</v>
      </c>
      <c r="M87" s="0" t="str">
        <f aca="false">IF(D87="","",C87)</f>
        <v>Covenant</v>
      </c>
      <c r="P87" s="0" t="str">
        <f aca="false">L87</f>
        <v>LLC_BI__Covenant_Compliance2__c</v>
      </c>
      <c r="Q87" s="0" t="str">
        <f aca="false">M87</f>
        <v>Covenant</v>
      </c>
      <c r="W87" s="0" t="str">
        <f aca="false">P87</f>
        <v>LLC_BI__Covenant_Compliance2__c</v>
      </c>
      <c r="X87" s="0" t="str">
        <f aca="false">Q87</f>
        <v>Covenant</v>
      </c>
      <c r="Y87" s="0" t="n">
        <f aca="false">R87</f>
        <v>0</v>
      </c>
      <c r="Z87" s="0" t="str">
        <f aca="false">IF(S87="","",S87)</f>
        <v/>
      </c>
      <c r="AA87" s="0" t="n">
        <f aca="false">T87</f>
        <v>0</v>
      </c>
      <c r="AB87" s="0" t="n">
        <f aca="false">U87</f>
        <v>0</v>
      </c>
      <c r="AG87" s="0" t="str">
        <f aca="false">W87</f>
        <v>LLC_BI__Covenant_Compliance2__c</v>
      </c>
      <c r="AH87" s="0" t="str">
        <f aca="false">X87</f>
        <v>Covenant</v>
      </c>
      <c r="AI87" s="0" t="n">
        <f aca="false">Y87</f>
        <v>0</v>
      </c>
      <c r="AJ87" s="0" t="str">
        <f aca="false">Z87</f>
        <v/>
      </c>
      <c r="AK87" s="0" t="n">
        <f aca="false">AA87</f>
        <v>0</v>
      </c>
      <c r="AL87" s="0" t="n">
        <f aca="false">AB87</f>
        <v>0</v>
      </c>
    </row>
    <row r="88" customFormat="false" ht="15" hidden="false" customHeight="false" outlineLevel="0" collapsed="false">
      <c r="A88" s="0" t="s">
        <v>1298</v>
      </c>
      <c r="B88" s="0" t="s">
        <v>1299</v>
      </c>
      <c r="C88" s="0" t="s">
        <v>1328</v>
      </c>
      <c r="D88" s="0" t="s">
        <v>1329</v>
      </c>
      <c r="E88" s="0" t="s">
        <v>1330</v>
      </c>
      <c r="F88" s="0" t="s">
        <v>925</v>
      </c>
      <c r="G88" s="0" t="n">
        <v>255</v>
      </c>
      <c r="J88" s="0" t="s">
        <v>904</v>
      </c>
      <c r="L88" s="0" t="str">
        <f aca="false">IF(B88="","",B88)</f>
        <v>LLC_BI__Covenant_Compliance2__c</v>
      </c>
      <c r="M88" s="0" t="str">
        <f aca="false">IF(D88="","",C88)</f>
        <v>Covenant Compliance Indicator Value</v>
      </c>
      <c r="N88" s="0" t="s">
        <v>1148</v>
      </c>
      <c r="O88" s="0" t="s">
        <v>903</v>
      </c>
      <c r="P88" s="0" t="str">
        <f aca="false">L88</f>
        <v>LLC_BI__Covenant_Compliance2__c</v>
      </c>
      <c r="Q88" s="0" t="str">
        <f aca="false">M88</f>
        <v>Covenant Compliance Indicator Value</v>
      </c>
      <c r="R88" s="0" t="s">
        <v>1148</v>
      </c>
      <c r="S88" s="0" t="n">
        <v>255</v>
      </c>
      <c r="T88" s="0" t="str">
        <f aca="false">IF($H88="","",O88)</f>
        <v/>
      </c>
      <c r="U88" s="0" t="str">
        <f aca="false">IF($I88="","",I88)</f>
        <v/>
      </c>
      <c r="V88" s="0" t="str">
        <f aca="false">IF(Q88= "", "", IF(F88="Picklist", "Y", "N"))</f>
        <v>N</v>
      </c>
      <c r="W88" s="0" t="str">
        <f aca="false">P88</f>
        <v>LLC_BI__Covenant_Compliance2__c</v>
      </c>
      <c r="X88" s="0" t="str">
        <f aca="false">Q88</f>
        <v>Covenant Compliance Indicator Value</v>
      </c>
      <c r="Y88" s="0" t="str">
        <f aca="false">R88</f>
        <v>String</v>
      </c>
      <c r="Z88" s="0" t="n">
        <f aca="false">IF(S88="","",S88)</f>
        <v>255</v>
      </c>
      <c r="AA88" s="0" t="str">
        <f aca="false">T88</f>
        <v/>
      </c>
      <c r="AB88" s="0" t="str">
        <f aca="false">U88</f>
        <v/>
      </c>
      <c r="AG88" s="0" t="str">
        <f aca="false">W88</f>
        <v>LLC_BI__Covenant_Compliance2__c</v>
      </c>
      <c r="AH88" s="0" t="str">
        <f aca="false">X88</f>
        <v>Covenant Compliance Indicator Value</v>
      </c>
      <c r="AI88" s="0" t="str">
        <f aca="false">Y88</f>
        <v>String</v>
      </c>
      <c r="AJ88" s="0" t="n">
        <f aca="false">Z88</f>
        <v>255</v>
      </c>
      <c r="AK88" s="0" t="str">
        <f aca="false">AA88</f>
        <v/>
      </c>
      <c r="AL88" s="0" t="str">
        <f aca="false">AB88</f>
        <v/>
      </c>
    </row>
    <row r="89" customFormat="false" ht="15" hidden="false" customHeight="false" outlineLevel="0" collapsed="false">
      <c r="A89" s="0" t="s">
        <v>1298</v>
      </c>
      <c r="B89" s="0" t="s">
        <v>1299</v>
      </c>
      <c r="C89" s="0" t="s">
        <v>1331</v>
      </c>
      <c r="D89" s="0" t="s">
        <v>1332</v>
      </c>
      <c r="E89" s="0" t="s">
        <v>1333</v>
      </c>
      <c r="F89" s="0" t="s">
        <v>1203</v>
      </c>
      <c r="G89" s="0" t="s">
        <v>1334</v>
      </c>
      <c r="J89" s="0" t="s">
        <v>904</v>
      </c>
      <c r="L89" s="0" t="str">
        <f aca="false">IF(B89="","",B89)</f>
        <v>LLC_BI__Covenant_Compliance2__c</v>
      </c>
      <c r="M89" s="0" t="str">
        <f aca="false">IF(D89="","",C89)</f>
        <v>Denominator</v>
      </c>
      <c r="N89" s="0" t="s">
        <v>1205</v>
      </c>
      <c r="P89" s="0" t="str">
        <f aca="false">L89</f>
        <v>LLC_BI__Covenant_Compliance2__c</v>
      </c>
      <c r="Q89" s="0" t="str">
        <f aca="false">M89</f>
        <v>Denominator</v>
      </c>
      <c r="R89" s="0" t="s">
        <v>1206</v>
      </c>
      <c r="S89" s="0" t="str">
        <f aca="false">G89</f>
        <v>12, 2</v>
      </c>
      <c r="T89" s="0" t="n">
        <f aca="false">H89</f>
        <v>0</v>
      </c>
      <c r="U89" s="0" t="n">
        <f aca="false">I89</f>
        <v>0</v>
      </c>
      <c r="W89" s="0" t="str">
        <f aca="false">P89</f>
        <v>LLC_BI__Covenant_Compliance2__c</v>
      </c>
      <c r="X89" s="0" t="str">
        <f aca="false">Q89</f>
        <v>Denominator</v>
      </c>
      <c r="Y89" s="0" t="str">
        <f aca="false">R89</f>
        <v>Decimal</v>
      </c>
      <c r="Z89" s="0" t="str">
        <f aca="false">IF(S89="","",S89)</f>
        <v>12, 2</v>
      </c>
      <c r="AA89" s="0" t="n">
        <f aca="false">T89</f>
        <v>0</v>
      </c>
      <c r="AB89" s="0" t="n">
        <f aca="false">U89</f>
        <v>0</v>
      </c>
      <c r="AG89" s="0" t="str">
        <f aca="false">W89</f>
        <v>LLC_BI__Covenant_Compliance2__c</v>
      </c>
      <c r="AH89" s="0" t="str">
        <f aca="false">X89</f>
        <v>Denominator</v>
      </c>
      <c r="AI89" s="0" t="str">
        <f aca="false">Y89</f>
        <v>Decimal</v>
      </c>
      <c r="AJ89" s="0" t="str">
        <f aca="false">Z89</f>
        <v>12, 2</v>
      </c>
      <c r="AK89" s="0" t="n">
        <f aca="false">AA89</f>
        <v>0</v>
      </c>
      <c r="AL89" s="0" t="n">
        <f aca="false">AB89</f>
        <v>0</v>
      </c>
    </row>
    <row r="90" customFormat="false" ht="15" hidden="false" customHeight="false" outlineLevel="0" collapsed="false">
      <c r="A90" s="0" t="s">
        <v>1298</v>
      </c>
      <c r="B90" s="0" t="s">
        <v>1299</v>
      </c>
      <c r="C90" s="0" t="s">
        <v>1197</v>
      </c>
      <c r="D90" s="0" t="s">
        <v>1198</v>
      </c>
      <c r="E90" s="0" t="s">
        <v>1335</v>
      </c>
      <c r="F90" s="0" t="s">
        <v>27</v>
      </c>
      <c r="J90" s="0" t="s">
        <v>904</v>
      </c>
      <c r="L90" s="0" t="str">
        <f aca="false">IF(B90="","",B90)</f>
        <v>LLC_BI__Covenant_Compliance2__c</v>
      </c>
      <c r="M90" s="0" t="str">
        <f aca="false">IF(D90="","",C90)</f>
        <v>Effective Date</v>
      </c>
      <c r="N90" s="0" t="s">
        <v>158</v>
      </c>
      <c r="P90" s="0" t="str">
        <f aca="false">L90</f>
        <v>LLC_BI__Covenant_Compliance2__c</v>
      </c>
      <c r="Q90" s="0" t="str">
        <f aca="false">M90</f>
        <v>Effective Date</v>
      </c>
      <c r="R90" s="0" t="s">
        <v>27</v>
      </c>
      <c r="W90" s="0" t="str">
        <f aca="false">P90</f>
        <v>LLC_BI__Covenant_Compliance2__c</v>
      </c>
      <c r="X90" s="0" t="str">
        <f aca="false">Q90</f>
        <v>Effective Date</v>
      </c>
      <c r="Y90" s="0" t="str">
        <f aca="false">R90</f>
        <v>Date</v>
      </c>
      <c r="Z90" s="0" t="str">
        <f aca="false">IF(S90="","",S90)</f>
        <v/>
      </c>
      <c r="AA90" s="0" t="n">
        <f aca="false">T90</f>
        <v>0</v>
      </c>
      <c r="AB90" s="0" t="n">
        <f aca="false">U90</f>
        <v>0</v>
      </c>
      <c r="AG90" s="0" t="str">
        <f aca="false">W90</f>
        <v>LLC_BI__Covenant_Compliance2__c</v>
      </c>
      <c r="AH90" s="0" t="str">
        <f aca="false">X90</f>
        <v>Effective Date</v>
      </c>
      <c r="AI90" s="0" t="str">
        <f aca="false">Y90</f>
        <v>Date</v>
      </c>
      <c r="AJ90" s="0" t="str">
        <f aca="false">Z90</f>
        <v/>
      </c>
      <c r="AK90" s="0" t="n">
        <f aca="false">AA90</f>
        <v>0</v>
      </c>
      <c r="AL90" s="0" t="n">
        <f aca="false">AB90</f>
        <v>0</v>
      </c>
    </row>
    <row r="91" customFormat="false" ht="15" hidden="false" customHeight="false" outlineLevel="0" collapsed="false">
      <c r="A91" s="0" t="s">
        <v>1298</v>
      </c>
      <c r="B91" s="0" t="s">
        <v>1299</v>
      </c>
      <c r="C91" s="0" t="s">
        <v>1336</v>
      </c>
      <c r="D91" s="0" t="s">
        <v>1337</v>
      </c>
      <c r="E91" s="0" t="s">
        <v>1338</v>
      </c>
      <c r="F91" s="0" t="s">
        <v>908</v>
      </c>
      <c r="G91" s="0" t="s">
        <v>1146</v>
      </c>
      <c r="I91" s="0" t="s">
        <v>1150</v>
      </c>
      <c r="J91" s="0" t="s">
        <v>904</v>
      </c>
      <c r="L91" s="0" t="str">
        <f aca="false">IF(B91="","",B91)</f>
        <v>LLC_BI__Covenant_Compliance2__c</v>
      </c>
      <c r="M91" s="0" t="str">
        <f aca="false">IF(D91="","",C91)</f>
        <v>Evaluated By</v>
      </c>
      <c r="N91" s="0" t="s">
        <v>1148</v>
      </c>
      <c r="O91" s="0" t="s">
        <v>903</v>
      </c>
      <c r="P91" s="0" t="str">
        <f aca="false">L91</f>
        <v>LLC_BI__Covenant_Compliance2__c</v>
      </c>
      <c r="Q91" s="0" t="str">
        <f aca="false">M91</f>
        <v>Evaluated By</v>
      </c>
      <c r="R91" s="0" t="s">
        <v>1148</v>
      </c>
      <c r="S91" s="0" t="n">
        <v>18</v>
      </c>
      <c r="W91" s="0" t="str">
        <f aca="false">P91</f>
        <v>LLC_BI__Covenant_Compliance2__c</v>
      </c>
      <c r="X91" s="0" t="str">
        <f aca="false">Q91</f>
        <v>Evaluated By</v>
      </c>
      <c r="Y91" s="0" t="str">
        <f aca="false">R91</f>
        <v>String</v>
      </c>
      <c r="Z91" s="0" t="n">
        <f aca="false">IF(S91="","",S91)</f>
        <v>18</v>
      </c>
      <c r="AA91" s="0" t="n">
        <f aca="false">T91</f>
        <v>0</v>
      </c>
      <c r="AB91" s="0" t="n">
        <f aca="false">U91</f>
        <v>0</v>
      </c>
      <c r="AG91" s="0" t="str">
        <f aca="false">W91</f>
        <v>LLC_BI__Covenant_Compliance2__c</v>
      </c>
      <c r="AH91" s="0" t="str">
        <f aca="false">X91</f>
        <v>Evaluated By</v>
      </c>
      <c r="AI91" s="0" t="str">
        <f aca="false">Y91</f>
        <v>String</v>
      </c>
      <c r="AJ91" s="0" t="n">
        <f aca="false">Z91</f>
        <v>18</v>
      </c>
      <c r="AK91" s="0" t="n">
        <f aca="false">AA91</f>
        <v>0</v>
      </c>
      <c r="AL91" s="0" t="n">
        <f aca="false">AB91</f>
        <v>0</v>
      </c>
    </row>
    <row r="92" customFormat="false" ht="15" hidden="false" customHeight="false" outlineLevel="0" collapsed="false">
      <c r="A92" s="0" t="s">
        <v>1298</v>
      </c>
      <c r="B92" s="0" t="s">
        <v>1299</v>
      </c>
      <c r="C92" s="0" t="s">
        <v>1339</v>
      </c>
      <c r="D92" s="0" t="s">
        <v>1340</v>
      </c>
      <c r="E92" s="0" t="s">
        <v>1341</v>
      </c>
      <c r="F92" s="0" t="s">
        <v>27</v>
      </c>
      <c r="J92" s="0" t="s">
        <v>904</v>
      </c>
      <c r="L92" s="0" t="str">
        <f aca="false">IF(B92="","",B92)</f>
        <v>LLC_BI__Covenant_Compliance2__c</v>
      </c>
      <c r="M92" s="0" t="str">
        <f aca="false">IF(D92="","",C92)</f>
        <v>Evaluation Date</v>
      </c>
      <c r="N92" s="0" t="s">
        <v>158</v>
      </c>
      <c r="P92" s="0" t="str">
        <f aca="false">L92</f>
        <v>LLC_BI__Covenant_Compliance2__c</v>
      </c>
      <c r="Q92" s="0" t="str">
        <f aca="false">M92</f>
        <v>Evaluation Date</v>
      </c>
      <c r="R92" s="0" t="s">
        <v>27</v>
      </c>
      <c r="W92" s="0" t="str">
        <f aca="false">P92</f>
        <v>LLC_BI__Covenant_Compliance2__c</v>
      </c>
      <c r="X92" s="0" t="str">
        <f aca="false">Q92</f>
        <v>Evaluation Date</v>
      </c>
      <c r="Y92" s="0" t="str">
        <f aca="false">R92</f>
        <v>Date</v>
      </c>
      <c r="Z92" s="0" t="str">
        <f aca="false">IF(S92="","",S92)</f>
        <v/>
      </c>
      <c r="AA92" s="0" t="n">
        <f aca="false">T92</f>
        <v>0</v>
      </c>
      <c r="AB92" s="0" t="n">
        <f aca="false">U92</f>
        <v>0</v>
      </c>
      <c r="AG92" s="0" t="str">
        <f aca="false">W92</f>
        <v>LLC_BI__Covenant_Compliance2__c</v>
      </c>
      <c r="AH92" s="0" t="str">
        <f aca="false">X92</f>
        <v>Evaluation Date</v>
      </c>
      <c r="AI92" s="0" t="str">
        <f aca="false">Y92</f>
        <v>Date</v>
      </c>
      <c r="AJ92" s="0" t="str">
        <f aca="false">Z92</f>
        <v/>
      </c>
      <c r="AK92" s="0" t="n">
        <f aca="false">AA92</f>
        <v>0</v>
      </c>
      <c r="AL92" s="0" t="n">
        <f aca="false">AB92</f>
        <v>0</v>
      </c>
    </row>
    <row r="93" customFormat="false" ht="15" hidden="false" customHeight="false" outlineLevel="0" collapsed="false">
      <c r="A93" s="0" t="s">
        <v>1298</v>
      </c>
      <c r="B93" s="0" t="s">
        <v>1299</v>
      </c>
      <c r="C93" s="0" t="s">
        <v>1342</v>
      </c>
      <c r="D93" s="0" t="s">
        <v>1343</v>
      </c>
      <c r="E93" s="0" t="s">
        <v>1344</v>
      </c>
      <c r="F93" s="0" t="s">
        <v>27</v>
      </c>
      <c r="J93" s="0" t="s">
        <v>904</v>
      </c>
      <c r="L93" s="0" t="str">
        <f aca="false">IF(B93="","",B93)</f>
        <v>LLC_BI__Covenant_Compliance2__c</v>
      </c>
      <c r="M93" s="0" t="str">
        <f aca="false">IF(D93="","",C93)</f>
        <v>Exception Date</v>
      </c>
      <c r="N93" s="0" t="s">
        <v>158</v>
      </c>
      <c r="P93" s="0" t="str">
        <f aca="false">L93</f>
        <v>LLC_BI__Covenant_Compliance2__c</v>
      </c>
      <c r="Q93" s="0" t="str">
        <f aca="false">M93</f>
        <v>Exception Date</v>
      </c>
      <c r="R93" s="0" t="s">
        <v>27</v>
      </c>
      <c r="W93" s="0" t="str">
        <f aca="false">P93</f>
        <v>LLC_BI__Covenant_Compliance2__c</v>
      </c>
      <c r="X93" s="0" t="str">
        <f aca="false">Q93</f>
        <v>Exception Date</v>
      </c>
      <c r="Y93" s="0" t="str">
        <f aca="false">R93</f>
        <v>Date</v>
      </c>
      <c r="Z93" s="0" t="str">
        <f aca="false">IF(S93="","",S93)</f>
        <v/>
      </c>
      <c r="AA93" s="0" t="n">
        <f aca="false">T93</f>
        <v>0</v>
      </c>
      <c r="AB93" s="0" t="n">
        <f aca="false">U93</f>
        <v>0</v>
      </c>
      <c r="AG93" s="0" t="str">
        <f aca="false">W93</f>
        <v>LLC_BI__Covenant_Compliance2__c</v>
      </c>
      <c r="AH93" s="0" t="str">
        <f aca="false">X93</f>
        <v>Exception Date</v>
      </c>
      <c r="AI93" s="0" t="str">
        <f aca="false">Y93</f>
        <v>Date</v>
      </c>
      <c r="AJ93" s="0" t="str">
        <f aca="false">Z93</f>
        <v/>
      </c>
      <c r="AK93" s="0" t="n">
        <f aca="false">AA93</f>
        <v>0</v>
      </c>
      <c r="AL93" s="0" t="n">
        <f aca="false">AB93</f>
        <v>0</v>
      </c>
    </row>
    <row r="94" customFormat="false" ht="15" hidden="false" customHeight="false" outlineLevel="0" collapsed="false">
      <c r="A94" s="0" t="s">
        <v>1298</v>
      </c>
      <c r="B94" s="0" t="s">
        <v>1299</v>
      </c>
      <c r="C94" s="0" t="s">
        <v>1207</v>
      </c>
      <c r="D94" s="0" t="s">
        <v>1345</v>
      </c>
      <c r="E94" s="0" t="s">
        <v>1301</v>
      </c>
      <c r="F94" s="0" t="s">
        <v>913</v>
      </c>
      <c r="G94" s="0" t="s">
        <v>1153</v>
      </c>
      <c r="J94" s="0" t="s">
        <v>904</v>
      </c>
      <c r="L94" s="0" t="str">
        <f aca="false">IF(B94="","",B94)</f>
        <v>LLC_BI__Covenant_Compliance2__c</v>
      </c>
      <c r="M94" s="0" t="str">
        <f aca="false">IF(D94="","",C94)</f>
        <v>Frequency</v>
      </c>
      <c r="P94" s="0" t="str">
        <f aca="false">L94</f>
        <v>LLC_BI__Covenant_Compliance2__c</v>
      </c>
      <c r="Q94" s="0" t="str">
        <f aca="false">M94</f>
        <v>Frequency</v>
      </c>
      <c r="R94" s="0" t="s">
        <v>1148</v>
      </c>
      <c r="S94" s="0" t="n">
        <v>255</v>
      </c>
      <c r="T94" s="0" t="str">
        <f aca="false">IF($O94="","",O94)</f>
        <v/>
      </c>
      <c r="U94" s="0" t="str">
        <f aca="false">IF($O94="","",P94)</f>
        <v/>
      </c>
      <c r="V94" s="0" t="str">
        <f aca="false">IF(Q94= "", "", IF(F94="Picklist", "Y", "N"))</f>
        <v>Y</v>
      </c>
      <c r="W94" s="0" t="str">
        <f aca="false">P94</f>
        <v>LLC_BI__Covenant_Compliance2__c</v>
      </c>
      <c r="X94" s="0" t="str">
        <f aca="false">Q94</f>
        <v>Frequency</v>
      </c>
      <c r="Y94" s="0" t="str">
        <f aca="false">R94</f>
        <v>String</v>
      </c>
      <c r="Z94" s="0" t="n">
        <f aca="false">IF(S94="","",S94)</f>
        <v>255</v>
      </c>
      <c r="AA94" s="0" t="str">
        <f aca="false">T94</f>
        <v/>
      </c>
      <c r="AB94" s="0" t="str">
        <f aca="false">U94</f>
        <v/>
      </c>
      <c r="AG94" s="0" t="str">
        <f aca="false">W94</f>
        <v>LLC_BI__Covenant_Compliance2__c</v>
      </c>
      <c r="AH94" s="0" t="str">
        <f aca="false">X94</f>
        <v>Frequency</v>
      </c>
      <c r="AI94" s="0" t="str">
        <f aca="false">Y94</f>
        <v>String</v>
      </c>
      <c r="AJ94" s="0" t="n">
        <f aca="false">Z94</f>
        <v>255</v>
      </c>
      <c r="AK94" s="0" t="str">
        <f aca="false">AA94</f>
        <v/>
      </c>
      <c r="AL94" s="0" t="str">
        <f aca="false">AB94</f>
        <v/>
      </c>
    </row>
    <row r="95" customFormat="false" ht="15" hidden="false" customHeight="false" outlineLevel="0" collapsed="false">
      <c r="A95" s="0" t="s">
        <v>1298</v>
      </c>
      <c r="B95" s="0" t="s">
        <v>1299</v>
      </c>
      <c r="C95" s="0" t="s">
        <v>1346</v>
      </c>
      <c r="D95" s="0" t="s">
        <v>1347</v>
      </c>
      <c r="E95" s="0" t="s">
        <v>1348</v>
      </c>
      <c r="F95" s="0" t="s">
        <v>1203</v>
      </c>
      <c r="G95" s="0" t="s">
        <v>1204</v>
      </c>
      <c r="H95" s="0" t="s">
        <v>903</v>
      </c>
      <c r="J95" s="0" t="s">
        <v>904</v>
      </c>
      <c r="L95" s="0" t="str">
        <f aca="false">IF(B95="","",B95)</f>
        <v>LLC_BI__Covenant_Compliance2__c</v>
      </c>
      <c r="M95" s="0" t="str">
        <f aca="false">IF(D95="","",C95)</f>
        <v>Historic Financial Indicator Value</v>
      </c>
      <c r="N95" s="0" t="s">
        <v>1205</v>
      </c>
      <c r="P95" s="0" t="str">
        <f aca="false">L95</f>
        <v>LLC_BI__Covenant_Compliance2__c</v>
      </c>
      <c r="Q95" s="0" t="str">
        <f aca="false">M95</f>
        <v>Historic Financial Indicator Value</v>
      </c>
      <c r="R95" s="0" t="s">
        <v>1206</v>
      </c>
      <c r="S95" s="0" t="str">
        <f aca="false">G95</f>
        <v>15, 3</v>
      </c>
      <c r="T95" s="0" t="str">
        <f aca="false">H95</f>
        <v>Y</v>
      </c>
      <c r="U95" s="0" t="n">
        <f aca="false">I95</f>
        <v>0</v>
      </c>
      <c r="W95" s="0" t="str">
        <f aca="false">P95</f>
        <v>LLC_BI__Covenant_Compliance2__c</v>
      </c>
      <c r="X95" s="0" t="str">
        <f aca="false">Q95</f>
        <v>Historic Financial Indicator Value</v>
      </c>
      <c r="Y95" s="0" t="str">
        <f aca="false">R95</f>
        <v>Decimal</v>
      </c>
      <c r="Z95" s="0" t="str">
        <f aca="false">IF(S95="","",S95)</f>
        <v>15, 3</v>
      </c>
      <c r="AA95" s="0" t="str">
        <f aca="false">T95</f>
        <v>Y</v>
      </c>
      <c r="AB95" s="0" t="n">
        <f aca="false">U95</f>
        <v>0</v>
      </c>
      <c r="AG95" s="0" t="str">
        <f aca="false">W95</f>
        <v>LLC_BI__Covenant_Compliance2__c</v>
      </c>
      <c r="AH95" s="0" t="str">
        <f aca="false">X95</f>
        <v>Historic Financial Indicator Value</v>
      </c>
      <c r="AI95" s="0" t="str">
        <f aca="false">Y95</f>
        <v>Decimal</v>
      </c>
      <c r="AJ95" s="0" t="str">
        <f aca="false">Z95</f>
        <v>15, 3</v>
      </c>
      <c r="AK95" s="0" t="str">
        <f aca="false">AA95</f>
        <v>Y</v>
      </c>
      <c r="AL95" s="0" t="n">
        <f aca="false">AB95</f>
        <v>0</v>
      </c>
    </row>
    <row r="96" customFormat="false" ht="15" hidden="false" customHeight="false" outlineLevel="0" collapsed="false">
      <c r="A96" s="0" t="s">
        <v>1298</v>
      </c>
      <c r="B96" s="0" t="s">
        <v>1299</v>
      </c>
      <c r="C96" s="0" t="s">
        <v>1349</v>
      </c>
      <c r="D96" s="0" t="s">
        <v>1350</v>
      </c>
      <c r="E96" s="0" t="s">
        <v>1351</v>
      </c>
      <c r="F96" s="0" t="s">
        <v>1203</v>
      </c>
      <c r="G96" s="0" t="s">
        <v>1352</v>
      </c>
      <c r="J96" s="0" t="s">
        <v>904</v>
      </c>
      <c r="L96" s="0" t="str">
        <f aca="false">IF(B96="","",B96)</f>
        <v>LLC_BI__Covenant_Compliance2__c</v>
      </c>
      <c r="M96" s="0" t="str">
        <f aca="false">IF(D96="","",C96)</f>
        <v>Numerator</v>
      </c>
      <c r="N96" s="0" t="s">
        <v>1205</v>
      </c>
      <c r="P96" s="0" t="str">
        <f aca="false">L96</f>
        <v>LLC_BI__Covenant_Compliance2__c</v>
      </c>
      <c r="Q96" s="0" t="str">
        <f aca="false">M96</f>
        <v>Numerator</v>
      </c>
      <c r="R96" s="0" t="s">
        <v>1206</v>
      </c>
      <c r="S96" s="0" t="str">
        <f aca="false">G96</f>
        <v>15, 2</v>
      </c>
      <c r="T96" s="0" t="n">
        <f aca="false">H96</f>
        <v>0</v>
      </c>
      <c r="U96" s="0" t="n">
        <f aca="false">I96</f>
        <v>0</v>
      </c>
      <c r="W96" s="0" t="str">
        <f aca="false">P96</f>
        <v>LLC_BI__Covenant_Compliance2__c</v>
      </c>
      <c r="X96" s="0" t="str">
        <f aca="false">Q96</f>
        <v>Numerator</v>
      </c>
      <c r="Y96" s="0" t="str">
        <f aca="false">R96</f>
        <v>Decimal</v>
      </c>
      <c r="Z96" s="0" t="str">
        <f aca="false">IF(S96="","",S96)</f>
        <v>15, 2</v>
      </c>
      <c r="AA96" s="0" t="n">
        <f aca="false">T96</f>
        <v>0</v>
      </c>
      <c r="AB96" s="0" t="n">
        <f aca="false">U96</f>
        <v>0</v>
      </c>
      <c r="AG96" s="0" t="str">
        <f aca="false">W96</f>
        <v>LLC_BI__Covenant_Compliance2__c</v>
      </c>
      <c r="AH96" s="0" t="str">
        <f aca="false">X96</f>
        <v>Numerator</v>
      </c>
      <c r="AI96" s="0" t="str">
        <f aca="false">Y96</f>
        <v>Decimal</v>
      </c>
      <c r="AJ96" s="0" t="str">
        <f aca="false">Z96</f>
        <v>15, 2</v>
      </c>
      <c r="AK96" s="0" t="n">
        <f aca="false">AA96</f>
        <v>0</v>
      </c>
      <c r="AL96" s="0" t="n">
        <f aca="false">AB96</f>
        <v>0</v>
      </c>
    </row>
    <row r="97" customFormat="false" ht="15" hidden="false" customHeight="false" outlineLevel="0" collapsed="false">
      <c r="A97" s="0" t="s">
        <v>1298</v>
      </c>
      <c r="B97" s="0" t="s">
        <v>1299</v>
      </c>
      <c r="C97" s="0" t="s">
        <v>1353</v>
      </c>
      <c r="D97" s="0" t="s">
        <v>1354</v>
      </c>
      <c r="E97" s="0" t="s">
        <v>1301</v>
      </c>
      <c r="F97" s="0" t="s">
        <v>913</v>
      </c>
      <c r="G97" s="0" t="s">
        <v>1153</v>
      </c>
      <c r="J97" s="0" t="s">
        <v>904</v>
      </c>
      <c r="L97" s="0" t="str">
        <f aca="false">IF(B97="","",B97)</f>
        <v>LLC_BI__Covenant_Compliance2__c</v>
      </c>
      <c r="M97" s="0" t="str">
        <f aca="false">IF(D97="","",C97)</f>
        <v>Outcome</v>
      </c>
      <c r="P97" s="0" t="str">
        <f aca="false">L97</f>
        <v>LLC_BI__Covenant_Compliance2__c</v>
      </c>
      <c r="Q97" s="0" t="str">
        <f aca="false">M97</f>
        <v>Outcome</v>
      </c>
      <c r="R97" s="0" t="s">
        <v>1148</v>
      </c>
      <c r="S97" s="0" t="n">
        <v>255</v>
      </c>
      <c r="T97" s="0" t="str">
        <f aca="false">IF($O97="","",O97)</f>
        <v/>
      </c>
      <c r="U97" s="0" t="str">
        <f aca="false">IF($O97="","",P97)</f>
        <v/>
      </c>
      <c r="V97" s="0" t="str">
        <f aca="false">IF(Q97= "", "", IF(F97="Picklist", "Y", "N"))</f>
        <v>Y</v>
      </c>
      <c r="W97" s="0" t="str">
        <f aca="false">P97</f>
        <v>LLC_BI__Covenant_Compliance2__c</v>
      </c>
      <c r="X97" s="0" t="str">
        <f aca="false">Q97</f>
        <v>Outcome</v>
      </c>
      <c r="Y97" s="0" t="str">
        <f aca="false">R97</f>
        <v>String</v>
      </c>
      <c r="Z97" s="0" t="n">
        <f aca="false">IF(S97="","",S97)</f>
        <v>255</v>
      </c>
      <c r="AA97" s="0" t="str">
        <f aca="false">T97</f>
        <v/>
      </c>
      <c r="AB97" s="0" t="str">
        <f aca="false">U97</f>
        <v/>
      </c>
      <c r="AG97" s="0" t="str">
        <f aca="false">W97</f>
        <v>LLC_BI__Covenant_Compliance2__c</v>
      </c>
      <c r="AH97" s="0" t="str">
        <f aca="false">X97</f>
        <v>Outcome</v>
      </c>
      <c r="AI97" s="0" t="str">
        <f aca="false">Y97</f>
        <v>String</v>
      </c>
      <c r="AJ97" s="0" t="n">
        <f aca="false">Z97</f>
        <v>255</v>
      </c>
      <c r="AK97" s="0" t="str">
        <f aca="false">AA97</f>
        <v/>
      </c>
      <c r="AL97" s="0" t="str">
        <f aca="false">AB97</f>
        <v/>
      </c>
    </row>
    <row r="98" customFormat="false" ht="15" hidden="false" customHeight="false" outlineLevel="0" collapsed="false">
      <c r="A98" s="0" t="s">
        <v>1298</v>
      </c>
      <c r="B98" s="0" t="s">
        <v>1299</v>
      </c>
      <c r="C98" s="0" t="s">
        <v>1247</v>
      </c>
      <c r="D98" s="0" t="s">
        <v>1248</v>
      </c>
      <c r="E98" s="0" t="s">
        <v>1301</v>
      </c>
      <c r="F98" s="0" t="s">
        <v>27</v>
      </c>
      <c r="J98" s="0" t="s">
        <v>904</v>
      </c>
      <c r="L98" s="0" t="str">
        <f aca="false">IF(B98="","",B98)</f>
        <v>LLC_BI__Covenant_Compliance2__c</v>
      </c>
      <c r="M98" s="0" t="str">
        <f aca="false">IF(D98="","",C98)</f>
        <v>Period End</v>
      </c>
      <c r="N98" s="0" t="s">
        <v>158</v>
      </c>
      <c r="P98" s="0" t="str">
        <f aca="false">L98</f>
        <v>LLC_BI__Covenant_Compliance2__c</v>
      </c>
      <c r="Q98" s="0" t="str">
        <f aca="false">M98</f>
        <v>Period End</v>
      </c>
      <c r="R98" s="0" t="s">
        <v>27</v>
      </c>
      <c r="W98" s="0" t="str">
        <f aca="false">P98</f>
        <v>LLC_BI__Covenant_Compliance2__c</v>
      </c>
      <c r="X98" s="0" t="str">
        <f aca="false">Q98</f>
        <v>Period End</v>
      </c>
      <c r="Y98" s="0" t="str">
        <f aca="false">R98</f>
        <v>Date</v>
      </c>
      <c r="Z98" s="0" t="str">
        <f aca="false">IF(S98="","",S98)</f>
        <v/>
      </c>
      <c r="AA98" s="0" t="n">
        <f aca="false">T98</f>
        <v>0</v>
      </c>
      <c r="AB98" s="0" t="n">
        <f aca="false">U98</f>
        <v>0</v>
      </c>
      <c r="AG98" s="0" t="str">
        <f aca="false">W98</f>
        <v>LLC_BI__Covenant_Compliance2__c</v>
      </c>
      <c r="AH98" s="0" t="str">
        <f aca="false">X98</f>
        <v>Period End</v>
      </c>
      <c r="AI98" s="0" t="str">
        <f aca="false">Y98</f>
        <v>Date</v>
      </c>
      <c r="AJ98" s="0" t="str">
        <f aca="false">Z98</f>
        <v/>
      </c>
      <c r="AK98" s="0" t="n">
        <f aca="false">AA98</f>
        <v>0</v>
      </c>
      <c r="AL98" s="0" t="n">
        <f aca="false">AB98</f>
        <v>0</v>
      </c>
    </row>
    <row r="99" customFormat="false" ht="15" hidden="false" customHeight="false" outlineLevel="0" collapsed="false">
      <c r="A99" s="0" t="s">
        <v>1298</v>
      </c>
      <c r="B99" s="0" t="s">
        <v>1299</v>
      </c>
      <c r="C99" s="0" t="s">
        <v>391</v>
      </c>
      <c r="D99" s="0" t="s">
        <v>390</v>
      </c>
      <c r="E99" s="0" t="s">
        <v>1355</v>
      </c>
      <c r="F99" s="0" t="s">
        <v>1320</v>
      </c>
      <c r="G99" s="0" t="n">
        <v>1300</v>
      </c>
      <c r="H99" s="0" t="s">
        <v>903</v>
      </c>
      <c r="J99" s="0" t="s">
        <v>904</v>
      </c>
      <c r="K99" s="0" t="s">
        <v>1356</v>
      </c>
      <c r="L99" s="0" t="str">
        <f aca="false">IF(B99="","",B99)</f>
        <v>LLC_BI__Covenant_Compliance2__c</v>
      </c>
      <c r="M99" s="0" t="str">
        <f aca="false">IF(D99="","",C99)</f>
        <v>Period Key</v>
      </c>
      <c r="N99" s="0" t="s">
        <v>1148</v>
      </c>
      <c r="O99" s="0" t="s">
        <v>903</v>
      </c>
      <c r="P99" s="0" t="str">
        <f aca="false">L99</f>
        <v>LLC_BI__Covenant_Compliance2__c</v>
      </c>
      <c r="Q99" s="0" t="str">
        <f aca="false">M99</f>
        <v>Period Key</v>
      </c>
      <c r="R99" s="0" t="s">
        <v>1148</v>
      </c>
      <c r="S99" s="0" t="n">
        <v>1300</v>
      </c>
      <c r="T99" s="0" t="str">
        <f aca="false">J99</f>
        <v>N</v>
      </c>
      <c r="W99" s="0" t="str">
        <f aca="false">P99</f>
        <v>LLC_BI__Covenant_Compliance2__c</v>
      </c>
      <c r="X99" s="0" t="str">
        <f aca="false">Q99</f>
        <v>Period Key</v>
      </c>
      <c r="Y99" s="0" t="str">
        <f aca="false">R99</f>
        <v>String</v>
      </c>
      <c r="Z99" s="0" t="n">
        <f aca="false">IF(S99="","",S99)</f>
        <v>1300</v>
      </c>
      <c r="AA99" s="0" t="str">
        <f aca="false">T99</f>
        <v>N</v>
      </c>
      <c r="AB99" s="0" t="n">
        <f aca="false">U99</f>
        <v>0</v>
      </c>
      <c r="AG99" s="0" t="str">
        <f aca="false">W99</f>
        <v>LLC_BI__Covenant_Compliance2__c</v>
      </c>
      <c r="AH99" s="0" t="str">
        <f aca="false">X99</f>
        <v>Period Key</v>
      </c>
      <c r="AI99" s="0" t="str">
        <f aca="false">Y99</f>
        <v>String</v>
      </c>
      <c r="AJ99" s="0" t="n">
        <f aca="false">Z99</f>
        <v>1300</v>
      </c>
      <c r="AK99" s="0" t="str">
        <f aca="false">AA99</f>
        <v>N</v>
      </c>
      <c r="AL99" s="0" t="n">
        <f aca="false">AB99</f>
        <v>0</v>
      </c>
    </row>
    <row r="100" customFormat="false" ht="15" hidden="false" customHeight="false" outlineLevel="0" collapsed="false">
      <c r="A100" s="0" t="s">
        <v>1298</v>
      </c>
      <c r="B100" s="0" t="s">
        <v>1299</v>
      </c>
      <c r="C100" s="0" t="s">
        <v>1357</v>
      </c>
      <c r="D100" s="0" t="s">
        <v>1358</v>
      </c>
      <c r="E100" s="0" t="s">
        <v>1301</v>
      </c>
      <c r="F100" s="0" t="s">
        <v>1203</v>
      </c>
      <c r="G100" s="0" t="s">
        <v>1352</v>
      </c>
      <c r="J100" s="0" t="s">
        <v>904</v>
      </c>
      <c r="L100" s="0" t="str">
        <f aca="false">IF(B100="","",B100)</f>
        <v>LLC_BI__Covenant_Compliance2__c</v>
      </c>
      <c r="M100" s="0" t="str">
        <f aca="false">IF(D100="","",C100)</f>
        <v>Result</v>
      </c>
      <c r="N100" s="0" t="s">
        <v>1205</v>
      </c>
      <c r="P100" s="0" t="str">
        <f aca="false">L100</f>
        <v>LLC_BI__Covenant_Compliance2__c</v>
      </c>
      <c r="Q100" s="0" t="str">
        <f aca="false">M100</f>
        <v>Result</v>
      </c>
      <c r="R100" s="0" t="s">
        <v>1206</v>
      </c>
      <c r="S100" s="0" t="str">
        <f aca="false">G100</f>
        <v>15, 2</v>
      </c>
      <c r="T100" s="0" t="n">
        <f aca="false">H100</f>
        <v>0</v>
      </c>
      <c r="U100" s="0" t="n">
        <f aca="false">I100</f>
        <v>0</v>
      </c>
      <c r="W100" s="0" t="str">
        <f aca="false">P100</f>
        <v>LLC_BI__Covenant_Compliance2__c</v>
      </c>
      <c r="X100" s="0" t="str">
        <f aca="false">Q100</f>
        <v>Result</v>
      </c>
      <c r="Y100" s="0" t="str">
        <f aca="false">R100</f>
        <v>Decimal</v>
      </c>
      <c r="Z100" s="0" t="str">
        <f aca="false">IF(S100="","",S100)</f>
        <v>15, 2</v>
      </c>
      <c r="AA100" s="0" t="n">
        <f aca="false">T100</f>
        <v>0</v>
      </c>
      <c r="AB100" s="0" t="n">
        <f aca="false">U100</f>
        <v>0</v>
      </c>
      <c r="AG100" s="0" t="str">
        <f aca="false">W100</f>
        <v>LLC_BI__Covenant_Compliance2__c</v>
      </c>
      <c r="AH100" s="0" t="str">
        <f aca="false">X100</f>
        <v>Result</v>
      </c>
      <c r="AI100" s="0" t="str">
        <f aca="false">Y100</f>
        <v>Decimal</v>
      </c>
      <c r="AJ100" s="0" t="str">
        <f aca="false">Z100</f>
        <v>15, 2</v>
      </c>
      <c r="AK100" s="0" t="n">
        <f aca="false">AA100</f>
        <v>0</v>
      </c>
      <c r="AL100" s="0" t="n">
        <f aca="false">AB100</f>
        <v>0</v>
      </c>
    </row>
    <row r="101" customFormat="false" ht="15" hidden="false" customHeight="false" outlineLevel="0" collapsed="false">
      <c r="A101" s="0" t="s">
        <v>1298</v>
      </c>
      <c r="B101" s="0" t="s">
        <v>1299</v>
      </c>
      <c r="C101" s="0" t="s">
        <v>1275</v>
      </c>
      <c r="D101" s="0" t="s">
        <v>1359</v>
      </c>
      <c r="E101" s="0" t="s">
        <v>1360</v>
      </c>
      <c r="F101" s="0" t="s">
        <v>913</v>
      </c>
      <c r="G101" s="0" t="s">
        <v>1153</v>
      </c>
      <c r="J101" s="0" t="s">
        <v>904</v>
      </c>
      <c r="L101" s="0" t="str">
        <f aca="false">IF(B101="","",B101)</f>
        <v>LLC_BI__Covenant_Compliance2__c</v>
      </c>
      <c r="M101" s="0" t="str">
        <f aca="false">IF(D101="","",C101)</f>
        <v>Status</v>
      </c>
      <c r="P101" s="0" t="str">
        <f aca="false">L101</f>
        <v>LLC_BI__Covenant_Compliance2__c</v>
      </c>
      <c r="Q101" s="0" t="str">
        <f aca="false">M101</f>
        <v>Status</v>
      </c>
      <c r="R101" s="0" t="s">
        <v>1148</v>
      </c>
      <c r="S101" s="0" t="n">
        <v>255</v>
      </c>
      <c r="T101" s="0" t="str">
        <f aca="false">IF($O101="","",O101)</f>
        <v/>
      </c>
      <c r="U101" s="0" t="str">
        <f aca="false">IF($O101="","",P101)</f>
        <v/>
      </c>
      <c r="V101" s="0" t="str">
        <f aca="false">IF(Q101= "", "", IF(F101="Picklist", "Y", "N"))</f>
        <v>Y</v>
      </c>
      <c r="W101" s="0" t="str">
        <f aca="false">P101</f>
        <v>LLC_BI__Covenant_Compliance2__c</v>
      </c>
      <c r="X101" s="0" t="str">
        <f aca="false">Q101</f>
        <v>Status</v>
      </c>
      <c r="Y101" s="0" t="str">
        <f aca="false">R101</f>
        <v>String</v>
      </c>
      <c r="Z101" s="0" t="n">
        <f aca="false">IF(S101="","",S101)</f>
        <v>255</v>
      </c>
      <c r="AA101" s="0" t="str">
        <f aca="false">T101</f>
        <v/>
      </c>
      <c r="AB101" s="0" t="str">
        <f aca="false">U101</f>
        <v/>
      </c>
      <c r="AG101" s="0" t="str">
        <f aca="false">W101</f>
        <v>LLC_BI__Covenant_Compliance2__c</v>
      </c>
      <c r="AH101" s="0" t="str">
        <f aca="false">X101</f>
        <v>Status</v>
      </c>
      <c r="AI101" s="0" t="str">
        <f aca="false">Y101</f>
        <v>String</v>
      </c>
      <c r="AJ101" s="0" t="n">
        <f aca="false">Z101</f>
        <v>255</v>
      </c>
      <c r="AK101" s="0" t="str">
        <f aca="false">AA101</f>
        <v/>
      </c>
      <c r="AL101" s="0" t="str">
        <f aca="false">AB101</f>
        <v/>
      </c>
    </row>
    <row r="102" customFormat="false" ht="15" hidden="false" customHeight="false" outlineLevel="0" collapsed="false">
      <c r="A102" s="0" t="s">
        <v>1298</v>
      </c>
      <c r="B102" s="0" t="s">
        <v>1299</v>
      </c>
      <c r="C102" s="0" t="s">
        <v>278</v>
      </c>
      <c r="D102" s="0" t="s">
        <v>1273</v>
      </c>
      <c r="E102" s="0" t="s">
        <v>1301</v>
      </c>
      <c r="F102" s="0" t="s">
        <v>1203</v>
      </c>
      <c r="G102" s="0" t="s">
        <v>1352</v>
      </c>
      <c r="J102" s="0" t="s">
        <v>904</v>
      </c>
      <c r="L102" s="0" t="str">
        <f aca="false">IF(B102="","",B102)</f>
        <v>LLC_BI__Covenant_Compliance2__c</v>
      </c>
      <c r="M102" s="0" t="str">
        <f aca="false">IF(D102="","",C102)</f>
        <v>Value</v>
      </c>
      <c r="N102" s="0" t="s">
        <v>1205</v>
      </c>
      <c r="P102" s="0" t="str">
        <f aca="false">L102</f>
        <v>LLC_BI__Covenant_Compliance2__c</v>
      </c>
      <c r="Q102" s="0" t="str">
        <f aca="false">M102</f>
        <v>Value</v>
      </c>
      <c r="R102" s="0" t="s">
        <v>1206</v>
      </c>
      <c r="S102" s="0" t="str">
        <f aca="false">G102</f>
        <v>15, 2</v>
      </c>
      <c r="T102" s="0" t="n">
        <f aca="false">H102</f>
        <v>0</v>
      </c>
      <c r="U102" s="0" t="n">
        <f aca="false">I102</f>
        <v>0</v>
      </c>
      <c r="W102" s="0" t="str">
        <f aca="false">P102</f>
        <v>LLC_BI__Covenant_Compliance2__c</v>
      </c>
      <c r="X102" s="0" t="str">
        <f aca="false">Q102</f>
        <v>Value</v>
      </c>
      <c r="Y102" s="0" t="str">
        <f aca="false">R102</f>
        <v>Decimal</v>
      </c>
      <c r="Z102" s="0" t="str">
        <f aca="false">IF(S102="","",S102)</f>
        <v>15, 2</v>
      </c>
      <c r="AA102" s="0" t="n">
        <f aca="false">T102</f>
        <v>0</v>
      </c>
      <c r="AB102" s="0" t="n">
        <f aca="false">U102</f>
        <v>0</v>
      </c>
      <c r="AG102" s="0" t="str">
        <f aca="false">W102</f>
        <v>LLC_BI__Covenant_Compliance2__c</v>
      </c>
      <c r="AH102" s="0" t="str">
        <f aca="false">X102</f>
        <v>Value</v>
      </c>
      <c r="AI102" s="0" t="str">
        <f aca="false">Y102</f>
        <v>Decimal</v>
      </c>
      <c r="AJ102" s="0" t="str">
        <f aca="false">Z102</f>
        <v>15, 2</v>
      </c>
      <c r="AK102" s="0" t="n">
        <f aca="false">AA102</f>
        <v>0</v>
      </c>
      <c r="AL102" s="0" t="n">
        <f aca="false">AB102</f>
        <v>0</v>
      </c>
    </row>
    <row r="103" customFormat="false" ht="15" hidden="false" customHeight="false" outlineLevel="0" collapsed="false">
      <c r="A103" s="0" t="s">
        <v>1298</v>
      </c>
      <c r="B103" s="0" t="s">
        <v>1299</v>
      </c>
      <c r="C103" s="0" t="s">
        <v>1361</v>
      </c>
      <c r="D103" s="0" t="s">
        <v>1362</v>
      </c>
      <c r="F103" s="0" t="s">
        <v>925</v>
      </c>
      <c r="G103" s="0" t="n">
        <v>255</v>
      </c>
      <c r="I103" s="0" t="s">
        <v>1150</v>
      </c>
      <c r="J103" s="0" t="s">
        <v>904</v>
      </c>
      <c r="L103" s="0" t="str">
        <f aca="false">IF(B103="","",B103)</f>
        <v>LLC_BI__Covenant_Compliance2__c</v>
      </c>
      <c r="M103" s="0" t="str">
        <f aca="false">IF(D103="","",C103)</f>
        <v>Migration Id</v>
      </c>
      <c r="N103" s="0" t="s">
        <v>1148</v>
      </c>
      <c r="O103" s="0" t="s">
        <v>903</v>
      </c>
      <c r="P103" s="0" t="str">
        <f aca="false">L103</f>
        <v>LLC_BI__Covenant_Compliance2__c</v>
      </c>
      <c r="Q103" s="0" t="str">
        <f aca="false">M103</f>
        <v>Migration Id</v>
      </c>
      <c r="R103" s="0" t="s">
        <v>1148</v>
      </c>
      <c r="S103" s="0" t="n">
        <v>255</v>
      </c>
      <c r="T103" s="0" t="str">
        <f aca="false">IF($H103="","",O103)</f>
        <v/>
      </c>
      <c r="U103" s="0" t="str">
        <f aca="false">IF($I103="","",I103)</f>
        <v>F</v>
      </c>
      <c r="V103" s="0" t="str">
        <f aca="false">IF(Q103= "", "", IF(F103="Picklist", "Y", "N"))</f>
        <v>N</v>
      </c>
      <c r="W103" s="0" t="str">
        <f aca="false">P103</f>
        <v>LLC_BI__Covenant_Compliance2__c</v>
      </c>
      <c r="X103" s="0" t="str">
        <f aca="false">Q103</f>
        <v>Migration Id</v>
      </c>
      <c r="Y103" s="0" t="str">
        <f aca="false">R103</f>
        <v>String</v>
      </c>
      <c r="Z103" s="0" t="n">
        <f aca="false">IF(S103="","",S103)</f>
        <v>255</v>
      </c>
      <c r="AA103" s="0" t="str">
        <f aca="false">T103</f>
        <v/>
      </c>
      <c r="AB103" s="0" t="str">
        <f aca="false">U103</f>
        <v>F</v>
      </c>
      <c r="AG103" s="0" t="str">
        <f aca="false">W103</f>
        <v>LLC_BI__Covenant_Compliance2__c</v>
      </c>
      <c r="AH103" s="0" t="str">
        <f aca="false">X103</f>
        <v>Migration Id</v>
      </c>
      <c r="AI103" s="0" t="str">
        <f aca="false">Y103</f>
        <v>String</v>
      </c>
      <c r="AJ103" s="0" t="n">
        <f aca="false">Z103</f>
        <v>255</v>
      </c>
      <c r="AK103" s="0" t="str">
        <f aca="false">AA103</f>
        <v/>
      </c>
      <c r="AL103" s="0" t="str">
        <f aca="false">AB103</f>
        <v>F</v>
      </c>
    </row>
    <row r="104" customFormat="false" ht="15" hidden="false" customHeight="false" outlineLevel="0" collapsed="false">
      <c r="A104" s="0" t="s">
        <v>1363</v>
      </c>
      <c r="B104" s="0" t="s">
        <v>1364</v>
      </c>
      <c r="C104" s="0" t="s">
        <v>143</v>
      </c>
      <c r="D104" s="0" t="s">
        <v>143</v>
      </c>
      <c r="E104" s="0" t="s">
        <v>143</v>
      </c>
      <c r="F104" s="0" t="s">
        <v>143</v>
      </c>
      <c r="G104" s="0" t="s">
        <v>1146</v>
      </c>
      <c r="H104" s="0" t="s">
        <v>904</v>
      </c>
      <c r="I104" s="0" t="s">
        <v>1147</v>
      </c>
      <c r="J104" s="0" t="s">
        <v>903</v>
      </c>
      <c r="L104" s="0" t="str">
        <f aca="false">IF(B104="","",B104)</f>
        <v>LLC_BI__Account_Covenant__c</v>
      </c>
      <c r="M104" s="0" t="str">
        <f aca="false">IF(D104="","",C104)</f>
        <v>Id</v>
      </c>
      <c r="N104" s="0" t="s">
        <v>1148</v>
      </c>
      <c r="P104" s="0" t="str">
        <f aca="false">L104</f>
        <v>LLC_BI__Account_Covenant__c</v>
      </c>
      <c r="Q104" s="0" t="str">
        <f aca="false">M104</f>
        <v>Id</v>
      </c>
      <c r="R104" s="0" t="s">
        <v>1148</v>
      </c>
      <c r="S104" s="0" t="n">
        <v>18</v>
      </c>
      <c r="T104" s="0" t="s">
        <v>904</v>
      </c>
      <c r="U104" s="0" t="s">
        <v>1147</v>
      </c>
      <c r="V104" s="0" t="s">
        <v>904</v>
      </c>
      <c r="W104" s="0" t="str">
        <f aca="false">P104</f>
        <v>LLC_BI__Account_Covenant__c</v>
      </c>
      <c r="X104" s="0" t="str">
        <f aca="false">Q104</f>
        <v>Id</v>
      </c>
      <c r="Y104" s="0" t="str">
        <f aca="false">R104</f>
        <v>String</v>
      </c>
      <c r="Z104" s="0" t="n">
        <f aca="false">IF(S104="","",S104)</f>
        <v>18</v>
      </c>
      <c r="AA104" s="0" t="str">
        <f aca="false">T104</f>
        <v>N</v>
      </c>
      <c r="AB104" s="0" t="str">
        <f aca="false">U104</f>
        <v>P</v>
      </c>
      <c r="AG104" s="0" t="str">
        <f aca="false">W104</f>
        <v>LLC_BI__Account_Covenant__c</v>
      </c>
      <c r="AH104" s="0" t="str">
        <f aca="false">X104</f>
        <v>Id</v>
      </c>
      <c r="AI104" s="0" t="str">
        <f aca="false">Y104</f>
        <v>String</v>
      </c>
      <c r="AJ104" s="0" t="n">
        <f aca="false">Z104</f>
        <v>18</v>
      </c>
      <c r="AK104" s="0" t="str">
        <f aca="false">AA104</f>
        <v>N</v>
      </c>
      <c r="AL104" s="0" t="str">
        <f aca="false">AB104</f>
        <v>P</v>
      </c>
    </row>
    <row r="105" customFormat="false" ht="15" hidden="false" customHeight="false" outlineLevel="0" collapsed="false">
      <c r="A105" s="0" t="s">
        <v>1363</v>
      </c>
      <c r="B105" s="0" t="s">
        <v>1364</v>
      </c>
      <c r="C105" s="0" t="s">
        <v>165</v>
      </c>
      <c r="D105" s="0" t="s">
        <v>164</v>
      </c>
      <c r="E105" s="0" t="s">
        <v>909</v>
      </c>
      <c r="F105" s="0" t="s">
        <v>910</v>
      </c>
      <c r="J105" s="0" t="s">
        <v>903</v>
      </c>
      <c r="L105" s="0" t="str">
        <f aca="false">IF(B105="","",B105)</f>
        <v>LLC_BI__Account_Covenant__c</v>
      </c>
      <c r="M105" s="0" t="str">
        <f aca="false">IF(D105="","",C105)</f>
        <v>Created Date</v>
      </c>
      <c r="N105" s="0" t="s">
        <v>1148</v>
      </c>
      <c r="O105" s="0" t="s">
        <v>903</v>
      </c>
      <c r="P105" s="0" t="str">
        <f aca="false">L105</f>
        <v>LLC_BI__Account_Covenant__c</v>
      </c>
      <c r="Q105" s="0" t="str">
        <f aca="false">M105</f>
        <v>Created Date</v>
      </c>
      <c r="R105" s="0" t="s">
        <v>1149</v>
      </c>
      <c r="W105" s="0" t="str">
        <f aca="false">P105</f>
        <v>LLC_BI__Account_Covenant__c</v>
      </c>
      <c r="X105" s="0" t="str">
        <f aca="false">Q105</f>
        <v>Created Date</v>
      </c>
      <c r="Y105" s="0" t="str">
        <f aca="false">R105</f>
        <v>DATETIME</v>
      </c>
      <c r="Z105" s="0" t="str">
        <f aca="false">IF(S105="","",S105)</f>
        <v/>
      </c>
      <c r="AA105" s="0" t="n">
        <f aca="false">T105</f>
        <v>0</v>
      </c>
      <c r="AB105" s="0" t="n">
        <f aca="false">U105</f>
        <v>0</v>
      </c>
      <c r="AG105" s="0" t="str">
        <f aca="false">W105</f>
        <v>LLC_BI__Account_Covenant__c</v>
      </c>
      <c r="AH105" s="0" t="str">
        <f aca="false">X105</f>
        <v>Created Date</v>
      </c>
      <c r="AI105" s="0" t="str">
        <f aca="false">Y105</f>
        <v>DATETIME</v>
      </c>
      <c r="AJ105" s="0" t="str">
        <f aca="false">Z105</f>
        <v/>
      </c>
      <c r="AK105" s="0" t="n">
        <f aca="false">AA105</f>
        <v>0</v>
      </c>
      <c r="AL105" s="0" t="n">
        <f aca="false">AB105</f>
        <v>0</v>
      </c>
    </row>
    <row r="106" customFormat="false" ht="15" hidden="false" customHeight="false" outlineLevel="0" collapsed="false">
      <c r="A106" s="0" t="s">
        <v>1363</v>
      </c>
      <c r="B106" s="0" t="s">
        <v>1364</v>
      </c>
      <c r="C106" s="0" t="s">
        <v>906</v>
      </c>
      <c r="D106" s="0" t="s">
        <v>168</v>
      </c>
      <c r="E106" s="0" t="s">
        <v>907</v>
      </c>
      <c r="F106" s="0" t="s">
        <v>908</v>
      </c>
      <c r="G106" s="0" t="s">
        <v>1146</v>
      </c>
      <c r="I106" s="0" t="s">
        <v>1150</v>
      </c>
      <c r="J106" s="0" t="s">
        <v>903</v>
      </c>
      <c r="L106" s="0" t="str">
        <f aca="false">IF(B106="","",B106)</f>
        <v>LLC_BI__Account_Covenant__c</v>
      </c>
      <c r="M106" s="0" t="str">
        <f aca="false">IF(D106="","",C106)</f>
        <v>Created By</v>
      </c>
      <c r="N106" s="0" t="s">
        <v>1148</v>
      </c>
      <c r="O106" s="0" t="s">
        <v>903</v>
      </c>
      <c r="P106" s="0" t="str">
        <f aca="false">L106</f>
        <v>LLC_BI__Account_Covenant__c</v>
      </c>
      <c r="Q106" s="0" t="str">
        <f aca="false">M106</f>
        <v>Created By</v>
      </c>
      <c r="R106" s="0" t="s">
        <v>1148</v>
      </c>
      <c r="S106" s="0" t="n">
        <v>18</v>
      </c>
      <c r="W106" s="0" t="str">
        <f aca="false">P106</f>
        <v>LLC_BI__Account_Covenant__c</v>
      </c>
      <c r="X106" s="0" t="str">
        <f aca="false">Q106</f>
        <v>Created By</v>
      </c>
      <c r="Y106" s="0" t="str">
        <f aca="false">R106</f>
        <v>String</v>
      </c>
      <c r="Z106" s="0" t="n">
        <f aca="false">IF(S106="","",S106)</f>
        <v>18</v>
      </c>
      <c r="AA106" s="0" t="n">
        <f aca="false">T106</f>
        <v>0</v>
      </c>
      <c r="AB106" s="0" t="n">
        <f aca="false">U106</f>
        <v>0</v>
      </c>
      <c r="AG106" s="0" t="str">
        <f aca="false">W106</f>
        <v>LLC_BI__Account_Covenant__c</v>
      </c>
      <c r="AH106" s="0" t="str">
        <f aca="false">X106</f>
        <v>Created By</v>
      </c>
      <c r="AI106" s="0" t="str">
        <f aca="false">Y106</f>
        <v>String</v>
      </c>
      <c r="AJ106" s="0" t="n">
        <f aca="false">Z106</f>
        <v>18</v>
      </c>
      <c r="AK106" s="0" t="n">
        <f aca="false">AA106</f>
        <v>0</v>
      </c>
      <c r="AL106" s="0" t="n">
        <f aca="false">AB106</f>
        <v>0</v>
      </c>
    </row>
    <row r="107" customFormat="false" ht="15" hidden="false" customHeight="false" outlineLevel="0" collapsed="false">
      <c r="A107" s="0" t="s">
        <v>1363</v>
      </c>
      <c r="B107" s="0" t="s">
        <v>1364</v>
      </c>
      <c r="C107" s="0" t="s">
        <v>173</v>
      </c>
      <c r="D107" s="0" t="s">
        <v>172</v>
      </c>
      <c r="E107" s="0" t="s">
        <v>918</v>
      </c>
      <c r="F107" s="0" t="s">
        <v>910</v>
      </c>
      <c r="J107" s="0" t="s">
        <v>903</v>
      </c>
      <c r="L107" s="0" t="str">
        <f aca="false">IF(B107="","",B107)</f>
        <v>LLC_BI__Account_Covenant__c</v>
      </c>
      <c r="M107" s="0" t="str">
        <f aca="false">IF(D107="","",C107)</f>
        <v>Last Modified Date</v>
      </c>
      <c r="N107" s="0" t="s">
        <v>1148</v>
      </c>
      <c r="O107" s="0" t="s">
        <v>903</v>
      </c>
      <c r="P107" s="0" t="str">
        <f aca="false">L107</f>
        <v>LLC_BI__Account_Covenant__c</v>
      </c>
      <c r="Q107" s="0" t="str">
        <f aca="false">M107</f>
        <v>Last Modified Date</v>
      </c>
      <c r="R107" s="0" t="s">
        <v>1149</v>
      </c>
      <c r="W107" s="0" t="str">
        <f aca="false">P107</f>
        <v>LLC_BI__Account_Covenant__c</v>
      </c>
      <c r="X107" s="0" t="str">
        <f aca="false">Q107</f>
        <v>Last Modified Date</v>
      </c>
      <c r="Y107" s="0" t="str">
        <f aca="false">R107</f>
        <v>DATETIME</v>
      </c>
      <c r="Z107" s="0" t="str">
        <f aca="false">IF(S107="","",S107)</f>
        <v/>
      </c>
      <c r="AA107" s="0" t="n">
        <f aca="false">T107</f>
        <v>0</v>
      </c>
      <c r="AB107" s="0" t="n">
        <f aca="false">U107</f>
        <v>0</v>
      </c>
      <c r="AG107" s="0" t="str">
        <f aca="false">W107</f>
        <v>LLC_BI__Account_Covenant__c</v>
      </c>
      <c r="AH107" s="0" t="str">
        <f aca="false">X107</f>
        <v>Last Modified Date</v>
      </c>
      <c r="AI107" s="0" t="str">
        <f aca="false">Y107</f>
        <v>DATETIME</v>
      </c>
      <c r="AJ107" s="0" t="str">
        <f aca="false">Z107</f>
        <v/>
      </c>
      <c r="AK107" s="0" t="n">
        <f aca="false">AA107</f>
        <v>0</v>
      </c>
      <c r="AL107" s="0" t="n">
        <f aca="false">AB107</f>
        <v>0</v>
      </c>
    </row>
    <row r="108" customFormat="false" ht="15" hidden="false" customHeight="false" outlineLevel="0" collapsed="false">
      <c r="A108" s="0" t="s">
        <v>1363</v>
      </c>
      <c r="B108" s="0" t="s">
        <v>1364</v>
      </c>
      <c r="C108" s="0" t="s">
        <v>916</v>
      </c>
      <c r="D108" s="0" t="s">
        <v>175</v>
      </c>
      <c r="E108" s="0" t="s">
        <v>917</v>
      </c>
      <c r="F108" s="0" t="s">
        <v>908</v>
      </c>
      <c r="G108" s="0" t="s">
        <v>1146</v>
      </c>
      <c r="I108" s="0" t="s">
        <v>1150</v>
      </c>
      <c r="J108" s="0" t="s">
        <v>903</v>
      </c>
      <c r="L108" s="0" t="str">
        <f aca="false">IF(B108="","",B108)</f>
        <v>LLC_BI__Account_Covenant__c</v>
      </c>
      <c r="M108" s="0" t="str">
        <f aca="false">IF(D108="","",C108)</f>
        <v>Last Modified By</v>
      </c>
      <c r="N108" s="0" t="s">
        <v>1148</v>
      </c>
      <c r="O108" s="0" t="s">
        <v>903</v>
      </c>
      <c r="P108" s="0" t="str">
        <f aca="false">L108</f>
        <v>LLC_BI__Account_Covenant__c</v>
      </c>
      <c r="Q108" s="0" t="str">
        <f aca="false">M108</f>
        <v>Last Modified By</v>
      </c>
      <c r="R108" s="0" t="s">
        <v>1148</v>
      </c>
      <c r="S108" s="0" t="n">
        <v>18</v>
      </c>
      <c r="W108" s="0" t="str">
        <f aca="false">P108</f>
        <v>LLC_BI__Account_Covenant__c</v>
      </c>
      <c r="X108" s="0" t="str">
        <f aca="false">Q108</f>
        <v>Last Modified By</v>
      </c>
      <c r="Y108" s="0" t="str">
        <f aca="false">R108</f>
        <v>String</v>
      </c>
      <c r="Z108" s="0" t="n">
        <f aca="false">IF(S108="","",S108)</f>
        <v>18</v>
      </c>
      <c r="AA108" s="0" t="n">
        <f aca="false">T108</f>
        <v>0</v>
      </c>
      <c r="AB108" s="0" t="n">
        <f aca="false">U108</f>
        <v>0</v>
      </c>
      <c r="AG108" s="0" t="str">
        <f aca="false">W108</f>
        <v>LLC_BI__Account_Covenant__c</v>
      </c>
      <c r="AH108" s="0" t="str">
        <f aca="false">X108</f>
        <v>Last Modified By</v>
      </c>
      <c r="AI108" s="0" t="str">
        <f aca="false">Y108</f>
        <v>String</v>
      </c>
      <c r="AJ108" s="0" t="n">
        <f aca="false">Z108</f>
        <v>18</v>
      </c>
      <c r="AK108" s="0" t="n">
        <f aca="false">AA108</f>
        <v>0</v>
      </c>
      <c r="AL108" s="0" t="n">
        <f aca="false">AB108</f>
        <v>0</v>
      </c>
    </row>
    <row r="109" customFormat="false" ht="15" hidden="false" customHeight="false" outlineLevel="0" collapsed="false">
      <c r="A109" s="0" t="s">
        <v>1363</v>
      </c>
      <c r="B109" s="0" t="s">
        <v>1364</v>
      </c>
      <c r="C109" s="0" t="s">
        <v>1365</v>
      </c>
      <c r="D109" s="0" t="s">
        <v>28</v>
      </c>
      <c r="E109" s="0" t="s">
        <v>1366</v>
      </c>
      <c r="F109" s="0" t="s">
        <v>1282</v>
      </c>
      <c r="G109" s="0" t="n">
        <v>80</v>
      </c>
      <c r="H109" s="0" t="s">
        <v>904</v>
      </c>
      <c r="J109" s="0" t="s">
        <v>903</v>
      </c>
      <c r="L109" s="0" t="str">
        <f aca="false">IF(B109="","",B109)</f>
        <v>LLC_BI__Account_Covenant__c</v>
      </c>
      <c r="M109" s="0" t="str">
        <f aca="false">IF(D109="","",C109)</f>
        <v>Covenant Number</v>
      </c>
      <c r="P109" s="0" t="str">
        <f aca="false">L109</f>
        <v>LLC_BI__Account_Covenant__c</v>
      </c>
      <c r="Q109" s="0" t="str">
        <f aca="false">M109</f>
        <v>Covenant Number</v>
      </c>
      <c r="R109" s="0" t="s">
        <v>1148</v>
      </c>
      <c r="S109" s="0" t="n">
        <f aca="false">G109</f>
        <v>80</v>
      </c>
      <c r="W109" s="0" t="str">
        <f aca="false">P109</f>
        <v>LLC_BI__Account_Covenant__c</v>
      </c>
      <c r="X109" s="0" t="str">
        <f aca="false">Q109</f>
        <v>Covenant Number</v>
      </c>
      <c r="Y109" s="0" t="str">
        <f aca="false">R109</f>
        <v>String</v>
      </c>
      <c r="Z109" s="0" t="n">
        <f aca="false">IF(S109="","",S109)</f>
        <v>80</v>
      </c>
      <c r="AA109" s="0" t="n">
        <f aca="false">T109</f>
        <v>0</v>
      </c>
      <c r="AB109" s="0" t="n">
        <f aca="false">U109</f>
        <v>0</v>
      </c>
      <c r="AG109" s="0" t="str">
        <f aca="false">W109</f>
        <v>LLC_BI__Account_Covenant__c</v>
      </c>
      <c r="AH109" s="0" t="str">
        <f aca="false">X109</f>
        <v>Covenant Number</v>
      </c>
      <c r="AI109" s="0" t="str">
        <f aca="false">Y109</f>
        <v>String</v>
      </c>
      <c r="AJ109" s="0" t="n">
        <f aca="false">Z109</f>
        <v>80</v>
      </c>
      <c r="AK109" s="0" t="n">
        <f aca="false">AA109</f>
        <v>0</v>
      </c>
      <c r="AL109" s="0" t="n">
        <f aca="false">AB109</f>
        <v>0</v>
      </c>
    </row>
    <row r="110" customFormat="false" ht="15" hidden="false" customHeight="false" outlineLevel="0" collapsed="false">
      <c r="A110" s="0" t="s">
        <v>1363</v>
      </c>
      <c r="B110" s="0" t="s">
        <v>1364</v>
      </c>
      <c r="C110" s="0" t="s">
        <v>911</v>
      </c>
      <c r="D110" s="0" t="s">
        <v>160</v>
      </c>
      <c r="E110" s="0" t="s">
        <v>912</v>
      </c>
      <c r="F110" s="0" t="s">
        <v>913</v>
      </c>
      <c r="G110" s="0" t="s">
        <v>1151</v>
      </c>
      <c r="J110" s="0" t="s">
        <v>904</v>
      </c>
      <c r="L110" s="0" t="str">
        <f aca="false">IF(B110="","",B110)</f>
        <v>LLC_BI__Account_Covenant__c</v>
      </c>
      <c r="M110" s="0" t="str">
        <f aca="false">IF(D110="","",C110)</f>
        <v>Currency</v>
      </c>
      <c r="P110" s="0" t="str">
        <f aca="false">L110</f>
        <v>LLC_BI__Account_Covenant__c</v>
      </c>
      <c r="Q110" s="0" t="str">
        <f aca="false">M110</f>
        <v>Currency</v>
      </c>
      <c r="R110" s="0" t="s">
        <v>1148</v>
      </c>
      <c r="S110" s="0" t="n">
        <v>3</v>
      </c>
      <c r="T110" s="0" t="str">
        <f aca="false">IF($O110="","",O110)</f>
        <v/>
      </c>
      <c r="U110" s="0" t="str">
        <f aca="false">IF($O110="","",P110)</f>
        <v/>
      </c>
      <c r="V110" s="0" t="str">
        <f aca="false">IF(Q110= "", "", IF(F110="Picklist", "Y", "N"))</f>
        <v>Y</v>
      </c>
      <c r="W110" s="0" t="str">
        <f aca="false">P110</f>
        <v>LLC_BI__Account_Covenant__c</v>
      </c>
      <c r="X110" s="0" t="str">
        <f aca="false">Q110</f>
        <v>Currency</v>
      </c>
      <c r="Y110" s="0" t="str">
        <f aca="false">R110</f>
        <v>String</v>
      </c>
      <c r="Z110" s="0" t="n">
        <f aca="false">IF(S110="","",S110)</f>
        <v>3</v>
      </c>
      <c r="AA110" s="0" t="str">
        <f aca="false">T110</f>
        <v/>
      </c>
      <c r="AB110" s="0" t="str">
        <f aca="false">U110</f>
        <v/>
      </c>
      <c r="AG110" s="0" t="str">
        <f aca="false">W110</f>
        <v>LLC_BI__Account_Covenant__c</v>
      </c>
      <c r="AH110" s="0" t="str">
        <f aca="false">X110</f>
        <v>Currency</v>
      </c>
      <c r="AI110" s="0" t="str">
        <f aca="false">Y110</f>
        <v>String</v>
      </c>
      <c r="AJ110" s="0" t="n">
        <f aca="false">Z110</f>
        <v>3</v>
      </c>
      <c r="AK110" s="0" t="str">
        <f aca="false">AA110</f>
        <v/>
      </c>
      <c r="AL110" s="0" t="str">
        <f aca="false">AB110</f>
        <v/>
      </c>
    </row>
    <row r="111" customFormat="false" ht="15" hidden="false" customHeight="false" outlineLevel="0" collapsed="false">
      <c r="A111" s="0" t="s">
        <v>1363</v>
      </c>
      <c r="B111" s="0" t="s">
        <v>1364</v>
      </c>
      <c r="C111" s="0" t="s">
        <v>1367</v>
      </c>
      <c r="D111" s="0" t="s">
        <v>1164</v>
      </c>
      <c r="E111" s="0" t="s">
        <v>1368</v>
      </c>
      <c r="F111" s="0" t="s">
        <v>1327</v>
      </c>
      <c r="G111" s="0" t="n">
        <v>18</v>
      </c>
      <c r="H111" s="0" t="s">
        <v>904</v>
      </c>
      <c r="J111" s="0" t="s">
        <v>904</v>
      </c>
      <c r="L111" s="0" t="str">
        <f aca="false">IF(B111="","",B111)</f>
        <v>LLC_BI__Account_Covenant__c</v>
      </c>
      <c r="M111" s="0" t="str">
        <f aca="false">IF(D111="","",C111)</f>
        <v>Covenant2</v>
      </c>
      <c r="P111" s="0" t="str">
        <f aca="false">L111</f>
        <v>LLC_BI__Account_Covenant__c</v>
      </c>
      <c r="Q111" s="0" t="str">
        <f aca="false">M111</f>
        <v>Covenant2</v>
      </c>
      <c r="W111" s="0" t="str">
        <f aca="false">P111</f>
        <v>LLC_BI__Account_Covenant__c</v>
      </c>
      <c r="X111" s="0" t="str">
        <f aca="false">Q111</f>
        <v>Covenant2</v>
      </c>
      <c r="Y111" s="0" t="n">
        <f aca="false">R111</f>
        <v>0</v>
      </c>
      <c r="Z111" s="0" t="str">
        <f aca="false">IF(S111="","",S111)</f>
        <v/>
      </c>
      <c r="AA111" s="0" t="n">
        <f aca="false">T111</f>
        <v>0</v>
      </c>
      <c r="AB111" s="0" t="n">
        <f aca="false">U111</f>
        <v>0</v>
      </c>
      <c r="AG111" s="0" t="str">
        <f aca="false">W111</f>
        <v>LLC_BI__Account_Covenant__c</v>
      </c>
      <c r="AH111" s="0" t="str">
        <f aca="false">X111</f>
        <v>Covenant2</v>
      </c>
      <c r="AI111" s="0" t="n">
        <f aca="false">Y111</f>
        <v>0</v>
      </c>
      <c r="AJ111" s="0" t="str">
        <f aca="false">Z111</f>
        <v/>
      </c>
      <c r="AK111" s="0" t="n">
        <f aca="false">AA111</f>
        <v>0</v>
      </c>
      <c r="AL111" s="0" t="n">
        <f aca="false">AB111</f>
        <v>0</v>
      </c>
    </row>
    <row r="112" customFormat="false" ht="15" hidden="false" customHeight="false" outlineLevel="0" collapsed="false">
      <c r="A112" s="0" t="s">
        <v>1363</v>
      </c>
      <c r="B112" s="0" t="s">
        <v>1364</v>
      </c>
      <c r="C112" s="0" t="s">
        <v>223</v>
      </c>
      <c r="D112" s="0" t="s">
        <v>1166</v>
      </c>
      <c r="E112" s="0" t="s">
        <v>1369</v>
      </c>
      <c r="F112" s="0" t="s">
        <v>1370</v>
      </c>
      <c r="G112" s="0" t="n">
        <v>18</v>
      </c>
      <c r="H112" s="0" t="s">
        <v>904</v>
      </c>
      <c r="J112" s="0" t="s">
        <v>904</v>
      </c>
      <c r="L112" s="0" t="str">
        <f aca="false">IF(B112="","",B112)</f>
        <v>LLC_BI__Account_Covenant__c</v>
      </c>
      <c r="M112" s="0" t="str">
        <f aca="false">IF(D112="","",C112)</f>
        <v>Relationship</v>
      </c>
      <c r="P112" s="0" t="str">
        <f aca="false">L112</f>
        <v>LLC_BI__Account_Covenant__c</v>
      </c>
      <c r="Q112" s="0" t="str">
        <f aca="false">M112</f>
        <v>Relationship</v>
      </c>
      <c r="W112" s="0" t="str">
        <f aca="false">P112</f>
        <v>LLC_BI__Account_Covenant__c</v>
      </c>
      <c r="X112" s="0" t="str">
        <f aca="false">Q112</f>
        <v>Relationship</v>
      </c>
      <c r="Y112" s="0" t="n">
        <f aca="false">R112</f>
        <v>0</v>
      </c>
      <c r="Z112" s="0" t="str">
        <f aca="false">IF(S112="","",S112)</f>
        <v/>
      </c>
      <c r="AA112" s="0" t="n">
        <f aca="false">T112</f>
        <v>0</v>
      </c>
      <c r="AB112" s="0" t="n">
        <f aca="false">U112</f>
        <v>0</v>
      </c>
      <c r="AG112" s="0" t="str">
        <f aca="false">W112</f>
        <v>LLC_BI__Account_Covenant__c</v>
      </c>
      <c r="AH112" s="0" t="str">
        <f aca="false">X112</f>
        <v>Relationship</v>
      </c>
      <c r="AI112" s="0" t="n">
        <f aca="false">Y112</f>
        <v>0</v>
      </c>
      <c r="AJ112" s="0" t="str">
        <f aca="false">Z112</f>
        <v/>
      </c>
      <c r="AK112" s="0" t="n">
        <f aca="false">AA112</f>
        <v>0</v>
      </c>
      <c r="AL112" s="0" t="n">
        <f aca="false">AB112</f>
        <v>0</v>
      </c>
    </row>
    <row r="113" customFormat="false" ht="15" hidden="false" customHeight="false" outlineLevel="0" collapsed="false">
      <c r="A113" s="0" t="s">
        <v>1371</v>
      </c>
      <c r="B113" s="0" t="s">
        <v>1372</v>
      </c>
      <c r="C113" s="0" t="s">
        <v>143</v>
      </c>
      <c r="D113" s="0" t="s">
        <v>143</v>
      </c>
      <c r="E113" s="0" t="s">
        <v>143</v>
      </c>
      <c r="F113" s="0" t="s">
        <v>143</v>
      </c>
      <c r="G113" s="0" t="s">
        <v>1146</v>
      </c>
      <c r="H113" s="0" t="s">
        <v>904</v>
      </c>
      <c r="I113" s="0" t="s">
        <v>1147</v>
      </c>
      <c r="J113" s="0" t="s">
        <v>903</v>
      </c>
      <c r="L113" s="0" t="str">
        <f aca="false">IF(B113="","",B113)</f>
        <v>LLC_BI__Loan_Covenant__c</v>
      </c>
      <c r="M113" s="0" t="str">
        <f aca="false">IF(D113="","",C113)</f>
        <v>Id</v>
      </c>
      <c r="N113" s="0" t="s">
        <v>1148</v>
      </c>
      <c r="P113" s="0" t="str">
        <f aca="false">L113</f>
        <v>LLC_BI__Loan_Covenant__c</v>
      </c>
      <c r="Q113" s="0" t="str">
        <f aca="false">M113</f>
        <v>Id</v>
      </c>
      <c r="R113" s="0" t="s">
        <v>1148</v>
      </c>
      <c r="S113" s="0" t="n">
        <v>18</v>
      </c>
      <c r="T113" s="0" t="s">
        <v>904</v>
      </c>
      <c r="U113" s="0" t="s">
        <v>1147</v>
      </c>
      <c r="V113" s="0" t="s">
        <v>904</v>
      </c>
      <c r="W113" s="0" t="str">
        <f aca="false">P113</f>
        <v>LLC_BI__Loan_Covenant__c</v>
      </c>
      <c r="X113" s="0" t="str">
        <f aca="false">Q113</f>
        <v>Id</v>
      </c>
      <c r="Y113" s="0" t="str">
        <f aca="false">R113</f>
        <v>String</v>
      </c>
      <c r="Z113" s="0" t="n">
        <f aca="false">IF(S113="","",S113)</f>
        <v>18</v>
      </c>
      <c r="AA113" s="0" t="str">
        <f aca="false">T113</f>
        <v>N</v>
      </c>
      <c r="AB113" s="0" t="str">
        <f aca="false">U113</f>
        <v>P</v>
      </c>
      <c r="AG113" s="0" t="str">
        <f aca="false">W113</f>
        <v>LLC_BI__Loan_Covenant__c</v>
      </c>
      <c r="AH113" s="0" t="str">
        <f aca="false">X113</f>
        <v>Id</v>
      </c>
      <c r="AI113" s="0" t="str">
        <f aca="false">Y113</f>
        <v>String</v>
      </c>
      <c r="AJ113" s="0" t="n">
        <f aca="false">Z113</f>
        <v>18</v>
      </c>
      <c r="AK113" s="0" t="str">
        <f aca="false">AA113</f>
        <v>N</v>
      </c>
      <c r="AL113" s="0" t="str">
        <f aca="false">AB113</f>
        <v>P</v>
      </c>
    </row>
    <row r="114" customFormat="false" ht="15" hidden="false" customHeight="false" outlineLevel="0" collapsed="false">
      <c r="A114" s="0" t="s">
        <v>1371</v>
      </c>
      <c r="B114" s="0" t="s">
        <v>1372</v>
      </c>
      <c r="C114" s="0" t="s">
        <v>165</v>
      </c>
      <c r="D114" s="0" t="s">
        <v>164</v>
      </c>
      <c r="E114" s="0" t="s">
        <v>909</v>
      </c>
      <c r="F114" s="0" t="s">
        <v>910</v>
      </c>
      <c r="J114" s="0" t="s">
        <v>903</v>
      </c>
      <c r="L114" s="0" t="str">
        <f aca="false">IF(B114="","",B114)</f>
        <v>LLC_BI__Loan_Covenant__c</v>
      </c>
      <c r="M114" s="0" t="str">
        <f aca="false">IF(D114="","",C114)</f>
        <v>Created Date</v>
      </c>
      <c r="N114" s="0" t="s">
        <v>1148</v>
      </c>
      <c r="O114" s="0" t="s">
        <v>903</v>
      </c>
      <c r="P114" s="0" t="str">
        <f aca="false">L114</f>
        <v>LLC_BI__Loan_Covenant__c</v>
      </c>
      <c r="Q114" s="0" t="str">
        <f aca="false">M114</f>
        <v>Created Date</v>
      </c>
      <c r="R114" s="0" t="s">
        <v>1149</v>
      </c>
      <c r="W114" s="0" t="str">
        <f aca="false">P114</f>
        <v>LLC_BI__Loan_Covenant__c</v>
      </c>
      <c r="X114" s="0" t="str">
        <f aca="false">Q114</f>
        <v>Created Date</v>
      </c>
      <c r="Y114" s="0" t="str">
        <f aca="false">R114</f>
        <v>DATETIME</v>
      </c>
      <c r="Z114" s="0" t="str">
        <f aca="false">IF(S114="","",S114)</f>
        <v/>
      </c>
      <c r="AA114" s="0" t="n">
        <f aca="false">T114</f>
        <v>0</v>
      </c>
      <c r="AB114" s="0" t="n">
        <f aca="false">U114</f>
        <v>0</v>
      </c>
      <c r="AG114" s="0" t="str">
        <f aca="false">W114</f>
        <v>LLC_BI__Loan_Covenant__c</v>
      </c>
      <c r="AH114" s="0" t="str">
        <f aca="false">X114</f>
        <v>Created Date</v>
      </c>
      <c r="AI114" s="0" t="str">
        <f aca="false">Y114</f>
        <v>DATETIME</v>
      </c>
      <c r="AJ114" s="0" t="str">
        <f aca="false">Z114</f>
        <v/>
      </c>
      <c r="AK114" s="0" t="n">
        <f aca="false">AA114</f>
        <v>0</v>
      </c>
      <c r="AL114" s="0" t="n">
        <f aca="false">AB114</f>
        <v>0</v>
      </c>
    </row>
    <row r="115" customFormat="false" ht="15" hidden="false" customHeight="false" outlineLevel="0" collapsed="false">
      <c r="A115" s="0" t="s">
        <v>1371</v>
      </c>
      <c r="B115" s="0" t="s">
        <v>1372</v>
      </c>
      <c r="C115" s="0" t="s">
        <v>906</v>
      </c>
      <c r="D115" s="0" t="s">
        <v>168</v>
      </c>
      <c r="E115" s="0" t="s">
        <v>907</v>
      </c>
      <c r="F115" s="0" t="s">
        <v>908</v>
      </c>
      <c r="G115" s="0" t="s">
        <v>1146</v>
      </c>
      <c r="I115" s="0" t="s">
        <v>1150</v>
      </c>
      <c r="J115" s="0" t="s">
        <v>903</v>
      </c>
      <c r="L115" s="0" t="str">
        <f aca="false">IF(B115="","",B115)</f>
        <v>LLC_BI__Loan_Covenant__c</v>
      </c>
      <c r="M115" s="0" t="str">
        <f aca="false">IF(D115="","",C115)</f>
        <v>Created By</v>
      </c>
      <c r="N115" s="0" t="s">
        <v>1148</v>
      </c>
      <c r="O115" s="0" t="s">
        <v>903</v>
      </c>
      <c r="P115" s="0" t="str">
        <f aca="false">L115</f>
        <v>LLC_BI__Loan_Covenant__c</v>
      </c>
      <c r="Q115" s="0" t="str">
        <f aca="false">M115</f>
        <v>Created By</v>
      </c>
      <c r="R115" s="0" t="s">
        <v>1148</v>
      </c>
      <c r="S115" s="0" t="n">
        <v>18</v>
      </c>
      <c r="W115" s="0" t="str">
        <f aca="false">P115</f>
        <v>LLC_BI__Loan_Covenant__c</v>
      </c>
      <c r="X115" s="0" t="str">
        <f aca="false">Q115</f>
        <v>Created By</v>
      </c>
      <c r="Y115" s="0" t="str">
        <f aca="false">R115</f>
        <v>String</v>
      </c>
      <c r="Z115" s="0" t="n">
        <f aca="false">IF(S115="","",S115)</f>
        <v>18</v>
      </c>
      <c r="AA115" s="0" t="n">
        <f aca="false">T115</f>
        <v>0</v>
      </c>
      <c r="AB115" s="0" t="n">
        <f aca="false">U115</f>
        <v>0</v>
      </c>
      <c r="AG115" s="0" t="str">
        <f aca="false">W115</f>
        <v>LLC_BI__Loan_Covenant__c</v>
      </c>
      <c r="AH115" s="0" t="str">
        <f aca="false">X115</f>
        <v>Created By</v>
      </c>
      <c r="AI115" s="0" t="str">
        <f aca="false">Y115</f>
        <v>String</v>
      </c>
      <c r="AJ115" s="0" t="n">
        <f aca="false">Z115</f>
        <v>18</v>
      </c>
      <c r="AK115" s="0" t="n">
        <f aca="false">AA115</f>
        <v>0</v>
      </c>
      <c r="AL115" s="0" t="n">
        <f aca="false">AB115</f>
        <v>0</v>
      </c>
    </row>
    <row r="116" customFormat="false" ht="15" hidden="false" customHeight="false" outlineLevel="0" collapsed="false">
      <c r="A116" s="0" t="s">
        <v>1371</v>
      </c>
      <c r="B116" s="0" t="s">
        <v>1372</v>
      </c>
      <c r="C116" s="0" t="s">
        <v>173</v>
      </c>
      <c r="D116" s="0" t="s">
        <v>172</v>
      </c>
      <c r="E116" s="0" t="s">
        <v>918</v>
      </c>
      <c r="F116" s="0" t="s">
        <v>910</v>
      </c>
      <c r="J116" s="0" t="s">
        <v>903</v>
      </c>
      <c r="L116" s="0" t="str">
        <f aca="false">IF(B116="","",B116)</f>
        <v>LLC_BI__Loan_Covenant__c</v>
      </c>
      <c r="M116" s="0" t="str">
        <f aca="false">IF(D116="","",C116)</f>
        <v>Last Modified Date</v>
      </c>
      <c r="N116" s="0" t="s">
        <v>1148</v>
      </c>
      <c r="O116" s="0" t="s">
        <v>903</v>
      </c>
      <c r="P116" s="0" t="str">
        <f aca="false">L116</f>
        <v>LLC_BI__Loan_Covenant__c</v>
      </c>
      <c r="Q116" s="0" t="str">
        <f aca="false">M116</f>
        <v>Last Modified Date</v>
      </c>
      <c r="R116" s="0" t="s">
        <v>1149</v>
      </c>
      <c r="W116" s="0" t="str">
        <f aca="false">P116</f>
        <v>LLC_BI__Loan_Covenant__c</v>
      </c>
      <c r="X116" s="0" t="str">
        <f aca="false">Q116</f>
        <v>Last Modified Date</v>
      </c>
      <c r="Y116" s="0" t="str">
        <f aca="false">R116</f>
        <v>DATETIME</v>
      </c>
      <c r="Z116" s="0" t="str">
        <f aca="false">IF(S116="","",S116)</f>
        <v/>
      </c>
      <c r="AA116" s="0" t="n">
        <f aca="false">T116</f>
        <v>0</v>
      </c>
      <c r="AB116" s="0" t="n">
        <f aca="false">U116</f>
        <v>0</v>
      </c>
      <c r="AG116" s="0" t="str">
        <f aca="false">W116</f>
        <v>LLC_BI__Loan_Covenant__c</v>
      </c>
      <c r="AH116" s="0" t="str">
        <f aca="false">X116</f>
        <v>Last Modified Date</v>
      </c>
      <c r="AI116" s="0" t="str">
        <f aca="false">Y116</f>
        <v>DATETIME</v>
      </c>
      <c r="AJ116" s="0" t="str">
        <f aca="false">Z116</f>
        <v/>
      </c>
      <c r="AK116" s="0" t="n">
        <f aca="false">AA116</f>
        <v>0</v>
      </c>
      <c r="AL116" s="0" t="n">
        <f aca="false">AB116</f>
        <v>0</v>
      </c>
    </row>
    <row r="117" customFormat="false" ht="15" hidden="false" customHeight="false" outlineLevel="0" collapsed="false">
      <c r="A117" s="0" t="s">
        <v>1371</v>
      </c>
      <c r="B117" s="0" t="s">
        <v>1372</v>
      </c>
      <c r="C117" s="0" t="s">
        <v>916</v>
      </c>
      <c r="D117" s="0" t="s">
        <v>175</v>
      </c>
      <c r="E117" s="0" t="s">
        <v>917</v>
      </c>
      <c r="F117" s="0" t="s">
        <v>908</v>
      </c>
      <c r="G117" s="0" t="s">
        <v>1146</v>
      </c>
      <c r="I117" s="0" t="s">
        <v>1150</v>
      </c>
      <c r="J117" s="0" t="s">
        <v>903</v>
      </c>
      <c r="L117" s="0" t="str">
        <f aca="false">IF(B117="","",B117)</f>
        <v>LLC_BI__Loan_Covenant__c</v>
      </c>
      <c r="M117" s="0" t="str">
        <f aca="false">IF(D117="","",C117)</f>
        <v>Last Modified By</v>
      </c>
      <c r="N117" s="0" t="s">
        <v>1148</v>
      </c>
      <c r="O117" s="0" t="s">
        <v>903</v>
      </c>
      <c r="P117" s="0" t="str">
        <f aca="false">L117</f>
        <v>LLC_BI__Loan_Covenant__c</v>
      </c>
      <c r="Q117" s="0" t="str">
        <f aca="false">M117</f>
        <v>Last Modified By</v>
      </c>
      <c r="R117" s="0" t="s">
        <v>1148</v>
      </c>
      <c r="S117" s="0" t="n">
        <v>18</v>
      </c>
      <c r="W117" s="0" t="str">
        <f aca="false">P117</f>
        <v>LLC_BI__Loan_Covenant__c</v>
      </c>
      <c r="X117" s="0" t="str">
        <f aca="false">Q117</f>
        <v>Last Modified By</v>
      </c>
      <c r="Y117" s="0" t="str">
        <f aca="false">R117</f>
        <v>String</v>
      </c>
      <c r="Z117" s="0" t="n">
        <f aca="false">IF(S117="","",S117)</f>
        <v>18</v>
      </c>
      <c r="AA117" s="0" t="n">
        <f aca="false">T117</f>
        <v>0</v>
      </c>
      <c r="AB117" s="0" t="n">
        <f aca="false">U117</f>
        <v>0</v>
      </c>
      <c r="AG117" s="0" t="str">
        <f aca="false">W117</f>
        <v>LLC_BI__Loan_Covenant__c</v>
      </c>
      <c r="AH117" s="0" t="str">
        <f aca="false">X117</f>
        <v>Last Modified By</v>
      </c>
      <c r="AI117" s="0" t="str">
        <f aca="false">Y117</f>
        <v>String</v>
      </c>
      <c r="AJ117" s="0" t="n">
        <f aca="false">Z117</f>
        <v>18</v>
      </c>
      <c r="AK117" s="0" t="n">
        <f aca="false">AA117</f>
        <v>0</v>
      </c>
      <c r="AL117" s="0" t="n">
        <f aca="false">AB117</f>
        <v>0</v>
      </c>
    </row>
    <row r="118" customFormat="false" ht="15" hidden="false" customHeight="false" outlineLevel="0" collapsed="false">
      <c r="A118" s="0" t="s">
        <v>1371</v>
      </c>
      <c r="B118" s="0" t="s">
        <v>1372</v>
      </c>
      <c r="C118" s="0" t="s">
        <v>911</v>
      </c>
      <c r="D118" s="0" t="s">
        <v>160</v>
      </c>
      <c r="E118" s="0" t="s">
        <v>912</v>
      </c>
      <c r="F118" s="0" t="s">
        <v>913</v>
      </c>
      <c r="G118" s="0" t="s">
        <v>1151</v>
      </c>
      <c r="J118" s="0" t="s">
        <v>904</v>
      </c>
      <c r="L118" s="0" t="str">
        <f aca="false">IF(B118="","",B118)</f>
        <v>LLC_BI__Loan_Covenant__c</v>
      </c>
      <c r="M118" s="0" t="str">
        <f aca="false">IF(D118="","",C118)</f>
        <v>Currency</v>
      </c>
      <c r="P118" s="0" t="str">
        <f aca="false">L118</f>
        <v>LLC_BI__Loan_Covenant__c</v>
      </c>
      <c r="Q118" s="0" t="str">
        <f aca="false">M118</f>
        <v>Currency</v>
      </c>
      <c r="R118" s="0" t="s">
        <v>1148</v>
      </c>
      <c r="S118" s="0" t="n">
        <v>3</v>
      </c>
      <c r="T118" s="0" t="str">
        <f aca="false">IF($O118="","",O118)</f>
        <v/>
      </c>
      <c r="U118" s="0" t="str">
        <f aca="false">IF($O118="","",P118)</f>
        <v/>
      </c>
      <c r="V118" s="0" t="str">
        <f aca="false">IF(Q118= "", "", IF(F118="Picklist", "Y", "N"))</f>
        <v>Y</v>
      </c>
      <c r="W118" s="0" t="str">
        <f aca="false">P118</f>
        <v>LLC_BI__Loan_Covenant__c</v>
      </c>
      <c r="X118" s="0" t="str">
        <f aca="false">Q118</f>
        <v>Currency</v>
      </c>
      <c r="Y118" s="0" t="str">
        <f aca="false">R118</f>
        <v>String</v>
      </c>
      <c r="Z118" s="0" t="n">
        <f aca="false">IF(S118="","",S118)</f>
        <v>3</v>
      </c>
      <c r="AA118" s="0" t="str">
        <f aca="false">T118</f>
        <v/>
      </c>
      <c r="AB118" s="0" t="str">
        <f aca="false">U118</f>
        <v/>
      </c>
      <c r="AG118" s="0" t="str">
        <f aca="false">W118</f>
        <v>LLC_BI__Loan_Covenant__c</v>
      </c>
      <c r="AH118" s="0" t="str">
        <f aca="false">X118</f>
        <v>Currency</v>
      </c>
      <c r="AI118" s="0" t="str">
        <f aca="false">Y118</f>
        <v>String</v>
      </c>
      <c r="AJ118" s="0" t="n">
        <f aca="false">Z118</f>
        <v>3</v>
      </c>
      <c r="AK118" s="0" t="str">
        <f aca="false">AA118</f>
        <v/>
      </c>
      <c r="AL118" s="0" t="str">
        <f aca="false">AB118</f>
        <v/>
      </c>
    </row>
    <row r="119" customFormat="false" ht="15" hidden="false" customHeight="false" outlineLevel="0" collapsed="false">
      <c r="A119" s="0" t="s">
        <v>1371</v>
      </c>
      <c r="B119" s="0" t="s">
        <v>1372</v>
      </c>
      <c r="C119" s="0" t="s">
        <v>1373</v>
      </c>
      <c r="D119" s="0" t="s">
        <v>28</v>
      </c>
      <c r="F119" s="0" t="s">
        <v>1282</v>
      </c>
      <c r="G119" s="0" t="n">
        <v>80</v>
      </c>
      <c r="H119" s="0" t="s">
        <v>904</v>
      </c>
      <c r="J119" s="0" t="s">
        <v>903</v>
      </c>
      <c r="L119" s="0" t="str">
        <f aca="false">IF(B119="","",B119)</f>
        <v>LLC_BI__Loan_Covenant__c</v>
      </c>
      <c r="M119" s="0" t="str">
        <f aca="false">IF(D119="","",C119)</f>
        <v>FacilityCovenant Number</v>
      </c>
      <c r="P119" s="0" t="str">
        <f aca="false">L119</f>
        <v>LLC_BI__Loan_Covenant__c</v>
      </c>
      <c r="Q119" s="0" t="str">
        <f aca="false">M119</f>
        <v>FacilityCovenant Number</v>
      </c>
      <c r="R119" s="0" t="s">
        <v>1148</v>
      </c>
      <c r="S119" s="0" t="n">
        <f aca="false">G119</f>
        <v>80</v>
      </c>
      <c r="W119" s="0" t="str">
        <f aca="false">P119</f>
        <v>LLC_BI__Loan_Covenant__c</v>
      </c>
      <c r="X119" s="0" t="str">
        <f aca="false">Q119</f>
        <v>FacilityCovenant Number</v>
      </c>
      <c r="Y119" s="0" t="str">
        <f aca="false">R119</f>
        <v>String</v>
      </c>
      <c r="Z119" s="0" t="n">
        <f aca="false">IF(S119="","",S119)</f>
        <v>80</v>
      </c>
      <c r="AA119" s="0" t="n">
        <f aca="false">T119</f>
        <v>0</v>
      </c>
      <c r="AB119" s="0" t="n">
        <f aca="false">U119</f>
        <v>0</v>
      </c>
      <c r="AG119" s="0" t="str">
        <f aca="false">W119</f>
        <v>LLC_BI__Loan_Covenant__c</v>
      </c>
      <c r="AH119" s="0" t="str">
        <f aca="false">X119</f>
        <v>FacilityCovenant Number</v>
      </c>
      <c r="AI119" s="0" t="str">
        <f aca="false">Y119</f>
        <v>String</v>
      </c>
      <c r="AJ119" s="0" t="n">
        <f aca="false">Z119</f>
        <v>80</v>
      </c>
      <c r="AK119" s="0" t="n">
        <f aca="false">AA119</f>
        <v>0</v>
      </c>
      <c r="AL119" s="0" t="n">
        <f aca="false">AB119</f>
        <v>0</v>
      </c>
    </row>
    <row r="120" customFormat="false" ht="15" hidden="false" customHeight="false" outlineLevel="0" collapsed="false">
      <c r="A120" s="0" t="s">
        <v>1371</v>
      </c>
      <c r="B120" s="0" t="s">
        <v>1372</v>
      </c>
      <c r="C120" s="0" t="s">
        <v>1171</v>
      </c>
      <c r="D120" s="0" t="s">
        <v>1172</v>
      </c>
      <c r="E120" s="0" t="s">
        <v>1374</v>
      </c>
      <c r="F120" s="0" t="s">
        <v>1050</v>
      </c>
      <c r="H120" s="0" t="s">
        <v>904</v>
      </c>
      <c r="J120" s="0" t="s">
        <v>904</v>
      </c>
      <c r="L120" s="0" t="str">
        <f aca="false">IF(B120="","",B120)</f>
        <v>LLC_BI__Loan_Covenant__c</v>
      </c>
      <c r="M120" s="0" t="str">
        <f aca="false">IF(D120="","",C120)</f>
        <v>Active</v>
      </c>
      <c r="N120" s="0" t="s">
        <v>1148</v>
      </c>
      <c r="O120" s="0" t="s">
        <v>903</v>
      </c>
      <c r="P120" s="0" t="str">
        <f aca="false">L120</f>
        <v>LLC_BI__Loan_Covenant__c</v>
      </c>
      <c r="Q120" s="0" t="str">
        <f aca="false">M120</f>
        <v>Active</v>
      </c>
      <c r="R120" s="0" t="s">
        <v>1159</v>
      </c>
      <c r="T120" s="0" t="str">
        <f aca="false">IF($O120="","",O120)</f>
        <v>Y</v>
      </c>
      <c r="V120" s="0" t="str">
        <f aca="false">IF(Q120= "", "", IF(F120="Picklist", "Y", "N"))</f>
        <v>N</v>
      </c>
      <c r="W120" s="0" t="str">
        <f aca="false">P120</f>
        <v>LLC_BI__Loan_Covenant__c</v>
      </c>
      <c r="X120" s="0" t="str">
        <f aca="false">Q120</f>
        <v>Active</v>
      </c>
      <c r="Y120" s="0" t="str">
        <f aca="false">R120</f>
        <v>Bool</v>
      </c>
      <c r="Z120" s="0" t="str">
        <f aca="false">IF(S120="","",S120)</f>
        <v/>
      </c>
      <c r="AA120" s="0" t="str">
        <f aca="false">T120</f>
        <v>Y</v>
      </c>
      <c r="AB120" s="0" t="n">
        <f aca="false">U120</f>
        <v>0</v>
      </c>
      <c r="AG120" s="0" t="str">
        <f aca="false">W120</f>
        <v>LLC_BI__Loan_Covenant__c</v>
      </c>
      <c r="AH120" s="0" t="str">
        <f aca="false">X120</f>
        <v>Active</v>
      </c>
      <c r="AI120" s="0" t="str">
        <f aca="false">Y120</f>
        <v>Bool</v>
      </c>
      <c r="AJ120" s="0" t="str">
        <f aca="false">Z120</f>
        <v/>
      </c>
      <c r="AK120" s="0" t="str">
        <f aca="false">AA120</f>
        <v>Y</v>
      </c>
      <c r="AL120" s="0" t="n">
        <f aca="false">AB120</f>
        <v>0</v>
      </c>
    </row>
    <row r="121" customFormat="false" ht="15" hidden="false" customHeight="false" outlineLevel="0" collapsed="false">
      <c r="A121" s="0" t="s">
        <v>1371</v>
      </c>
      <c r="B121" s="0" t="s">
        <v>1372</v>
      </c>
      <c r="C121" s="0" t="s">
        <v>1367</v>
      </c>
      <c r="D121" s="0" t="s">
        <v>1164</v>
      </c>
      <c r="E121" s="0" t="s">
        <v>1375</v>
      </c>
      <c r="F121" s="0" t="s">
        <v>1327</v>
      </c>
      <c r="G121" s="0" t="n">
        <v>18</v>
      </c>
      <c r="H121" s="0" t="s">
        <v>904</v>
      </c>
      <c r="J121" s="0" t="s">
        <v>904</v>
      </c>
      <c r="L121" s="0" t="str">
        <f aca="false">IF(B121="","",B121)</f>
        <v>LLC_BI__Loan_Covenant__c</v>
      </c>
      <c r="M121" s="0" t="str">
        <f aca="false">IF(D121="","",C121)</f>
        <v>Covenant2</v>
      </c>
      <c r="P121" s="0" t="str">
        <f aca="false">L121</f>
        <v>LLC_BI__Loan_Covenant__c</v>
      </c>
      <c r="Q121" s="0" t="str">
        <f aca="false">M121</f>
        <v>Covenant2</v>
      </c>
      <c r="W121" s="0" t="str">
        <f aca="false">P121</f>
        <v>LLC_BI__Loan_Covenant__c</v>
      </c>
      <c r="X121" s="0" t="str">
        <f aca="false">Q121</f>
        <v>Covenant2</v>
      </c>
      <c r="Y121" s="0" t="n">
        <f aca="false">R121</f>
        <v>0</v>
      </c>
      <c r="Z121" s="0" t="str">
        <f aca="false">IF(S121="","",S121)</f>
        <v/>
      </c>
      <c r="AA121" s="0" t="n">
        <f aca="false">T121</f>
        <v>0</v>
      </c>
      <c r="AB121" s="0" t="n">
        <f aca="false">U121</f>
        <v>0</v>
      </c>
      <c r="AG121" s="0" t="str">
        <f aca="false">W121</f>
        <v>LLC_BI__Loan_Covenant__c</v>
      </c>
      <c r="AH121" s="0" t="str">
        <f aca="false">X121</f>
        <v>Covenant2</v>
      </c>
      <c r="AI121" s="0" t="n">
        <f aca="false">Y121</f>
        <v>0</v>
      </c>
      <c r="AJ121" s="0" t="str">
        <f aca="false">Z121</f>
        <v/>
      </c>
      <c r="AK121" s="0" t="n">
        <f aca="false">AA121</f>
        <v>0</v>
      </c>
      <c r="AL121" s="0" t="n">
        <f aca="false">AB121</f>
        <v>0</v>
      </c>
    </row>
    <row r="122" customFormat="false" ht="15" hidden="false" customHeight="false" outlineLevel="0" collapsed="false">
      <c r="A122" s="0" t="s">
        <v>1371</v>
      </c>
      <c r="B122" s="0" t="s">
        <v>1372</v>
      </c>
      <c r="C122" s="0" t="s">
        <v>1376</v>
      </c>
      <c r="D122" s="0" t="s">
        <v>1377</v>
      </c>
      <c r="E122" s="0" t="s">
        <v>1378</v>
      </c>
      <c r="F122" s="0" t="s">
        <v>1379</v>
      </c>
      <c r="G122" s="0" t="n">
        <v>18</v>
      </c>
      <c r="H122" s="0" t="s">
        <v>904</v>
      </c>
      <c r="J122" s="0" t="s">
        <v>904</v>
      </c>
      <c r="L122" s="0" t="str">
        <f aca="false">IF(B122="","",B122)</f>
        <v>LLC_BI__Loan_Covenant__c</v>
      </c>
      <c r="M122" s="0" t="str">
        <f aca="false">IF(D122="","",C122)</f>
        <v>Loan</v>
      </c>
      <c r="P122" s="0" t="str">
        <f aca="false">L122</f>
        <v>LLC_BI__Loan_Covenant__c</v>
      </c>
      <c r="Q122" s="0" t="str">
        <f aca="false">M122</f>
        <v>Loan</v>
      </c>
      <c r="W122" s="0" t="str">
        <f aca="false">P122</f>
        <v>LLC_BI__Loan_Covenant__c</v>
      </c>
      <c r="X122" s="0" t="str">
        <f aca="false">Q122</f>
        <v>Loan</v>
      </c>
      <c r="Y122" s="0" t="n">
        <f aca="false">R122</f>
        <v>0</v>
      </c>
      <c r="Z122" s="0" t="str">
        <f aca="false">IF(S122="","",S122)</f>
        <v/>
      </c>
      <c r="AA122" s="0" t="n">
        <f aca="false">T122</f>
        <v>0</v>
      </c>
      <c r="AB122" s="0" t="n">
        <f aca="false">U122</f>
        <v>0</v>
      </c>
      <c r="AG122" s="0" t="str">
        <f aca="false">W122</f>
        <v>LLC_BI__Loan_Covenant__c</v>
      </c>
      <c r="AH122" s="0" t="str">
        <f aca="false">X122</f>
        <v>Loan</v>
      </c>
      <c r="AI122" s="0" t="n">
        <f aca="false">Y122</f>
        <v>0</v>
      </c>
      <c r="AJ122" s="0" t="str">
        <f aca="false">Z122</f>
        <v/>
      </c>
      <c r="AK122" s="0" t="n">
        <f aca="false">AA122</f>
        <v>0</v>
      </c>
      <c r="AL122" s="0" t="n">
        <f aca="false">AB122</f>
        <v>0</v>
      </c>
    </row>
    <row r="123" customFormat="false" ht="15" hidden="false" customHeight="false" outlineLevel="0" collapsed="false">
      <c r="A123" s="0" t="s">
        <v>1371</v>
      </c>
      <c r="B123" s="0" t="s">
        <v>1372</v>
      </c>
      <c r="C123" s="0" t="s">
        <v>1264</v>
      </c>
      <c r="D123" s="0" t="s">
        <v>1265</v>
      </c>
      <c r="E123" s="0" t="s">
        <v>1380</v>
      </c>
      <c r="F123" s="0" t="s">
        <v>913</v>
      </c>
      <c r="G123" s="0" t="s">
        <v>1153</v>
      </c>
      <c r="J123" s="0" t="s">
        <v>904</v>
      </c>
      <c r="L123" s="0" t="str">
        <f aca="false">IF(B123="","",B123)</f>
        <v>LLC_BI__Loan_Covenant__c</v>
      </c>
      <c r="M123" s="0" t="str">
        <f aca="false">IF(D123="","",C123)</f>
        <v>Restricted User</v>
      </c>
      <c r="P123" s="0" t="str">
        <f aca="false">L123</f>
        <v>LLC_BI__Loan_Covenant__c</v>
      </c>
      <c r="Q123" s="0" t="str">
        <f aca="false">M123</f>
        <v>Restricted User</v>
      </c>
      <c r="R123" s="0" t="s">
        <v>1148</v>
      </c>
      <c r="S123" s="0" t="n">
        <v>255</v>
      </c>
      <c r="T123" s="0" t="str">
        <f aca="false">IF($O123="","",O123)</f>
        <v/>
      </c>
      <c r="U123" s="0" t="str">
        <f aca="false">IF($O123="","",P123)</f>
        <v/>
      </c>
      <c r="V123" s="0" t="str">
        <f aca="false">IF(Q123= "", "", IF(F123="Picklist", "Y", "N"))</f>
        <v>Y</v>
      </c>
      <c r="W123" s="0" t="str">
        <f aca="false">P123</f>
        <v>LLC_BI__Loan_Covenant__c</v>
      </c>
      <c r="X123" s="0" t="str">
        <f aca="false">Q123</f>
        <v>Restricted User</v>
      </c>
      <c r="Y123" s="0" t="str">
        <f aca="false">R123</f>
        <v>String</v>
      </c>
      <c r="Z123" s="0" t="n">
        <f aca="false">IF(S123="","",S123)</f>
        <v>255</v>
      </c>
      <c r="AA123" s="0" t="str">
        <f aca="false">T123</f>
        <v/>
      </c>
      <c r="AB123" s="0" t="str">
        <f aca="false">U123</f>
        <v/>
      </c>
      <c r="AG123" s="0" t="str">
        <f aca="false">W123</f>
        <v>LLC_BI__Loan_Covenant__c</v>
      </c>
      <c r="AH123" s="0" t="str">
        <f aca="false">X123</f>
        <v>Restricted User</v>
      </c>
      <c r="AI123" s="0" t="str">
        <f aca="false">Y123</f>
        <v>String</v>
      </c>
      <c r="AJ123" s="0" t="n">
        <f aca="false">Z123</f>
        <v>255</v>
      </c>
      <c r="AK123" s="0" t="str">
        <f aca="false">AA123</f>
        <v/>
      </c>
      <c r="AL123" s="0" t="str">
        <f aca="false">AB123</f>
        <v/>
      </c>
    </row>
    <row r="124" customFormat="false" ht="15" hidden="false" customHeight="false" outlineLevel="0" collapsed="false">
      <c r="A124" s="0" t="s">
        <v>1371</v>
      </c>
      <c r="B124" s="0" t="s">
        <v>1372</v>
      </c>
      <c r="C124" s="0" t="s">
        <v>1381</v>
      </c>
      <c r="D124" s="0" t="s">
        <v>1382</v>
      </c>
      <c r="F124" s="0" t="s">
        <v>1066</v>
      </c>
      <c r="G124" s="0" t="s">
        <v>1383</v>
      </c>
      <c r="H124" s="0" t="s">
        <v>903</v>
      </c>
      <c r="J124" s="0" t="s">
        <v>903</v>
      </c>
      <c r="K124" s="0" t="s">
        <v>1384</v>
      </c>
      <c r="L124" s="0" t="str">
        <f aca="false">IF(B124="","",B124)</f>
        <v>LLC_BI__Loan_Covenant__c</v>
      </c>
      <c r="M124" s="0" t="str">
        <f aca="false">IF(D124="","",C124)</f>
        <v>UserProfile</v>
      </c>
      <c r="N124" s="0" t="s">
        <v>1148</v>
      </c>
      <c r="O124" s="0" t="s">
        <v>903</v>
      </c>
      <c r="P124" s="0" t="str">
        <f aca="false">L124</f>
        <v>LLC_BI__Loan_Covenant__c</v>
      </c>
      <c r="Q124" s="0" t="str">
        <f aca="false">M124</f>
        <v>UserProfile</v>
      </c>
      <c r="R124" s="0" t="s">
        <v>1148</v>
      </c>
      <c r="S124" s="0" t="n">
        <v>1300</v>
      </c>
      <c r="T124" s="0" t="str">
        <f aca="false">J124</f>
        <v>Y</v>
      </c>
      <c r="W124" s="0" t="str">
        <f aca="false">P124</f>
        <v>LLC_BI__Loan_Covenant__c</v>
      </c>
      <c r="X124" s="0" t="str">
        <f aca="false">Q124</f>
        <v>UserProfile</v>
      </c>
      <c r="Y124" s="0" t="str">
        <f aca="false">R124</f>
        <v>String</v>
      </c>
      <c r="Z124" s="0" t="n">
        <f aca="false">IF(S124="","",S124)</f>
        <v>1300</v>
      </c>
      <c r="AA124" s="0" t="str">
        <f aca="false">T124</f>
        <v>Y</v>
      </c>
      <c r="AB124" s="0" t="n">
        <f aca="false">U124</f>
        <v>0</v>
      </c>
      <c r="AG124" s="0" t="str">
        <f aca="false">W124</f>
        <v>LLC_BI__Loan_Covenant__c</v>
      </c>
      <c r="AH124" s="0" t="str">
        <f aca="false">X124</f>
        <v>UserProfile</v>
      </c>
      <c r="AI124" s="0" t="str">
        <f aca="false">Y124</f>
        <v>String</v>
      </c>
      <c r="AJ124" s="0" t="n">
        <f aca="false">Z124</f>
        <v>1300</v>
      </c>
      <c r="AK124" s="0" t="str">
        <f aca="false">AA124</f>
        <v>Y</v>
      </c>
      <c r="AL124" s="0" t="n">
        <f aca="false">AB124</f>
        <v>0</v>
      </c>
    </row>
    <row r="125" customFormat="false" ht="15" hidden="false" customHeight="false" outlineLevel="0" collapsed="false">
      <c r="A125" s="0" t="s">
        <v>1371</v>
      </c>
      <c r="B125" s="0" t="s">
        <v>1372</v>
      </c>
      <c r="C125" s="0" t="s">
        <v>1361</v>
      </c>
      <c r="D125" s="0" t="s">
        <v>1385</v>
      </c>
      <c r="E125" s="0" t="s">
        <v>1386</v>
      </c>
      <c r="F125" s="0" t="s">
        <v>925</v>
      </c>
      <c r="G125" s="0" t="n">
        <v>255</v>
      </c>
      <c r="I125" s="0" t="s">
        <v>1150</v>
      </c>
      <c r="J125" s="0" t="s">
        <v>904</v>
      </c>
      <c r="L125" s="0" t="str">
        <f aca="false">IF(B125="","",B125)</f>
        <v>LLC_BI__Loan_Covenant__c</v>
      </c>
      <c r="M125" s="0" t="str">
        <f aca="false">IF(D125="","",C125)</f>
        <v>Migration Id</v>
      </c>
      <c r="N125" s="0" t="s">
        <v>1148</v>
      </c>
      <c r="O125" s="0" t="s">
        <v>903</v>
      </c>
      <c r="P125" s="0" t="str">
        <f aca="false">L125</f>
        <v>LLC_BI__Loan_Covenant__c</v>
      </c>
      <c r="Q125" s="0" t="str">
        <f aca="false">M125</f>
        <v>Migration Id</v>
      </c>
      <c r="R125" s="0" t="s">
        <v>1148</v>
      </c>
      <c r="S125" s="0" t="n">
        <v>255</v>
      </c>
      <c r="T125" s="0" t="str">
        <f aca="false">IF($H125="","",O125)</f>
        <v/>
      </c>
      <c r="U125" s="0" t="str">
        <f aca="false">IF($I125="","",I125)</f>
        <v>F</v>
      </c>
      <c r="V125" s="0" t="str">
        <f aca="false">IF(Q125= "", "", IF(F125="Picklist", "Y", "N"))</f>
        <v>N</v>
      </c>
      <c r="W125" s="0" t="str">
        <f aca="false">P125</f>
        <v>LLC_BI__Loan_Covenant__c</v>
      </c>
      <c r="X125" s="0" t="str">
        <f aca="false">Q125</f>
        <v>Migration Id</v>
      </c>
      <c r="Y125" s="0" t="str">
        <f aca="false">R125</f>
        <v>String</v>
      </c>
      <c r="Z125" s="0" t="n">
        <f aca="false">IF(S125="","",S125)</f>
        <v>255</v>
      </c>
      <c r="AA125" s="0" t="str">
        <f aca="false">T125</f>
        <v/>
      </c>
      <c r="AB125" s="0" t="str">
        <f aca="false">U125</f>
        <v>F</v>
      </c>
      <c r="AG125" s="0" t="str">
        <f aca="false">W125</f>
        <v>LLC_BI__Loan_Covenant__c</v>
      </c>
      <c r="AH125" s="0" t="str">
        <f aca="false">X125</f>
        <v>Migration Id</v>
      </c>
      <c r="AI125" s="0" t="str">
        <f aca="false">Y125</f>
        <v>String</v>
      </c>
      <c r="AJ125" s="0" t="n">
        <f aca="false">Z125</f>
        <v>255</v>
      </c>
      <c r="AK125" s="0" t="str">
        <f aca="false">AA125</f>
        <v/>
      </c>
      <c r="AL125" s="0" t="str">
        <f aca="false">AB125</f>
        <v>F</v>
      </c>
    </row>
  </sheetData>
  <autoFilter ref="A2:AN125">
    <sortState ref="A3:AN125">
      <sortCondition ref="A3:A125" customList=""/>
    </sortState>
  </autoFilter>
  <mergeCells count="5">
    <mergeCell ref="A1:I1"/>
    <mergeCell ref="L1:O1"/>
    <mergeCell ref="P1:V1"/>
    <mergeCell ref="W1:AF1"/>
    <mergeCell ref="AG1:AN1"/>
  </mergeCell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R1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N33" activeCellId="0" sqref="N33"/>
    </sheetView>
  </sheetViews>
  <sheetFormatPr defaultColWidth="11.00390625" defaultRowHeight="15" zeroHeight="false" outlineLevelRow="0" outlineLevelCol="0"/>
  <cols>
    <col collapsed="false" customWidth="true" hidden="false" outlineLevel="0" max="1" min="1" style="328" width="18.57"/>
    <col collapsed="false" customWidth="true" hidden="false" outlineLevel="0" max="2" min="2" style="328" width="45.14"/>
    <col collapsed="false" customWidth="true" hidden="false" outlineLevel="0" max="3" min="3" style="328" width="31.15"/>
    <col collapsed="false" customWidth="true" hidden="false" outlineLevel="0" max="4" min="4" style="328" width="16.43"/>
    <col collapsed="false" customWidth="true" hidden="false" outlineLevel="0" max="5" min="5" style="80" width="7"/>
    <col collapsed="false" customWidth="true" hidden="false" outlineLevel="0" max="6" min="6" style="328" width="31.15"/>
    <col collapsed="false" customWidth="true" hidden="false" outlineLevel="0" max="7" min="7" style="328" width="9.57"/>
    <col collapsed="false" customWidth="true" hidden="false" outlineLevel="0" max="8" min="8" style="328" width="17.57"/>
    <col collapsed="false" customWidth="true" hidden="false" outlineLevel="0" max="9" min="9" style="328" width="7"/>
    <col collapsed="false" customWidth="true" hidden="false" outlineLevel="0" max="10" min="10" style="328" width="26.15"/>
    <col collapsed="false" customWidth="true" hidden="false" outlineLevel="0" max="11" min="11" style="328" width="9.57"/>
    <col collapsed="false" customWidth="true" hidden="false" outlineLevel="0" max="12" min="12" style="328" width="10.14"/>
    <col collapsed="false" customWidth="true" hidden="false" outlineLevel="0" max="13" min="13" style="328" width="7"/>
    <col collapsed="false" customWidth="true" hidden="false" outlineLevel="0" max="14" min="14" style="328" width="45.71"/>
    <col collapsed="false" customWidth="true" hidden="false" outlineLevel="0" max="15" min="15" style="328" width="26.15"/>
    <col collapsed="false" customWidth="true" hidden="false" outlineLevel="0" max="16" min="16" style="328" width="9.57"/>
    <col collapsed="false" customWidth="true" hidden="false" outlineLevel="0" max="17" min="17" style="328" width="10.14"/>
    <col collapsed="false" customWidth="true" hidden="false" outlineLevel="0" max="18" min="18" style="328" width="7"/>
    <col collapsed="false" customWidth="false" hidden="false" outlineLevel="0" max="16384" min="19" style="328" width="11"/>
  </cols>
  <sheetData>
    <row r="1" customFormat="false" ht="25.5" hidden="false" customHeight="true" outlineLevel="0" collapsed="false">
      <c r="A1" s="329" t="s">
        <v>1387</v>
      </c>
      <c r="B1" s="329"/>
      <c r="C1" s="330" t="s">
        <v>1388</v>
      </c>
      <c r="D1" s="330"/>
      <c r="E1" s="330"/>
      <c r="F1" s="331" t="s">
        <v>1389</v>
      </c>
      <c r="G1" s="331"/>
      <c r="H1" s="331"/>
      <c r="I1" s="331"/>
      <c r="J1" s="332" t="s">
        <v>1390</v>
      </c>
      <c r="K1" s="332"/>
      <c r="L1" s="332"/>
      <c r="M1" s="332"/>
      <c r="N1" s="332"/>
      <c r="O1" s="333" t="s">
        <v>1391</v>
      </c>
      <c r="P1" s="333"/>
      <c r="Q1" s="333"/>
      <c r="R1" s="333"/>
    </row>
    <row r="2" customFormat="false" ht="30" hidden="false" customHeight="false" outlineLevel="0" collapsed="false">
      <c r="A2" s="334" t="s">
        <v>1392</v>
      </c>
      <c r="B2" s="334" t="s">
        <v>1121</v>
      </c>
      <c r="C2" s="318" t="s">
        <v>1392</v>
      </c>
      <c r="D2" s="318" t="s">
        <v>115</v>
      </c>
      <c r="E2" s="318" t="s">
        <v>133</v>
      </c>
      <c r="F2" s="313" t="s">
        <v>1392</v>
      </c>
      <c r="G2" s="313" t="s">
        <v>1393</v>
      </c>
      <c r="H2" s="313" t="s">
        <v>878</v>
      </c>
      <c r="I2" s="313" t="s">
        <v>133</v>
      </c>
      <c r="J2" s="335" t="s">
        <v>1392</v>
      </c>
      <c r="K2" s="335" t="s">
        <v>1393</v>
      </c>
      <c r="L2" s="335" t="s">
        <v>878</v>
      </c>
      <c r="M2" s="335" t="s">
        <v>133</v>
      </c>
      <c r="N2" s="335" t="s">
        <v>123</v>
      </c>
      <c r="O2" s="314" t="s">
        <v>1392</v>
      </c>
      <c r="P2" s="314" t="s">
        <v>1393</v>
      </c>
      <c r="Q2" s="314" t="s">
        <v>878</v>
      </c>
      <c r="R2" s="314" t="s">
        <v>133</v>
      </c>
    </row>
    <row r="3" customFormat="false" ht="15" hidden="false" customHeight="false" outlineLevel="0" collapsed="false">
      <c r="A3" s="64" t="s">
        <v>1394</v>
      </c>
      <c r="B3" s="64" t="s">
        <v>1395</v>
      </c>
      <c r="C3" s="64" t="s">
        <v>1396</v>
      </c>
      <c r="D3" s="336" t="s">
        <v>1397</v>
      </c>
      <c r="E3" s="337" t="s">
        <v>1398</v>
      </c>
      <c r="F3" s="64" t="s">
        <v>1396</v>
      </c>
      <c r="G3" s="337" t="s">
        <v>146</v>
      </c>
      <c r="H3" s="336" t="s">
        <v>1397</v>
      </c>
      <c r="I3" s="337" t="s">
        <v>1398</v>
      </c>
      <c r="J3" s="64" t="s">
        <v>1398</v>
      </c>
      <c r="K3" s="337" t="s">
        <v>1398</v>
      </c>
      <c r="L3" s="337" t="s">
        <v>1398</v>
      </c>
      <c r="M3" s="337" t="s">
        <v>1398</v>
      </c>
      <c r="N3" s="337" t="s">
        <v>1399</v>
      </c>
      <c r="O3" s="64" t="s">
        <v>1398</v>
      </c>
      <c r="P3" s="337" t="s">
        <v>1398</v>
      </c>
      <c r="Q3" s="337" t="s">
        <v>1398</v>
      </c>
      <c r="R3" s="337" t="s">
        <v>1398</v>
      </c>
    </row>
    <row r="4" customFormat="false" ht="15" hidden="false" customHeight="false" outlineLevel="0" collapsed="false">
      <c r="A4" s="64" t="s">
        <v>1400</v>
      </c>
      <c r="B4" s="64" t="s">
        <v>1401</v>
      </c>
      <c r="C4" s="64" t="s">
        <v>1402</v>
      </c>
      <c r="D4" s="336" t="s">
        <v>1403</v>
      </c>
      <c r="E4" s="337" t="n">
        <v>255</v>
      </c>
      <c r="F4" s="64" t="s">
        <v>1402</v>
      </c>
      <c r="G4" s="337" t="s">
        <v>146</v>
      </c>
      <c r="H4" s="336" t="s">
        <v>1403</v>
      </c>
      <c r="I4" s="337" t="n">
        <v>255</v>
      </c>
      <c r="J4" s="64" t="s">
        <v>1398</v>
      </c>
      <c r="K4" s="337" t="s">
        <v>1398</v>
      </c>
      <c r="L4" s="337" t="s">
        <v>1398</v>
      </c>
      <c r="M4" s="337" t="s">
        <v>1398</v>
      </c>
      <c r="N4" s="337" t="s">
        <v>1399</v>
      </c>
      <c r="O4" s="64" t="s">
        <v>1398</v>
      </c>
      <c r="P4" s="337" t="s">
        <v>1398</v>
      </c>
      <c r="Q4" s="337" t="s">
        <v>1398</v>
      </c>
      <c r="R4" s="337" t="s">
        <v>1398</v>
      </c>
    </row>
    <row r="5" customFormat="false" ht="15" hidden="false" customHeight="false" outlineLevel="0" collapsed="false">
      <c r="A5" s="64" t="s">
        <v>1404</v>
      </c>
      <c r="B5" s="64" t="s">
        <v>1401</v>
      </c>
      <c r="C5" s="64" t="s">
        <v>1405</v>
      </c>
      <c r="D5" s="336" t="s">
        <v>1406</v>
      </c>
      <c r="E5" s="306" t="n">
        <v>255</v>
      </c>
      <c r="F5" s="64" t="s">
        <v>1405</v>
      </c>
      <c r="G5" s="337" t="s">
        <v>146</v>
      </c>
      <c r="H5" s="336" t="s">
        <v>1406</v>
      </c>
      <c r="I5" s="306" t="n">
        <v>255</v>
      </c>
      <c r="J5" s="64" t="s">
        <v>1398</v>
      </c>
      <c r="K5" s="337" t="s">
        <v>1398</v>
      </c>
      <c r="L5" s="337" t="s">
        <v>1398</v>
      </c>
      <c r="M5" s="337" t="s">
        <v>1398</v>
      </c>
      <c r="N5" s="337" t="s">
        <v>1399</v>
      </c>
      <c r="O5" s="64" t="s">
        <v>1398</v>
      </c>
      <c r="P5" s="337" t="s">
        <v>1398</v>
      </c>
      <c r="Q5" s="337" t="s">
        <v>1398</v>
      </c>
      <c r="R5" s="337" t="s">
        <v>1398</v>
      </c>
    </row>
    <row r="6" customFormat="false" ht="45" hidden="false" customHeight="false" outlineLevel="0" collapsed="false">
      <c r="A6" s="64" t="s">
        <v>1407</v>
      </c>
      <c r="B6" s="64" t="s">
        <v>1401</v>
      </c>
      <c r="C6" s="64" t="s">
        <v>1408</v>
      </c>
      <c r="D6" s="336" t="s">
        <v>1403</v>
      </c>
      <c r="E6" s="306" t="n">
        <v>255</v>
      </c>
      <c r="F6" s="64" t="s">
        <v>1408</v>
      </c>
      <c r="G6" s="337" t="s">
        <v>146</v>
      </c>
      <c r="H6" s="336" t="s">
        <v>1403</v>
      </c>
      <c r="I6" s="306" t="n">
        <v>255</v>
      </c>
      <c r="J6" s="64" t="s">
        <v>1408</v>
      </c>
      <c r="K6" s="337" t="s">
        <v>146</v>
      </c>
      <c r="L6" s="337" t="s">
        <v>1403</v>
      </c>
      <c r="M6" s="337" t="n">
        <v>255</v>
      </c>
      <c r="N6" s="338" t="s">
        <v>1409</v>
      </c>
      <c r="O6" s="64" t="s">
        <v>1408</v>
      </c>
      <c r="P6" s="337" t="s">
        <v>146</v>
      </c>
      <c r="Q6" s="337" t="s">
        <v>1403</v>
      </c>
      <c r="R6" s="337" t="n">
        <v>255</v>
      </c>
    </row>
    <row r="7" customFormat="false" ht="15" hidden="false" customHeight="false" outlineLevel="0" collapsed="false">
      <c r="A7" s="64" t="s">
        <v>1410</v>
      </c>
      <c r="B7" s="64" t="s">
        <v>1401</v>
      </c>
      <c r="C7" s="64" t="s">
        <v>1411</v>
      </c>
      <c r="D7" s="336" t="s">
        <v>1406</v>
      </c>
      <c r="E7" s="306" t="n">
        <v>255</v>
      </c>
      <c r="F7" s="64" t="s">
        <v>1411</v>
      </c>
      <c r="G7" s="337" t="s">
        <v>146</v>
      </c>
      <c r="H7" s="336" t="s">
        <v>1406</v>
      </c>
      <c r="I7" s="306" t="n">
        <v>255</v>
      </c>
      <c r="J7" s="64" t="s">
        <v>1398</v>
      </c>
      <c r="K7" s="337" t="s">
        <v>1398</v>
      </c>
      <c r="L7" s="337" t="s">
        <v>1398</v>
      </c>
      <c r="M7" s="337" t="s">
        <v>1398</v>
      </c>
      <c r="N7" s="337" t="s">
        <v>1399</v>
      </c>
      <c r="O7" s="64" t="s">
        <v>1398</v>
      </c>
      <c r="P7" s="337" t="s">
        <v>1398</v>
      </c>
      <c r="Q7" s="337" t="s">
        <v>1398</v>
      </c>
      <c r="R7" s="337" t="s">
        <v>1398</v>
      </c>
    </row>
    <row r="8" customFormat="false" ht="15" hidden="false" customHeight="false" outlineLevel="0" collapsed="false">
      <c r="A8" s="64" t="s">
        <v>1412</v>
      </c>
      <c r="B8" s="64" t="s">
        <v>1401</v>
      </c>
      <c r="C8" s="64" t="s">
        <v>1413</v>
      </c>
      <c r="D8" s="336" t="s">
        <v>1403</v>
      </c>
      <c r="E8" s="306" t="n">
        <v>255</v>
      </c>
      <c r="F8" s="64" t="s">
        <v>1413</v>
      </c>
      <c r="G8" s="337" t="s">
        <v>146</v>
      </c>
      <c r="H8" s="336" t="s">
        <v>1403</v>
      </c>
      <c r="I8" s="306" t="n">
        <v>255</v>
      </c>
      <c r="J8" s="64" t="s">
        <v>1398</v>
      </c>
      <c r="K8" s="337" t="s">
        <v>1398</v>
      </c>
      <c r="L8" s="337" t="s">
        <v>1398</v>
      </c>
      <c r="M8" s="337" t="s">
        <v>1398</v>
      </c>
      <c r="N8" s="337" t="s">
        <v>1399</v>
      </c>
      <c r="O8" s="64" t="s">
        <v>1398</v>
      </c>
      <c r="P8" s="337" t="s">
        <v>1398</v>
      </c>
      <c r="Q8" s="337" t="s">
        <v>1398</v>
      </c>
      <c r="R8" s="337" t="s">
        <v>1398</v>
      </c>
    </row>
    <row r="9" customFormat="false" ht="15" hidden="false" customHeight="false" outlineLevel="0" collapsed="false">
      <c r="A9" s="64" t="s">
        <v>1414</v>
      </c>
      <c r="B9" s="64" t="s">
        <v>1401</v>
      </c>
      <c r="C9" s="64" t="s">
        <v>1415</v>
      </c>
      <c r="D9" s="336" t="s">
        <v>1403</v>
      </c>
      <c r="E9" s="306" t="n">
        <v>255</v>
      </c>
      <c r="F9" s="64" t="s">
        <v>1415</v>
      </c>
      <c r="G9" s="337" t="s">
        <v>146</v>
      </c>
      <c r="H9" s="336" t="s">
        <v>1403</v>
      </c>
      <c r="I9" s="306" t="n">
        <v>255</v>
      </c>
      <c r="J9" s="64" t="s">
        <v>1398</v>
      </c>
      <c r="K9" s="337" t="s">
        <v>1398</v>
      </c>
      <c r="L9" s="337" t="s">
        <v>1398</v>
      </c>
      <c r="M9" s="337" t="s">
        <v>1398</v>
      </c>
      <c r="N9" s="337" t="s">
        <v>1399</v>
      </c>
      <c r="O9" s="64" t="s">
        <v>1398</v>
      </c>
      <c r="P9" s="337" t="s">
        <v>1398</v>
      </c>
      <c r="Q9" s="337" t="s">
        <v>1398</v>
      </c>
      <c r="R9" s="337" t="s">
        <v>1398</v>
      </c>
    </row>
    <row r="10" customFormat="false" ht="15" hidden="false" customHeight="false" outlineLevel="0" collapsed="false">
      <c r="A10" s="64" t="s">
        <v>1416</v>
      </c>
      <c r="B10" s="64" t="s">
        <v>1401</v>
      </c>
      <c r="C10" s="64" t="s">
        <v>1417</v>
      </c>
      <c r="D10" s="336" t="s">
        <v>1397</v>
      </c>
      <c r="E10" s="306" t="s">
        <v>1398</v>
      </c>
      <c r="F10" s="64" t="s">
        <v>1417</v>
      </c>
      <c r="G10" s="337" t="s">
        <v>146</v>
      </c>
      <c r="H10" s="336" t="s">
        <v>1397</v>
      </c>
      <c r="I10" s="306" t="s">
        <v>1398</v>
      </c>
      <c r="J10" s="64" t="s">
        <v>1398</v>
      </c>
      <c r="K10" s="337" t="s">
        <v>1398</v>
      </c>
      <c r="L10" s="337" t="s">
        <v>1398</v>
      </c>
      <c r="M10" s="337" t="s">
        <v>1398</v>
      </c>
      <c r="N10" s="337" t="s">
        <v>1399</v>
      </c>
      <c r="O10" s="64" t="s">
        <v>1398</v>
      </c>
      <c r="P10" s="337" t="s">
        <v>1398</v>
      </c>
      <c r="Q10" s="337" t="s">
        <v>1398</v>
      </c>
      <c r="R10" s="337" t="s">
        <v>1398</v>
      </c>
    </row>
    <row r="11" customFormat="false" ht="15" hidden="false" customHeight="false" outlineLevel="0" collapsed="false">
      <c r="A11" s="64" t="s">
        <v>1418</v>
      </c>
      <c r="B11" s="64" t="s">
        <v>1401</v>
      </c>
      <c r="C11" s="64" t="s">
        <v>1417</v>
      </c>
      <c r="D11" s="336" t="s">
        <v>1397</v>
      </c>
      <c r="E11" s="306" t="s">
        <v>1398</v>
      </c>
      <c r="F11" s="64" t="s">
        <v>1417</v>
      </c>
      <c r="G11" s="337" t="s">
        <v>146</v>
      </c>
      <c r="H11" s="336" t="s">
        <v>1397</v>
      </c>
      <c r="I11" s="306" t="s">
        <v>1398</v>
      </c>
      <c r="J11" s="64" t="s">
        <v>1398</v>
      </c>
      <c r="K11" s="337" t="s">
        <v>1398</v>
      </c>
      <c r="L11" s="337" t="s">
        <v>1398</v>
      </c>
      <c r="M11" s="337" t="s">
        <v>1398</v>
      </c>
      <c r="N11" s="337" t="s">
        <v>1399</v>
      </c>
      <c r="O11" s="64" t="s">
        <v>1398</v>
      </c>
      <c r="P11" s="337" t="s">
        <v>1398</v>
      </c>
      <c r="Q11" s="337" t="s">
        <v>1398</v>
      </c>
      <c r="R11" s="337" t="s">
        <v>1398</v>
      </c>
    </row>
    <row r="12" customFormat="false" ht="15" hidden="false" customHeight="false" outlineLevel="0" collapsed="false">
      <c r="A12" s="64" t="s">
        <v>1419</v>
      </c>
      <c r="B12" s="64" t="s">
        <v>1401</v>
      </c>
      <c r="C12" s="64" t="s">
        <v>1420</v>
      </c>
      <c r="D12" s="336" t="s">
        <v>1403</v>
      </c>
      <c r="E12" s="306" t="n">
        <v>255</v>
      </c>
      <c r="F12" s="64" t="s">
        <v>1420</v>
      </c>
      <c r="G12" s="337" t="s">
        <v>146</v>
      </c>
      <c r="H12" s="336" t="s">
        <v>1403</v>
      </c>
      <c r="I12" s="306" t="n">
        <v>255</v>
      </c>
      <c r="J12" s="64" t="s">
        <v>1398</v>
      </c>
      <c r="K12" s="337" t="s">
        <v>1398</v>
      </c>
      <c r="L12" s="337" t="s">
        <v>1398</v>
      </c>
      <c r="M12" s="337" t="s">
        <v>1398</v>
      </c>
      <c r="N12" s="337" t="s">
        <v>1399</v>
      </c>
      <c r="O12" s="64" t="s">
        <v>1398</v>
      </c>
      <c r="P12" s="337" t="s">
        <v>1398</v>
      </c>
      <c r="Q12" s="337" t="s">
        <v>1398</v>
      </c>
      <c r="R12" s="337" t="s">
        <v>1398</v>
      </c>
    </row>
    <row r="13" customFormat="false" ht="15" hidden="false" customHeight="false" outlineLevel="0" collapsed="false">
      <c r="A13" s="64" t="s">
        <v>1421</v>
      </c>
      <c r="B13" s="64" t="s">
        <v>1401</v>
      </c>
      <c r="C13" s="64" t="s">
        <v>1422</v>
      </c>
      <c r="D13" s="336" t="s">
        <v>1397</v>
      </c>
      <c r="E13" s="306" t="s">
        <v>1398</v>
      </c>
      <c r="F13" s="64" t="s">
        <v>1422</v>
      </c>
      <c r="G13" s="337" t="s">
        <v>146</v>
      </c>
      <c r="H13" s="336" t="s">
        <v>1397</v>
      </c>
      <c r="I13" s="306" t="s">
        <v>1398</v>
      </c>
      <c r="J13" s="64" t="s">
        <v>1398</v>
      </c>
      <c r="K13" s="337" t="s">
        <v>1398</v>
      </c>
      <c r="L13" s="337" t="s">
        <v>1398</v>
      </c>
      <c r="M13" s="337" t="s">
        <v>1398</v>
      </c>
      <c r="N13" s="337" t="s">
        <v>1399</v>
      </c>
      <c r="O13" s="64" t="s">
        <v>1398</v>
      </c>
      <c r="P13" s="337" t="s">
        <v>1398</v>
      </c>
      <c r="Q13" s="337" t="s">
        <v>1398</v>
      </c>
      <c r="R13" s="337" t="s">
        <v>1398</v>
      </c>
    </row>
    <row r="14" customFormat="false" ht="15" hidden="false" customHeight="false" outlineLevel="0" collapsed="false">
      <c r="A14" s="64" t="s">
        <v>1423</v>
      </c>
      <c r="B14" s="64" t="s">
        <v>1395</v>
      </c>
      <c r="C14" s="64" t="s">
        <v>1424</v>
      </c>
      <c r="D14" s="336" t="s">
        <v>1403</v>
      </c>
      <c r="E14" s="306" t="n">
        <v>255</v>
      </c>
      <c r="F14" s="64" t="s">
        <v>1424</v>
      </c>
      <c r="G14" s="337" t="s">
        <v>146</v>
      </c>
      <c r="H14" s="336" t="s">
        <v>1403</v>
      </c>
      <c r="I14" s="306" t="n">
        <v>255</v>
      </c>
      <c r="J14" s="64" t="s">
        <v>1398</v>
      </c>
      <c r="K14" s="337" t="s">
        <v>1398</v>
      </c>
      <c r="L14" s="337" t="s">
        <v>1398</v>
      </c>
      <c r="M14" s="337" t="s">
        <v>1398</v>
      </c>
      <c r="N14" s="337" t="s">
        <v>1399</v>
      </c>
      <c r="O14" s="64" t="s">
        <v>1398</v>
      </c>
      <c r="P14" s="337" t="s">
        <v>1398</v>
      </c>
      <c r="Q14" s="337" t="s">
        <v>1398</v>
      </c>
      <c r="R14" s="337" t="s">
        <v>1398</v>
      </c>
    </row>
    <row r="15" customFormat="false" ht="15" hidden="false" customHeight="false" outlineLevel="0" collapsed="false">
      <c r="A15" s="64" t="s">
        <v>1425</v>
      </c>
      <c r="B15" s="64" t="s">
        <v>1395</v>
      </c>
      <c r="C15" s="64" t="s">
        <v>1426</v>
      </c>
      <c r="D15" s="336" t="s">
        <v>1403</v>
      </c>
      <c r="E15" s="306" t="n">
        <v>255</v>
      </c>
      <c r="F15" s="64" t="s">
        <v>1426</v>
      </c>
      <c r="G15" s="337" t="s">
        <v>146</v>
      </c>
      <c r="H15" s="336" t="s">
        <v>1403</v>
      </c>
      <c r="I15" s="306" t="n">
        <v>255</v>
      </c>
      <c r="J15" s="64" t="s">
        <v>1398</v>
      </c>
      <c r="K15" s="337" t="s">
        <v>1398</v>
      </c>
      <c r="L15" s="337" t="s">
        <v>1398</v>
      </c>
      <c r="M15" s="337" t="s">
        <v>1398</v>
      </c>
      <c r="N15" s="337" t="s">
        <v>1399</v>
      </c>
      <c r="O15" s="64" t="s">
        <v>1398</v>
      </c>
      <c r="P15" s="337" t="s">
        <v>1398</v>
      </c>
      <c r="Q15" s="337" t="s">
        <v>1398</v>
      </c>
      <c r="R15" s="337" t="s">
        <v>1398</v>
      </c>
    </row>
    <row r="16" customFormat="false" ht="60" hidden="false" customHeight="false" outlineLevel="0" collapsed="false">
      <c r="A16" s="306" t="s">
        <v>1398</v>
      </c>
      <c r="B16" s="306" t="s">
        <v>1398</v>
      </c>
      <c r="C16" s="306" t="s">
        <v>1398</v>
      </c>
      <c r="D16" s="306" t="s">
        <v>1398</v>
      </c>
      <c r="E16" s="306" t="s">
        <v>1398</v>
      </c>
      <c r="F16" s="64" t="s">
        <v>1427</v>
      </c>
      <c r="G16" s="337" t="s">
        <v>146</v>
      </c>
      <c r="H16" s="336" t="s">
        <v>1149</v>
      </c>
      <c r="I16" s="306" t="s">
        <v>1398</v>
      </c>
      <c r="J16" s="64" t="s">
        <v>1427</v>
      </c>
      <c r="K16" s="337" t="s">
        <v>146</v>
      </c>
      <c r="L16" s="337" t="s">
        <v>1149</v>
      </c>
      <c r="M16" s="337" t="s">
        <v>1398</v>
      </c>
      <c r="N16" s="338" t="s">
        <v>1428</v>
      </c>
      <c r="O16" s="64" t="s">
        <v>1427</v>
      </c>
      <c r="P16" s="337" t="s">
        <v>146</v>
      </c>
      <c r="Q16" s="337" t="s">
        <v>1149</v>
      </c>
      <c r="R16" s="337" t="s">
        <v>1398</v>
      </c>
    </row>
  </sheetData>
  <mergeCells count="5">
    <mergeCell ref="A1:B1"/>
    <mergeCell ref="C1:E1"/>
    <mergeCell ref="F1:I1"/>
    <mergeCell ref="J1:N1"/>
    <mergeCell ref="O1:R1"/>
  </mergeCells>
  <conditionalFormatting sqref="E1:E4">
    <cfRule type="cellIs" priority="2" operator="equal" aboveAverage="0" equalAverage="0" bottom="0" percent="0" rank="0" text="" dxfId="37">
      <formula>"tbc"</formula>
    </cfRule>
  </conditionalFormatting>
  <conditionalFormatting sqref="K3:K16 G3:G16">
    <cfRule type="cellIs" priority="3" operator="equal" aboveAverage="0" equalAverage="0" bottom="0" percent="0" rank="0" text="" dxfId="38">
      <formula>"no"</formula>
    </cfRule>
    <cfRule type="cellIs" priority="4" operator="equal" aboveAverage="0" equalAverage="0" bottom="0" percent="0" rank="0" text="" dxfId="39">
      <formula>"yes"</formula>
    </cfRule>
  </conditionalFormatting>
  <conditionalFormatting sqref="K3:N16 G3:G16">
    <cfRule type="cellIs" priority="5" operator="equal" aboveAverage="0" equalAverage="0" bottom="0" percent="0" rank="0" text="" dxfId="40">
      <formula>"tbc"</formula>
    </cfRule>
    <cfRule type="cellIs" priority="6" operator="equal" aboveAverage="0" equalAverage="0" bottom="0" percent="0" rank="0" text="" dxfId="41">
      <formula>"tbc"</formula>
    </cfRule>
  </conditionalFormatting>
  <conditionalFormatting sqref="I3:I4">
    <cfRule type="cellIs" priority="7" operator="equal" aboveAverage="0" equalAverage="0" bottom="0" percent="0" rank="0" text="" dxfId="42">
      <formula>"tbc"</formula>
    </cfRule>
  </conditionalFormatting>
  <conditionalFormatting sqref="M3:N15">
    <cfRule type="cellIs" priority="8" operator="equal" aboveAverage="0" equalAverage="0" bottom="0" percent="0" rank="0" text="" dxfId="43">
      <formula>"n/a"</formula>
    </cfRule>
  </conditionalFormatting>
  <conditionalFormatting sqref="P2:P16">
    <cfRule type="cellIs" priority="9" operator="equal" aboveAverage="0" equalAverage="0" bottom="0" percent="0" rank="0" text="" dxfId="44">
      <formula>"no"</formula>
    </cfRule>
    <cfRule type="cellIs" priority="10" operator="equal" aboveAverage="0" equalAverage="0" bottom="0" percent="0" rank="0" text="" dxfId="45">
      <formula>"yes"</formula>
    </cfRule>
  </conditionalFormatting>
  <conditionalFormatting sqref="P2:R15">
    <cfRule type="cellIs" priority="11" operator="equal" aboveAverage="0" equalAverage="0" bottom="0" percent="0" rank="0" text="" dxfId="46">
      <formula>"tbc"</formula>
    </cfRule>
    <cfRule type="cellIs" priority="12" operator="equal" aboveAverage="0" equalAverage="0" bottom="0" percent="0" rank="0" text="" dxfId="47">
      <formula>"tbc"</formula>
    </cfRule>
  </conditionalFormatting>
  <conditionalFormatting sqref="R2:R16">
    <cfRule type="cellIs" priority="13" operator="equal" aboveAverage="0" equalAverage="0" bottom="0" percent="0" rank="0" text="" dxfId="48">
      <formula>"n/a"</formula>
    </cfRule>
  </conditionalFormatting>
  <conditionalFormatting sqref="M16:N16">
    <cfRule type="cellIs" priority="14" operator="equal" aboveAverage="0" equalAverage="0" bottom="0" percent="0" rank="0" text="" dxfId="49">
      <formula>"n/a"</formula>
    </cfRule>
  </conditionalFormatting>
  <conditionalFormatting sqref="P16:R16">
    <cfRule type="cellIs" priority="15" operator="equal" aboveAverage="0" equalAverage="0" bottom="0" percent="0" rank="0" text="" dxfId="50">
      <formula>"tbc"</formula>
    </cfRule>
    <cfRule type="cellIs" priority="16" operator="equal" aboveAverage="0" equalAverage="0" bottom="0" percent="0" rank="0" text="" dxfId="51">
      <formula>"tbc"</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U14"/>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pane xSplit="0" ySplit="2" topLeftCell="A3" activePane="bottomLeft" state="frozen"/>
      <selection pane="topLeft" activeCell="B1" activeCellId="0" sqref="B1"/>
      <selection pane="bottomLeft" activeCell="U4" activeCellId="0" sqref="U4"/>
    </sheetView>
  </sheetViews>
  <sheetFormatPr defaultColWidth="8.5703125" defaultRowHeight="15" zeroHeight="false" outlineLevelRow="0" outlineLevelCol="0"/>
  <cols>
    <col collapsed="false" customWidth="true" hidden="true" outlineLevel="0" max="1" min="1" style="0" width="5"/>
    <col collapsed="false" customWidth="true" hidden="false" outlineLevel="0" max="2" min="2" style="0" width="24.14"/>
    <col collapsed="false" customWidth="true" hidden="false" outlineLevel="0" max="3" min="3" style="0" width="25"/>
    <col collapsed="false" customWidth="true" hidden="false" outlineLevel="0" max="4" min="4" style="0" width="46.15"/>
    <col collapsed="false" customWidth="true" hidden="false" outlineLevel="0" max="5" min="5" style="0" width="13.15"/>
    <col collapsed="false" customWidth="true" hidden="false" outlineLevel="0" max="6" min="6" style="0" width="8.29"/>
    <col collapsed="false" customWidth="true" hidden="false" outlineLevel="0" max="7" min="7" style="0" width="8.71"/>
    <col collapsed="false" customWidth="true" hidden="false" outlineLevel="0" max="8" min="8" style="0" width="8.15"/>
    <col collapsed="false" customWidth="true" hidden="false" outlineLevel="0" max="9" min="9" style="0" width="10.42"/>
    <col collapsed="false" customWidth="true" hidden="false" outlineLevel="0" max="10" min="10" style="0" width="13.86"/>
    <col collapsed="false" customWidth="true" hidden="false" outlineLevel="0" max="11" min="11" style="0" width="6.85"/>
    <col collapsed="false" customWidth="true" hidden="false" outlineLevel="0" max="12" min="12" style="0" width="29.71"/>
    <col collapsed="false" customWidth="true" hidden="false" outlineLevel="0" max="14" min="13" style="0" width="22.71"/>
    <col collapsed="false" customWidth="true" hidden="false" outlineLevel="0" max="15" min="15" style="326" width="51.86"/>
    <col collapsed="false" customWidth="true" hidden="false" outlineLevel="0" max="16" min="16" style="0" width="13.86"/>
    <col collapsed="false" customWidth="true" hidden="false" outlineLevel="0" max="20" min="20" style="0" width="23.57"/>
    <col collapsed="false" customWidth="true" hidden="false" outlineLevel="0" max="21" min="21" style="0" width="6.29"/>
  </cols>
  <sheetData>
    <row r="1" s="310" customFormat="true" ht="19.5" hidden="false" customHeight="true" outlineLevel="0" collapsed="false">
      <c r="B1" s="339" t="s">
        <v>1391</v>
      </c>
      <c r="C1" s="339"/>
      <c r="D1" s="339"/>
      <c r="E1" s="339"/>
      <c r="F1" s="339"/>
      <c r="G1" s="339"/>
      <c r="H1" s="339"/>
      <c r="I1" s="339"/>
      <c r="J1" s="339"/>
      <c r="K1" s="340"/>
      <c r="L1" s="315" t="s">
        <v>1429</v>
      </c>
      <c r="M1" s="315"/>
      <c r="N1" s="315"/>
      <c r="O1" s="315"/>
      <c r="P1" s="315"/>
      <c r="Q1" s="315"/>
      <c r="R1" s="315"/>
      <c r="S1" s="315"/>
      <c r="T1" s="315"/>
      <c r="U1" s="315"/>
    </row>
    <row r="2" s="316" customFormat="true" ht="105" hidden="false" customHeight="false" outlineLevel="0" collapsed="false">
      <c r="A2" s="316" t="s">
        <v>124</v>
      </c>
      <c r="B2" s="339" t="s">
        <v>113</v>
      </c>
      <c r="C2" s="341" t="s">
        <v>1392</v>
      </c>
      <c r="D2" s="341" t="s">
        <v>1</v>
      </c>
      <c r="E2" s="339" t="s">
        <v>115</v>
      </c>
      <c r="F2" s="342" t="s">
        <v>1124</v>
      </c>
      <c r="G2" s="339" t="s">
        <v>1126</v>
      </c>
      <c r="H2" s="339" t="s">
        <v>1127</v>
      </c>
      <c r="I2" s="339" t="s">
        <v>1128</v>
      </c>
      <c r="J2" s="339" t="s">
        <v>1430</v>
      </c>
      <c r="K2" s="343" t="s">
        <v>1431</v>
      </c>
      <c r="L2" s="315" t="s">
        <v>1432</v>
      </c>
      <c r="M2" s="315" t="s">
        <v>1433</v>
      </c>
      <c r="N2" s="315" t="s">
        <v>1434</v>
      </c>
      <c r="O2" s="315" t="s">
        <v>1</v>
      </c>
      <c r="P2" s="315" t="s">
        <v>115</v>
      </c>
      <c r="Q2" s="323" t="s">
        <v>1124</v>
      </c>
      <c r="R2" s="315" t="s">
        <v>1126</v>
      </c>
      <c r="S2" s="315" t="s">
        <v>1138</v>
      </c>
      <c r="T2" s="324" t="s">
        <v>1435</v>
      </c>
      <c r="U2" s="324" t="s">
        <v>1141</v>
      </c>
    </row>
    <row r="3" customFormat="false" ht="15" hidden="false" customHeight="false" outlineLevel="0" collapsed="false">
      <c r="A3" s="0" t="str">
        <f aca="false">B3&amp;C3</f>
        <v/>
      </c>
      <c r="C3" s="65"/>
      <c r="N3" s="0" t="e">
        <f aca="false">VLOOKUP($L3&amp;$M3,nCino_DevProc!$A$1:$S$353,7,0)</f>
        <v>#N/A</v>
      </c>
      <c r="O3" s="326" t="e">
        <f aca="false">VLOOKUP($L3&amp;$M3,Mappings!$A$2:$AK$118,6,0)</f>
        <v>#N/A</v>
      </c>
      <c r="P3" s="0" t="e">
        <f aca="false">VLOOKUP($L3&amp;$M3,Mappings!$A$2:$AK$118,30,0)</f>
        <v>#N/A</v>
      </c>
      <c r="Q3" s="0" t="e">
        <f aca="false">VLOOKUP($L3&amp;$M3,Mappings!$A$2:$AK$118,31,0)</f>
        <v>#N/A</v>
      </c>
      <c r="R3" s="0" t="e">
        <f aca="false">VLOOKUP($L3&amp;$M3,Mappings!$A$2:$AK$118,32,0)</f>
        <v>#N/A</v>
      </c>
      <c r="S3" s="0" t="e">
        <f aca="false">VLOOKUP($L3&amp;$M3,Mappings!$A$2:$AK$118,33,0)</f>
        <v>#N/A</v>
      </c>
      <c r="T3" s="0" t="e">
        <f aca="false">IF(VLOOKUP($L3&amp;$M3,Mappings!$A$3:$O$117,15,0)=0,"",VLOOKUP($L3&amp;$M3,Mappings!$A$3:$O$117,15,0))</f>
        <v>#N/A</v>
      </c>
    </row>
    <row r="4" customFormat="false" ht="15" hidden="false" customHeight="false" outlineLevel="0" collapsed="false">
      <c r="A4" s="0" t="str">
        <f aca="false">B4&amp;C4</f>
        <v/>
      </c>
      <c r="C4" s="65"/>
      <c r="N4" s="0" t="e">
        <f aca="false">VLOOKUP($L4&amp;$M4,nCino_DevProc!$A$1:$S$353,7,0)</f>
        <v>#N/A</v>
      </c>
      <c r="O4" s="326" t="e">
        <f aca="false">VLOOKUP($L4&amp;$M4,Mappings!$A$2:$AK$118,6,0)</f>
        <v>#N/A</v>
      </c>
      <c r="P4" s="0" t="e">
        <f aca="false">VLOOKUP($L4&amp;$M4,Mappings!$A$2:$AK$118,30,0)</f>
        <v>#N/A</v>
      </c>
      <c r="Q4" s="0" t="e">
        <f aca="false">VLOOKUP($L4&amp;$M4,Mappings!$A$2:$AK$118,31,0)</f>
        <v>#N/A</v>
      </c>
      <c r="R4" s="0" t="e">
        <f aca="false">VLOOKUP($L4&amp;$M4,Mappings!$A$2:$AK$118,32,0)</f>
        <v>#N/A</v>
      </c>
      <c r="S4" s="0" t="e">
        <f aca="false">VLOOKUP($L4&amp;$M4,Mappings!$A$2:$AK$118,33,0)</f>
        <v>#N/A</v>
      </c>
      <c r="T4" s="0" t="e">
        <f aca="false">IF(VLOOKUP($L4&amp;$M4,Mappings!$A$3:$O$117,15,0)=0,"",VLOOKUP($L4&amp;$M4,Mappings!$A$3:$O$117,15,0))</f>
        <v>#N/A</v>
      </c>
    </row>
    <row r="5" customFormat="false" ht="15" hidden="false" customHeight="false" outlineLevel="0" collapsed="false">
      <c r="A5" s="0" t="str">
        <f aca="false">B5&amp;C5</f>
        <v/>
      </c>
      <c r="C5" s="65"/>
      <c r="N5" s="0" t="e">
        <f aca="false">VLOOKUP($L5&amp;$M5,nCino_DevProc!$A$1:$S$353,7,0)</f>
        <v>#N/A</v>
      </c>
      <c r="O5" s="326" t="e">
        <f aca="false">VLOOKUP($L5&amp;$M5,Mappings!$A$2:$AK$118,6,0)</f>
        <v>#N/A</v>
      </c>
      <c r="P5" s="0" t="e">
        <f aca="false">VLOOKUP($L5&amp;$M5,Mappings!$A$2:$AK$118,30,0)</f>
        <v>#N/A</v>
      </c>
      <c r="Q5" s="0" t="e">
        <f aca="false">VLOOKUP($L5&amp;$M5,Mappings!$A$2:$AK$118,31,0)</f>
        <v>#N/A</v>
      </c>
      <c r="R5" s="0" t="e">
        <f aca="false">VLOOKUP($L5&amp;$M5,Mappings!$A$2:$AK$118,32,0)</f>
        <v>#N/A</v>
      </c>
      <c r="S5" s="0" t="e">
        <f aca="false">VLOOKUP($L5&amp;$M5,Mappings!$A$2:$AK$118,33,0)</f>
        <v>#N/A</v>
      </c>
      <c r="T5" s="0" t="e">
        <f aca="false">IF(VLOOKUP($L5&amp;$M5,Mappings!$A$3:$O$117,15,0)=0,"",VLOOKUP($L5&amp;$M5,Mappings!$A$3:$O$117,15,0))</f>
        <v>#N/A</v>
      </c>
    </row>
    <row r="6" customFormat="false" ht="15" hidden="false" customHeight="false" outlineLevel="0" collapsed="false">
      <c r="A6" s="0" t="str">
        <f aca="false">B6&amp;C6</f>
        <v/>
      </c>
      <c r="C6" s="65"/>
      <c r="N6" s="0" t="e">
        <f aca="false">VLOOKUP($L6&amp;$M6,nCino_DevProc!$A$1:$S$353,7,0)</f>
        <v>#N/A</v>
      </c>
      <c r="O6" s="326" t="e">
        <f aca="false">VLOOKUP($L6&amp;$M6,Mappings!$A$2:$AK$118,6,0)</f>
        <v>#N/A</v>
      </c>
      <c r="P6" s="0" t="e">
        <f aca="false">VLOOKUP($L6&amp;$M6,Mappings!$A$2:$AK$118,30,0)</f>
        <v>#N/A</v>
      </c>
      <c r="Q6" s="0" t="e">
        <f aca="false">VLOOKUP($L6&amp;$M6,Mappings!$A$2:$AK$118,31,0)</f>
        <v>#N/A</v>
      </c>
      <c r="R6" s="0" t="e">
        <f aca="false">VLOOKUP($L6&amp;$M6,Mappings!$A$2:$AK$118,32,0)</f>
        <v>#N/A</v>
      </c>
      <c r="S6" s="0" t="e">
        <f aca="false">VLOOKUP($L6&amp;$M6,Mappings!$A$2:$AK$118,33,0)</f>
        <v>#N/A</v>
      </c>
      <c r="T6" s="0" t="e">
        <f aca="false">IF(VLOOKUP($L6&amp;$M6,Mappings!$A$3:$O$117,15,0)=0,"",VLOOKUP($L6&amp;$M6,Mappings!$A$3:$O$117,15,0))</f>
        <v>#N/A</v>
      </c>
    </row>
    <row r="7" customFormat="false" ht="15" hidden="false" customHeight="false" outlineLevel="0" collapsed="false">
      <c r="A7" s="0" t="str">
        <f aca="false">B7&amp;C7</f>
        <v/>
      </c>
      <c r="C7" s="65"/>
      <c r="N7" s="0" t="e">
        <f aca="false">VLOOKUP($L7&amp;$M7,nCino_DevProc!$A$1:$S$353,7,0)</f>
        <v>#N/A</v>
      </c>
      <c r="O7" s="326" t="e">
        <f aca="false">VLOOKUP($L7&amp;$M7,Mappings!$A$2:$AK$118,6,0)</f>
        <v>#N/A</v>
      </c>
      <c r="P7" s="0" t="e">
        <f aca="false">VLOOKUP($L7&amp;$M7,Mappings!$A$2:$AK$118,30,0)</f>
        <v>#N/A</v>
      </c>
      <c r="Q7" s="0" t="e">
        <f aca="false">VLOOKUP($L7&amp;$M7,Mappings!$A$2:$AK$118,31,0)</f>
        <v>#N/A</v>
      </c>
      <c r="R7" s="0" t="e">
        <f aca="false">VLOOKUP($L7&amp;$M7,Mappings!$A$2:$AK$118,32,0)</f>
        <v>#N/A</v>
      </c>
      <c r="S7" s="0" t="e">
        <f aca="false">VLOOKUP($L7&amp;$M7,Mappings!$A$2:$AK$118,33,0)</f>
        <v>#N/A</v>
      </c>
      <c r="T7" s="0" t="e">
        <f aca="false">IF(VLOOKUP($L7&amp;$M7,Mappings!$A$3:$O$117,15,0)=0,"",VLOOKUP($L7&amp;$M7,Mappings!$A$3:$O$117,15,0))</f>
        <v>#N/A</v>
      </c>
    </row>
    <row r="8" customFormat="false" ht="15" hidden="false" customHeight="false" outlineLevel="0" collapsed="false">
      <c r="A8" s="0" t="str">
        <f aca="false">B8&amp;C8</f>
        <v/>
      </c>
      <c r="C8" s="65"/>
      <c r="N8" s="0" t="e">
        <f aca="false">VLOOKUP($L8&amp;$M8,nCino_DevProc!$A$1:$S$353,7,0)</f>
        <v>#N/A</v>
      </c>
      <c r="O8" s="326" t="e">
        <f aca="false">VLOOKUP($L8&amp;$M8,Mappings!$A$2:$AK$118,6,0)</f>
        <v>#N/A</v>
      </c>
      <c r="P8" s="0" t="e">
        <f aca="false">VLOOKUP($L8&amp;$M8,Mappings!$A$2:$AK$118,30,0)</f>
        <v>#N/A</v>
      </c>
      <c r="Q8" s="0" t="e">
        <f aca="false">VLOOKUP($L8&amp;$M8,Mappings!$A$2:$AK$118,31,0)</f>
        <v>#N/A</v>
      </c>
      <c r="R8" s="0" t="e">
        <f aca="false">VLOOKUP($L8&amp;$M8,Mappings!$A$2:$AK$118,32,0)</f>
        <v>#N/A</v>
      </c>
      <c r="S8" s="0" t="e">
        <f aca="false">VLOOKUP($L8&amp;$M8,Mappings!$A$2:$AK$118,33,0)</f>
        <v>#N/A</v>
      </c>
      <c r="T8" s="0" t="e">
        <f aca="false">IF(VLOOKUP($L8&amp;$M8,Mappings!$A$3:$O$117,15,0)=0,"",VLOOKUP($L8&amp;$M8,Mappings!$A$3:$O$117,15,0))</f>
        <v>#N/A</v>
      </c>
    </row>
    <row r="9" customFormat="false" ht="15" hidden="false" customHeight="false" outlineLevel="0" collapsed="false">
      <c r="A9" s="0" t="str">
        <f aca="false">B9&amp;C9</f>
        <v/>
      </c>
      <c r="C9" s="65"/>
      <c r="N9" s="0" t="e">
        <f aca="false">VLOOKUP($L9&amp;$M9,nCino_DevProc!$A$1:$S$353,7,0)</f>
        <v>#N/A</v>
      </c>
      <c r="O9" s="326" t="e">
        <f aca="false">VLOOKUP($L9&amp;$M9,Mappings!$A$2:$AK$118,6,0)</f>
        <v>#N/A</v>
      </c>
      <c r="P9" s="0" t="e">
        <f aca="false">VLOOKUP($L9&amp;$M9,Mappings!$A$2:$AK$118,30,0)</f>
        <v>#N/A</v>
      </c>
      <c r="Q9" s="0" t="e">
        <f aca="false">VLOOKUP($L9&amp;$M9,Mappings!$A$2:$AK$118,31,0)</f>
        <v>#N/A</v>
      </c>
      <c r="R9" s="0" t="e">
        <f aca="false">VLOOKUP($L9&amp;$M9,Mappings!$A$2:$AK$118,32,0)</f>
        <v>#N/A</v>
      </c>
      <c r="S9" s="0" t="e">
        <f aca="false">VLOOKUP($L9&amp;$M9,Mappings!$A$2:$AK$118,33,0)</f>
        <v>#N/A</v>
      </c>
      <c r="T9" s="0" t="e">
        <f aca="false">IF(VLOOKUP($L9&amp;$M9,Mappings!$A$3:$O$117,15,0)=0,"",VLOOKUP($L9&amp;$M9,Mappings!$A$3:$O$117,15,0))</f>
        <v>#N/A</v>
      </c>
    </row>
    <row r="11" customFormat="false" ht="15" hidden="false" customHeight="false" outlineLevel="0" collapsed="false">
      <c r="C11" s="65"/>
    </row>
    <row r="12" customFormat="false" ht="15" hidden="false" customHeight="false" outlineLevel="0" collapsed="false">
      <c r="C12" s="65"/>
    </row>
    <row r="13" customFormat="false" ht="15" hidden="false" customHeight="false" outlineLevel="0" collapsed="false">
      <c r="C13" s="65"/>
    </row>
    <row r="14" customFormat="false" ht="15" hidden="false" customHeight="false" outlineLevel="0" collapsed="false">
      <c r="C14" s="65"/>
    </row>
  </sheetData>
  <autoFilter ref="B2:U10"/>
  <mergeCells count="2">
    <mergeCell ref="B1:J1"/>
    <mergeCell ref="L1:U1"/>
  </mergeCell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W23"/>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pane xSplit="0" ySplit="2" topLeftCell="A3" activePane="bottomLeft" state="frozen"/>
      <selection pane="topLeft" activeCell="B1" activeCellId="0" sqref="B1"/>
      <selection pane="bottomLeft" activeCell="B2" activeCellId="0" sqref="B2"/>
    </sheetView>
  </sheetViews>
  <sheetFormatPr defaultColWidth="8.5703125" defaultRowHeight="15" zeroHeight="false" outlineLevelRow="0" outlineLevelCol="0"/>
  <cols>
    <col collapsed="false" customWidth="true" hidden="true" outlineLevel="0" max="1" min="1" style="0" width="5"/>
    <col collapsed="false" customWidth="true" hidden="false" outlineLevel="0" max="2" min="2" style="0" width="24.14"/>
    <col collapsed="false" customWidth="true" hidden="false" outlineLevel="0" max="3" min="3" style="0" width="25"/>
    <col collapsed="false" customWidth="true" hidden="false" outlineLevel="0" max="4" min="4" style="0" width="46.15"/>
    <col collapsed="false" customWidth="true" hidden="false" outlineLevel="0" max="5" min="5" style="0" width="13.15"/>
    <col collapsed="false" customWidth="true" hidden="false" outlineLevel="0" max="6" min="6" style="0" width="8.29"/>
    <col collapsed="false" customWidth="true" hidden="false" outlineLevel="0" max="7" min="7" style="0" width="8.71"/>
    <col collapsed="false" customWidth="true" hidden="false" outlineLevel="0" max="8" min="8" style="0" width="8.15"/>
    <col collapsed="false" customWidth="true" hidden="false" outlineLevel="0" max="9" min="9" style="0" width="10.42"/>
    <col collapsed="false" customWidth="true" hidden="false" outlineLevel="0" max="10" min="10" style="0" width="13.86"/>
    <col collapsed="false" customWidth="true" hidden="false" outlineLevel="0" max="11" min="11" style="0" width="6.85"/>
    <col collapsed="false" customWidth="true" hidden="false" outlineLevel="0" max="12" min="12" style="0" width="29.71"/>
    <col collapsed="false" customWidth="true" hidden="false" outlineLevel="0" max="14" min="13" style="0" width="22.71"/>
    <col collapsed="false" customWidth="true" hidden="false" outlineLevel="0" max="15" min="15" style="326" width="51.86"/>
    <col collapsed="false" customWidth="true" hidden="false" outlineLevel="0" max="16" min="16" style="0" width="13.86"/>
    <col collapsed="false" customWidth="true" hidden="false" outlineLevel="0" max="21" min="21" style="0" width="6.29"/>
    <col collapsed="false" customWidth="true" hidden="false" outlineLevel="0" max="22" min="22" style="0" width="25"/>
  </cols>
  <sheetData>
    <row r="1" s="310" customFormat="true" ht="19.5" hidden="false" customHeight="true" outlineLevel="0" collapsed="false">
      <c r="B1" s="339" t="s">
        <v>1436</v>
      </c>
      <c r="C1" s="339"/>
      <c r="D1" s="339"/>
      <c r="E1" s="339"/>
      <c r="F1" s="339"/>
      <c r="G1" s="339"/>
      <c r="H1" s="339"/>
      <c r="I1" s="339"/>
      <c r="J1" s="339"/>
      <c r="K1" s="340"/>
      <c r="L1" s="315" t="s">
        <v>1429</v>
      </c>
      <c r="M1" s="315"/>
      <c r="N1" s="315"/>
      <c r="O1" s="315"/>
      <c r="P1" s="315"/>
      <c r="Q1" s="315"/>
      <c r="R1" s="315"/>
      <c r="S1" s="315"/>
      <c r="T1" s="315"/>
      <c r="U1" s="315"/>
    </row>
    <row r="2" s="316" customFormat="true" ht="105" hidden="false" customHeight="false" outlineLevel="0" collapsed="false">
      <c r="A2" s="316" t="s">
        <v>124</v>
      </c>
      <c r="B2" s="339" t="s">
        <v>113</v>
      </c>
      <c r="C2" s="341" t="s">
        <v>1392</v>
      </c>
      <c r="D2" s="341" t="s">
        <v>1</v>
      </c>
      <c r="E2" s="339" t="s">
        <v>115</v>
      </c>
      <c r="F2" s="342" t="s">
        <v>1124</v>
      </c>
      <c r="G2" s="339" t="s">
        <v>1126</v>
      </c>
      <c r="H2" s="339" t="s">
        <v>1127</v>
      </c>
      <c r="I2" s="339" t="s">
        <v>1128</v>
      </c>
      <c r="J2" s="339" t="s">
        <v>1430</v>
      </c>
      <c r="K2" s="343" t="s">
        <v>1431</v>
      </c>
      <c r="L2" s="315" t="s">
        <v>1432</v>
      </c>
      <c r="M2" s="315" t="s">
        <v>1433</v>
      </c>
      <c r="N2" s="315" t="s">
        <v>1434</v>
      </c>
      <c r="O2" s="315" t="s">
        <v>1</v>
      </c>
      <c r="P2" s="315" t="s">
        <v>115</v>
      </c>
      <c r="Q2" s="323" t="s">
        <v>1124</v>
      </c>
      <c r="R2" s="315" t="s">
        <v>1126</v>
      </c>
      <c r="S2" s="315" t="s">
        <v>1138</v>
      </c>
      <c r="T2" s="324" t="s">
        <v>1435</v>
      </c>
      <c r="U2" s="324" t="s">
        <v>1141</v>
      </c>
      <c r="V2" s="325" t="s">
        <v>123</v>
      </c>
      <c r="W2" s="316" t="s">
        <v>1437</v>
      </c>
    </row>
    <row r="3" customFormat="false" ht="15" hidden="false" customHeight="false" outlineLevel="0" collapsed="false">
      <c r="A3" s="0" t="str">
        <f aca="false">B3&amp;C3</f>
        <v>tblEntityOrgGroupMembersEntityOrgGroupMemberID</v>
      </c>
      <c r="B3" s="0" t="s">
        <v>1438</v>
      </c>
      <c r="C3" s="65" t="s">
        <v>1439</v>
      </c>
      <c r="D3" s="0" t="e">
        <f aca="false">VLOOKUP($A3,Target!$A$2:$H$156,4,0)</f>
        <v>#N/A</v>
      </c>
      <c r="E3" s="0" t="e">
        <f aca="false">VLOOKUP($A3,Target!$A$2:$H$156,5,0)</f>
        <v>#N/A</v>
      </c>
      <c r="F3" s="0" t="e">
        <f aca="false">IF(VLOOKUP($A3,Target!$A$2:$H$156,6,0)=0, "", VLOOKUP($A3,Target!$A$2:$H$156,6,0))</f>
        <v>#N/A</v>
      </c>
      <c r="G3" s="0" t="e">
        <f aca="false">IF(VLOOKUP($A3,Target!$A$2:$H$156,7,0)="N", "N", IF(VLOOKUP($A3,Target!$A$2:$H$156,7,0)="Y", "Y",""))</f>
        <v>#N/A</v>
      </c>
      <c r="H3" s="0" t="s">
        <v>1147</v>
      </c>
      <c r="J3" s="0" t="s">
        <v>1440</v>
      </c>
      <c r="K3" s="0" t="s">
        <v>1398</v>
      </c>
      <c r="L3" s="0" t="s">
        <v>1398</v>
      </c>
      <c r="M3" s="0" t="s">
        <v>1398</v>
      </c>
    </row>
    <row r="4" customFormat="false" ht="13.5" hidden="false" customHeight="true" outlineLevel="0" collapsed="false">
      <c r="A4" s="0" t="str">
        <f aca="false">B4&amp;C4</f>
        <v>tblEntityOrgGroupMembersEntityOrgGroupID</v>
      </c>
      <c r="B4" s="0" t="s">
        <v>1438</v>
      </c>
      <c r="C4" s="65" t="s">
        <v>1441</v>
      </c>
      <c r="D4" s="0" t="e">
        <f aca="false">VLOOKUP($A4,Target!$A$2:$H$156,4,0)</f>
        <v>#N/A</v>
      </c>
      <c r="E4" s="0" t="e">
        <f aca="false">VLOOKUP($A4,Target!$A$2:$H$156,5,0)</f>
        <v>#N/A</v>
      </c>
      <c r="F4" s="0" t="e">
        <f aca="false">IF(VLOOKUP($A4,Target!$A$2:$H$156,6,0)=0, "", VLOOKUP($A4,Target!$A$2:$H$156,6,0))</f>
        <v>#N/A</v>
      </c>
      <c r="G4" s="0" t="e">
        <f aca="false">IF(VLOOKUP($A4,Target!$A$2:$H$156,7,0)="N", "N", IF(VLOOKUP($A4,Target!$A$2:$H$156,7,0)="Y", "Y",""))</f>
        <v>#N/A</v>
      </c>
      <c r="H4" s="0" t="e">
        <f aca="false">IF(VLOOKUP($A4,Target!$A$2:$H$156,8,0)="Y", "Y", IF(VLOOKUP($A4,Target!$A$2:$H$156,8,0)="Y", "Y",""))</f>
        <v>#N/A</v>
      </c>
      <c r="J4" s="0" t="s">
        <v>1442</v>
      </c>
      <c r="K4" s="0" t="s">
        <v>1398</v>
      </c>
      <c r="L4" s="0" t="s">
        <v>1398</v>
      </c>
      <c r="M4" s="0" t="s">
        <v>1398</v>
      </c>
    </row>
    <row r="5" customFormat="false" ht="15" hidden="false" customHeight="false" outlineLevel="0" collapsed="false">
      <c r="A5" s="0" t="str">
        <f aca="false">B5&amp;C5</f>
        <v>tblEntityOrgGroupMembersEntityID</v>
      </c>
      <c r="B5" s="0" t="s">
        <v>1438</v>
      </c>
      <c r="C5" s="65" t="s">
        <v>1443</v>
      </c>
      <c r="D5" s="0" t="e">
        <f aca="false">VLOOKUP($A5,Target!$A$2:$H$156,4,0)</f>
        <v>#N/A</v>
      </c>
      <c r="E5" s="0" t="e">
        <f aca="false">VLOOKUP($A5,Target!$A$2:$H$156,5,0)</f>
        <v>#N/A</v>
      </c>
      <c r="F5" s="0" t="e">
        <f aca="false">IF(VLOOKUP($A5,Target!$A$2:$H$156,6,0)=0, "", VLOOKUP($A5,Target!$A$2:$H$156,6,0))</f>
        <v>#N/A</v>
      </c>
      <c r="G5" s="0" t="e">
        <f aca="false">IF(VLOOKUP($A5,Target!$A$2:$H$156,7,0)="N", "N", IF(VLOOKUP($A5,Target!$A$2:$H$156,7,0)="Y", "Y",""))</f>
        <v>#N/A</v>
      </c>
      <c r="H5" s="0" t="e">
        <f aca="false">IF(VLOOKUP($A5,Target!$A$2:$H$156,8,0)="Y", "Y", IF(VLOOKUP($A5,Target!$A$2:$H$156,8,0)="Y", "Y",""))</f>
        <v>#N/A</v>
      </c>
      <c r="J5" s="0" t="s">
        <v>1444</v>
      </c>
      <c r="K5" s="0" t="s">
        <v>1398</v>
      </c>
      <c r="L5" s="0" t="s">
        <v>1398</v>
      </c>
      <c r="M5" s="0" t="s">
        <v>1398</v>
      </c>
    </row>
    <row r="6" customFormat="false" ht="15" hidden="false" customHeight="false" outlineLevel="0" collapsed="false">
      <c r="A6" s="0" t="str">
        <f aca="false">B6&amp;C6</f>
        <v>tblEntityOrgGroupMembersEntityOrgMemberTypeID</v>
      </c>
      <c r="B6" s="0" t="s">
        <v>1438</v>
      </c>
      <c r="C6" s="65" t="s">
        <v>1445</v>
      </c>
      <c r="D6" s="0" t="s">
        <v>1446</v>
      </c>
      <c r="E6" s="0" t="s">
        <v>1186</v>
      </c>
      <c r="F6" s="0" t="n">
        <v>1</v>
      </c>
      <c r="G6" s="0" t="s">
        <v>904</v>
      </c>
      <c r="J6" s="0" t="s">
        <v>1447</v>
      </c>
      <c r="K6" s="0" t="s">
        <v>1448</v>
      </c>
      <c r="L6" s="0" t="s">
        <v>1449</v>
      </c>
      <c r="M6" s="0" t="s">
        <v>1450</v>
      </c>
      <c r="N6" s="0" t="e">
        <f aca="false">VLOOKUP($L6&amp;$M6,nCino_DevProc!$A$1:$S$353,7,0)</f>
        <v>#N/A</v>
      </c>
      <c r="O6" s="326" t="e">
        <f aca="false">VLOOKUP($L6&amp;$M6,Mappings!$A$2:$AK$118,6,0)</f>
        <v>#N/A</v>
      </c>
      <c r="P6" s="0" t="e">
        <f aca="false">VLOOKUP($L6&amp;$M6,Mappings!$A$2:$AK$118,30,0)</f>
        <v>#N/A</v>
      </c>
      <c r="Q6" s="0" t="e">
        <f aca="false">VLOOKUP($L6&amp;$M6,Mappings!$A$2:$AK$118,31,0)</f>
        <v>#N/A</v>
      </c>
      <c r="R6" s="0" t="e">
        <f aca="false">VLOOKUP($L6&amp;$M6,Mappings!$A$2:$AK$118,32,0)</f>
        <v>#N/A</v>
      </c>
      <c r="S6" s="0" t="e">
        <f aca="false">VLOOKUP($L6&amp;$M6,Mappings!$A$2:$AK$118,33,0)</f>
        <v>#N/A</v>
      </c>
      <c r="T6" s="0" t="e">
        <f aca="false">IF(VLOOKUP($L6&amp;$M6,Mappings!$A$3:$O$117,15,0)=0,"",VLOOKUP($L6&amp;$M6,Mappings!$A$3:$O$117,15,0))</f>
        <v>#N/A</v>
      </c>
      <c r="U6" s="0" t="s">
        <v>1451</v>
      </c>
    </row>
    <row r="7" customFormat="false" ht="15" hidden="false" customHeight="false" outlineLevel="0" collapsed="false">
      <c r="A7" s="0" t="str">
        <f aca="false">B7&amp;C7</f>
        <v>tblEntityOrgGroupMembersCOGGroupID</v>
      </c>
      <c r="B7" s="0" t="s">
        <v>1438</v>
      </c>
      <c r="C7" s="65" t="s">
        <v>1452</v>
      </c>
      <c r="D7" s="0" t="s">
        <v>1453</v>
      </c>
      <c r="E7" s="0" t="s">
        <v>1186</v>
      </c>
      <c r="F7" s="0" t="n">
        <v>5</v>
      </c>
      <c r="G7" s="0" t="s">
        <v>904</v>
      </c>
      <c r="I7" s="0" t="s">
        <v>903</v>
      </c>
      <c r="J7" s="0" t="s">
        <v>1454</v>
      </c>
      <c r="K7" s="0" t="s">
        <v>1398</v>
      </c>
      <c r="L7" s="0" t="s">
        <v>1398</v>
      </c>
      <c r="M7" s="0" t="s">
        <v>1398</v>
      </c>
    </row>
    <row r="8" customFormat="false" ht="15" hidden="false" customHeight="false" outlineLevel="0" collapsed="false">
      <c r="A8" s="0" t="str">
        <f aca="false">B8&amp;C8</f>
        <v>tblEntityOrgGroupMembersDateAddedToOrg</v>
      </c>
      <c r="B8" s="0" t="s">
        <v>1438</v>
      </c>
      <c r="C8" s="65" t="s">
        <v>1455</v>
      </c>
      <c r="D8" s="0" t="s">
        <v>1456</v>
      </c>
      <c r="E8" s="0" t="s">
        <v>1457</v>
      </c>
      <c r="G8" s="0" t="s">
        <v>904</v>
      </c>
      <c r="J8" s="0" t="s">
        <v>1447</v>
      </c>
      <c r="K8" s="0" t="s">
        <v>1448</v>
      </c>
      <c r="L8" s="0" t="s">
        <v>1449</v>
      </c>
      <c r="M8" s="0" t="s">
        <v>164</v>
      </c>
      <c r="N8" s="0" t="e">
        <f aca="false">VLOOKUP($L8&amp;$M8,nCino_DevProc!$A$1:$S$353,7,0)</f>
        <v>#N/A</v>
      </c>
      <c r="O8" s="326" t="e">
        <f aca="false">VLOOKUP($L8&amp;$M8,Mappings!$A$2:$AK$118,6,0)</f>
        <v>#N/A</v>
      </c>
      <c r="P8" s="0" t="e">
        <f aca="false">VLOOKUP($L8&amp;$M8,Mappings!$A$2:$AK$118,30,0)</f>
        <v>#N/A</v>
      </c>
      <c r="Q8" s="0" t="e">
        <f aca="false">VLOOKUP($L8&amp;$M8,Mappings!$A$2:$AK$118,31,0)</f>
        <v>#N/A</v>
      </c>
      <c r="R8" s="0" t="e">
        <f aca="false">VLOOKUP($L8&amp;$M8,Mappings!$A$2:$AK$118,32,0)</f>
        <v>#N/A</v>
      </c>
      <c r="S8" s="0" t="e">
        <f aca="false">VLOOKUP($L8&amp;$M8,Mappings!$A$2:$AK$118,33,0)</f>
        <v>#N/A</v>
      </c>
      <c r="T8" s="0" t="e">
        <f aca="false">IF(VLOOKUP($L8&amp;$M8,Mappings!$A$3:$O$117,15,0)=0,"",VLOOKUP($L8&amp;$M8,Mappings!$A$3:$O$117,15,0))</f>
        <v>#N/A</v>
      </c>
    </row>
    <row r="9" customFormat="false" ht="15" hidden="false" customHeight="false" outlineLevel="0" collapsed="false">
      <c r="A9" s="0" t="str">
        <f aca="false">B9&amp;C9</f>
        <v>tblEntityOrgGroupMembersLastUpdatedBySessionID</v>
      </c>
      <c r="B9" s="0" t="s">
        <v>1438</v>
      </c>
      <c r="C9" s="65" t="s">
        <v>1458</v>
      </c>
      <c r="D9" s="0" t="s">
        <v>1459</v>
      </c>
      <c r="E9" s="0" t="s">
        <v>1186</v>
      </c>
      <c r="F9" s="0" t="n">
        <v>8</v>
      </c>
      <c r="G9" s="0" t="s">
        <v>904</v>
      </c>
      <c r="I9" s="0" t="s">
        <v>903</v>
      </c>
      <c r="J9" s="0" t="s">
        <v>1460</v>
      </c>
      <c r="K9" s="0" t="s">
        <v>1398</v>
      </c>
      <c r="L9" s="0" t="s">
        <v>1398</v>
      </c>
      <c r="M9" s="0" t="s">
        <v>1398</v>
      </c>
    </row>
    <row r="10" customFormat="false" ht="15" hidden="false" customHeight="false" outlineLevel="0" collapsed="false">
      <c r="A10" s="0" t="str">
        <f aca="false">B10&amp;C10</f>
        <v>tblEntityOrgGroupMembersOCIS_ID</v>
      </c>
      <c r="B10" s="0" t="s">
        <v>1438</v>
      </c>
      <c r="C10" s="65" t="s">
        <v>1461</v>
      </c>
      <c r="D10" s="0" t="s">
        <v>1462</v>
      </c>
      <c r="E10" s="0" t="s">
        <v>1186</v>
      </c>
      <c r="F10" s="0" t="n">
        <v>10</v>
      </c>
      <c r="G10" s="0" t="s">
        <v>904</v>
      </c>
      <c r="J10" s="0" t="s">
        <v>1447</v>
      </c>
      <c r="K10" s="0" t="s">
        <v>1448</v>
      </c>
      <c r="L10" s="0" t="s">
        <v>1165</v>
      </c>
      <c r="M10" s="0" t="s">
        <v>192</v>
      </c>
      <c r="N10" s="0" t="e">
        <f aca="false">VLOOKUP($L10&amp;$M10,nCino_DevProc!$A$1:$S$353,7,0)</f>
        <v>#N/A</v>
      </c>
      <c r="O10" s="326" t="e">
        <f aca="false">VLOOKUP($L10&amp;$M10,Mappings!$A$2:$AK$118,6,0)</f>
        <v>#N/A</v>
      </c>
      <c r="P10" s="0" t="e">
        <f aca="false">VLOOKUP($L10&amp;$M10,Mappings!$A$2:$AK$118,30,0)</f>
        <v>#N/A</v>
      </c>
      <c r="Q10" s="0" t="e">
        <f aca="false">VLOOKUP($L10&amp;$M10,Mappings!$A$2:$AK$118,31,0)</f>
        <v>#N/A</v>
      </c>
      <c r="R10" s="0" t="e">
        <f aca="false">VLOOKUP($L10&amp;$M10,Mappings!$A$2:$AK$118,32,0)</f>
        <v>#N/A</v>
      </c>
      <c r="S10" s="0" t="e">
        <f aca="false">VLOOKUP($L10&amp;$M10,Mappings!$A$2:$AK$118,33,0)</f>
        <v>#N/A</v>
      </c>
      <c r="T10" s="0" t="e">
        <f aca="false">IF(VLOOKUP($L10&amp;$M10,Mappings!$A$3:$O$117,15,0)=0,"",VLOOKUP($L10&amp;$M10,Mappings!$A$3:$O$117,15,0))</f>
        <v>#N/A</v>
      </c>
    </row>
    <row r="11" customFormat="false" ht="15" hidden="false" customHeight="false" outlineLevel="0" collapsed="false">
      <c r="C11" s="65"/>
    </row>
    <row r="12" customFormat="false" ht="15" hidden="false" customHeight="false" outlineLevel="0" collapsed="false">
      <c r="A12" s="0" t="str">
        <f aca="false">B12&amp;C12</f>
        <v>tblEntityOrgGroupsEntityOrgGroupID</v>
      </c>
      <c r="B12" s="0" t="s">
        <v>1463</v>
      </c>
      <c r="C12" s="65" t="s">
        <v>1441</v>
      </c>
      <c r="D12" s="0" t="s">
        <v>1464</v>
      </c>
      <c r="E12" s="0" t="s">
        <v>1186</v>
      </c>
      <c r="F12" s="0" t="n">
        <v>4</v>
      </c>
      <c r="G12" s="0" t="s">
        <v>904</v>
      </c>
      <c r="H12" s="0" t="s">
        <v>1147</v>
      </c>
      <c r="J12" s="0" t="s">
        <v>1465</v>
      </c>
      <c r="K12" s="0" t="s">
        <v>1398</v>
      </c>
      <c r="L12" s="0" t="s">
        <v>1398</v>
      </c>
      <c r="M12" s="0" t="s">
        <v>1398</v>
      </c>
    </row>
    <row r="13" customFormat="false" ht="15" hidden="false" customHeight="false" outlineLevel="0" collapsed="false">
      <c r="A13" s="0" t="str">
        <f aca="false">B13&amp;C13</f>
        <v>tblEntityOrgGroupsOrgName</v>
      </c>
      <c r="B13" s="0" t="s">
        <v>1463</v>
      </c>
      <c r="C13" s="65" t="s">
        <v>1466</v>
      </c>
      <c r="D13" s="0" t="s">
        <v>1467</v>
      </c>
      <c r="E13" s="0" t="s">
        <v>1468</v>
      </c>
      <c r="F13" s="0" t="n">
        <v>255</v>
      </c>
      <c r="G13" s="0" t="s">
        <v>904</v>
      </c>
      <c r="J13" s="0" t="s">
        <v>1447</v>
      </c>
      <c r="K13" s="0" t="s">
        <v>1448</v>
      </c>
      <c r="L13" s="0" t="s">
        <v>1449</v>
      </c>
      <c r="M13" s="0" t="s">
        <v>1469</v>
      </c>
      <c r="N13" s="0" t="e">
        <f aca="false">VLOOKUP($L13&amp;$M13,nCino_DevProc!$A$1:$S$353,7,0)</f>
        <v>#N/A</v>
      </c>
      <c r="O13" s="326" t="e">
        <f aca="false">VLOOKUP($L13&amp;$M13,Mappings!$A$2:$AK$118,6,0)</f>
        <v>#N/A</v>
      </c>
      <c r="P13" s="0" t="e">
        <f aca="false">VLOOKUP($L13&amp;$M13,Mappings!$A$2:$AK$118,30,0)</f>
        <v>#N/A</v>
      </c>
      <c r="Q13" s="0" t="e">
        <f aca="false">VLOOKUP($L13&amp;$M13,Mappings!$A$2:$AK$118,31,0)</f>
        <v>#N/A</v>
      </c>
      <c r="R13" s="0" t="e">
        <f aca="false">VLOOKUP($L13&amp;$M13,Mappings!$A$2:$AK$118,32,0)</f>
        <v>#N/A</v>
      </c>
      <c r="S13" s="0" t="e">
        <f aca="false">VLOOKUP($L13&amp;$M13,Mappings!$A$2:$AK$118,33,0)</f>
        <v>#N/A</v>
      </c>
      <c r="T13" s="0" t="e">
        <f aca="false">IF(VLOOKUP($L13&amp;$M13,Mappings!$A$3:$O$117,15,0)=0,"",VLOOKUP($L13&amp;$M13,Mappings!$A$3:$O$117,15,0))</f>
        <v>#N/A</v>
      </c>
    </row>
    <row r="14" customFormat="false" ht="15" hidden="false" customHeight="false" outlineLevel="0" collapsed="false">
      <c r="A14" s="0" t="str">
        <f aca="false">B14&amp;C14</f>
        <v>tblEntityOrgGroupsUpdateDateTime</v>
      </c>
      <c r="B14" s="0" t="s">
        <v>1463</v>
      </c>
      <c r="C14" s="65" t="s">
        <v>1470</v>
      </c>
      <c r="D14" s="0" t="s">
        <v>1471</v>
      </c>
      <c r="E14" s="0" t="s">
        <v>1457</v>
      </c>
      <c r="G14" s="0" t="s">
        <v>904</v>
      </c>
      <c r="J14" s="0" t="s">
        <v>1447</v>
      </c>
      <c r="K14" s="0" t="s">
        <v>1448</v>
      </c>
      <c r="L14" s="0" t="s">
        <v>1449</v>
      </c>
      <c r="M14" s="0" t="s">
        <v>172</v>
      </c>
      <c r="N14" s="0" t="e">
        <f aca="false">VLOOKUP($L14&amp;$M14,nCino_DevProc!$A$1:$S$353,7,0)</f>
        <v>#N/A</v>
      </c>
      <c r="O14" s="326" t="e">
        <f aca="false">VLOOKUP($L14&amp;$M14,Mappings!$A$2:$AK$118,6,0)</f>
        <v>#N/A</v>
      </c>
      <c r="P14" s="0" t="e">
        <f aca="false">VLOOKUP($L14&amp;$M14,Mappings!$A$2:$AK$118,30,0)</f>
        <v>#N/A</v>
      </c>
      <c r="Q14" s="0" t="e">
        <f aca="false">VLOOKUP($L14&amp;$M14,Mappings!$A$2:$AK$118,31,0)</f>
        <v>#N/A</v>
      </c>
      <c r="R14" s="0" t="e">
        <f aca="false">VLOOKUP($L14&amp;$M14,Mappings!$A$2:$AK$118,32,0)</f>
        <v>#N/A</v>
      </c>
      <c r="S14" s="0" t="e">
        <f aca="false">VLOOKUP($L14&amp;$M14,Mappings!$A$2:$AK$118,33,0)</f>
        <v>#N/A</v>
      </c>
      <c r="T14" s="0" t="e">
        <f aca="false">IF(VLOOKUP($L14&amp;$M14,Mappings!$A$3:$O$117,15,0)=0,"",VLOOKUP($L14&amp;$M14,Mappings!$A$3:$O$117,15,0))</f>
        <v>#N/A</v>
      </c>
    </row>
    <row r="15" customFormat="false" ht="15" hidden="false" customHeight="false" outlineLevel="0" collapsed="false">
      <c r="A15" s="0" t="str">
        <f aca="false">B15&amp;C15</f>
        <v>tblEntityOrgGroupsInitiatedBy</v>
      </c>
      <c r="B15" s="0" t="s">
        <v>1463</v>
      </c>
      <c r="C15" s="65" t="s">
        <v>1472</v>
      </c>
      <c r="D15" s="0" t="s">
        <v>1473</v>
      </c>
      <c r="E15" s="0" t="s">
        <v>1468</v>
      </c>
      <c r="F15" s="0" t="n">
        <v>255</v>
      </c>
      <c r="G15" s="0" t="s">
        <v>904</v>
      </c>
      <c r="J15" s="0" t="s">
        <v>1474</v>
      </c>
      <c r="K15" s="0" t="s">
        <v>1398</v>
      </c>
      <c r="L15" s="0" t="s">
        <v>1398</v>
      </c>
      <c r="M15" s="0" t="s">
        <v>1398</v>
      </c>
    </row>
    <row r="16" customFormat="false" ht="15" hidden="false" customHeight="false" outlineLevel="0" collapsed="false">
      <c r="A16" s="0" t="str">
        <f aca="false">B16&amp;C16</f>
        <v>tblEntityOrgGroupsDate Created</v>
      </c>
      <c r="B16" s="0" t="s">
        <v>1463</v>
      </c>
      <c r="C16" s="65" t="s">
        <v>1475</v>
      </c>
      <c r="D16" s="0" t="s">
        <v>1476</v>
      </c>
      <c r="E16" s="0" t="s">
        <v>1457</v>
      </c>
      <c r="G16" s="0" t="s">
        <v>904</v>
      </c>
      <c r="J16" s="0" t="s">
        <v>1447</v>
      </c>
      <c r="K16" s="0" t="s">
        <v>1448</v>
      </c>
      <c r="L16" s="0" t="s">
        <v>1449</v>
      </c>
      <c r="M16" s="0" t="s">
        <v>164</v>
      </c>
      <c r="N16" s="0" t="e">
        <f aca="false">VLOOKUP($L16&amp;$M16,nCino_DevProc!$A$1:$S$353,7,0)</f>
        <v>#N/A</v>
      </c>
      <c r="O16" s="326" t="e">
        <f aca="false">VLOOKUP($L16&amp;$M16,Mappings!$A$2:$AK$118,6,0)</f>
        <v>#N/A</v>
      </c>
      <c r="P16" s="0" t="e">
        <f aca="false">VLOOKUP($L16&amp;$M16,Mappings!$A$2:$AK$118,30,0)</f>
        <v>#N/A</v>
      </c>
      <c r="Q16" s="0" t="e">
        <f aca="false">VLOOKUP($L16&amp;$M16,Mappings!$A$2:$AK$118,31,0)</f>
        <v>#N/A</v>
      </c>
      <c r="R16" s="0" t="e">
        <f aca="false">VLOOKUP($L16&amp;$M16,Mappings!$A$2:$AK$118,32,0)</f>
        <v>#N/A</v>
      </c>
      <c r="S16" s="0" t="e">
        <f aca="false">VLOOKUP($L16&amp;$M16,Mappings!$A$2:$AK$118,33,0)</f>
        <v>#N/A</v>
      </c>
      <c r="T16" s="0" t="e">
        <f aca="false">IF(VLOOKUP($L16&amp;$M16,Mappings!$A$3:$O$117,15,0)=0,"",VLOOKUP($L16&amp;$M16,Mappings!$A$3:$O$117,15,0))</f>
        <v>#N/A</v>
      </c>
    </row>
    <row r="17" customFormat="false" ht="15" hidden="false" customHeight="false" outlineLevel="0" collapsed="false">
      <c r="A17" s="0" t="str">
        <f aca="false">B17&amp;C17</f>
        <v>tblEntityOrgGroupsResolvedBy</v>
      </c>
      <c r="B17" s="0" t="s">
        <v>1463</v>
      </c>
      <c r="C17" s="65" t="s">
        <v>1477</v>
      </c>
      <c r="D17" s="0" t="s">
        <v>1478</v>
      </c>
      <c r="E17" s="0" t="s">
        <v>1468</v>
      </c>
      <c r="F17" s="0" t="n">
        <v>255</v>
      </c>
      <c r="G17" s="0" t="s">
        <v>904</v>
      </c>
      <c r="J17" s="0" t="s">
        <v>1479</v>
      </c>
      <c r="K17" s="0" t="s">
        <v>1398</v>
      </c>
      <c r="L17" s="0" t="s">
        <v>1398</v>
      </c>
      <c r="M17" s="0" t="s">
        <v>1398</v>
      </c>
      <c r="U17" s="0" t="s">
        <v>1474</v>
      </c>
    </row>
    <row r="18" customFormat="false" ht="15" hidden="false" customHeight="false" outlineLevel="0" collapsed="false">
      <c r="A18" s="0" t="str">
        <f aca="false">B18&amp;C18</f>
        <v>tblEntityOrgGroupsResolvedByDate</v>
      </c>
      <c r="B18" s="0" t="s">
        <v>1463</v>
      </c>
      <c r="C18" s="65" t="s">
        <v>1480</v>
      </c>
      <c r="D18" s="0" t="s">
        <v>1481</v>
      </c>
      <c r="E18" s="0" t="s">
        <v>1457</v>
      </c>
      <c r="G18" s="0" t="s">
        <v>904</v>
      </c>
      <c r="J18" s="0" t="s">
        <v>1447</v>
      </c>
      <c r="K18" s="0" t="s">
        <v>1448</v>
      </c>
      <c r="L18" s="0" t="s">
        <v>1449</v>
      </c>
      <c r="M18" s="0" t="s">
        <v>172</v>
      </c>
      <c r="N18" s="0" t="e">
        <f aca="false">VLOOKUP($L18&amp;$M18,nCino_DevProc!$A$1:$S$353,7,0)</f>
        <v>#N/A</v>
      </c>
      <c r="O18" s="326" t="e">
        <f aca="false">VLOOKUP($L18&amp;$M18,Mappings!$A$2:$AK$118,6,0)</f>
        <v>#N/A</v>
      </c>
      <c r="P18" s="0" t="e">
        <f aca="false">VLOOKUP($L18&amp;$M18,Mappings!$A$2:$AK$118,30,0)</f>
        <v>#N/A</v>
      </c>
      <c r="Q18" s="0" t="e">
        <f aca="false">VLOOKUP($L18&amp;$M18,Mappings!$A$2:$AK$118,31,0)</f>
        <v>#N/A</v>
      </c>
      <c r="R18" s="0" t="e">
        <f aca="false">VLOOKUP($L18&amp;$M18,Mappings!$A$2:$AK$118,32,0)</f>
        <v>#N/A</v>
      </c>
      <c r="S18" s="0" t="e">
        <f aca="false">VLOOKUP($L18&amp;$M18,Mappings!$A$2:$AK$118,33,0)</f>
        <v>#N/A</v>
      </c>
      <c r="T18" s="0" t="e">
        <f aca="false">IF(VLOOKUP($L18&amp;$M18,Mappings!$A$3:$O$117,15,0)=0,"",VLOOKUP($L18&amp;$M18,Mappings!$A$3:$O$117,15,0))</f>
        <v>#N/A</v>
      </c>
    </row>
    <row r="19" customFormat="false" ht="15" hidden="false" customHeight="false" outlineLevel="0" collapsed="false">
      <c r="B19" s="0" t="s">
        <v>1463</v>
      </c>
      <c r="C19" s="0" t="s">
        <v>1458</v>
      </c>
      <c r="D19" s="0" t="s">
        <v>1459</v>
      </c>
      <c r="E19" s="0" t="s">
        <v>1186</v>
      </c>
      <c r="F19" s="0" t="n">
        <v>8</v>
      </c>
      <c r="G19" s="0" t="s">
        <v>904</v>
      </c>
      <c r="I19" s="0" t="s">
        <v>903</v>
      </c>
      <c r="J19" s="0" t="s">
        <v>1460</v>
      </c>
      <c r="K19" s="0" t="s">
        <v>1398</v>
      </c>
      <c r="L19" s="0" t="s">
        <v>1398</v>
      </c>
      <c r="M19" s="0" t="s">
        <v>1398</v>
      </c>
    </row>
    <row r="20" customFormat="false" ht="15" hidden="false" customHeight="false" outlineLevel="0" collapsed="false">
      <c r="C20" s="65"/>
    </row>
    <row r="21" customFormat="false" ht="15" hidden="false" customHeight="false" outlineLevel="0" collapsed="false">
      <c r="C21" s="65"/>
    </row>
    <row r="22" customFormat="false" ht="15" hidden="false" customHeight="false" outlineLevel="0" collapsed="false">
      <c r="C22" s="65"/>
    </row>
    <row r="23" customFormat="false" ht="15" hidden="false" customHeight="false" outlineLevel="0" collapsed="false">
      <c r="C23" s="65"/>
    </row>
  </sheetData>
  <autoFilter ref="B2:U19"/>
  <mergeCells count="2">
    <mergeCell ref="B1:J1"/>
    <mergeCell ref="L1:U1"/>
  </mergeCell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0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 activeCellId="0" sqref="B2"/>
    </sheetView>
  </sheetViews>
  <sheetFormatPr defaultColWidth="8.5703125" defaultRowHeight="15" zeroHeight="false" outlineLevelRow="0" outlineLevelCol="0"/>
  <cols>
    <col collapsed="false" customWidth="true" hidden="false" outlineLevel="0" max="1" min="1" style="0" width="30"/>
    <col collapsed="false" customWidth="true" hidden="false" outlineLevel="0" max="2" min="2" style="0" width="42"/>
    <col collapsed="false" customWidth="true" hidden="false" outlineLevel="0" max="3" min="3" style="0" width="20.71"/>
    <col collapsed="false" customWidth="true" hidden="false" outlineLevel="0" max="4" min="4" style="0" width="32"/>
    <col collapsed="false" customWidth="true" hidden="false" outlineLevel="0" max="6" min="5" style="0" width="29.86"/>
    <col collapsed="false" customWidth="true" hidden="false" outlineLevel="0" max="7" min="7" style="0" width="27.86"/>
    <col collapsed="false" customWidth="true" hidden="false" outlineLevel="0" max="8" min="8" style="0" width="37.42"/>
  </cols>
  <sheetData>
    <row r="1" customFormat="false" ht="15" hidden="false" customHeight="false" outlineLevel="0" collapsed="false">
      <c r="A1" s="344" t="s">
        <v>1482</v>
      </c>
      <c r="B1" s="344" t="s">
        <v>849</v>
      </c>
      <c r="C1" s="344" t="s">
        <v>1392</v>
      </c>
      <c r="D1" s="344" t="s">
        <v>876</v>
      </c>
      <c r="E1" s="344" t="s">
        <v>1483</v>
      </c>
      <c r="F1" s="344" t="s">
        <v>1484</v>
      </c>
      <c r="G1" s="345" t="s">
        <v>1485</v>
      </c>
      <c r="H1" s="345" t="s">
        <v>1486</v>
      </c>
    </row>
    <row r="2" customFormat="false" ht="15" hidden="false" customHeight="false" outlineLevel="0" collapsed="false">
      <c r="A2" s="104" t="s">
        <v>72</v>
      </c>
      <c r="B2" s="346" t="s">
        <v>71</v>
      </c>
      <c r="C2" s="347" t="s">
        <v>911</v>
      </c>
      <c r="D2" s="348" t="s">
        <v>160</v>
      </c>
      <c r="E2" s="349" t="s">
        <v>1487</v>
      </c>
      <c r="F2" s="349"/>
      <c r="G2" s="306" t="s">
        <v>1488</v>
      </c>
      <c r="H2" s="306" t="s">
        <v>1488</v>
      </c>
    </row>
    <row r="3" customFormat="false" ht="15" hidden="false" customHeight="false" outlineLevel="0" collapsed="false">
      <c r="A3" s="306" t="s">
        <v>103</v>
      </c>
      <c r="B3" s="350" t="s">
        <v>102</v>
      </c>
      <c r="C3" s="351" t="s">
        <v>911</v>
      </c>
      <c r="D3" s="306" t="s">
        <v>160</v>
      </c>
      <c r="E3" s="349" t="s">
        <v>1487</v>
      </c>
      <c r="F3" s="349"/>
      <c r="G3" s="306" t="s">
        <v>1488</v>
      </c>
      <c r="H3" s="306" t="s">
        <v>1488</v>
      </c>
    </row>
    <row r="4" customFormat="false" ht="14.25" hidden="false" customHeight="true" outlineLevel="0" collapsed="false">
      <c r="A4" s="302" t="s">
        <v>103</v>
      </c>
      <c r="B4" s="350" t="s">
        <v>102</v>
      </c>
      <c r="C4" s="351" t="s">
        <v>842</v>
      </c>
      <c r="D4" s="352" t="s">
        <v>841</v>
      </c>
      <c r="E4" s="353" t="s">
        <v>1489</v>
      </c>
      <c r="F4" s="354" t="s">
        <v>1489</v>
      </c>
      <c r="G4" s="337" t="s">
        <v>904</v>
      </c>
      <c r="H4" s="355" t="s">
        <v>1490</v>
      </c>
    </row>
    <row r="5" customFormat="false" ht="15" hidden="false" customHeight="false" outlineLevel="0" collapsed="false">
      <c r="A5" s="302" t="s">
        <v>103</v>
      </c>
      <c r="B5" s="350"/>
      <c r="C5" s="351"/>
      <c r="D5" s="352"/>
      <c r="E5" s="353" t="s">
        <v>1491</v>
      </c>
      <c r="F5" s="354" t="s">
        <v>1491</v>
      </c>
      <c r="G5" s="337"/>
      <c r="H5" s="355"/>
    </row>
    <row r="6" customFormat="false" ht="15" hidden="false" customHeight="false" outlineLevel="0" collapsed="false">
      <c r="A6" s="302" t="s">
        <v>103</v>
      </c>
      <c r="B6" s="350"/>
      <c r="C6" s="351"/>
      <c r="D6" s="352"/>
      <c r="E6" s="353" t="s">
        <v>1492</v>
      </c>
      <c r="F6" s="354" t="s">
        <v>1492</v>
      </c>
      <c r="G6" s="337"/>
      <c r="H6" s="355"/>
    </row>
    <row r="7" customFormat="false" ht="15" hidden="false" customHeight="false" outlineLevel="0" collapsed="false">
      <c r="A7" s="306" t="s">
        <v>69</v>
      </c>
      <c r="B7" s="350" t="s">
        <v>68</v>
      </c>
      <c r="C7" s="351" t="s">
        <v>911</v>
      </c>
      <c r="D7" s="306" t="s">
        <v>160</v>
      </c>
      <c r="E7" s="349" t="s">
        <v>1487</v>
      </c>
      <c r="F7" s="349"/>
      <c r="G7" s="306" t="s">
        <v>1488</v>
      </c>
      <c r="H7" s="306" t="s">
        <v>1488</v>
      </c>
    </row>
    <row r="8" customFormat="false" ht="15" hidden="false" customHeight="false" outlineLevel="0" collapsed="false">
      <c r="A8" s="356" t="s">
        <v>97</v>
      </c>
      <c r="B8" s="356" t="s">
        <v>1493</v>
      </c>
      <c r="C8" s="351" t="s">
        <v>911</v>
      </c>
      <c r="D8" s="306" t="s">
        <v>160</v>
      </c>
      <c r="E8" s="349" t="s">
        <v>1487</v>
      </c>
      <c r="F8" s="349"/>
      <c r="G8" s="306" t="s">
        <v>1488</v>
      </c>
      <c r="H8" s="306" t="s">
        <v>1488</v>
      </c>
    </row>
    <row r="9" customFormat="false" ht="14.25" hidden="false" customHeight="true" outlineLevel="0" collapsed="false">
      <c r="A9" s="357" t="s">
        <v>97</v>
      </c>
      <c r="B9" s="356" t="s">
        <v>1493</v>
      </c>
      <c r="C9" s="358" t="s">
        <v>695</v>
      </c>
      <c r="D9" s="356" t="s">
        <v>694</v>
      </c>
      <c r="E9" s="3" t="s">
        <v>1494</v>
      </c>
      <c r="F9" s="105" t="s">
        <v>1494</v>
      </c>
      <c r="G9" s="338" t="s">
        <v>904</v>
      </c>
      <c r="H9" s="338" t="s">
        <v>1490</v>
      </c>
    </row>
    <row r="10" customFormat="false" ht="15" hidden="false" customHeight="false" outlineLevel="0" collapsed="false">
      <c r="A10" s="357" t="s">
        <v>97</v>
      </c>
      <c r="B10" s="356"/>
      <c r="C10" s="358"/>
      <c r="D10" s="356"/>
      <c r="E10" s="3" t="s">
        <v>1495</v>
      </c>
      <c r="F10" s="105" t="s">
        <v>1495</v>
      </c>
      <c r="G10" s="338"/>
      <c r="H10" s="338"/>
    </row>
    <row r="11" customFormat="false" ht="15" hidden="false" customHeight="false" outlineLevel="0" collapsed="false">
      <c r="A11" s="357" t="s">
        <v>97</v>
      </c>
      <c r="B11" s="356"/>
      <c r="C11" s="358"/>
      <c r="D11" s="356"/>
      <c r="E11" s="3" t="s">
        <v>1496</v>
      </c>
      <c r="F11" s="105" t="s">
        <v>1496</v>
      </c>
      <c r="G11" s="338"/>
      <c r="H11" s="338"/>
    </row>
    <row r="12" customFormat="false" ht="15" hidden="false" customHeight="false" outlineLevel="0" collapsed="false">
      <c r="A12" s="357" t="s">
        <v>97</v>
      </c>
      <c r="B12" s="356"/>
      <c r="C12" s="358"/>
      <c r="D12" s="356"/>
      <c r="E12" s="3" t="s">
        <v>1497</v>
      </c>
      <c r="F12" s="105" t="s">
        <v>1497</v>
      </c>
      <c r="G12" s="338"/>
      <c r="H12" s="338"/>
    </row>
    <row r="13" customFormat="false" ht="15" hidden="false" customHeight="false" outlineLevel="0" collapsed="false">
      <c r="A13" s="357" t="s">
        <v>97</v>
      </c>
      <c r="B13" s="356"/>
      <c r="C13" s="358"/>
      <c r="D13" s="356"/>
      <c r="E13" s="3" t="s">
        <v>1498</v>
      </c>
      <c r="F13" s="105" t="s">
        <v>1498</v>
      </c>
      <c r="G13" s="338"/>
      <c r="H13" s="338"/>
    </row>
    <row r="14" customFormat="false" ht="15" hidden="false" customHeight="false" outlineLevel="0" collapsed="false">
      <c r="A14" s="357" t="s">
        <v>97</v>
      </c>
      <c r="B14" s="356"/>
      <c r="C14" s="358"/>
      <c r="D14" s="356"/>
      <c r="E14" s="3" t="s">
        <v>1499</v>
      </c>
      <c r="F14" s="105" t="s">
        <v>1499</v>
      </c>
      <c r="G14" s="338"/>
      <c r="H14" s="338"/>
    </row>
    <row r="15" customFormat="false" ht="15" hidden="false" customHeight="false" outlineLevel="0" collapsed="false">
      <c r="A15" s="357" t="s">
        <v>97</v>
      </c>
      <c r="B15" s="356"/>
      <c r="C15" s="358"/>
      <c r="D15" s="356"/>
      <c r="E15" s="3" t="s">
        <v>1500</v>
      </c>
      <c r="F15" s="105" t="s">
        <v>1500</v>
      </c>
      <c r="G15" s="338"/>
      <c r="H15" s="338"/>
    </row>
    <row r="16" customFormat="false" ht="15" hidden="false" customHeight="false" outlineLevel="0" collapsed="false">
      <c r="A16" s="357" t="s">
        <v>97</v>
      </c>
      <c r="B16" s="356"/>
      <c r="C16" s="358"/>
      <c r="D16" s="356"/>
      <c r="E16" s="3" t="s">
        <v>1501</v>
      </c>
      <c r="F16" s="105" t="s">
        <v>1501</v>
      </c>
      <c r="G16" s="338"/>
      <c r="H16" s="338"/>
    </row>
    <row r="17" customFormat="false" ht="15" hidden="false" customHeight="false" outlineLevel="0" collapsed="false">
      <c r="A17" s="357" t="s">
        <v>97</v>
      </c>
      <c r="B17" s="356"/>
      <c r="C17" s="358"/>
      <c r="D17" s="356"/>
      <c r="E17" s="3" t="s">
        <v>1502</v>
      </c>
      <c r="F17" s="105" t="s">
        <v>1502</v>
      </c>
      <c r="G17" s="338"/>
      <c r="H17" s="338"/>
    </row>
    <row r="18" customFormat="false" ht="15" hidden="false" customHeight="false" outlineLevel="0" collapsed="false">
      <c r="A18" s="357" t="s">
        <v>97</v>
      </c>
      <c r="B18" s="356"/>
      <c r="C18" s="358"/>
      <c r="D18" s="356"/>
      <c r="E18" s="3" t="s">
        <v>1503</v>
      </c>
      <c r="F18" s="105" t="s">
        <v>1503</v>
      </c>
      <c r="G18" s="338"/>
      <c r="H18" s="338"/>
    </row>
    <row r="19" customFormat="false" ht="15" hidden="false" customHeight="false" outlineLevel="0" collapsed="false">
      <c r="A19" s="357" t="s">
        <v>97</v>
      </c>
      <c r="B19" s="356"/>
      <c r="C19" s="358"/>
      <c r="D19" s="356"/>
      <c r="E19" s="3" t="s">
        <v>1504</v>
      </c>
      <c r="F19" s="105" t="s">
        <v>1504</v>
      </c>
      <c r="G19" s="338"/>
      <c r="H19" s="338"/>
    </row>
    <row r="20" customFormat="false" ht="15" hidden="false" customHeight="false" outlineLevel="0" collapsed="false">
      <c r="A20" s="357" t="s">
        <v>97</v>
      </c>
      <c r="B20" s="356"/>
      <c r="C20" s="358"/>
      <c r="D20" s="356"/>
      <c r="E20" s="3" t="s">
        <v>1505</v>
      </c>
      <c r="F20" s="105" t="s">
        <v>1505</v>
      </c>
      <c r="G20" s="338"/>
      <c r="H20" s="338"/>
    </row>
    <row r="21" customFormat="false" ht="15" hidden="false" customHeight="false" outlineLevel="0" collapsed="false">
      <c r="A21" s="357" t="s">
        <v>97</v>
      </c>
      <c r="B21" s="356"/>
      <c r="C21" s="358"/>
      <c r="D21" s="356"/>
      <c r="E21" s="3" t="s">
        <v>1506</v>
      </c>
      <c r="F21" s="105" t="s">
        <v>1506</v>
      </c>
      <c r="G21" s="338"/>
      <c r="H21" s="338"/>
    </row>
    <row r="22" customFormat="false" ht="15" hidden="false" customHeight="false" outlineLevel="0" collapsed="false">
      <c r="A22" s="357" t="s">
        <v>97</v>
      </c>
      <c r="B22" s="356"/>
      <c r="C22" s="358"/>
      <c r="D22" s="356"/>
      <c r="E22" s="3" t="s">
        <v>1507</v>
      </c>
      <c r="F22" s="105" t="s">
        <v>1507</v>
      </c>
      <c r="G22" s="338"/>
      <c r="H22" s="338"/>
    </row>
    <row r="23" customFormat="false" ht="15" hidden="false" customHeight="false" outlineLevel="0" collapsed="false">
      <c r="A23" s="357" t="s">
        <v>97</v>
      </c>
      <c r="B23" s="356"/>
      <c r="C23" s="358"/>
      <c r="D23" s="356"/>
      <c r="E23" s="3" t="s">
        <v>1508</v>
      </c>
      <c r="F23" s="105" t="s">
        <v>1508</v>
      </c>
      <c r="G23" s="338"/>
      <c r="H23" s="338"/>
    </row>
    <row r="24" customFormat="false" ht="15" hidden="false" customHeight="false" outlineLevel="0" collapsed="false">
      <c r="A24" s="357" t="s">
        <v>97</v>
      </c>
      <c r="B24" s="356"/>
      <c r="C24" s="358"/>
      <c r="D24" s="356"/>
      <c r="E24" s="3" t="s">
        <v>1509</v>
      </c>
      <c r="F24" s="105" t="s">
        <v>1509</v>
      </c>
      <c r="G24" s="338"/>
      <c r="H24" s="338"/>
    </row>
    <row r="25" customFormat="false" ht="15" hidden="false" customHeight="false" outlineLevel="0" collapsed="false">
      <c r="A25" s="357" t="s">
        <v>97</v>
      </c>
      <c r="B25" s="356"/>
      <c r="C25" s="358"/>
      <c r="D25" s="356"/>
      <c r="E25" s="3" t="s">
        <v>1510</v>
      </c>
      <c r="F25" s="105" t="s">
        <v>1510</v>
      </c>
      <c r="G25" s="338"/>
      <c r="H25" s="338"/>
    </row>
    <row r="26" customFormat="false" ht="15" hidden="false" customHeight="false" outlineLevel="0" collapsed="false">
      <c r="A26" s="357" t="s">
        <v>97</v>
      </c>
      <c r="B26" s="356"/>
      <c r="C26" s="358"/>
      <c r="D26" s="356"/>
      <c r="E26" s="3" t="s">
        <v>1511</v>
      </c>
      <c r="F26" s="105" t="s">
        <v>1511</v>
      </c>
      <c r="G26" s="338"/>
      <c r="H26" s="338"/>
    </row>
    <row r="27" customFormat="false" ht="15" hidden="false" customHeight="false" outlineLevel="0" collapsed="false">
      <c r="A27" s="357" t="s">
        <v>97</v>
      </c>
      <c r="B27" s="356"/>
      <c r="C27" s="358"/>
      <c r="D27" s="356"/>
      <c r="E27" s="3" t="s">
        <v>385</v>
      </c>
      <c r="F27" s="105" t="s">
        <v>385</v>
      </c>
      <c r="G27" s="338"/>
      <c r="H27" s="338"/>
    </row>
    <row r="28" customFormat="false" ht="15" hidden="false" customHeight="false" outlineLevel="0" collapsed="false">
      <c r="A28" s="357" t="s">
        <v>97</v>
      </c>
      <c r="B28" s="356"/>
      <c r="C28" s="358"/>
      <c r="D28" s="356"/>
      <c r="E28" s="3" t="s">
        <v>1512</v>
      </c>
      <c r="F28" s="105" t="s">
        <v>1512</v>
      </c>
      <c r="G28" s="338"/>
      <c r="H28" s="338"/>
    </row>
    <row r="29" customFormat="false" ht="15" hidden="false" customHeight="false" outlineLevel="0" collapsed="false">
      <c r="A29" s="357" t="s">
        <v>97</v>
      </c>
      <c r="B29" s="356"/>
      <c r="C29" s="358"/>
      <c r="D29" s="356"/>
      <c r="E29" s="3" t="s">
        <v>1513</v>
      </c>
      <c r="F29" s="105" t="s">
        <v>1513</v>
      </c>
      <c r="G29" s="338"/>
      <c r="H29" s="338"/>
    </row>
    <row r="30" customFormat="false" ht="15" hidden="false" customHeight="false" outlineLevel="0" collapsed="false">
      <c r="A30" s="357" t="s">
        <v>97</v>
      </c>
      <c r="B30" s="356"/>
      <c r="C30" s="358"/>
      <c r="D30" s="356"/>
      <c r="E30" s="3" t="s">
        <v>1514</v>
      </c>
      <c r="F30" s="105" t="s">
        <v>1514</v>
      </c>
      <c r="G30" s="338"/>
      <c r="H30" s="338"/>
    </row>
    <row r="31" customFormat="false" ht="15" hidden="false" customHeight="false" outlineLevel="0" collapsed="false">
      <c r="A31" s="357" t="s">
        <v>97</v>
      </c>
      <c r="B31" s="356"/>
      <c r="C31" s="358"/>
      <c r="D31" s="356"/>
      <c r="E31" s="3" t="s">
        <v>1515</v>
      </c>
      <c r="F31" s="105" t="s">
        <v>1515</v>
      </c>
      <c r="G31" s="338"/>
      <c r="H31" s="338"/>
    </row>
    <row r="32" customFormat="false" ht="15" hidden="false" customHeight="false" outlineLevel="0" collapsed="false">
      <c r="A32" s="357" t="s">
        <v>97</v>
      </c>
      <c r="B32" s="356"/>
      <c r="C32" s="358"/>
      <c r="D32" s="356"/>
      <c r="E32" s="3" t="s">
        <v>1516</v>
      </c>
      <c r="F32" s="105" t="s">
        <v>1516</v>
      </c>
      <c r="G32" s="338"/>
      <c r="H32" s="338"/>
    </row>
    <row r="33" customFormat="false" ht="15" hidden="false" customHeight="false" outlineLevel="0" collapsed="false">
      <c r="A33" s="357" t="s">
        <v>97</v>
      </c>
      <c r="B33" s="356"/>
      <c r="C33" s="358"/>
      <c r="D33" s="356"/>
      <c r="E33" s="3" t="s">
        <v>1517</v>
      </c>
      <c r="F33" s="105" t="s">
        <v>1517</v>
      </c>
      <c r="G33" s="338"/>
      <c r="H33" s="338"/>
    </row>
    <row r="34" customFormat="false" ht="15" hidden="false" customHeight="false" outlineLevel="0" collapsed="false">
      <c r="A34" s="357" t="s">
        <v>97</v>
      </c>
      <c r="B34" s="356"/>
      <c r="C34" s="358"/>
      <c r="D34" s="356"/>
      <c r="E34" s="3" t="s">
        <v>1518</v>
      </c>
      <c r="F34" s="105" t="s">
        <v>1518</v>
      </c>
      <c r="G34" s="338"/>
      <c r="H34" s="338"/>
    </row>
    <row r="35" customFormat="false" ht="15" hidden="false" customHeight="false" outlineLevel="0" collapsed="false">
      <c r="A35" s="357" t="s">
        <v>97</v>
      </c>
      <c r="B35" s="356"/>
      <c r="C35" s="358"/>
      <c r="D35" s="356"/>
      <c r="E35" s="3" t="s">
        <v>1519</v>
      </c>
      <c r="F35" s="105" t="s">
        <v>1519</v>
      </c>
      <c r="G35" s="338"/>
      <c r="H35" s="338"/>
    </row>
    <row r="36" customFormat="false" ht="15" hidden="false" customHeight="false" outlineLevel="0" collapsed="false">
      <c r="A36" s="357" t="s">
        <v>97</v>
      </c>
      <c r="B36" s="356"/>
      <c r="C36" s="358"/>
      <c r="D36" s="356"/>
      <c r="E36" s="3" t="s">
        <v>1520</v>
      </c>
      <c r="F36" s="105" t="s">
        <v>1520</v>
      </c>
      <c r="G36" s="338"/>
      <c r="H36" s="338"/>
    </row>
    <row r="37" customFormat="false" ht="15" hidden="false" customHeight="false" outlineLevel="0" collapsed="false">
      <c r="A37" s="357" t="s">
        <v>97</v>
      </c>
      <c r="B37" s="356"/>
      <c r="C37" s="358"/>
      <c r="D37" s="356"/>
      <c r="E37" s="3" t="s">
        <v>1521</v>
      </c>
      <c r="F37" s="105" t="s">
        <v>1521</v>
      </c>
      <c r="G37" s="338"/>
      <c r="H37" s="338"/>
    </row>
    <row r="38" customFormat="false" ht="14.25" hidden="false" customHeight="true" outlineLevel="0" collapsed="false">
      <c r="A38" s="357" t="s">
        <v>97</v>
      </c>
      <c r="B38" s="356" t="s">
        <v>1493</v>
      </c>
      <c r="C38" s="358" t="s">
        <v>131</v>
      </c>
      <c r="D38" s="356" t="s">
        <v>275</v>
      </c>
      <c r="E38" s="3" t="s">
        <v>1522</v>
      </c>
      <c r="F38" s="105" t="s">
        <v>1522</v>
      </c>
      <c r="G38" s="338" t="s">
        <v>904</v>
      </c>
      <c r="H38" s="338" t="s">
        <v>1490</v>
      </c>
    </row>
    <row r="39" customFormat="false" ht="15" hidden="false" customHeight="false" outlineLevel="0" collapsed="false">
      <c r="A39" s="357" t="s">
        <v>97</v>
      </c>
      <c r="B39" s="356"/>
      <c r="C39" s="358"/>
      <c r="D39" s="356"/>
      <c r="E39" s="3" t="s">
        <v>1523</v>
      </c>
      <c r="F39" s="105" t="s">
        <v>1523</v>
      </c>
      <c r="G39" s="338"/>
      <c r="H39" s="338"/>
    </row>
    <row r="40" customFormat="false" ht="15" hidden="false" customHeight="false" outlineLevel="0" collapsed="false">
      <c r="A40" s="357" t="s">
        <v>97</v>
      </c>
      <c r="B40" s="356"/>
      <c r="C40" s="358"/>
      <c r="D40" s="356"/>
      <c r="E40" s="3" t="s">
        <v>1524</v>
      </c>
      <c r="F40" s="105" t="s">
        <v>1524</v>
      </c>
      <c r="G40" s="338"/>
      <c r="H40" s="338"/>
    </row>
    <row r="41" customFormat="false" ht="15" hidden="false" customHeight="false" outlineLevel="0" collapsed="false">
      <c r="A41" s="357" t="s">
        <v>97</v>
      </c>
      <c r="B41" s="356"/>
      <c r="C41" s="358"/>
      <c r="D41" s="356"/>
      <c r="E41" s="3" t="s">
        <v>1525</v>
      </c>
      <c r="F41" s="105" t="s">
        <v>1525</v>
      </c>
      <c r="G41" s="338"/>
      <c r="H41" s="338"/>
    </row>
    <row r="42" customFormat="false" ht="15" hidden="false" customHeight="false" outlineLevel="0" collapsed="false">
      <c r="A42" s="357" t="s">
        <v>97</v>
      </c>
      <c r="B42" s="356"/>
      <c r="C42" s="358"/>
      <c r="D42" s="356"/>
      <c r="E42" s="3" t="s">
        <v>1526</v>
      </c>
      <c r="F42" s="105" t="s">
        <v>1526</v>
      </c>
      <c r="G42" s="338"/>
      <c r="H42" s="338"/>
    </row>
    <row r="43" customFormat="false" ht="15" hidden="false" customHeight="false" outlineLevel="0" collapsed="false">
      <c r="A43" s="357" t="s">
        <v>97</v>
      </c>
      <c r="B43" s="356"/>
      <c r="C43" s="358"/>
      <c r="D43" s="356"/>
      <c r="E43" s="3" t="s">
        <v>1527</v>
      </c>
      <c r="F43" s="105" t="s">
        <v>1527</v>
      </c>
      <c r="G43" s="338"/>
      <c r="H43" s="338"/>
    </row>
    <row r="44" customFormat="false" ht="15" hidden="false" customHeight="false" outlineLevel="0" collapsed="false">
      <c r="A44" s="357" t="s">
        <v>97</v>
      </c>
      <c r="B44" s="356"/>
      <c r="C44" s="358"/>
      <c r="D44" s="356"/>
      <c r="E44" s="3" t="s">
        <v>1528</v>
      </c>
      <c r="F44" s="105" t="s">
        <v>1528</v>
      </c>
      <c r="G44" s="338"/>
      <c r="H44" s="338"/>
    </row>
    <row r="45" customFormat="false" ht="15" hidden="false" customHeight="false" outlineLevel="0" collapsed="false">
      <c r="A45" s="357" t="s">
        <v>97</v>
      </c>
      <c r="B45" s="356"/>
      <c r="C45" s="358"/>
      <c r="D45" s="356"/>
      <c r="E45" s="3" t="s">
        <v>1529</v>
      </c>
      <c r="F45" s="105" t="s">
        <v>1529</v>
      </c>
      <c r="G45" s="338"/>
      <c r="H45" s="338"/>
    </row>
    <row r="46" customFormat="false" ht="15" hidden="false" customHeight="false" outlineLevel="0" collapsed="false">
      <c r="A46" s="357" t="s">
        <v>97</v>
      </c>
      <c r="B46" s="356"/>
      <c r="C46" s="358"/>
      <c r="D46" s="356"/>
      <c r="E46" s="3" t="s">
        <v>1530</v>
      </c>
      <c r="F46" s="105" t="s">
        <v>1530</v>
      </c>
      <c r="G46" s="338"/>
      <c r="H46" s="338"/>
    </row>
    <row r="47" customFormat="false" ht="15" hidden="false" customHeight="false" outlineLevel="0" collapsed="false">
      <c r="A47" s="357" t="s">
        <v>97</v>
      </c>
      <c r="B47" s="356"/>
      <c r="C47" s="358"/>
      <c r="D47" s="356"/>
      <c r="E47" s="3" t="s">
        <v>1531</v>
      </c>
      <c r="F47" s="105" t="s">
        <v>1531</v>
      </c>
      <c r="G47" s="338"/>
      <c r="H47" s="338"/>
    </row>
    <row r="48" customFormat="false" ht="15" hidden="false" customHeight="false" outlineLevel="0" collapsed="false">
      <c r="A48" s="357" t="s">
        <v>97</v>
      </c>
      <c r="B48" s="356"/>
      <c r="C48" s="358"/>
      <c r="D48" s="356"/>
      <c r="E48" s="3" t="s">
        <v>1532</v>
      </c>
      <c r="F48" s="105" t="s">
        <v>1532</v>
      </c>
      <c r="G48" s="338"/>
      <c r="H48" s="338"/>
    </row>
    <row r="49" customFormat="false" ht="15" hidden="false" customHeight="false" outlineLevel="0" collapsed="false">
      <c r="A49" s="357" t="s">
        <v>97</v>
      </c>
      <c r="B49" s="356"/>
      <c r="C49" s="358"/>
      <c r="D49" s="356"/>
      <c r="E49" s="3" t="s">
        <v>1533</v>
      </c>
      <c r="F49" s="105" t="s">
        <v>1533</v>
      </c>
      <c r="G49" s="338"/>
      <c r="H49" s="338"/>
    </row>
    <row r="50" customFormat="false" ht="15" hidden="false" customHeight="false" outlineLevel="0" collapsed="false">
      <c r="A50" s="357" t="s">
        <v>97</v>
      </c>
      <c r="B50" s="356"/>
      <c r="C50" s="358"/>
      <c r="D50" s="356"/>
      <c r="E50" s="3" t="s">
        <v>1534</v>
      </c>
      <c r="F50" s="105" t="s">
        <v>1534</v>
      </c>
      <c r="G50" s="338"/>
      <c r="H50" s="338"/>
    </row>
    <row r="51" customFormat="false" ht="15" hidden="false" customHeight="false" outlineLevel="0" collapsed="false">
      <c r="A51" s="357" t="s">
        <v>97</v>
      </c>
      <c r="B51" s="356"/>
      <c r="C51" s="358"/>
      <c r="D51" s="356"/>
      <c r="E51" s="3" t="s">
        <v>1535</v>
      </c>
      <c r="F51" s="105" t="s">
        <v>1535</v>
      </c>
      <c r="G51" s="338"/>
      <c r="H51" s="338"/>
    </row>
    <row r="52" customFormat="false" ht="15" hidden="false" customHeight="false" outlineLevel="0" collapsed="false">
      <c r="A52" s="357" t="s">
        <v>97</v>
      </c>
      <c r="B52" s="356"/>
      <c r="C52" s="358"/>
      <c r="D52" s="356"/>
      <c r="E52" s="3" t="s">
        <v>1536</v>
      </c>
      <c r="F52" s="105" t="s">
        <v>1536</v>
      </c>
      <c r="G52" s="338"/>
      <c r="H52" s="338"/>
    </row>
    <row r="53" customFormat="false" ht="15" hidden="false" customHeight="false" outlineLevel="0" collapsed="false">
      <c r="A53" s="357" t="s">
        <v>97</v>
      </c>
      <c r="B53" s="356"/>
      <c r="C53" s="358"/>
      <c r="D53" s="356"/>
      <c r="E53" s="3" t="s">
        <v>1537</v>
      </c>
      <c r="F53" s="105" t="s">
        <v>1537</v>
      </c>
      <c r="G53" s="338"/>
      <c r="H53" s="338"/>
    </row>
    <row r="54" customFormat="false" ht="15" hidden="false" customHeight="false" outlineLevel="0" collapsed="false">
      <c r="A54" s="357" t="s">
        <v>97</v>
      </c>
      <c r="B54" s="356"/>
      <c r="C54" s="358"/>
      <c r="D54" s="356"/>
      <c r="E54" s="3" t="s">
        <v>1538</v>
      </c>
      <c r="F54" s="105" t="s">
        <v>1538</v>
      </c>
      <c r="G54" s="338"/>
      <c r="H54" s="338"/>
    </row>
    <row r="55" customFormat="false" ht="15" hidden="false" customHeight="false" outlineLevel="0" collapsed="false">
      <c r="A55" s="357" t="s">
        <v>97</v>
      </c>
      <c r="B55" s="356"/>
      <c r="C55" s="358"/>
      <c r="D55" s="356"/>
      <c r="E55" s="3" t="s">
        <v>1539</v>
      </c>
      <c r="F55" s="105" t="s">
        <v>1539</v>
      </c>
      <c r="G55" s="338"/>
      <c r="H55" s="338"/>
    </row>
    <row r="56" customFormat="false" ht="15" hidden="false" customHeight="false" outlineLevel="0" collapsed="false">
      <c r="A56" s="357" t="s">
        <v>97</v>
      </c>
      <c r="B56" s="356"/>
      <c r="C56" s="358"/>
      <c r="D56" s="356"/>
      <c r="E56" s="3" t="s">
        <v>1540</v>
      </c>
      <c r="F56" s="105" t="s">
        <v>1540</v>
      </c>
      <c r="G56" s="338"/>
      <c r="H56" s="338"/>
    </row>
    <row r="57" customFormat="false" ht="15" hidden="false" customHeight="false" outlineLevel="0" collapsed="false">
      <c r="A57" s="357" t="s">
        <v>97</v>
      </c>
      <c r="B57" s="356"/>
      <c r="C57" s="358"/>
      <c r="D57" s="356"/>
      <c r="E57" s="3" t="s">
        <v>1541</v>
      </c>
      <c r="F57" s="105" t="s">
        <v>1541</v>
      </c>
      <c r="G57" s="338"/>
      <c r="H57" s="338"/>
    </row>
    <row r="58" customFormat="false" ht="15" hidden="false" customHeight="false" outlineLevel="0" collapsed="false">
      <c r="A58" s="357" t="s">
        <v>97</v>
      </c>
      <c r="B58" s="356"/>
      <c r="C58" s="358"/>
      <c r="D58" s="356"/>
      <c r="E58" s="3" t="s">
        <v>1542</v>
      </c>
      <c r="F58" s="105" t="s">
        <v>1542</v>
      </c>
      <c r="G58" s="338"/>
      <c r="H58" s="338"/>
    </row>
    <row r="59" customFormat="false" ht="15" hidden="false" customHeight="false" outlineLevel="0" collapsed="false">
      <c r="A59" s="306" t="s">
        <v>91</v>
      </c>
      <c r="B59" s="350" t="s">
        <v>90</v>
      </c>
      <c r="C59" s="351" t="s">
        <v>911</v>
      </c>
      <c r="D59" s="306" t="s">
        <v>160</v>
      </c>
      <c r="E59" s="349" t="s">
        <v>1487</v>
      </c>
      <c r="F59" s="349"/>
      <c r="G59" s="306" t="s">
        <v>1488</v>
      </c>
      <c r="H59" s="306" t="s">
        <v>1488</v>
      </c>
    </row>
    <row r="60" customFormat="false" ht="14.25" hidden="false" customHeight="true" outlineLevel="0" collapsed="false">
      <c r="A60" s="64" t="s">
        <v>91</v>
      </c>
      <c r="B60" s="350" t="s">
        <v>90</v>
      </c>
      <c r="C60" s="351" t="s">
        <v>638</v>
      </c>
      <c r="D60" s="359" t="s">
        <v>637</v>
      </c>
      <c r="E60" s="3" t="s">
        <v>1543</v>
      </c>
      <c r="F60" s="105" t="s">
        <v>1543</v>
      </c>
      <c r="G60" s="360" t="s">
        <v>904</v>
      </c>
      <c r="H60" s="361" t="s">
        <v>1490</v>
      </c>
    </row>
    <row r="61" customFormat="false" ht="15" hidden="false" customHeight="false" outlineLevel="0" collapsed="false">
      <c r="A61" s="64" t="s">
        <v>91</v>
      </c>
      <c r="B61" s="350"/>
      <c r="C61" s="351"/>
      <c r="D61" s="359"/>
      <c r="E61" s="3" t="s">
        <v>1544</v>
      </c>
      <c r="F61" s="105" t="s">
        <v>1544</v>
      </c>
      <c r="G61" s="360"/>
      <c r="H61" s="361"/>
    </row>
    <row r="62" customFormat="false" ht="15" hidden="false" customHeight="false" outlineLevel="0" collapsed="false">
      <c r="A62" s="64" t="s">
        <v>91</v>
      </c>
      <c r="B62" s="350"/>
      <c r="C62" s="351"/>
      <c r="D62" s="359"/>
      <c r="E62" s="3" t="s">
        <v>1545</v>
      </c>
      <c r="F62" s="105" t="s">
        <v>1545</v>
      </c>
      <c r="G62" s="360"/>
      <c r="H62" s="361"/>
    </row>
    <row r="63" customFormat="false" ht="15" hidden="false" customHeight="false" outlineLevel="0" collapsed="false">
      <c r="A63" s="64" t="s">
        <v>91</v>
      </c>
      <c r="B63" s="350"/>
      <c r="C63" s="351"/>
      <c r="D63" s="359"/>
      <c r="E63" s="3" t="s">
        <v>1206</v>
      </c>
      <c r="F63" s="105" t="s">
        <v>1206</v>
      </c>
      <c r="G63" s="360"/>
      <c r="H63" s="361"/>
    </row>
    <row r="64" customFormat="false" ht="14.25" hidden="false" customHeight="true" outlineLevel="0" collapsed="false">
      <c r="A64" s="64" t="s">
        <v>91</v>
      </c>
      <c r="B64" s="350" t="s">
        <v>90</v>
      </c>
      <c r="C64" s="351" t="s">
        <v>532</v>
      </c>
      <c r="D64" s="359" t="s">
        <v>531</v>
      </c>
      <c r="E64" s="3" t="s">
        <v>1546</v>
      </c>
      <c r="F64" s="105" t="s">
        <v>1546</v>
      </c>
      <c r="G64" s="360" t="s">
        <v>904</v>
      </c>
      <c r="H64" s="361" t="s">
        <v>1490</v>
      </c>
    </row>
    <row r="65" customFormat="false" ht="15" hidden="false" customHeight="false" outlineLevel="0" collapsed="false">
      <c r="A65" s="64" t="s">
        <v>91</v>
      </c>
      <c r="B65" s="350"/>
      <c r="C65" s="351"/>
      <c r="D65" s="359"/>
      <c r="E65" s="3" t="s">
        <v>1547</v>
      </c>
      <c r="F65" s="105" t="s">
        <v>1547</v>
      </c>
      <c r="G65" s="360"/>
      <c r="H65" s="361"/>
    </row>
    <row r="66" customFormat="false" ht="14.25" hidden="false" customHeight="true" outlineLevel="0" collapsed="false">
      <c r="A66" s="64" t="s">
        <v>91</v>
      </c>
      <c r="B66" s="350" t="s">
        <v>90</v>
      </c>
      <c r="C66" s="351" t="s">
        <v>621</v>
      </c>
      <c r="D66" s="359" t="s">
        <v>620</v>
      </c>
      <c r="E66" s="3" t="s">
        <v>1548</v>
      </c>
      <c r="F66" s="105" t="s">
        <v>1548</v>
      </c>
      <c r="G66" s="360" t="s">
        <v>904</v>
      </c>
      <c r="H66" s="361" t="s">
        <v>1490</v>
      </c>
    </row>
    <row r="67" customFormat="false" ht="15" hidden="false" customHeight="false" outlineLevel="0" collapsed="false">
      <c r="A67" s="64" t="s">
        <v>91</v>
      </c>
      <c r="B67" s="350"/>
      <c r="C67" s="351"/>
      <c r="D67" s="359"/>
      <c r="E67" s="3" t="s">
        <v>1549</v>
      </c>
      <c r="F67" s="105" t="s">
        <v>1549</v>
      </c>
      <c r="G67" s="360"/>
      <c r="H67" s="361"/>
    </row>
    <row r="68" customFormat="false" ht="15" hidden="false" customHeight="false" outlineLevel="0" collapsed="false">
      <c r="A68" s="64" t="s">
        <v>91</v>
      </c>
      <c r="B68" s="350"/>
      <c r="C68" s="351"/>
      <c r="D68" s="359"/>
      <c r="E68" s="3" t="s">
        <v>1550</v>
      </c>
      <c r="F68" s="105" t="s">
        <v>1550</v>
      </c>
      <c r="G68" s="360"/>
      <c r="H68" s="361"/>
    </row>
    <row r="69" customFormat="false" ht="15" hidden="false" customHeight="false" outlineLevel="0" collapsed="false">
      <c r="A69" s="64" t="s">
        <v>91</v>
      </c>
      <c r="B69" s="350"/>
      <c r="C69" s="351"/>
      <c r="D69" s="359"/>
      <c r="E69" s="3" t="s">
        <v>1551</v>
      </c>
      <c r="F69" s="105" t="s">
        <v>1551</v>
      </c>
      <c r="G69" s="360"/>
      <c r="H69" s="361"/>
    </row>
    <row r="70" customFormat="false" ht="14.25" hidden="false" customHeight="true" outlineLevel="0" collapsed="false">
      <c r="A70" s="64" t="s">
        <v>91</v>
      </c>
      <c r="B70" s="350" t="s">
        <v>90</v>
      </c>
      <c r="C70" s="351" t="s">
        <v>632</v>
      </c>
      <c r="D70" s="359" t="s">
        <v>631</v>
      </c>
      <c r="E70" s="3" t="s">
        <v>1552</v>
      </c>
      <c r="F70" s="105" t="s">
        <v>1552</v>
      </c>
      <c r="G70" s="362" t="s">
        <v>904</v>
      </c>
      <c r="H70" s="361" t="s">
        <v>1490</v>
      </c>
    </row>
    <row r="71" customFormat="false" ht="15" hidden="false" customHeight="false" outlineLevel="0" collapsed="false">
      <c r="A71" s="64" t="s">
        <v>91</v>
      </c>
      <c r="B71" s="350"/>
      <c r="C71" s="351"/>
      <c r="D71" s="359"/>
      <c r="E71" s="3" t="s">
        <v>1553</v>
      </c>
      <c r="F71" s="105" t="s">
        <v>1553</v>
      </c>
      <c r="G71" s="362"/>
      <c r="H71" s="361"/>
    </row>
    <row r="72" customFormat="false" ht="15" hidden="false" customHeight="false" outlineLevel="0" collapsed="false">
      <c r="A72" s="64" t="s">
        <v>91</v>
      </c>
      <c r="B72" s="350"/>
      <c r="C72" s="351"/>
      <c r="D72" s="359"/>
      <c r="E72" s="3" t="s">
        <v>1554</v>
      </c>
      <c r="F72" s="105" t="s">
        <v>1554</v>
      </c>
      <c r="G72" s="362"/>
      <c r="H72" s="361"/>
    </row>
    <row r="73" customFormat="false" ht="15" hidden="false" customHeight="false" outlineLevel="0" collapsed="false">
      <c r="A73" s="64" t="s">
        <v>91</v>
      </c>
      <c r="B73" s="350"/>
      <c r="C73" s="351"/>
      <c r="D73" s="359"/>
      <c r="E73" s="3" t="s">
        <v>1555</v>
      </c>
      <c r="F73" s="105" t="s">
        <v>1555</v>
      </c>
      <c r="G73" s="362"/>
      <c r="H73" s="361"/>
    </row>
    <row r="74" customFormat="false" ht="15" hidden="false" customHeight="false" outlineLevel="0" collapsed="false">
      <c r="A74" s="64" t="s">
        <v>91</v>
      </c>
      <c r="B74" s="350"/>
      <c r="C74" s="351"/>
      <c r="D74" s="359"/>
      <c r="E74" s="3" t="s">
        <v>1556</v>
      </c>
      <c r="F74" s="105" t="s">
        <v>1556</v>
      </c>
      <c r="G74" s="362"/>
      <c r="H74" s="361"/>
    </row>
    <row r="75" customFormat="false" ht="15" hidden="false" customHeight="false" outlineLevel="0" collapsed="false">
      <c r="A75" s="363" t="s">
        <v>100</v>
      </c>
      <c r="B75" s="364" t="s">
        <v>99</v>
      </c>
      <c r="C75" s="351" t="s">
        <v>911</v>
      </c>
      <c r="D75" s="306" t="s">
        <v>160</v>
      </c>
      <c r="E75" s="349" t="s">
        <v>1487</v>
      </c>
      <c r="F75" s="349"/>
      <c r="G75" s="306" t="s">
        <v>1488</v>
      </c>
      <c r="H75" s="306" t="s">
        <v>1488</v>
      </c>
    </row>
    <row r="76" customFormat="false" ht="14.25" hidden="false" customHeight="true" outlineLevel="0" collapsed="false">
      <c r="A76" s="64" t="s">
        <v>100</v>
      </c>
      <c r="B76" s="365" t="s">
        <v>99</v>
      </c>
      <c r="C76" s="366" t="s">
        <v>525</v>
      </c>
      <c r="D76" s="367" t="s">
        <v>524</v>
      </c>
      <c r="E76" s="3" t="s">
        <v>1557</v>
      </c>
      <c r="F76" s="105" t="s">
        <v>1557</v>
      </c>
      <c r="G76" s="337" t="s">
        <v>904</v>
      </c>
      <c r="H76" s="338" t="s">
        <v>1490</v>
      </c>
    </row>
    <row r="77" customFormat="false" ht="15" hidden="false" customHeight="false" outlineLevel="0" collapsed="false">
      <c r="A77" s="64" t="s">
        <v>100</v>
      </c>
      <c r="B77" s="365"/>
      <c r="C77" s="366"/>
      <c r="D77" s="367"/>
      <c r="E77" s="3" t="s">
        <v>1554</v>
      </c>
      <c r="F77" s="105" t="s">
        <v>1554</v>
      </c>
      <c r="G77" s="337"/>
      <c r="H77" s="338"/>
    </row>
    <row r="78" customFormat="false" ht="15" hidden="false" customHeight="false" outlineLevel="0" collapsed="false">
      <c r="A78" s="64" t="s">
        <v>100</v>
      </c>
      <c r="B78" s="365"/>
      <c r="C78" s="366"/>
      <c r="D78" s="367"/>
      <c r="E78" s="3" t="s">
        <v>1558</v>
      </c>
      <c r="F78" s="105" t="s">
        <v>1558</v>
      </c>
      <c r="G78" s="337"/>
      <c r="H78" s="338"/>
    </row>
    <row r="79" customFormat="false" ht="15" hidden="false" customHeight="false" outlineLevel="0" collapsed="false">
      <c r="A79" s="64" t="s">
        <v>100</v>
      </c>
      <c r="B79" s="365"/>
      <c r="C79" s="366"/>
      <c r="D79" s="367"/>
      <c r="E79" s="3" t="s">
        <v>1559</v>
      </c>
      <c r="F79" s="105" t="s">
        <v>1559</v>
      </c>
      <c r="G79" s="337"/>
      <c r="H79" s="338"/>
    </row>
    <row r="80" customFormat="false" ht="15" hidden="false" customHeight="false" outlineLevel="0" collapsed="false">
      <c r="A80" s="64" t="s">
        <v>100</v>
      </c>
      <c r="B80" s="365"/>
      <c r="C80" s="366"/>
      <c r="D80" s="367"/>
      <c r="E80" s="3" t="s">
        <v>1560</v>
      </c>
      <c r="F80" s="105" t="s">
        <v>1560</v>
      </c>
      <c r="G80" s="337"/>
      <c r="H80" s="338"/>
    </row>
    <row r="81" customFormat="false" ht="15" hidden="false" customHeight="false" outlineLevel="0" collapsed="false">
      <c r="A81" s="64" t="s">
        <v>100</v>
      </c>
      <c r="B81" s="365"/>
      <c r="C81" s="366"/>
      <c r="D81" s="367"/>
      <c r="E81" s="3" t="s">
        <v>1561</v>
      </c>
      <c r="F81" s="105" t="s">
        <v>1561</v>
      </c>
      <c r="G81" s="337"/>
      <c r="H81" s="338"/>
    </row>
    <row r="82" customFormat="false" ht="15" hidden="false" customHeight="false" outlineLevel="0" collapsed="false">
      <c r="A82" s="64" t="s">
        <v>100</v>
      </c>
      <c r="B82" s="365"/>
      <c r="C82" s="366"/>
      <c r="D82" s="367"/>
      <c r="E82" s="3" t="s">
        <v>1562</v>
      </c>
      <c r="F82" s="105" t="s">
        <v>1562</v>
      </c>
      <c r="G82" s="337"/>
      <c r="H82" s="338"/>
    </row>
    <row r="83" customFormat="false" ht="15" hidden="false" customHeight="false" outlineLevel="0" collapsed="false">
      <c r="A83" s="64" t="s">
        <v>100</v>
      </c>
      <c r="B83" s="365"/>
      <c r="C83" s="366"/>
      <c r="D83" s="367"/>
      <c r="E83" s="112" t="s">
        <v>1563</v>
      </c>
      <c r="F83" s="231" t="s">
        <v>1563</v>
      </c>
      <c r="G83" s="337"/>
      <c r="H83" s="338"/>
    </row>
    <row r="84" customFormat="false" ht="14.25" hidden="false" customHeight="true" outlineLevel="0" collapsed="false">
      <c r="A84" s="64" t="s">
        <v>100</v>
      </c>
      <c r="B84" s="365" t="s">
        <v>99</v>
      </c>
      <c r="C84" s="366" t="s">
        <v>518</v>
      </c>
      <c r="D84" s="367" t="s">
        <v>517</v>
      </c>
      <c r="E84" s="3" t="s">
        <v>1545</v>
      </c>
      <c r="F84" s="105" t="s">
        <v>1545</v>
      </c>
      <c r="G84" s="360" t="s">
        <v>904</v>
      </c>
      <c r="H84" s="361" t="s">
        <v>1490</v>
      </c>
    </row>
    <row r="85" customFormat="false" ht="15" hidden="false" customHeight="false" outlineLevel="0" collapsed="false">
      <c r="A85" s="64" t="s">
        <v>100</v>
      </c>
      <c r="B85" s="365"/>
      <c r="C85" s="366"/>
      <c r="D85" s="367"/>
      <c r="E85" s="3" t="s">
        <v>1544</v>
      </c>
      <c r="F85" s="105" t="s">
        <v>1544</v>
      </c>
      <c r="G85" s="360"/>
      <c r="H85" s="361"/>
    </row>
    <row r="86" customFormat="false" ht="15" hidden="false" customHeight="false" outlineLevel="0" collapsed="false">
      <c r="A86" s="64" t="s">
        <v>100</v>
      </c>
      <c r="B86" s="365"/>
      <c r="C86" s="366"/>
      <c r="D86" s="367"/>
      <c r="E86" s="112" t="s">
        <v>1206</v>
      </c>
      <c r="F86" s="231" t="s">
        <v>1206</v>
      </c>
      <c r="G86" s="360"/>
      <c r="H86" s="361"/>
    </row>
    <row r="87" customFormat="false" ht="14.25" hidden="false" customHeight="true" outlineLevel="0" collapsed="false">
      <c r="A87" s="64" t="s">
        <v>100</v>
      </c>
      <c r="B87" s="365" t="s">
        <v>99</v>
      </c>
      <c r="C87" s="366" t="s">
        <v>532</v>
      </c>
      <c r="D87" s="367" t="s">
        <v>531</v>
      </c>
      <c r="E87" s="3" t="s">
        <v>1546</v>
      </c>
      <c r="F87" s="105" t="s">
        <v>1546</v>
      </c>
      <c r="G87" s="361" t="s">
        <v>904</v>
      </c>
      <c r="H87" s="361" t="s">
        <v>1490</v>
      </c>
    </row>
    <row r="88" customFormat="false" ht="15" hidden="false" customHeight="false" outlineLevel="0" collapsed="false">
      <c r="A88" s="64" t="s">
        <v>100</v>
      </c>
      <c r="B88" s="365"/>
      <c r="C88" s="366"/>
      <c r="D88" s="367"/>
      <c r="E88" s="112" t="s">
        <v>1547</v>
      </c>
      <c r="F88" s="231" t="s">
        <v>1547</v>
      </c>
      <c r="G88" s="361"/>
      <c r="H88" s="361"/>
    </row>
    <row r="89" customFormat="false" ht="14.25" hidden="false" customHeight="true" outlineLevel="0" collapsed="false">
      <c r="A89" s="64" t="s">
        <v>100</v>
      </c>
      <c r="B89" s="350" t="s">
        <v>99</v>
      </c>
      <c r="C89" s="351" t="s">
        <v>543</v>
      </c>
      <c r="D89" s="352" t="s">
        <v>542</v>
      </c>
      <c r="E89" s="3" t="s">
        <v>1552</v>
      </c>
      <c r="F89" s="105" t="s">
        <v>1552</v>
      </c>
      <c r="G89" s="361" t="s">
        <v>904</v>
      </c>
      <c r="H89" s="361" t="s">
        <v>1490</v>
      </c>
    </row>
    <row r="90" customFormat="false" ht="15" hidden="false" customHeight="false" outlineLevel="0" collapsed="false">
      <c r="A90" s="64" t="s">
        <v>100</v>
      </c>
      <c r="B90" s="350"/>
      <c r="C90" s="351"/>
      <c r="D90" s="352"/>
      <c r="E90" s="3" t="s">
        <v>1564</v>
      </c>
      <c r="F90" s="105" t="s">
        <v>1564</v>
      </c>
      <c r="G90" s="361"/>
      <c r="H90" s="361"/>
    </row>
    <row r="91" customFormat="false" ht="15" hidden="false" customHeight="false" outlineLevel="0" collapsed="false">
      <c r="A91" s="64" t="s">
        <v>94</v>
      </c>
      <c r="B91" s="64" t="s">
        <v>93</v>
      </c>
      <c r="C91" s="368" t="s">
        <v>911</v>
      </c>
      <c r="D91" s="64" t="s">
        <v>160</v>
      </c>
      <c r="E91" s="349" t="s">
        <v>1487</v>
      </c>
      <c r="F91" s="349"/>
      <c r="G91" s="306" t="s">
        <v>1488</v>
      </c>
      <c r="H91" s="306" t="s">
        <v>1488</v>
      </c>
    </row>
    <row r="92" customFormat="false" ht="15" hidden="false" customHeight="false" outlineLevel="0" collapsed="false">
      <c r="A92" s="64" t="s">
        <v>82</v>
      </c>
      <c r="B92" s="64" t="s">
        <v>81</v>
      </c>
      <c r="C92" s="351" t="s">
        <v>911</v>
      </c>
      <c r="D92" s="64" t="s">
        <v>160</v>
      </c>
      <c r="E92" s="349" t="s">
        <v>1487</v>
      </c>
      <c r="F92" s="349"/>
      <c r="G92" s="306" t="s">
        <v>1488</v>
      </c>
      <c r="H92" s="306" t="s">
        <v>1488</v>
      </c>
    </row>
    <row r="93" customFormat="false" ht="15" hidden="false" customHeight="false" outlineLevel="0" collapsed="false">
      <c r="A93" s="64" t="s">
        <v>85</v>
      </c>
      <c r="B93" s="160" t="s">
        <v>84</v>
      </c>
      <c r="C93" s="351" t="s">
        <v>911</v>
      </c>
      <c r="D93" s="306" t="s">
        <v>160</v>
      </c>
      <c r="E93" s="349" t="s">
        <v>1487</v>
      </c>
      <c r="F93" s="349"/>
      <c r="G93" s="306" t="s">
        <v>1488</v>
      </c>
      <c r="H93" s="306" t="s">
        <v>1488</v>
      </c>
    </row>
    <row r="94" customFormat="false" ht="14.25" hidden="false" customHeight="true" outlineLevel="0" collapsed="false">
      <c r="A94" s="64" t="s">
        <v>88</v>
      </c>
      <c r="B94" s="350" t="s">
        <v>87</v>
      </c>
      <c r="C94" s="351" t="s">
        <v>424</v>
      </c>
      <c r="D94" s="352" t="s">
        <v>423</v>
      </c>
      <c r="E94" s="3" t="s">
        <v>1565</v>
      </c>
      <c r="F94" s="105" t="s">
        <v>1565</v>
      </c>
      <c r="G94" s="360" t="s">
        <v>904</v>
      </c>
      <c r="H94" s="361" t="s">
        <v>1490</v>
      </c>
    </row>
    <row r="95" customFormat="false" ht="15" hidden="false" customHeight="false" outlineLevel="0" collapsed="false">
      <c r="A95" s="64" t="s">
        <v>88</v>
      </c>
      <c r="B95" s="350"/>
      <c r="C95" s="351"/>
      <c r="D95" s="352"/>
      <c r="E95" s="3" t="s">
        <v>1566</v>
      </c>
      <c r="F95" s="105" t="s">
        <v>1566</v>
      </c>
      <c r="G95" s="360"/>
      <c r="H95" s="361"/>
    </row>
    <row r="96" customFormat="false" ht="15" hidden="false" customHeight="false" outlineLevel="0" collapsed="false">
      <c r="A96" s="64" t="s">
        <v>88</v>
      </c>
      <c r="B96" s="350"/>
      <c r="C96" s="351"/>
      <c r="D96" s="352"/>
      <c r="E96" s="3" t="s">
        <v>1567</v>
      </c>
      <c r="F96" s="105" t="s">
        <v>1567</v>
      </c>
      <c r="G96" s="360"/>
      <c r="H96" s="361"/>
    </row>
    <row r="97" customFormat="false" ht="15" hidden="false" customHeight="false" outlineLevel="0" collapsed="false">
      <c r="A97" s="64" t="s">
        <v>88</v>
      </c>
      <c r="B97" s="350"/>
      <c r="C97" s="351"/>
      <c r="D97" s="352"/>
      <c r="E97" s="3" t="s">
        <v>1568</v>
      </c>
      <c r="F97" s="105" t="s">
        <v>1568</v>
      </c>
      <c r="G97" s="360"/>
      <c r="H97" s="361"/>
    </row>
    <row r="98" customFormat="false" ht="15" hidden="false" customHeight="false" outlineLevel="0" collapsed="false">
      <c r="A98" s="369" t="s">
        <v>88</v>
      </c>
      <c r="B98" s="193" t="s">
        <v>87</v>
      </c>
      <c r="C98" s="370" t="s">
        <v>911</v>
      </c>
      <c r="D98" s="371" t="s">
        <v>160</v>
      </c>
      <c r="E98" s="349" t="s">
        <v>1487</v>
      </c>
      <c r="F98" s="349"/>
      <c r="G98" s="306" t="s">
        <v>1488</v>
      </c>
      <c r="H98" s="306" t="s">
        <v>1488</v>
      </c>
    </row>
    <row r="99" customFormat="false" ht="14.25" hidden="false" customHeight="true" outlineLevel="0" collapsed="false">
      <c r="A99" s="64" t="s">
        <v>88</v>
      </c>
      <c r="B99" s="365" t="s">
        <v>87</v>
      </c>
      <c r="C99" s="366" t="s">
        <v>398</v>
      </c>
      <c r="D99" s="367" t="s">
        <v>397</v>
      </c>
      <c r="E99" s="3" t="s">
        <v>1569</v>
      </c>
      <c r="F99" s="105" t="s">
        <v>1569</v>
      </c>
      <c r="G99" s="360" t="s">
        <v>904</v>
      </c>
      <c r="H99" s="361" t="s">
        <v>1490</v>
      </c>
    </row>
    <row r="100" customFormat="false" ht="15" hidden="false" customHeight="false" outlineLevel="0" collapsed="false">
      <c r="A100" s="64" t="s">
        <v>88</v>
      </c>
      <c r="B100" s="365"/>
      <c r="C100" s="366"/>
      <c r="D100" s="367"/>
      <c r="E100" s="3" t="s">
        <v>1570</v>
      </c>
      <c r="F100" s="105" t="s">
        <v>1570</v>
      </c>
      <c r="G100" s="360"/>
      <c r="H100" s="361"/>
    </row>
    <row r="101" customFormat="false" ht="15" hidden="false" customHeight="false" outlineLevel="0" collapsed="false">
      <c r="A101" s="64" t="s">
        <v>88</v>
      </c>
      <c r="B101" s="365"/>
      <c r="C101" s="366"/>
      <c r="D101" s="367"/>
      <c r="E101" s="3" t="s">
        <v>1524</v>
      </c>
      <c r="F101" s="105" t="s">
        <v>1524</v>
      </c>
      <c r="G101" s="360"/>
      <c r="H101" s="361"/>
    </row>
    <row r="102" customFormat="false" ht="15" hidden="false" customHeight="false" outlineLevel="0" collapsed="false">
      <c r="A102" s="64" t="s">
        <v>88</v>
      </c>
      <c r="B102" s="365"/>
      <c r="C102" s="366"/>
      <c r="D102" s="367"/>
      <c r="E102" s="3" t="s">
        <v>1571</v>
      </c>
      <c r="F102" s="105" t="s">
        <v>1571</v>
      </c>
      <c r="G102" s="360"/>
      <c r="H102" s="361"/>
    </row>
    <row r="103" customFormat="false" ht="15" hidden="false" customHeight="false" outlineLevel="0" collapsed="false">
      <c r="A103" s="64" t="s">
        <v>88</v>
      </c>
      <c r="B103" s="365"/>
      <c r="C103" s="366"/>
      <c r="D103" s="367"/>
      <c r="E103" s="3" t="s">
        <v>1572</v>
      </c>
      <c r="F103" s="105" t="s">
        <v>1572</v>
      </c>
      <c r="G103" s="360"/>
      <c r="H103" s="361"/>
    </row>
    <row r="104" customFormat="false" ht="15" hidden="false" customHeight="false" outlineLevel="0" collapsed="false">
      <c r="A104" s="64" t="s">
        <v>88</v>
      </c>
      <c r="B104" s="365"/>
      <c r="C104" s="366"/>
      <c r="D104" s="367"/>
      <c r="E104" s="3" t="s">
        <v>1573</v>
      </c>
      <c r="F104" s="105" t="s">
        <v>1573</v>
      </c>
      <c r="G104" s="360"/>
      <c r="H104" s="361"/>
    </row>
    <row r="105" customFormat="false" ht="15" hidden="false" customHeight="false" outlineLevel="0" collapsed="false">
      <c r="A105" s="64" t="s">
        <v>88</v>
      </c>
      <c r="B105" s="365"/>
      <c r="C105" s="366"/>
      <c r="D105" s="367"/>
      <c r="E105" s="3" t="s">
        <v>1574</v>
      </c>
      <c r="F105" s="105" t="s">
        <v>1574</v>
      </c>
      <c r="G105" s="360"/>
      <c r="H105" s="361"/>
    </row>
    <row r="106" customFormat="false" ht="15" hidden="false" customHeight="false" outlineLevel="0" collapsed="false">
      <c r="A106" s="64" t="s">
        <v>88</v>
      </c>
      <c r="B106" s="365"/>
      <c r="C106" s="366"/>
      <c r="D106" s="367"/>
      <c r="E106" s="3" t="s">
        <v>1575</v>
      </c>
      <c r="F106" s="105" t="s">
        <v>1575</v>
      </c>
      <c r="G106" s="360"/>
      <c r="H106" s="361"/>
    </row>
    <row r="107" customFormat="false" ht="15" hidden="false" customHeight="false" outlineLevel="0" collapsed="false">
      <c r="A107" s="64" t="s">
        <v>88</v>
      </c>
      <c r="B107" s="365"/>
      <c r="C107" s="366"/>
      <c r="D107" s="367"/>
      <c r="E107" s="112" t="s">
        <v>1576</v>
      </c>
      <c r="F107" s="231" t="s">
        <v>1576</v>
      </c>
      <c r="G107" s="360"/>
      <c r="H107" s="361"/>
    </row>
    <row r="108" customFormat="false" ht="14.25" hidden="false" customHeight="true" outlineLevel="0" collapsed="false">
      <c r="A108" s="64" t="s">
        <v>88</v>
      </c>
      <c r="B108" s="365" t="s">
        <v>87</v>
      </c>
      <c r="C108" s="366" t="s">
        <v>460</v>
      </c>
      <c r="D108" s="367" t="s">
        <v>459</v>
      </c>
      <c r="E108" s="3" t="s">
        <v>1577</v>
      </c>
      <c r="F108" s="105" t="s">
        <v>1577</v>
      </c>
      <c r="G108" s="361" t="s">
        <v>904</v>
      </c>
      <c r="H108" s="361" t="s">
        <v>1490</v>
      </c>
    </row>
    <row r="109" customFormat="false" ht="15" hidden="false" customHeight="false" outlineLevel="0" collapsed="false">
      <c r="A109" s="64" t="s">
        <v>88</v>
      </c>
      <c r="B109" s="365"/>
      <c r="C109" s="366"/>
      <c r="D109" s="367"/>
      <c r="E109" s="3" t="s">
        <v>1578</v>
      </c>
      <c r="F109" s="105" t="s">
        <v>1578</v>
      </c>
      <c r="G109" s="361"/>
      <c r="H109" s="361"/>
    </row>
    <row r="110" customFormat="false" ht="15" hidden="false" customHeight="false" outlineLevel="0" collapsed="false">
      <c r="A110" s="64" t="s">
        <v>88</v>
      </c>
      <c r="B110" s="365"/>
      <c r="C110" s="366"/>
      <c r="D110" s="367"/>
      <c r="E110" s="3" t="s">
        <v>1579</v>
      </c>
      <c r="F110" s="105" t="s">
        <v>1579</v>
      </c>
      <c r="G110" s="361"/>
      <c r="H110" s="361"/>
    </row>
    <row r="111" customFormat="false" ht="15" hidden="false" customHeight="false" outlineLevel="0" collapsed="false">
      <c r="A111" s="64" t="s">
        <v>88</v>
      </c>
      <c r="B111" s="365"/>
      <c r="C111" s="366"/>
      <c r="D111" s="367"/>
      <c r="E111" s="3" t="s">
        <v>1580</v>
      </c>
      <c r="F111" s="105" t="s">
        <v>1580</v>
      </c>
      <c r="G111" s="361"/>
      <c r="H111" s="361"/>
    </row>
    <row r="112" customFormat="false" ht="15" hidden="false" customHeight="false" outlineLevel="0" collapsed="false">
      <c r="A112" s="64" t="s">
        <v>88</v>
      </c>
      <c r="B112" s="365"/>
      <c r="C112" s="366"/>
      <c r="D112" s="367"/>
      <c r="E112" s="3" t="s">
        <v>1581</v>
      </c>
      <c r="F112" s="105" t="s">
        <v>1581</v>
      </c>
      <c r="G112" s="361"/>
      <c r="H112" s="361"/>
    </row>
    <row r="113" customFormat="false" ht="15" hidden="false" customHeight="false" outlineLevel="0" collapsed="false">
      <c r="A113" s="64" t="s">
        <v>88</v>
      </c>
      <c r="B113" s="365"/>
      <c r="C113" s="366"/>
      <c r="D113" s="367"/>
      <c r="E113" s="3" t="s">
        <v>1582</v>
      </c>
      <c r="F113" s="105" t="s">
        <v>1582</v>
      </c>
      <c r="G113" s="361"/>
      <c r="H113" s="361"/>
    </row>
    <row r="114" customFormat="false" ht="15" hidden="false" customHeight="false" outlineLevel="0" collapsed="false">
      <c r="A114" s="64" t="s">
        <v>88</v>
      </c>
      <c r="B114" s="365"/>
      <c r="C114" s="366"/>
      <c r="D114" s="367"/>
      <c r="E114" s="3" t="s">
        <v>1583</v>
      </c>
      <c r="F114" s="105" t="s">
        <v>1583</v>
      </c>
      <c r="G114" s="361"/>
      <c r="H114" s="361"/>
    </row>
    <row r="115" customFormat="false" ht="15" hidden="false" customHeight="false" outlineLevel="0" collapsed="false">
      <c r="A115" s="64" t="s">
        <v>88</v>
      </c>
      <c r="B115" s="365"/>
      <c r="C115" s="366"/>
      <c r="D115" s="367"/>
      <c r="E115" s="3" t="s">
        <v>1584</v>
      </c>
      <c r="F115" s="105" t="s">
        <v>1584</v>
      </c>
      <c r="G115" s="361"/>
      <c r="H115" s="361"/>
    </row>
    <row r="116" customFormat="false" ht="15" hidden="false" customHeight="false" outlineLevel="0" collapsed="false">
      <c r="A116" s="64" t="s">
        <v>88</v>
      </c>
      <c r="B116" s="365"/>
      <c r="C116" s="366"/>
      <c r="D116" s="367"/>
      <c r="E116" s="3" t="s">
        <v>1585</v>
      </c>
      <c r="F116" s="105" t="s">
        <v>1585</v>
      </c>
      <c r="G116" s="361"/>
      <c r="H116" s="361"/>
    </row>
    <row r="117" customFormat="false" ht="15" hidden="false" customHeight="false" outlineLevel="0" collapsed="false">
      <c r="A117" s="64" t="s">
        <v>88</v>
      </c>
      <c r="B117" s="365"/>
      <c r="C117" s="366"/>
      <c r="D117" s="367"/>
      <c r="E117" s="3" t="s">
        <v>1586</v>
      </c>
      <c r="F117" s="105" t="s">
        <v>1586</v>
      </c>
      <c r="G117" s="361"/>
      <c r="H117" s="361"/>
    </row>
    <row r="118" customFormat="false" ht="15" hidden="false" customHeight="false" outlineLevel="0" collapsed="false">
      <c r="A118" s="64" t="s">
        <v>88</v>
      </c>
      <c r="B118" s="365"/>
      <c r="C118" s="366"/>
      <c r="D118" s="367"/>
      <c r="E118" s="3" t="s">
        <v>1587</v>
      </c>
      <c r="F118" s="105" t="s">
        <v>1587</v>
      </c>
      <c r="G118" s="361"/>
      <c r="H118" s="361"/>
    </row>
    <row r="119" customFormat="false" ht="15" hidden="false" customHeight="false" outlineLevel="0" collapsed="false">
      <c r="A119" s="64" t="s">
        <v>88</v>
      </c>
      <c r="B119" s="365"/>
      <c r="C119" s="366"/>
      <c r="D119" s="367"/>
      <c r="E119" s="3" t="s">
        <v>1588</v>
      </c>
      <c r="F119" s="105" t="s">
        <v>1588</v>
      </c>
      <c r="G119" s="361"/>
      <c r="H119" s="361"/>
    </row>
    <row r="120" customFormat="false" ht="15" hidden="false" customHeight="false" outlineLevel="0" collapsed="false">
      <c r="A120" s="64" t="s">
        <v>88</v>
      </c>
      <c r="B120" s="365"/>
      <c r="C120" s="366"/>
      <c r="D120" s="367"/>
      <c r="E120" s="3" t="s">
        <v>1589</v>
      </c>
      <c r="F120" s="105" t="s">
        <v>1589</v>
      </c>
      <c r="G120" s="361"/>
      <c r="H120" s="361"/>
    </row>
    <row r="121" customFormat="false" ht="15" hidden="false" customHeight="false" outlineLevel="0" collapsed="false">
      <c r="A121" s="64" t="s">
        <v>88</v>
      </c>
      <c r="B121" s="365"/>
      <c r="C121" s="366"/>
      <c r="D121" s="367"/>
      <c r="E121" s="3" t="s">
        <v>1590</v>
      </c>
      <c r="F121" s="105" t="s">
        <v>1590</v>
      </c>
      <c r="G121" s="361"/>
      <c r="H121" s="361"/>
    </row>
    <row r="122" customFormat="false" ht="15" hidden="false" customHeight="false" outlineLevel="0" collapsed="false">
      <c r="A122" s="64" t="s">
        <v>88</v>
      </c>
      <c r="B122" s="365"/>
      <c r="C122" s="366"/>
      <c r="D122" s="367"/>
      <c r="E122" s="3" t="s">
        <v>1591</v>
      </c>
      <c r="F122" s="105" t="s">
        <v>1591</v>
      </c>
      <c r="G122" s="361"/>
      <c r="H122" s="361"/>
    </row>
    <row r="123" customFormat="false" ht="15" hidden="false" customHeight="false" outlineLevel="0" collapsed="false">
      <c r="A123" s="64" t="s">
        <v>88</v>
      </c>
      <c r="B123" s="365"/>
      <c r="C123" s="366"/>
      <c r="D123" s="367"/>
      <c r="E123" s="3" t="s">
        <v>1592</v>
      </c>
      <c r="F123" s="105" t="s">
        <v>1592</v>
      </c>
      <c r="G123" s="361"/>
      <c r="H123" s="361"/>
    </row>
    <row r="124" customFormat="false" ht="15" hidden="false" customHeight="false" outlineLevel="0" collapsed="false">
      <c r="A124" s="64" t="s">
        <v>88</v>
      </c>
      <c r="B124" s="365"/>
      <c r="C124" s="366"/>
      <c r="D124" s="367"/>
      <c r="E124" s="3" t="s">
        <v>1593</v>
      </c>
      <c r="F124" s="105" t="s">
        <v>1593</v>
      </c>
      <c r="G124" s="361"/>
      <c r="H124" s="361"/>
    </row>
    <row r="125" customFormat="false" ht="15" hidden="false" customHeight="false" outlineLevel="0" collapsed="false">
      <c r="A125" s="64" t="s">
        <v>88</v>
      </c>
      <c r="B125" s="365"/>
      <c r="C125" s="366"/>
      <c r="D125" s="367"/>
      <c r="E125" s="3" t="s">
        <v>1594</v>
      </c>
      <c r="F125" s="105" t="s">
        <v>1594</v>
      </c>
      <c r="G125" s="361"/>
      <c r="H125" s="361"/>
    </row>
    <row r="126" customFormat="false" ht="15" hidden="false" customHeight="false" outlineLevel="0" collapsed="false">
      <c r="A126" s="64" t="s">
        <v>88</v>
      </c>
      <c r="B126" s="365"/>
      <c r="C126" s="366"/>
      <c r="D126" s="367"/>
      <c r="E126" s="3" t="s">
        <v>1595</v>
      </c>
      <c r="F126" s="105" t="s">
        <v>1595</v>
      </c>
      <c r="G126" s="361"/>
      <c r="H126" s="361"/>
    </row>
    <row r="127" customFormat="false" ht="15" hidden="false" customHeight="false" outlineLevel="0" collapsed="false">
      <c r="A127" s="64" t="s">
        <v>88</v>
      </c>
      <c r="B127" s="365"/>
      <c r="C127" s="366"/>
      <c r="D127" s="367"/>
      <c r="E127" s="3" t="s">
        <v>1596</v>
      </c>
      <c r="F127" s="105" t="s">
        <v>1596</v>
      </c>
      <c r="G127" s="361"/>
      <c r="H127" s="361"/>
    </row>
    <row r="128" customFormat="false" ht="15" hidden="false" customHeight="false" outlineLevel="0" collapsed="false">
      <c r="A128" s="64" t="s">
        <v>88</v>
      </c>
      <c r="B128" s="365"/>
      <c r="C128" s="366"/>
      <c r="D128" s="367"/>
      <c r="E128" s="3" t="s">
        <v>1597</v>
      </c>
      <c r="F128" s="105" t="s">
        <v>1597</v>
      </c>
      <c r="G128" s="361"/>
      <c r="H128" s="361"/>
    </row>
    <row r="129" customFormat="false" ht="15" hidden="false" customHeight="false" outlineLevel="0" collapsed="false">
      <c r="A129" s="64" t="s">
        <v>88</v>
      </c>
      <c r="B129" s="365"/>
      <c r="C129" s="366"/>
      <c r="D129" s="367"/>
      <c r="E129" s="3" t="s">
        <v>1598</v>
      </c>
      <c r="F129" s="105" t="s">
        <v>1598</v>
      </c>
      <c r="G129" s="361"/>
      <c r="H129" s="361"/>
    </row>
    <row r="130" customFormat="false" ht="15" hidden="false" customHeight="false" outlineLevel="0" collapsed="false">
      <c r="A130" s="64" t="s">
        <v>88</v>
      </c>
      <c r="B130" s="365"/>
      <c r="C130" s="366"/>
      <c r="D130" s="367"/>
      <c r="E130" s="3" t="s">
        <v>1599</v>
      </c>
      <c r="F130" s="105" t="s">
        <v>1599</v>
      </c>
      <c r="G130" s="361"/>
      <c r="H130" s="361"/>
    </row>
    <row r="131" customFormat="false" ht="15" hidden="false" customHeight="false" outlineLevel="0" collapsed="false">
      <c r="A131" s="64" t="s">
        <v>88</v>
      </c>
      <c r="B131" s="365"/>
      <c r="C131" s="366"/>
      <c r="D131" s="367"/>
      <c r="E131" s="3" t="s">
        <v>1600</v>
      </c>
      <c r="F131" s="105" t="s">
        <v>1600</v>
      </c>
      <c r="G131" s="361"/>
      <c r="H131" s="361"/>
    </row>
    <row r="132" customFormat="false" ht="15" hidden="false" customHeight="false" outlineLevel="0" collapsed="false">
      <c r="A132" s="64" t="s">
        <v>88</v>
      </c>
      <c r="B132" s="365"/>
      <c r="C132" s="366"/>
      <c r="D132" s="367"/>
      <c r="E132" s="3" t="s">
        <v>1601</v>
      </c>
      <c r="F132" s="105" t="s">
        <v>1601</v>
      </c>
      <c r="G132" s="361"/>
      <c r="H132" s="361"/>
    </row>
    <row r="133" customFormat="false" ht="15" hidden="false" customHeight="false" outlineLevel="0" collapsed="false">
      <c r="A133" s="64" t="s">
        <v>88</v>
      </c>
      <c r="B133" s="365"/>
      <c r="C133" s="366"/>
      <c r="D133" s="367"/>
      <c r="E133" s="3" t="s">
        <v>1602</v>
      </c>
      <c r="F133" s="105" t="s">
        <v>1602</v>
      </c>
      <c r="G133" s="361"/>
      <c r="H133" s="361"/>
    </row>
    <row r="134" customFormat="false" ht="15" hidden="false" customHeight="false" outlineLevel="0" collapsed="false">
      <c r="A134" s="64" t="s">
        <v>88</v>
      </c>
      <c r="B134" s="365"/>
      <c r="C134" s="366"/>
      <c r="D134" s="367"/>
      <c r="E134" s="3" t="s">
        <v>1603</v>
      </c>
      <c r="F134" s="105" t="s">
        <v>1603</v>
      </c>
      <c r="G134" s="361"/>
      <c r="H134" s="361"/>
    </row>
    <row r="135" customFormat="false" ht="15" hidden="false" customHeight="false" outlineLevel="0" collapsed="false">
      <c r="A135" s="64" t="s">
        <v>88</v>
      </c>
      <c r="B135" s="365"/>
      <c r="C135" s="366"/>
      <c r="D135" s="367"/>
      <c r="E135" s="3" t="s">
        <v>1604</v>
      </c>
      <c r="F135" s="105" t="s">
        <v>1604</v>
      </c>
      <c r="G135" s="361"/>
      <c r="H135" s="361"/>
    </row>
    <row r="136" customFormat="false" ht="15" hidden="false" customHeight="false" outlineLevel="0" collapsed="false">
      <c r="A136" s="64" t="s">
        <v>88</v>
      </c>
      <c r="B136" s="365"/>
      <c r="C136" s="366"/>
      <c r="D136" s="367"/>
      <c r="E136" s="3" t="s">
        <v>1605</v>
      </c>
      <c r="F136" s="105" t="s">
        <v>1605</v>
      </c>
      <c r="G136" s="361"/>
      <c r="H136" s="361"/>
    </row>
    <row r="137" customFormat="false" ht="15" hidden="false" customHeight="false" outlineLevel="0" collapsed="false">
      <c r="A137" s="64" t="s">
        <v>88</v>
      </c>
      <c r="B137" s="365"/>
      <c r="C137" s="366"/>
      <c r="D137" s="367"/>
      <c r="E137" s="3" t="s">
        <v>1606</v>
      </c>
      <c r="F137" s="105" t="s">
        <v>1606</v>
      </c>
      <c r="G137" s="361"/>
      <c r="H137" s="361"/>
    </row>
    <row r="138" customFormat="false" ht="15" hidden="false" customHeight="false" outlineLevel="0" collapsed="false">
      <c r="A138" s="64" t="s">
        <v>88</v>
      </c>
      <c r="B138" s="365"/>
      <c r="C138" s="366"/>
      <c r="D138" s="367"/>
      <c r="E138" s="3" t="s">
        <v>1607</v>
      </c>
      <c r="F138" s="105" t="s">
        <v>1607</v>
      </c>
      <c r="G138" s="361"/>
      <c r="H138" s="361"/>
    </row>
    <row r="139" customFormat="false" ht="15" hidden="false" customHeight="false" outlineLevel="0" collapsed="false">
      <c r="A139" s="64" t="s">
        <v>88</v>
      </c>
      <c r="B139" s="365"/>
      <c r="C139" s="366"/>
      <c r="D139" s="367"/>
      <c r="E139" s="3" t="s">
        <v>1608</v>
      </c>
      <c r="F139" s="105" t="s">
        <v>1608</v>
      </c>
      <c r="G139" s="361"/>
      <c r="H139" s="361"/>
    </row>
    <row r="140" customFormat="false" ht="15" hidden="false" customHeight="false" outlineLevel="0" collapsed="false">
      <c r="A140" s="64" t="s">
        <v>88</v>
      </c>
      <c r="B140" s="365"/>
      <c r="C140" s="366"/>
      <c r="D140" s="367"/>
      <c r="E140" s="3" t="s">
        <v>1609</v>
      </c>
      <c r="F140" s="105" t="s">
        <v>1609</v>
      </c>
      <c r="G140" s="361"/>
      <c r="H140" s="361"/>
    </row>
    <row r="141" customFormat="false" ht="15" hidden="false" customHeight="false" outlineLevel="0" collapsed="false">
      <c r="A141" s="64" t="s">
        <v>88</v>
      </c>
      <c r="B141" s="365"/>
      <c r="C141" s="366"/>
      <c r="D141" s="367"/>
      <c r="E141" s="3" t="s">
        <v>1610</v>
      </c>
      <c r="F141" s="105" t="s">
        <v>1610</v>
      </c>
      <c r="G141" s="361"/>
      <c r="H141" s="361"/>
    </row>
    <row r="142" customFormat="false" ht="15" hidden="false" customHeight="false" outlineLevel="0" collapsed="false">
      <c r="A142" s="64" t="s">
        <v>88</v>
      </c>
      <c r="B142" s="365"/>
      <c r="C142" s="366"/>
      <c r="D142" s="367"/>
      <c r="E142" s="3" t="s">
        <v>1611</v>
      </c>
      <c r="F142" s="105" t="s">
        <v>1611</v>
      </c>
      <c r="G142" s="361"/>
      <c r="H142" s="361"/>
    </row>
    <row r="143" customFormat="false" ht="15" hidden="false" customHeight="false" outlineLevel="0" collapsed="false">
      <c r="A143" s="64" t="s">
        <v>88</v>
      </c>
      <c r="B143" s="365"/>
      <c r="C143" s="366"/>
      <c r="D143" s="367"/>
      <c r="E143" s="3" t="s">
        <v>1612</v>
      </c>
      <c r="F143" s="105" t="s">
        <v>1612</v>
      </c>
      <c r="G143" s="361"/>
      <c r="H143" s="361"/>
    </row>
    <row r="144" customFormat="false" ht="15" hidden="false" customHeight="false" outlineLevel="0" collapsed="false">
      <c r="A144" s="64" t="s">
        <v>88</v>
      </c>
      <c r="B144" s="365"/>
      <c r="C144" s="366"/>
      <c r="D144" s="367"/>
      <c r="E144" s="3" t="s">
        <v>1613</v>
      </c>
      <c r="F144" s="105" t="s">
        <v>1613</v>
      </c>
      <c r="G144" s="361"/>
      <c r="H144" s="361"/>
    </row>
    <row r="145" customFormat="false" ht="15" hidden="false" customHeight="false" outlineLevel="0" collapsed="false">
      <c r="A145" s="64" t="s">
        <v>88</v>
      </c>
      <c r="B145" s="365"/>
      <c r="C145" s="366"/>
      <c r="D145" s="367"/>
      <c r="E145" s="3" t="s">
        <v>1614</v>
      </c>
      <c r="F145" s="105" t="s">
        <v>1614</v>
      </c>
      <c r="G145" s="361"/>
      <c r="H145" s="361"/>
    </row>
    <row r="146" customFormat="false" ht="15" hidden="false" customHeight="false" outlineLevel="0" collapsed="false">
      <c r="A146" s="64" t="s">
        <v>88</v>
      </c>
      <c r="B146" s="365"/>
      <c r="C146" s="366"/>
      <c r="D146" s="367"/>
      <c r="E146" s="3" t="s">
        <v>1615</v>
      </c>
      <c r="F146" s="105" t="s">
        <v>1615</v>
      </c>
      <c r="G146" s="361"/>
      <c r="H146" s="361"/>
    </row>
    <row r="147" customFormat="false" ht="15" hidden="false" customHeight="false" outlineLevel="0" collapsed="false">
      <c r="A147" s="64" t="s">
        <v>88</v>
      </c>
      <c r="B147" s="365"/>
      <c r="C147" s="366"/>
      <c r="D147" s="367"/>
      <c r="E147" s="3" t="s">
        <v>1616</v>
      </c>
      <c r="F147" s="105" t="s">
        <v>1616</v>
      </c>
      <c r="G147" s="361"/>
      <c r="H147" s="361"/>
    </row>
    <row r="148" customFormat="false" ht="15" hidden="false" customHeight="false" outlineLevel="0" collapsed="false">
      <c r="A148" s="64" t="s">
        <v>88</v>
      </c>
      <c r="B148" s="365"/>
      <c r="C148" s="366"/>
      <c r="D148" s="367"/>
      <c r="E148" s="3" t="s">
        <v>1617</v>
      </c>
      <c r="F148" s="105" t="s">
        <v>1617</v>
      </c>
      <c r="G148" s="361"/>
      <c r="H148" s="361"/>
    </row>
    <row r="149" customFormat="false" ht="15" hidden="false" customHeight="false" outlineLevel="0" collapsed="false">
      <c r="A149" s="64" t="s">
        <v>88</v>
      </c>
      <c r="B149" s="365"/>
      <c r="C149" s="366"/>
      <c r="D149" s="367"/>
      <c r="E149" s="3" t="s">
        <v>1618</v>
      </c>
      <c r="F149" s="105" t="s">
        <v>1618</v>
      </c>
      <c r="G149" s="361"/>
      <c r="H149" s="361"/>
    </row>
    <row r="150" customFormat="false" ht="15" hidden="false" customHeight="false" outlineLevel="0" collapsed="false">
      <c r="A150" s="64" t="s">
        <v>88</v>
      </c>
      <c r="B150" s="365"/>
      <c r="C150" s="366"/>
      <c r="D150" s="367"/>
      <c r="E150" s="3" t="s">
        <v>1619</v>
      </c>
      <c r="F150" s="105" t="s">
        <v>1619</v>
      </c>
      <c r="G150" s="361"/>
      <c r="H150" s="361"/>
    </row>
    <row r="151" customFormat="false" ht="15" hidden="false" customHeight="false" outlineLevel="0" collapsed="false">
      <c r="A151" s="64" t="s">
        <v>88</v>
      </c>
      <c r="B151" s="365"/>
      <c r="C151" s="366"/>
      <c r="D151" s="367"/>
      <c r="E151" s="3" t="s">
        <v>1620</v>
      </c>
      <c r="F151" s="105" t="s">
        <v>1620</v>
      </c>
      <c r="G151" s="361"/>
      <c r="H151" s="361"/>
    </row>
    <row r="152" customFormat="false" ht="15" hidden="false" customHeight="false" outlineLevel="0" collapsed="false">
      <c r="A152" s="64" t="s">
        <v>88</v>
      </c>
      <c r="B152" s="365"/>
      <c r="C152" s="366"/>
      <c r="D152" s="367"/>
      <c r="E152" s="3" t="s">
        <v>1621</v>
      </c>
      <c r="F152" s="105" t="s">
        <v>1621</v>
      </c>
      <c r="G152" s="361"/>
      <c r="H152" s="361"/>
    </row>
    <row r="153" customFormat="false" ht="15" hidden="false" customHeight="false" outlineLevel="0" collapsed="false">
      <c r="A153" s="64" t="s">
        <v>88</v>
      </c>
      <c r="B153" s="365"/>
      <c r="C153" s="366"/>
      <c r="D153" s="367"/>
      <c r="E153" s="3" t="s">
        <v>1622</v>
      </c>
      <c r="F153" s="105" t="s">
        <v>1622</v>
      </c>
      <c r="G153" s="361"/>
      <c r="H153" s="361"/>
    </row>
    <row r="154" customFormat="false" ht="15" hidden="false" customHeight="false" outlineLevel="0" collapsed="false">
      <c r="A154" s="64" t="s">
        <v>88</v>
      </c>
      <c r="B154" s="365"/>
      <c r="C154" s="366"/>
      <c r="D154" s="367"/>
      <c r="E154" s="3" t="s">
        <v>1623</v>
      </c>
      <c r="F154" s="105" t="s">
        <v>1623</v>
      </c>
      <c r="G154" s="361"/>
      <c r="H154" s="361"/>
    </row>
    <row r="155" customFormat="false" ht="15" hidden="false" customHeight="false" outlineLevel="0" collapsed="false">
      <c r="A155" s="64" t="s">
        <v>88</v>
      </c>
      <c r="B155" s="365"/>
      <c r="C155" s="366"/>
      <c r="D155" s="367"/>
      <c r="E155" s="3" t="s">
        <v>1624</v>
      </c>
      <c r="F155" s="105" t="s">
        <v>1624</v>
      </c>
      <c r="G155" s="361"/>
      <c r="H155" s="361"/>
    </row>
    <row r="156" customFormat="false" ht="15" hidden="false" customHeight="false" outlineLevel="0" collapsed="false">
      <c r="A156" s="64" t="s">
        <v>88</v>
      </c>
      <c r="B156" s="365"/>
      <c r="C156" s="366"/>
      <c r="D156" s="367"/>
      <c r="E156" s="3" t="s">
        <v>1625</v>
      </c>
      <c r="F156" s="105" t="s">
        <v>1625</v>
      </c>
      <c r="G156" s="361"/>
      <c r="H156" s="361"/>
    </row>
    <row r="157" customFormat="false" ht="15" hidden="false" customHeight="false" outlineLevel="0" collapsed="false">
      <c r="A157" s="64" t="s">
        <v>88</v>
      </c>
      <c r="B157" s="365"/>
      <c r="C157" s="366"/>
      <c r="D157" s="367"/>
      <c r="E157" s="3" t="s">
        <v>1626</v>
      </c>
      <c r="F157" s="105" t="s">
        <v>1626</v>
      </c>
      <c r="G157" s="361"/>
      <c r="H157" s="361"/>
    </row>
    <row r="158" customFormat="false" ht="15" hidden="false" customHeight="false" outlineLevel="0" collapsed="false">
      <c r="A158" s="64" t="s">
        <v>88</v>
      </c>
      <c r="B158" s="365"/>
      <c r="C158" s="366"/>
      <c r="D158" s="367"/>
      <c r="E158" s="3" t="s">
        <v>1627</v>
      </c>
      <c r="F158" s="105" t="s">
        <v>1627</v>
      </c>
      <c r="G158" s="361"/>
      <c r="H158" s="361"/>
    </row>
    <row r="159" customFormat="false" ht="15" hidden="false" customHeight="false" outlineLevel="0" collapsed="false">
      <c r="A159" s="64" t="s">
        <v>88</v>
      </c>
      <c r="B159" s="365"/>
      <c r="C159" s="366"/>
      <c r="D159" s="367"/>
      <c r="E159" s="3" t="s">
        <v>1628</v>
      </c>
      <c r="F159" s="105" t="s">
        <v>1628</v>
      </c>
      <c r="G159" s="361"/>
      <c r="H159" s="361"/>
    </row>
    <row r="160" customFormat="false" ht="15" hidden="false" customHeight="false" outlineLevel="0" collapsed="false">
      <c r="A160" s="64" t="s">
        <v>88</v>
      </c>
      <c r="B160" s="365"/>
      <c r="C160" s="366"/>
      <c r="D160" s="367"/>
      <c r="E160" s="3" t="s">
        <v>1629</v>
      </c>
      <c r="F160" s="105" t="s">
        <v>1629</v>
      </c>
      <c r="G160" s="361"/>
      <c r="H160" s="361"/>
    </row>
    <row r="161" customFormat="false" ht="15" hidden="false" customHeight="false" outlineLevel="0" collapsed="false">
      <c r="A161" s="64" t="s">
        <v>88</v>
      </c>
      <c r="B161" s="365"/>
      <c r="C161" s="366"/>
      <c r="D161" s="367"/>
      <c r="E161" s="3" t="s">
        <v>1630</v>
      </c>
      <c r="F161" s="105" t="s">
        <v>1630</v>
      </c>
      <c r="G161" s="361"/>
      <c r="H161" s="361"/>
    </row>
    <row r="162" customFormat="false" ht="15" hidden="false" customHeight="false" outlineLevel="0" collapsed="false">
      <c r="A162" s="64" t="s">
        <v>88</v>
      </c>
      <c r="B162" s="365"/>
      <c r="C162" s="366"/>
      <c r="D162" s="367"/>
      <c r="E162" s="3" t="s">
        <v>1631</v>
      </c>
      <c r="F162" s="105" t="s">
        <v>1631</v>
      </c>
      <c r="G162" s="361"/>
      <c r="H162" s="361"/>
    </row>
    <row r="163" customFormat="false" ht="15" hidden="false" customHeight="false" outlineLevel="0" collapsed="false">
      <c r="A163" s="64" t="s">
        <v>88</v>
      </c>
      <c r="B163" s="365"/>
      <c r="C163" s="366"/>
      <c r="D163" s="367"/>
      <c r="E163" s="3" t="s">
        <v>1632</v>
      </c>
      <c r="F163" s="105" t="s">
        <v>1632</v>
      </c>
      <c r="G163" s="361"/>
      <c r="H163" s="361"/>
    </row>
    <row r="164" customFormat="false" ht="15" hidden="false" customHeight="false" outlineLevel="0" collapsed="false">
      <c r="A164" s="64" t="s">
        <v>88</v>
      </c>
      <c r="B164" s="365"/>
      <c r="C164" s="366"/>
      <c r="D164" s="367"/>
      <c r="E164" s="3" t="s">
        <v>1633</v>
      </c>
      <c r="F164" s="105" t="s">
        <v>1633</v>
      </c>
      <c r="G164" s="361"/>
      <c r="H164" s="361"/>
    </row>
    <row r="165" customFormat="false" ht="15" hidden="false" customHeight="false" outlineLevel="0" collapsed="false">
      <c r="A165" s="64" t="s">
        <v>88</v>
      </c>
      <c r="B165" s="365"/>
      <c r="C165" s="366"/>
      <c r="D165" s="367"/>
      <c r="E165" s="3" t="s">
        <v>1634</v>
      </c>
      <c r="F165" s="105" t="s">
        <v>1634</v>
      </c>
      <c r="G165" s="361"/>
      <c r="H165" s="361"/>
    </row>
    <row r="166" customFormat="false" ht="15" hidden="false" customHeight="false" outlineLevel="0" collapsed="false">
      <c r="A166" s="64" t="s">
        <v>88</v>
      </c>
      <c r="B166" s="365"/>
      <c r="C166" s="366"/>
      <c r="D166" s="367"/>
      <c r="E166" s="3" t="s">
        <v>1635</v>
      </c>
      <c r="F166" s="105" t="s">
        <v>1635</v>
      </c>
      <c r="G166" s="361"/>
      <c r="H166" s="361"/>
    </row>
    <row r="167" customFormat="false" ht="15" hidden="false" customHeight="false" outlineLevel="0" collapsed="false">
      <c r="A167" s="64" t="s">
        <v>88</v>
      </c>
      <c r="B167" s="365"/>
      <c r="C167" s="366"/>
      <c r="D167" s="367"/>
      <c r="E167" s="3" t="s">
        <v>1636</v>
      </c>
      <c r="F167" s="105" t="s">
        <v>1636</v>
      </c>
      <c r="G167" s="361"/>
      <c r="H167" s="361"/>
    </row>
    <row r="168" customFormat="false" ht="15" hidden="false" customHeight="false" outlineLevel="0" collapsed="false">
      <c r="A168" s="64" t="s">
        <v>88</v>
      </c>
      <c r="B168" s="365"/>
      <c r="C168" s="366"/>
      <c r="D168" s="367"/>
      <c r="E168" s="3" t="s">
        <v>1637</v>
      </c>
      <c r="F168" s="105" t="s">
        <v>1637</v>
      </c>
      <c r="G168" s="361"/>
      <c r="H168" s="361"/>
    </row>
    <row r="169" customFormat="false" ht="15" hidden="false" customHeight="false" outlineLevel="0" collapsed="false">
      <c r="A169" s="64" t="s">
        <v>88</v>
      </c>
      <c r="B169" s="365"/>
      <c r="C169" s="366"/>
      <c r="D169" s="367"/>
      <c r="E169" s="3" t="s">
        <v>1638</v>
      </c>
      <c r="F169" s="105" t="s">
        <v>1638</v>
      </c>
      <c r="G169" s="361"/>
      <c r="H169" s="361"/>
    </row>
    <row r="170" customFormat="false" ht="15" hidden="false" customHeight="false" outlineLevel="0" collapsed="false">
      <c r="A170" s="64" t="s">
        <v>88</v>
      </c>
      <c r="B170" s="365"/>
      <c r="C170" s="366"/>
      <c r="D170" s="367"/>
      <c r="E170" s="3" t="s">
        <v>1639</v>
      </c>
      <c r="F170" s="105" t="s">
        <v>1639</v>
      </c>
      <c r="G170" s="361"/>
      <c r="H170" s="361"/>
    </row>
    <row r="171" customFormat="false" ht="15" hidden="false" customHeight="false" outlineLevel="0" collapsed="false">
      <c r="A171" s="64" t="s">
        <v>88</v>
      </c>
      <c r="B171" s="365"/>
      <c r="C171" s="366"/>
      <c r="D171" s="367"/>
      <c r="E171" s="3" t="s">
        <v>1640</v>
      </c>
      <c r="F171" s="105" t="s">
        <v>1640</v>
      </c>
      <c r="G171" s="361"/>
      <c r="H171" s="361"/>
    </row>
    <row r="172" customFormat="false" ht="15" hidden="false" customHeight="false" outlineLevel="0" collapsed="false">
      <c r="A172" s="64" t="s">
        <v>88</v>
      </c>
      <c r="B172" s="365"/>
      <c r="C172" s="366"/>
      <c r="D172" s="367"/>
      <c r="E172" s="3" t="s">
        <v>1641</v>
      </c>
      <c r="F172" s="105" t="s">
        <v>1641</v>
      </c>
      <c r="G172" s="361"/>
      <c r="H172" s="361"/>
    </row>
    <row r="173" customFormat="false" ht="15" hidden="false" customHeight="false" outlineLevel="0" collapsed="false">
      <c r="A173" s="64" t="s">
        <v>88</v>
      </c>
      <c r="B173" s="365"/>
      <c r="C173" s="366"/>
      <c r="D173" s="367"/>
      <c r="E173" s="3" t="s">
        <v>1642</v>
      </c>
      <c r="F173" s="105" t="s">
        <v>1642</v>
      </c>
      <c r="G173" s="361"/>
      <c r="H173" s="361"/>
    </row>
    <row r="174" customFormat="false" ht="15" hidden="false" customHeight="false" outlineLevel="0" collapsed="false">
      <c r="A174" s="64" t="s">
        <v>88</v>
      </c>
      <c r="B174" s="365"/>
      <c r="C174" s="366"/>
      <c r="D174" s="367"/>
      <c r="E174" s="3" t="s">
        <v>1643</v>
      </c>
      <c r="F174" s="105" t="s">
        <v>1643</v>
      </c>
      <c r="G174" s="361"/>
      <c r="H174" s="361"/>
    </row>
    <row r="175" customFormat="false" ht="15" hidden="false" customHeight="false" outlineLevel="0" collapsed="false">
      <c r="A175" s="64" t="s">
        <v>88</v>
      </c>
      <c r="B175" s="365"/>
      <c r="C175" s="366"/>
      <c r="D175" s="367"/>
      <c r="E175" s="3" t="s">
        <v>1644</v>
      </c>
      <c r="F175" s="105" t="s">
        <v>1644</v>
      </c>
      <c r="G175" s="361"/>
      <c r="H175" s="361"/>
    </row>
    <row r="176" customFormat="false" ht="15" hidden="false" customHeight="false" outlineLevel="0" collapsed="false">
      <c r="A176" s="64" t="s">
        <v>88</v>
      </c>
      <c r="B176" s="365"/>
      <c r="C176" s="366"/>
      <c r="D176" s="367"/>
      <c r="E176" s="3" t="s">
        <v>1645</v>
      </c>
      <c r="F176" s="105" t="s">
        <v>1645</v>
      </c>
      <c r="G176" s="361"/>
      <c r="H176" s="361"/>
    </row>
    <row r="177" customFormat="false" ht="15" hidden="false" customHeight="false" outlineLevel="0" collapsed="false">
      <c r="A177" s="64" t="s">
        <v>88</v>
      </c>
      <c r="B177" s="365"/>
      <c r="C177" s="366"/>
      <c r="D177" s="367"/>
      <c r="E177" s="3" t="s">
        <v>1646</v>
      </c>
      <c r="F177" s="105" t="s">
        <v>1646</v>
      </c>
      <c r="G177" s="361"/>
      <c r="H177" s="361"/>
    </row>
    <row r="178" customFormat="false" ht="15" hidden="false" customHeight="false" outlineLevel="0" collapsed="false">
      <c r="A178" s="64" t="s">
        <v>88</v>
      </c>
      <c r="B178" s="365"/>
      <c r="C178" s="366"/>
      <c r="D178" s="367"/>
      <c r="E178" s="3" t="s">
        <v>1647</v>
      </c>
      <c r="F178" s="105" t="s">
        <v>1647</v>
      </c>
      <c r="G178" s="361"/>
      <c r="H178" s="361"/>
    </row>
    <row r="179" customFormat="false" ht="15" hidden="false" customHeight="false" outlineLevel="0" collapsed="false">
      <c r="A179" s="64" t="s">
        <v>88</v>
      </c>
      <c r="B179" s="365"/>
      <c r="C179" s="366"/>
      <c r="D179" s="367"/>
      <c r="E179" s="3" t="s">
        <v>1648</v>
      </c>
      <c r="F179" s="105" t="s">
        <v>1648</v>
      </c>
      <c r="G179" s="361"/>
      <c r="H179" s="361"/>
    </row>
    <row r="180" customFormat="false" ht="15" hidden="false" customHeight="false" outlineLevel="0" collapsed="false">
      <c r="A180" s="64" t="s">
        <v>88</v>
      </c>
      <c r="B180" s="365"/>
      <c r="C180" s="366"/>
      <c r="D180" s="367"/>
      <c r="E180" s="3" t="s">
        <v>1649</v>
      </c>
      <c r="F180" s="105" t="s">
        <v>1649</v>
      </c>
      <c r="G180" s="361"/>
      <c r="H180" s="361"/>
    </row>
    <row r="181" customFormat="false" ht="15" hidden="false" customHeight="false" outlineLevel="0" collapsed="false">
      <c r="A181" s="64" t="s">
        <v>88</v>
      </c>
      <c r="B181" s="365"/>
      <c r="C181" s="366"/>
      <c r="D181" s="367"/>
      <c r="E181" s="3" t="s">
        <v>1650</v>
      </c>
      <c r="F181" s="105" t="s">
        <v>1650</v>
      </c>
      <c r="G181" s="361"/>
      <c r="H181" s="361"/>
    </row>
    <row r="182" customFormat="false" ht="15" hidden="false" customHeight="false" outlineLevel="0" collapsed="false">
      <c r="A182" s="64" t="s">
        <v>88</v>
      </c>
      <c r="B182" s="365"/>
      <c r="C182" s="366"/>
      <c r="D182" s="367"/>
      <c r="E182" s="3" t="s">
        <v>1651</v>
      </c>
      <c r="F182" s="105" t="s">
        <v>1651</v>
      </c>
      <c r="G182" s="361"/>
      <c r="H182" s="361"/>
    </row>
    <row r="183" customFormat="false" ht="15" hidden="false" customHeight="false" outlineLevel="0" collapsed="false">
      <c r="A183" s="64" t="s">
        <v>88</v>
      </c>
      <c r="B183" s="365"/>
      <c r="C183" s="366"/>
      <c r="D183" s="367"/>
      <c r="E183" s="3" t="s">
        <v>1652</v>
      </c>
      <c r="F183" s="105" t="s">
        <v>1652</v>
      </c>
      <c r="G183" s="361"/>
      <c r="H183" s="361"/>
    </row>
    <row r="184" customFormat="false" ht="15" hidden="false" customHeight="false" outlineLevel="0" collapsed="false">
      <c r="A184" s="64" t="s">
        <v>88</v>
      </c>
      <c r="B184" s="365"/>
      <c r="C184" s="366"/>
      <c r="D184" s="367"/>
      <c r="E184" s="3" t="s">
        <v>1653</v>
      </c>
      <c r="F184" s="105" t="s">
        <v>1653</v>
      </c>
      <c r="G184" s="361"/>
      <c r="H184" s="361"/>
    </row>
    <row r="185" customFormat="false" ht="15" hidden="false" customHeight="false" outlineLevel="0" collapsed="false">
      <c r="A185" s="64" t="s">
        <v>88</v>
      </c>
      <c r="B185" s="365"/>
      <c r="C185" s="366"/>
      <c r="D185" s="367"/>
      <c r="E185" s="3" t="s">
        <v>1654</v>
      </c>
      <c r="F185" s="105" t="s">
        <v>1654</v>
      </c>
      <c r="G185" s="361"/>
      <c r="H185" s="361"/>
    </row>
    <row r="186" customFormat="false" ht="15" hidden="false" customHeight="false" outlineLevel="0" collapsed="false">
      <c r="A186" s="64" t="s">
        <v>88</v>
      </c>
      <c r="B186" s="365"/>
      <c r="C186" s="366"/>
      <c r="D186" s="367"/>
      <c r="E186" s="3" t="s">
        <v>1655</v>
      </c>
      <c r="F186" s="105" t="s">
        <v>1655</v>
      </c>
      <c r="G186" s="361"/>
      <c r="H186" s="361"/>
    </row>
    <row r="187" customFormat="false" ht="15" hidden="false" customHeight="false" outlineLevel="0" collapsed="false">
      <c r="A187" s="64" t="s">
        <v>88</v>
      </c>
      <c r="B187" s="365"/>
      <c r="C187" s="366"/>
      <c r="D187" s="367"/>
      <c r="E187" s="3" t="s">
        <v>1656</v>
      </c>
      <c r="F187" s="105" t="s">
        <v>1656</v>
      </c>
      <c r="G187" s="361"/>
      <c r="H187" s="361"/>
    </row>
    <row r="188" customFormat="false" ht="15" hidden="false" customHeight="false" outlineLevel="0" collapsed="false">
      <c r="A188" s="64" t="s">
        <v>88</v>
      </c>
      <c r="B188" s="365"/>
      <c r="C188" s="366"/>
      <c r="D188" s="367"/>
      <c r="E188" s="3" t="s">
        <v>1657</v>
      </c>
      <c r="F188" s="105" t="s">
        <v>1657</v>
      </c>
      <c r="G188" s="361"/>
      <c r="H188" s="361"/>
    </row>
    <row r="189" customFormat="false" ht="15" hidden="false" customHeight="false" outlineLevel="0" collapsed="false">
      <c r="A189" s="64" t="s">
        <v>88</v>
      </c>
      <c r="B189" s="365"/>
      <c r="C189" s="366"/>
      <c r="D189" s="367"/>
      <c r="E189" s="3" t="s">
        <v>1658</v>
      </c>
      <c r="F189" s="105" t="s">
        <v>1658</v>
      </c>
      <c r="G189" s="361"/>
      <c r="H189" s="361"/>
    </row>
    <row r="190" customFormat="false" ht="15" hidden="false" customHeight="false" outlineLevel="0" collapsed="false">
      <c r="A190" s="64" t="s">
        <v>88</v>
      </c>
      <c r="B190" s="365"/>
      <c r="C190" s="366"/>
      <c r="D190" s="367"/>
      <c r="E190" s="3" t="s">
        <v>1659</v>
      </c>
      <c r="F190" s="105" t="s">
        <v>1659</v>
      </c>
      <c r="G190" s="361"/>
      <c r="H190" s="361"/>
    </row>
    <row r="191" customFormat="false" ht="15" hidden="false" customHeight="false" outlineLevel="0" collapsed="false">
      <c r="A191" s="64" t="s">
        <v>88</v>
      </c>
      <c r="B191" s="365"/>
      <c r="C191" s="366"/>
      <c r="D191" s="367"/>
      <c r="E191" s="3" t="s">
        <v>1660</v>
      </c>
      <c r="F191" s="105" t="s">
        <v>1660</v>
      </c>
      <c r="G191" s="361"/>
      <c r="H191" s="361"/>
    </row>
    <row r="192" customFormat="false" ht="15" hidden="false" customHeight="false" outlineLevel="0" collapsed="false">
      <c r="A192" s="64" t="s">
        <v>88</v>
      </c>
      <c r="B192" s="365"/>
      <c r="C192" s="366"/>
      <c r="D192" s="367"/>
      <c r="E192" s="3" t="s">
        <v>1661</v>
      </c>
      <c r="F192" s="105" t="s">
        <v>1661</v>
      </c>
      <c r="G192" s="361"/>
      <c r="H192" s="361"/>
    </row>
    <row r="193" customFormat="false" ht="15" hidden="false" customHeight="false" outlineLevel="0" collapsed="false">
      <c r="A193" s="64" t="s">
        <v>88</v>
      </c>
      <c r="B193" s="365"/>
      <c r="C193" s="366"/>
      <c r="D193" s="367"/>
      <c r="E193" s="3" t="s">
        <v>1662</v>
      </c>
      <c r="F193" s="105" t="s">
        <v>1662</v>
      </c>
      <c r="G193" s="361"/>
      <c r="H193" s="361"/>
    </row>
    <row r="194" customFormat="false" ht="15" hidden="false" customHeight="false" outlineLevel="0" collapsed="false">
      <c r="A194" s="64" t="s">
        <v>88</v>
      </c>
      <c r="B194" s="365"/>
      <c r="C194" s="366"/>
      <c r="D194" s="367"/>
      <c r="E194" s="3" t="s">
        <v>1663</v>
      </c>
      <c r="F194" s="105" t="s">
        <v>1663</v>
      </c>
      <c r="G194" s="361"/>
      <c r="H194" s="361"/>
    </row>
    <row r="195" customFormat="false" ht="15" hidden="false" customHeight="false" outlineLevel="0" collapsed="false">
      <c r="A195" s="64" t="s">
        <v>88</v>
      </c>
      <c r="B195" s="365"/>
      <c r="C195" s="366"/>
      <c r="D195" s="367"/>
      <c r="E195" s="3" t="s">
        <v>1664</v>
      </c>
      <c r="F195" s="105" t="s">
        <v>1664</v>
      </c>
      <c r="G195" s="361"/>
      <c r="H195" s="361"/>
    </row>
    <row r="196" customFormat="false" ht="15" hidden="false" customHeight="false" outlineLevel="0" collapsed="false">
      <c r="A196" s="64" t="s">
        <v>88</v>
      </c>
      <c r="B196" s="365"/>
      <c r="C196" s="366"/>
      <c r="D196" s="367"/>
      <c r="E196" s="3" t="s">
        <v>1665</v>
      </c>
      <c r="F196" s="105" t="s">
        <v>1665</v>
      </c>
      <c r="G196" s="361"/>
      <c r="H196" s="361"/>
    </row>
    <row r="197" customFormat="false" ht="15" hidden="false" customHeight="false" outlineLevel="0" collapsed="false">
      <c r="A197" s="64" t="s">
        <v>88</v>
      </c>
      <c r="B197" s="365"/>
      <c r="C197" s="366"/>
      <c r="D197" s="367"/>
      <c r="E197" s="3" t="s">
        <v>1666</v>
      </c>
      <c r="F197" s="105" t="s">
        <v>1666</v>
      </c>
      <c r="G197" s="361"/>
      <c r="H197" s="361"/>
    </row>
    <row r="198" customFormat="false" ht="15" hidden="false" customHeight="false" outlineLevel="0" collapsed="false">
      <c r="A198" s="64" t="s">
        <v>88</v>
      </c>
      <c r="B198" s="365"/>
      <c r="C198" s="366"/>
      <c r="D198" s="367"/>
      <c r="E198" s="3" t="s">
        <v>1667</v>
      </c>
      <c r="F198" s="105" t="s">
        <v>1667</v>
      </c>
      <c r="G198" s="361"/>
      <c r="H198" s="361"/>
    </row>
    <row r="199" customFormat="false" ht="15" hidden="false" customHeight="false" outlineLevel="0" collapsed="false">
      <c r="A199" s="64" t="s">
        <v>88</v>
      </c>
      <c r="B199" s="365"/>
      <c r="C199" s="366"/>
      <c r="D199" s="367"/>
      <c r="E199" s="3" t="s">
        <v>1668</v>
      </c>
      <c r="F199" s="105" t="s">
        <v>1668</v>
      </c>
      <c r="G199" s="361"/>
      <c r="H199" s="361"/>
    </row>
    <row r="200" customFormat="false" ht="15" hidden="false" customHeight="false" outlineLevel="0" collapsed="false">
      <c r="A200" s="64" t="s">
        <v>88</v>
      </c>
      <c r="B200" s="365"/>
      <c r="C200" s="366"/>
      <c r="D200" s="367"/>
      <c r="E200" s="3" t="s">
        <v>1669</v>
      </c>
      <c r="F200" s="105" t="s">
        <v>1669</v>
      </c>
      <c r="G200" s="361"/>
      <c r="H200" s="361"/>
    </row>
    <row r="201" customFormat="false" ht="15" hidden="false" customHeight="false" outlineLevel="0" collapsed="false">
      <c r="A201" s="64" t="s">
        <v>88</v>
      </c>
      <c r="B201" s="365"/>
      <c r="C201" s="366"/>
      <c r="D201" s="367"/>
      <c r="E201" s="3" t="s">
        <v>1670</v>
      </c>
      <c r="F201" s="105" t="s">
        <v>1670</v>
      </c>
      <c r="G201" s="361"/>
      <c r="H201" s="361"/>
    </row>
    <row r="202" customFormat="false" ht="15" hidden="false" customHeight="false" outlineLevel="0" collapsed="false">
      <c r="A202" s="64" t="s">
        <v>88</v>
      </c>
      <c r="B202" s="365"/>
      <c r="C202" s="366"/>
      <c r="D202" s="367"/>
      <c r="E202" s="3" t="s">
        <v>1671</v>
      </c>
      <c r="F202" s="105" t="s">
        <v>1671</v>
      </c>
      <c r="G202" s="361"/>
      <c r="H202" s="361"/>
    </row>
    <row r="203" customFormat="false" ht="15" hidden="false" customHeight="false" outlineLevel="0" collapsed="false">
      <c r="A203" s="64" t="s">
        <v>88</v>
      </c>
      <c r="B203" s="365"/>
      <c r="C203" s="366"/>
      <c r="D203" s="367"/>
      <c r="E203" s="3" t="s">
        <v>1672</v>
      </c>
      <c r="F203" s="105" t="s">
        <v>1672</v>
      </c>
      <c r="G203" s="361"/>
      <c r="H203" s="361"/>
    </row>
    <row r="204" customFormat="false" ht="15" hidden="false" customHeight="false" outlineLevel="0" collapsed="false">
      <c r="A204" s="64" t="s">
        <v>88</v>
      </c>
      <c r="B204" s="365"/>
      <c r="C204" s="366"/>
      <c r="D204" s="367"/>
      <c r="E204" s="3" t="s">
        <v>1673</v>
      </c>
      <c r="F204" s="105" t="s">
        <v>1673</v>
      </c>
      <c r="G204" s="361"/>
      <c r="H204" s="361"/>
    </row>
    <row r="205" customFormat="false" ht="15" hidden="false" customHeight="false" outlineLevel="0" collapsed="false">
      <c r="A205" s="64" t="s">
        <v>88</v>
      </c>
      <c r="B205" s="365"/>
      <c r="C205" s="366"/>
      <c r="D205" s="367"/>
      <c r="E205" s="3" t="s">
        <v>1674</v>
      </c>
      <c r="F205" s="105" t="s">
        <v>1674</v>
      </c>
      <c r="G205" s="361"/>
      <c r="H205" s="361"/>
    </row>
    <row r="206" customFormat="false" ht="15" hidden="false" customHeight="false" outlineLevel="0" collapsed="false">
      <c r="A206" s="64" t="s">
        <v>88</v>
      </c>
      <c r="B206" s="365"/>
      <c r="C206" s="366"/>
      <c r="D206" s="367"/>
      <c r="E206" s="3" t="s">
        <v>1675</v>
      </c>
      <c r="F206" s="105" t="s">
        <v>1675</v>
      </c>
      <c r="G206" s="361"/>
      <c r="H206" s="361"/>
    </row>
    <row r="207" customFormat="false" ht="15" hidden="false" customHeight="false" outlineLevel="0" collapsed="false">
      <c r="A207" s="64" t="s">
        <v>88</v>
      </c>
      <c r="B207" s="365"/>
      <c r="C207" s="366"/>
      <c r="D207" s="367"/>
      <c r="E207" s="3" t="s">
        <v>1676</v>
      </c>
      <c r="F207" s="105" t="s">
        <v>1676</v>
      </c>
      <c r="G207" s="361"/>
      <c r="H207" s="361"/>
    </row>
    <row r="208" customFormat="false" ht="15" hidden="false" customHeight="false" outlineLevel="0" collapsed="false">
      <c r="A208" s="64" t="s">
        <v>88</v>
      </c>
      <c r="B208" s="365"/>
      <c r="C208" s="366"/>
      <c r="D208" s="367"/>
      <c r="E208" s="3" t="s">
        <v>1677</v>
      </c>
      <c r="F208" s="105" t="s">
        <v>1677</v>
      </c>
      <c r="G208" s="361"/>
      <c r="H208" s="361"/>
    </row>
    <row r="209" customFormat="false" ht="15" hidden="false" customHeight="false" outlineLevel="0" collapsed="false">
      <c r="A209" s="64" t="s">
        <v>88</v>
      </c>
      <c r="B209" s="365"/>
      <c r="C209" s="366"/>
      <c r="D209" s="367"/>
      <c r="E209" s="3" t="s">
        <v>1678</v>
      </c>
      <c r="F209" s="105" t="s">
        <v>1678</v>
      </c>
      <c r="G209" s="361"/>
      <c r="H209" s="361"/>
    </row>
    <row r="210" customFormat="false" ht="15" hidden="false" customHeight="false" outlineLevel="0" collapsed="false">
      <c r="A210" s="64" t="s">
        <v>88</v>
      </c>
      <c r="B210" s="365"/>
      <c r="C210" s="366"/>
      <c r="D210" s="367"/>
      <c r="E210" s="3" t="s">
        <v>1679</v>
      </c>
      <c r="F210" s="105" t="s">
        <v>1679</v>
      </c>
      <c r="G210" s="361"/>
      <c r="H210" s="361"/>
    </row>
    <row r="211" customFormat="false" ht="15" hidden="false" customHeight="false" outlineLevel="0" collapsed="false">
      <c r="A211" s="64" t="s">
        <v>88</v>
      </c>
      <c r="B211" s="365"/>
      <c r="C211" s="366"/>
      <c r="D211" s="367"/>
      <c r="E211" s="3" t="s">
        <v>1680</v>
      </c>
      <c r="F211" s="105" t="s">
        <v>1680</v>
      </c>
      <c r="G211" s="361"/>
      <c r="H211" s="361"/>
    </row>
    <row r="212" customFormat="false" ht="15" hidden="false" customHeight="false" outlineLevel="0" collapsed="false">
      <c r="A212" s="64" t="s">
        <v>88</v>
      </c>
      <c r="B212" s="365"/>
      <c r="C212" s="366"/>
      <c r="D212" s="367"/>
      <c r="E212" s="3" t="s">
        <v>1681</v>
      </c>
      <c r="F212" s="105" t="s">
        <v>1681</v>
      </c>
      <c r="G212" s="361"/>
      <c r="H212" s="361"/>
    </row>
    <row r="213" customFormat="false" ht="15" hidden="false" customHeight="false" outlineLevel="0" collapsed="false">
      <c r="A213" s="64" t="s">
        <v>88</v>
      </c>
      <c r="B213" s="365"/>
      <c r="C213" s="366"/>
      <c r="D213" s="367"/>
      <c r="E213" s="3" t="s">
        <v>1682</v>
      </c>
      <c r="F213" s="105" t="s">
        <v>1682</v>
      </c>
      <c r="G213" s="361"/>
      <c r="H213" s="361"/>
    </row>
    <row r="214" customFormat="false" ht="15" hidden="false" customHeight="false" outlineLevel="0" collapsed="false">
      <c r="A214" s="64" t="s">
        <v>88</v>
      </c>
      <c r="B214" s="365"/>
      <c r="C214" s="366"/>
      <c r="D214" s="367"/>
      <c r="E214" s="3" t="s">
        <v>1683</v>
      </c>
      <c r="F214" s="105" t="s">
        <v>1683</v>
      </c>
      <c r="G214" s="361"/>
      <c r="H214" s="361"/>
    </row>
    <row r="215" customFormat="false" ht="15" hidden="false" customHeight="false" outlineLevel="0" collapsed="false">
      <c r="A215" s="64" t="s">
        <v>88</v>
      </c>
      <c r="B215" s="365"/>
      <c r="C215" s="366"/>
      <c r="D215" s="367"/>
      <c r="E215" s="3" t="s">
        <v>1684</v>
      </c>
      <c r="F215" s="105" t="s">
        <v>1684</v>
      </c>
      <c r="G215" s="361"/>
      <c r="H215" s="361"/>
    </row>
    <row r="216" customFormat="false" ht="15" hidden="false" customHeight="false" outlineLevel="0" collapsed="false">
      <c r="A216" s="64" t="s">
        <v>88</v>
      </c>
      <c r="B216" s="365"/>
      <c r="C216" s="366"/>
      <c r="D216" s="367"/>
      <c r="E216" s="3" t="s">
        <v>1685</v>
      </c>
      <c r="F216" s="105" t="s">
        <v>1685</v>
      </c>
      <c r="G216" s="361"/>
      <c r="H216" s="361"/>
    </row>
    <row r="217" customFormat="false" ht="15" hidden="false" customHeight="false" outlineLevel="0" collapsed="false">
      <c r="A217" s="64" t="s">
        <v>88</v>
      </c>
      <c r="B217" s="365"/>
      <c r="C217" s="366"/>
      <c r="D217" s="367"/>
      <c r="E217" s="3" t="s">
        <v>1686</v>
      </c>
      <c r="F217" s="105" t="s">
        <v>1686</v>
      </c>
      <c r="G217" s="361"/>
      <c r="H217" s="361"/>
    </row>
    <row r="218" customFormat="false" ht="15" hidden="false" customHeight="false" outlineLevel="0" collapsed="false">
      <c r="A218" s="64" t="s">
        <v>88</v>
      </c>
      <c r="B218" s="365"/>
      <c r="C218" s="366"/>
      <c r="D218" s="367"/>
      <c r="E218" s="3" t="s">
        <v>1687</v>
      </c>
      <c r="F218" s="105" t="s">
        <v>1687</v>
      </c>
      <c r="G218" s="361"/>
      <c r="H218" s="361"/>
    </row>
    <row r="219" customFormat="false" ht="15" hidden="false" customHeight="false" outlineLevel="0" collapsed="false">
      <c r="A219" s="64" t="s">
        <v>88</v>
      </c>
      <c r="B219" s="365"/>
      <c r="C219" s="366"/>
      <c r="D219" s="367"/>
      <c r="E219" s="3" t="s">
        <v>1688</v>
      </c>
      <c r="F219" s="105" t="s">
        <v>1688</v>
      </c>
      <c r="G219" s="361"/>
      <c r="H219" s="361"/>
    </row>
    <row r="220" customFormat="false" ht="15" hidden="false" customHeight="false" outlineLevel="0" collapsed="false">
      <c r="A220" s="64" t="s">
        <v>88</v>
      </c>
      <c r="B220" s="365"/>
      <c r="C220" s="366"/>
      <c r="D220" s="367"/>
      <c r="E220" s="3" t="s">
        <v>1689</v>
      </c>
      <c r="F220" s="105" t="s">
        <v>1689</v>
      </c>
      <c r="G220" s="361"/>
      <c r="H220" s="361"/>
    </row>
    <row r="221" customFormat="false" ht="15" hidden="false" customHeight="false" outlineLevel="0" collapsed="false">
      <c r="A221" s="64" t="s">
        <v>88</v>
      </c>
      <c r="B221" s="365"/>
      <c r="C221" s="366"/>
      <c r="D221" s="367"/>
      <c r="E221" s="3" t="s">
        <v>1690</v>
      </c>
      <c r="F221" s="105" t="s">
        <v>1690</v>
      </c>
      <c r="G221" s="361"/>
      <c r="H221" s="361"/>
    </row>
    <row r="222" customFormat="false" ht="15" hidden="false" customHeight="false" outlineLevel="0" collapsed="false">
      <c r="A222" s="64" t="s">
        <v>88</v>
      </c>
      <c r="B222" s="365"/>
      <c r="C222" s="366"/>
      <c r="D222" s="367"/>
      <c r="E222" s="3" t="s">
        <v>1691</v>
      </c>
      <c r="F222" s="105" t="s">
        <v>1691</v>
      </c>
      <c r="G222" s="361"/>
      <c r="H222" s="361"/>
    </row>
    <row r="223" customFormat="false" ht="15" hidden="false" customHeight="false" outlineLevel="0" collapsed="false">
      <c r="A223" s="64" t="s">
        <v>88</v>
      </c>
      <c r="B223" s="365"/>
      <c r="C223" s="366"/>
      <c r="D223" s="367"/>
      <c r="E223" s="3" t="s">
        <v>1692</v>
      </c>
      <c r="F223" s="105" t="s">
        <v>1692</v>
      </c>
      <c r="G223" s="361"/>
      <c r="H223" s="361"/>
    </row>
    <row r="224" customFormat="false" ht="15" hidden="false" customHeight="false" outlineLevel="0" collapsed="false">
      <c r="A224" s="64" t="s">
        <v>88</v>
      </c>
      <c r="B224" s="365"/>
      <c r="C224" s="366"/>
      <c r="D224" s="367"/>
      <c r="E224" s="3" t="s">
        <v>1693</v>
      </c>
      <c r="F224" s="105" t="s">
        <v>1693</v>
      </c>
      <c r="G224" s="361"/>
      <c r="H224" s="361"/>
    </row>
    <row r="225" customFormat="false" ht="15" hidden="false" customHeight="false" outlineLevel="0" collapsed="false">
      <c r="A225" s="64" t="s">
        <v>88</v>
      </c>
      <c r="B225" s="365"/>
      <c r="C225" s="366"/>
      <c r="D225" s="367"/>
      <c r="E225" s="3" t="s">
        <v>1694</v>
      </c>
      <c r="F225" s="105" t="s">
        <v>1694</v>
      </c>
      <c r="G225" s="361"/>
      <c r="H225" s="361"/>
    </row>
    <row r="226" customFormat="false" ht="15" hidden="false" customHeight="false" outlineLevel="0" collapsed="false">
      <c r="A226" s="64" t="s">
        <v>88</v>
      </c>
      <c r="B226" s="365"/>
      <c r="C226" s="366"/>
      <c r="D226" s="367"/>
      <c r="E226" s="3" t="s">
        <v>1695</v>
      </c>
      <c r="F226" s="105" t="s">
        <v>1695</v>
      </c>
      <c r="G226" s="361"/>
      <c r="H226" s="361"/>
    </row>
    <row r="227" customFormat="false" ht="15" hidden="false" customHeight="false" outlineLevel="0" collapsed="false">
      <c r="A227" s="64" t="s">
        <v>88</v>
      </c>
      <c r="B227" s="365"/>
      <c r="C227" s="366"/>
      <c r="D227" s="367"/>
      <c r="E227" s="3" t="s">
        <v>1696</v>
      </c>
      <c r="F227" s="105" t="s">
        <v>1696</v>
      </c>
      <c r="G227" s="361"/>
      <c r="H227" s="361"/>
    </row>
    <row r="228" customFormat="false" ht="15" hidden="false" customHeight="false" outlineLevel="0" collapsed="false">
      <c r="A228" s="64" t="s">
        <v>88</v>
      </c>
      <c r="B228" s="365"/>
      <c r="C228" s="366"/>
      <c r="D228" s="367"/>
      <c r="E228" s="3" t="s">
        <v>1697</v>
      </c>
      <c r="F228" s="105" t="s">
        <v>1697</v>
      </c>
      <c r="G228" s="361"/>
      <c r="H228" s="361"/>
    </row>
    <row r="229" customFormat="false" ht="15" hidden="false" customHeight="false" outlineLevel="0" collapsed="false">
      <c r="A229" s="64" t="s">
        <v>88</v>
      </c>
      <c r="B229" s="365"/>
      <c r="C229" s="366"/>
      <c r="D229" s="367"/>
      <c r="E229" s="3" t="s">
        <v>1698</v>
      </c>
      <c r="F229" s="105" t="s">
        <v>1698</v>
      </c>
      <c r="G229" s="361"/>
      <c r="H229" s="361"/>
    </row>
    <row r="230" customFormat="false" ht="15" hidden="false" customHeight="false" outlineLevel="0" collapsed="false">
      <c r="A230" s="64" t="s">
        <v>88</v>
      </c>
      <c r="B230" s="365"/>
      <c r="C230" s="366"/>
      <c r="D230" s="367"/>
      <c r="E230" s="3" t="s">
        <v>1699</v>
      </c>
      <c r="F230" s="105" t="s">
        <v>1699</v>
      </c>
      <c r="G230" s="361"/>
      <c r="H230" s="361"/>
    </row>
    <row r="231" customFormat="false" ht="15" hidden="false" customHeight="false" outlineLevel="0" collapsed="false">
      <c r="A231" s="64" t="s">
        <v>88</v>
      </c>
      <c r="B231" s="365"/>
      <c r="C231" s="366"/>
      <c r="D231" s="367"/>
      <c r="E231" s="3" t="s">
        <v>1700</v>
      </c>
      <c r="F231" s="105" t="s">
        <v>1700</v>
      </c>
      <c r="G231" s="361"/>
      <c r="H231" s="361"/>
    </row>
    <row r="232" customFormat="false" ht="15" hidden="false" customHeight="false" outlineLevel="0" collapsed="false">
      <c r="A232" s="64" t="s">
        <v>88</v>
      </c>
      <c r="B232" s="365"/>
      <c r="C232" s="366"/>
      <c r="D232" s="367"/>
      <c r="E232" s="3" t="s">
        <v>1701</v>
      </c>
      <c r="F232" s="105" t="s">
        <v>1701</v>
      </c>
      <c r="G232" s="361"/>
      <c r="H232" s="361"/>
    </row>
    <row r="233" customFormat="false" ht="15" hidden="false" customHeight="false" outlineLevel="0" collapsed="false">
      <c r="A233" s="64" t="s">
        <v>88</v>
      </c>
      <c r="B233" s="365"/>
      <c r="C233" s="366"/>
      <c r="D233" s="367"/>
      <c r="E233" s="3" t="s">
        <v>1702</v>
      </c>
      <c r="F233" s="105" t="s">
        <v>1702</v>
      </c>
      <c r="G233" s="361"/>
      <c r="H233" s="361"/>
    </row>
    <row r="234" customFormat="false" ht="15" hidden="false" customHeight="false" outlineLevel="0" collapsed="false">
      <c r="A234" s="64" t="s">
        <v>88</v>
      </c>
      <c r="B234" s="365"/>
      <c r="C234" s="366"/>
      <c r="D234" s="367"/>
      <c r="E234" s="3" t="s">
        <v>1703</v>
      </c>
      <c r="F234" s="105" t="s">
        <v>1703</v>
      </c>
      <c r="G234" s="361"/>
      <c r="H234" s="361"/>
    </row>
    <row r="235" customFormat="false" ht="15" hidden="false" customHeight="false" outlineLevel="0" collapsed="false">
      <c r="A235" s="64" t="s">
        <v>88</v>
      </c>
      <c r="B235" s="365"/>
      <c r="C235" s="366"/>
      <c r="D235" s="367"/>
      <c r="E235" s="3" t="s">
        <v>1704</v>
      </c>
      <c r="F235" s="105" t="s">
        <v>1704</v>
      </c>
      <c r="G235" s="361"/>
      <c r="H235" s="361"/>
    </row>
    <row r="236" customFormat="false" ht="15" hidden="false" customHeight="false" outlineLevel="0" collapsed="false">
      <c r="A236" s="64" t="s">
        <v>88</v>
      </c>
      <c r="B236" s="365"/>
      <c r="C236" s="366"/>
      <c r="D236" s="367"/>
      <c r="E236" s="3" t="s">
        <v>1705</v>
      </c>
      <c r="F236" s="105" t="s">
        <v>1705</v>
      </c>
      <c r="G236" s="361"/>
      <c r="H236" s="361"/>
    </row>
    <row r="237" customFormat="false" ht="15" hidden="false" customHeight="false" outlineLevel="0" collapsed="false">
      <c r="A237" s="64" t="s">
        <v>88</v>
      </c>
      <c r="B237" s="365"/>
      <c r="C237" s="366"/>
      <c r="D237" s="367"/>
      <c r="E237" s="3" t="s">
        <v>1706</v>
      </c>
      <c r="F237" s="105" t="s">
        <v>1706</v>
      </c>
      <c r="G237" s="361"/>
      <c r="H237" s="361"/>
    </row>
    <row r="238" customFormat="false" ht="15" hidden="false" customHeight="false" outlineLevel="0" collapsed="false">
      <c r="A238" s="64" t="s">
        <v>88</v>
      </c>
      <c r="B238" s="365"/>
      <c r="C238" s="366"/>
      <c r="D238" s="367"/>
      <c r="E238" s="3" t="s">
        <v>1707</v>
      </c>
      <c r="F238" s="105" t="s">
        <v>1707</v>
      </c>
      <c r="G238" s="361"/>
      <c r="H238" s="361"/>
    </row>
    <row r="239" customFormat="false" ht="15" hidden="false" customHeight="false" outlineLevel="0" collapsed="false">
      <c r="A239" s="64" t="s">
        <v>88</v>
      </c>
      <c r="B239" s="365"/>
      <c r="C239" s="366"/>
      <c r="D239" s="367"/>
      <c r="E239" s="3" t="s">
        <v>1708</v>
      </c>
      <c r="F239" s="105" t="s">
        <v>1708</v>
      </c>
      <c r="G239" s="361"/>
      <c r="H239" s="361"/>
    </row>
    <row r="240" customFormat="false" ht="15" hidden="false" customHeight="false" outlineLevel="0" collapsed="false">
      <c r="A240" s="64" t="s">
        <v>88</v>
      </c>
      <c r="B240" s="365"/>
      <c r="C240" s="366"/>
      <c r="D240" s="367"/>
      <c r="E240" s="3" t="s">
        <v>1709</v>
      </c>
      <c r="F240" s="105" t="s">
        <v>1709</v>
      </c>
      <c r="G240" s="361"/>
      <c r="H240" s="361"/>
    </row>
    <row r="241" customFormat="false" ht="15" hidden="false" customHeight="false" outlineLevel="0" collapsed="false">
      <c r="A241" s="64" t="s">
        <v>88</v>
      </c>
      <c r="B241" s="365"/>
      <c r="C241" s="366"/>
      <c r="D241" s="367"/>
      <c r="E241" s="3" t="s">
        <v>1710</v>
      </c>
      <c r="F241" s="105" t="s">
        <v>1710</v>
      </c>
      <c r="G241" s="361"/>
      <c r="H241" s="361"/>
    </row>
    <row r="242" customFormat="false" ht="15" hidden="false" customHeight="false" outlineLevel="0" collapsed="false">
      <c r="A242" s="64" t="s">
        <v>88</v>
      </c>
      <c r="B242" s="365"/>
      <c r="C242" s="366"/>
      <c r="D242" s="367"/>
      <c r="E242" s="3" t="s">
        <v>1711</v>
      </c>
      <c r="F242" s="105" t="s">
        <v>1711</v>
      </c>
      <c r="G242" s="361"/>
      <c r="H242" s="361"/>
    </row>
    <row r="243" customFormat="false" ht="15" hidden="false" customHeight="false" outlineLevel="0" collapsed="false">
      <c r="A243" s="64" t="s">
        <v>88</v>
      </c>
      <c r="B243" s="365"/>
      <c r="C243" s="366"/>
      <c r="D243" s="367"/>
      <c r="E243" s="3" t="s">
        <v>1712</v>
      </c>
      <c r="F243" s="105" t="s">
        <v>1712</v>
      </c>
      <c r="G243" s="361"/>
      <c r="H243" s="361"/>
    </row>
    <row r="244" customFormat="false" ht="15" hidden="false" customHeight="false" outlineLevel="0" collapsed="false">
      <c r="A244" s="64" t="s">
        <v>88</v>
      </c>
      <c r="B244" s="365"/>
      <c r="C244" s="366"/>
      <c r="D244" s="367"/>
      <c r="E244" s="3" t="s">
        <v>1713</v>
      </c>
      <c r="F244" s="105" t="s">
        <v>1713</v>
      </c>
      <c r="G244" s="361"/>
      <c r="H244" s="361"/>
    </row>
    <row r="245" customFormat="false" ht="15" hidden="false" customHeight="false" outlineLevel="0" collapsed="false">
      <c r="A245" s="64" t="s">
        <v>88</v>
      </c>
      <c r="B245" s="365"/>
      <c r="C245" s="366"/>
      <c r="D245" s="367"/>
      <c r="E245" s="3" t="s">
        <v>1714</v>
      </c>
      <c r="F245" s="105" t="s">
        <v>1714</v>
      </c>
      <c r="G245" s="361"/>
      <c r="H245" s="361"/>
    </row>
    <row r="246" customFormat="false" ht="15" hidden="false" customHeight="false" outlineLevel="0" collapsed="false">
      <c r="A246" s="64" t="s">
        <v>88</v>
      </c>
      <c r="B246" s="365"/>
      <c r="C246" s="366"/>
      <c r="D246" s="367"/>
      <c r="E246" s="3" t="s">
        <v>1715</v>
      </c>
      <c r="F246" s="105" t="s">
        <v>1715</v>
      </c>
      <c r="G246" s="361"/>
      <c r="H246" s="361"/>
    </row>
    <row r="247" customFormat="false" ht="15" hidden="false" customHeight="false" outlineLevel="0" collapsed="false">
      <c r="A247" s="64" t="s">
        <v>88</v>
      </c>
      <c r="B247" s="365"/>
      <c r="C247" s="366"/>
      <c r="D247" s="367"/>
      <c r="E247" s="3" t="s">
        <v>1716</v>
      </c>
      <c r="F247" s="105" t="s">
        <v>1716</v>
      </c>
      <c r="G247" s="361"/>
      <c r="H247" s="361"/>
    </row>
    <row r="248" customFormat="false" ht="15" hidden="false" customHeight="false" outlineLevel="0" collapsed="false">
      <c r="A248" s="64" t="s">
        <v>88</v>
      </c>
      <c r="B248" s="365"/>
      <c r="C248" s="366"/>
      <c r="D248" s="367"/>
      <c r="E248" s="3" t="s">
        <v>1717</v>
      </c>
      <c r="F248" s="105" t="s">
        <v>1717</v>
      </c>
      <c r="G248" s="361"/>
      <c r="H248" s="361"/>
    </row>
    <row r="249" customFormat="false" ht="15" hidden="false" customHeight="false" outlineLevel="0" collapsed="false">
      <c r="A249" s="64" t="s">
        <v>88</v>
      </c>
      <c r="B249" s="365"/>
      <c r="C249" s="366"/>
      <c r="D249" s="367"/>
      <c r="E249" s="3" t="s">
        <v>1718</v>
      </c>
      <c r="F249" s="105" t="s">
        <v>1718</v>
      </c>
      <c r="G249" s="361"/>
      <c r="H249" s="361"/>
    </row>
    <row r="250" customFormat="false" ht="15" hidden="false" customHeight="false" outlineLevel="0" collapsed="false">
      <c r="A250" s="64" t="s">
        <v>88</v>
      </c>
      <c r="B250" s="365"/>
      <c r="C250" s="366"/>
      <c r="D250" s="367"/>
      <c r="E250" s="3" t="s">
        <v>1719</v>
      </c>
      <c r="F250" s="105" t="s">
        <v>1719</v>
      </c>
      <c r="G250" s="361"/>
      <c r="H250" s="361"/>
    </row>
    <row r="251" customFormat="false" ht="15" hidden="false" customHeight="false" outlineLevel="0" collapsed="false">
      <c r="A251" s="64" t="s">
        <v>88</v>
      </c>
      <c r="B251" s="365"/>
      <c r="C251" s="366"/>
      <c r="D251" s="367"/>
      <c r="E251" s="3" t="s">
        <v>1720</v>
      </c>
      <c r="F251" s="105" t="s">
        <v>1720</v>
      </c>
      <c r="G251" s="361"/>
      <c r="H251" s="361"/>
    </row>
    <row r="252" customFormat="false" ht="15" hidden="false" customHeight="false" outlineLevel="0" collapsed="false">
      <c r="A252" s="64" t="s">
        <v>88</v>
      </c>
      <c r="B252" s="365"/>
      <c r="C252" s="366"/>
      <c r="D252" s="367"/>
      <c r="E252" s="3" t="s">
        <v>1721</v>
      </c>
      <c r="F252" s="105" t="s">
        <v>1721</v>
      </c>
      <c r="G252" s="361"/>
      <c r="H252" s="361"/>
    </row>
    <row r="253" customFormat="false" ht="15" hidden="false" customHeight="false" outlineLevel="0" collapsed="false">
      <c r="A253" s="64" t="s">
        <v>88</v>
      </c>
      <c r="B253" s="365"/>
      <c r="C253" s="366"/>
      <c r="D253" s="367"/>
      <c r="E253" s="3" t="s">
        <v>1722</v>
      </c>
      <c r="F253" s="105" t="s">
        <v>1722</v>
      </c>
      <c r="G253" s="361"/>
      <c r="H253" s="361"/>
    </row>
    <row r="254" customFormat="false" ht="15" hidden="false" customHeight="false" outlineLevel="0" collapsed="false">
      <c r="A254" s="64" t="s">
        <v>88</v>
      </c>
      <c r="B254" s="365"/>
      <c r="C254" s="366"/>
      <c r="D254" s="367"/>
      <c r="E254" s="3" t="s">
        <v>1723</v>
      </c>
      <c r="F254" s="105" t="s">
        <v>1723</v>
      </c>
      <c r="G254" s="361"/>
      <c r="H254" s="361"/>
    </row>
    <row r="255" customFormat="false" ht="15" hidden="false" customHeight="false" outlineLevel="0" collapsed="false">
      <c r="A255" s="64" t="s">
        <v>88</v>
      </c>
      <c r="B255" s="365"/>
      <c r="C255" s="366"/>
      <c r="D255" s="367"/>
      <c r="E255" s="3" t="s">
        <v>1724</v>
      </c>
      <c r="F255" s="105" t="s">
        <v>1724</v>
      </c>
      <c r="G255" s="361"/>
      <c r="H255" s="361"/>
    </row>
    <row r="256" customFormat="false" ht="15" hidden="false" customHeight="false" outlineLevel="0" collapsed="false">
      <c r="A256" s="64" t="s">
        <v>88</v>
      </c>
      <c r="B256" s="365"/>
      <c r="C256" s="366"/>
      <c r="D256" s="367"/>
      <c r="E256" s="3" t="s">
        <v>1725</v>
      </c>
      <c r="F256" s="105" t="s">
        <v>1725</v>
      </c>
      <c r="G256" s="361"/>
      <c r="H256" s="361"/>
    </row>
    <row r="257" customFormat="false" ht="15" hidden="false" customHeight="false" outlineLevel="0" collapsed="false">
      <c r="A257" s="64" t="s">
        <v>88</v>
      </c>
      <c r="B257" s="365"/>
      <c r="C257" s="366"/>
      <c r="D257" s="367"/>
      <c r="E257" s="3" t="s">
        <v>1726</v>
      </c>
      <c r="F257" s="105" t="s">
        <v>1726</v>
      </c>
      <c r="G257" s="361"/>
      <c r="H257" s="361"/>
    </row>
    <row r="258" customFormat="false" ht="15" hidden="false" customHeight="false" outlineLevel="0" collapsed="false">
      <c r="A258" s="64" t="s">
        <v>88</v>
      </c>
      <c r="B258" s="365"/>
      <c r="C258" s="366"/>
      <c r="D258" s="367"/>
      <c r="E258" s="3" t="s">
        <v>1727</v>
      </c>
      <c r="F258" s="105" t="s">
        <v>1727</v>
      </c>
      <c r="G258" s="361"/>
      <c r="H258" s="361"/>
    </row>
    <row r="259" customFormat="false" ht="15" hidden="false" customHeight="false" outlineLevel="0" collapsed="false">
      <c r="A259" s="64" t="s">
        <v>88</v>
      </c>
      <c r="B259" s="365"/>
      <c r="C259" s="366"/>
      <c r="D259" s="367"/>
      <c r="E259" s="3" t="s">
        <v>1728</v>
      </c>
      <c r="F259" s="105" t="s">
        <v>1728</v>
      </c>
      <c r="G259" s="361"/>
      <c r="H259" s="361"/>
    </row>
    <row r="260" customFormat="false" ht="15" hidden="false" customHeight="false" outlineLevel="0" collapsed="false">
      <c r="A260" s="64" t="s">
        <v>88</v>
      </c>
      <c r="B260" s="365"/>
      <c r="C260" s="366"/>
      <c r="D260" s="367"/>
      <c r="E260" s="3" t="s">
        <v>1729</v>
      </c>
      <c r="F260" s="105" t="s">
        <v>1729</v>
      </c>
      <c r="G260" s="361"/>
      <c r="H260" s="361"/>
    </row>
    <row r="261" customFormat="false" ht="15" hidden="false" customHeight="false" outlineLevel="0" collapsed="false">
      <c r="A261" s="64" t="s">
        <v>88</v>
      </c>
      <c r="B261" s="365"/>
      <c r="C261" s="366"/>
      <c r="D261" s="367"/>
      <c r="E261" s="3" t="s">
        <v>1730</v>
      </c>
      <c r="F261" s="105" t="s">
        <v>1730</v>
      </c>
      <c r="G261" s="361"/>
      <c r="H261" s="361"/>
    </row>
    <row r="262" customFormat="false" ht="15" hidden="false" customHeight="false" outlineLevel="0" collapsed="false">
      <c r="A262" s="64" t="s">
        <v>88</v>
      </c>
      <c r="B262" s="365"/>
      <c r="C262" s="366"/>
      <c r="D262" s="367"/>
      <c r="E262" s="3" t="s">
        <v>1731</v>
      </c>
      <c r="F262" s="105" t="s">
        <v>1731</v>
      </c>
      <c r="G262" s="361"/>
      <c r="H262" s="361"/>
    </row>
    <row r="263" customFormat="false" ht="15" hidden="false" customHeight="false" outlineLevel="0" collapsed="false">
      <c r="A263" s="64" t="s">
        <v>88</v>
      </c>
      <c r="B263" s="365"/>
      <c r="C263" s="366"/>
      <c r="D263" s="367"/>
      <c r="E263" s="3" t="s">
        <v>1732</v>
      </c>
      <c r="F263" s="105" t="s">
        <v>1732</v>
      </c>
      <c r="G263" s="361"/>
      <c r="H263" s="361"/>
    </row>
    <row r="264" customFormat="false" ht="15" hidden="false" customHeight="false" outlineLevel="0" collapsed="false">
      <c r="A264" s="64" t="s">
        <v>88</v>
      </c>
      <c r="B264" s="365"/>
      <c r="C264" s="366"/>
      <c r="D264" s="367"/>
      <c r="E264" s="3" t="s">
        <v>1733</v>
      </c>
      <c r="F264" s="105" t="s">
        <v>1733</v>
      </c>
      <c r="G264" s="361"/>
      <c r="H264" s="361"/>
    </row>
    <row r="265" customFormat="false" ht="15" hidden="false" customHeight="false" outlineLevel="0" collapsed="false">
      <c r="A265" s="64" t="s">
        <v>88</v>
      </c>
      <c r="B265" s="365"/>
      <c r="C265" s="366"/>
      <c r="D265" s="367"/>
      <c r="E265" s="3" t="s">
        <v>1734</v>
      </c>
      <c r="F265" s="105" t="s">
        <v>1734</v>
      </c>
      <c r="G265" s="361"/>
      <c r="H265" s="361"/>
    </row>
    <row r="266" customFormat="false" ht="15" hidden="false" customHeight="false" outlineLevel="0" collapsed="false">
      <c r="A266" s="64" t="s">
        <v>88</v>
      </c>
      <c r="B266" s="365"/>
      <c r="C266" s="366"/>
      <c r="D266" s="367"/>
      <c r="E266" s="3" t="s">
        <v>1735</v>
      </c>
      <c r="F266" s="105" t="s">
        <v>1735</v>
      </c>
      <c r="G266" s="361"/>
      <c r="H266" s="361"/>
    </row>
    <row r="267" customFormat="false" ht="15" hidden="false" customHeight="false" outlineLevel="0" collapsed="false">
      <c r="A267" s="64" t="s">
        <v>88</v>
      </c>
      <c r="B267" s="365"/>
      <c r="C267" s="366"/>
      <c r="D267" s="367"/>
      <c r="E267" s="3" t="s">
        <v>1736</v>
      </c>
      <c r="F267" s="105" t="s">
        <v>1736</v>
      </c>
      <c r="G267" s="361"/>
      <c r="H267" s="361"/>
    </row>
    <row r="268" customFormat="false" ht="15" hidden="false" customHeight="false" outlineLevel="0" collapsed="false">
      <c r="A268" s="64" t="s">
        <v>88</v>
      </c>
      <c r="B268" s="365"/>
      <c r="C268" s="366"/>
      <c r="D268" s="367"/>
      <c r="E268" s="3" t="s">
        <v>1737</v>
      </c>
      <c r="F268" s="105" t="s">
        <v>1737</v>
      </c>
      <c r="G268" s="361"/>
      <c r="H268" s="361"/>
    </row>
    <row r="269" customFormat="false" ht="15" hidden="false" customHeight="false" outlineLevel="0" collapsed="false">
      <c r="A269" s="64" t="s">
        <v>88</v>
      </c>
      <c r="B269" s="365"/>
      <c r="C269" s="366"/>
      <c r="D269" s="367"/>
      <c r="E269" s="3" t="s">
        <v>1738</v>
      </c>
      <c r="F269" s="105" t="s">
        <v>1738</v>
      </c>
      <c r="G269" s="361"/>
      <c r="H269" s="361"/>
    </row>
    <row r="270" customFormat="false" ht="15" hidden="false" customHeight="false" outlineLevel="0" collapsed="false">
      <c r="A270" s="64" t="s">
        <v>88</v>
      </c>
      <c r="B270" s="365"/>
      <c r="C270" s="366"/>
      <c r="D270" s="367"/>
      <c r="E270" s="3" t="s">
        <v>1739</v>
      </c>
      <c r="F270" s="105" t="s">
        <v>1739</v>
      </c>
      <c r="G270" s="361"/>
      <c r="H270" s="361"/>
    </row>
    <row r="271" customFormat="false" ht="15" hidden="false" customHeight="false" outlineLevel="0" collapsed="false">
      <c r="A271" s="64" t="s">
        <v>88</v>
      </c>
      <c r="B271" s="365"/>
      <c r="C271" s="366"/>
      <c r="D271" s="367"/>
      <c r="E271" s="3" t="s">
        <v>1740</v>
      </c>
      <c r="F271" s="105" t="s">
        <v>1740</v>
      </c>
      <c r="G271" s="361"/>
      <c r="H271" s="361"/>
    </row>
    <row r="272" customFormat="false" ht="15" hidden="false" customHeight="false" outlineLevel="0" collapsed="false">
      <c r="A272" s="64" t="s">
        <v>88</v>
      </c>
      <c r="B272" s="365"/>
      <c r="C272" s="366"/>
      <c r="D272" s="367"/>
      <c r="E272" s="3" t="s">
        <v>1741</v>
      </c>
      <c r="F272" s="105" t="s">
        <v>1741</v>
      </c>
      <c r="G272" s="361"/>
      <c r="H272" s="361"/>
    </row>
    <row r="273" customFormat="false" ht="15" hidden="false" customHeight="false" outlineLevel="0" collapsed="false">
      <c r="A273" s="64" t="s">
        <v>88</v>
      </c>
      <c r="B273" s="365"/>
      <c r="C273" s="366"/>
      <c r="D273" s="367"/>
      <c r="E273" s="3" t="s">
        <v>1742</v>
      </c>
      <c r="F273" s="105" t="s">
        <v>1742</v>
      </c>
      <c r="G273" s="361"/>
      <c r="H273" s="361"/>
    </row>
    <row r="274" customFormat="false" ht="15" hidden="false" customHeight="false" outlineLevel="0" collapsed="false">
      <c r="A274" s="64" t="s">
        <v>88</v>
      </c>
      <c r="B274" s="365"/>
      <c r="C274" s="366"/>
      <c r="D274" s="367"/>
      <c r="E274" s="3" t="s">
        <v>1743</v>
      </c>
      <c r="F274" s="105" t="s">
        <v>1743</v>
      </c>
      <c r="G274" s="361"/>
      <c r="H274" s="361"/>
    </row>
    <row r="275" customFormat="false" ht="15" hidden="false" customHeight="false" outlineLevel="0" collapsed="false">
      <c r="A275" s="64" t="s">
        <v>88</v>
      </c>
      <c r="B275" s="365"/>
      <c r="C275" s="366"/>
      <c r="D275" s="367"/>
      <c r="E275" s="3" t="s">
        <v>1744</v>
      </c>
      <c r="F275" s="105" t="s">
        <v>1744</v>
      </c>
      <c r="G275" s="361"/>
      <c r="H275" s="361"/>
    </row>
    <row r="276" customFormat="false" ht="15" hidden="false" customHeight="false" outlineLevel="0" collapsed="false">
      <c r="A276" s="64" t="s">
        <v>88</v>
      </c>
      <c r="B276" s="365"/>
      <c r="C276" s="366"/>
      <c r="D276" s="367"/>
      <c r="E276" s="3" t="s">
        <v>1745</v>
      </c>
      <c r="F276" s="105" t="s">
        <v>1745</v>
      </c>
      <c r="G276" s="361"/>
      <c r="H276" s="361"/>
    </row>
    <row r="277" customFormat="false" ht="15" hidden="false" customHeight="false" outlineLevel="0" collapsed="false">
      <c r="A277" s="64" t="s">
        <v>88</v>
      </c>
      <c r="B277" s="365"/>
      <c r="C277" s="366"/>
      <c r="D277" s="367"/>
      <c r="E277" s="3" t="s">
        <v>1746</v>
      </c>
      <c r="F277" s="105" t="s">
        <v>1746</v>
      </c>
      <c r="G277" s="361"/>
      <c r="H277" s="361"/>
    </row>
    <row r="278" customFormat="false" ht="15" hidden="false" customHeight="false" outlineLevel="0" collapsed="false">
      <c r="A278" s="64" t="s">
        <v>88</v>
      </c>
      <c r="B278" s="365"/>
      <c r="C278" s="366"/>
      <c r="D278" s="367"/>
      <c r="E278" s="3" t="s">
        <v>1747</v>
      </c>
      <c r="F278" s="105" t="s">
        <v>1747</v>
      </c>
      <c r="G278" s="361"/>
      <c r="H278" s="361"/>
    </row>
    <row r="279" customFormat="false" ht="15" hidden="false" customHeight="false" outlineLevel="0" collapsed="false">
      <c r="A279" s="64" t="s">
        <v>88</v>
      </c>
      <c r="B279" s="365"/>
      <c r="C279" s="366"/>
      <c r="D279" s="367"/>
      <c r="E279" s="3" t="s">
        <v>1748</v>
      </c>
      <c r="F279" s="105" t="s">
        <v>1748</v>
      </c>
      <c r="G279" s="361"/>
      <c r="H279" s="361"/>
    </row>
    <row r="280" customFormat="false" ht="15" hidden="false" customHeight="false" outlineLevel="0" collapsed="false">
      <c r="A280" s="64" t="s">
        <v>88</v>
      </c>
      <c r="B280" s="365"/>
      <c r="C280" s="366"/>
      <c r="D280" s="367"/>
      <c r="E280" s="3" t="s">
        <v>1749</v>
      </c>
      <c r="F280" s="105" t="s">
        <v>1749</v>
      </c>
      <c r="G280" s="361"/>
      <c r="H280" s="361"/>
    </row>
    <row r="281" customFormat="false" ht="15" hidden="false" customHeight="false" outlineLevel="0" collapsed="false">
      <c r="A281" s="64" t="s">
        <v>88</v>
      </c>
      <c r="B281" s="365"/>
      <c r="C281" s="366"/>
      <c r="D281" s="367"/>
      <c r="E281" s="3" t="s">
        <v>1750</v>
      </c>
      <c r="F281" s="105" t="s">
        <v>1750</v>
      </c>
      <c r="G281" s="361"/>
      <c r="H281" s="361"/>
    </row>
    <row r="282" customFormat="false" ht="15" hidden="false" customHeight="false" outlineLevel="0" collapsed="false">
      <c r="A282" s="64" t="s">
        <v>88</v>
      </c>
      <c r="B282" s="365"/>
      <c r="C282" s="366"/>
      <c r="D282" s="367"/>
      <c r="E282" s="3" t="s">
        <v>1751</v>
      </c>
      <c r="F282" s="105" t="s">
        <v>1751</v>
      </c>
      <c r="G282" s="361"/>
      <c r="H282" s="361"/>
    </row>
    <row r="283" customFormat="false" ht="15" hidden="false" customHeight="false" outlineLevel="0" collapsed="false">
      <c r="A283" s="64" t="s">
        <v>88</v>
      </c>
      <c r="B283" s="365"/>
      <c r="C283" s="366"/>
      <c r="D283" s="367"/>
      <c r="E283" s="3" t="s">
        <v>1752</v>
      </c>
      <c r="F283" s="105" t="s">
        <v>1752</v>
      </c>
      <c r="G283" s="361"/>
      <c r="H283" s="361"/>
    </row>
    <row r="284" customFormat="false" ht="15" hidden="false" customHeight="false" outlineLevel="0" collapsed="false">
      <c r="A284" s="64" t="s">
        <v>88</v>
      </c>
      <c r="B284" s="365"/>
      <c r="C284" s="366"/>
      <c r="D284" s="367"/>
      <c r="E284" s="3" t="s">
        <v>1753</v>
      </c>
      <c r="F284" s="105" t="s">
        <v>1753</v>
      </c>
      <c r="G284" s="361"/>
      <c r="H284" s="361"/>
    </row>
    <row r="285" customFormat="false" ht="15" hidden="false" customHeight="false" outlineLevel="0" collapsed="false">
      <c r="A285" s="64" t="s">
        <v>88</v>
      </c>
      <c r="B285" s="365"/>
      <c r="C285" s="366"/>
      <c r="D285" s="367"/>
      <c r="E285" s="112" t="s">
        <v>1754</v>
      </c>
      <c r="F285" s="231" t="s">
        <v>1754</v>
      </c>
      <c r="G285" s="361"/>
      <c r="H285" s="361"/>
    </row>
    <row r="286" customFormat="false" ht="14.25" hidden="false" customHeight="true" outlineLevel="0" collapsed="false">
      <c r="A286" s="64" t="s">
        <v>88</v>
      </c>
      <c r="B286" s="365" t="s">
        <v>87</v>
      </c>
      <c r="C286" s="366" t="s">
        <v>466</v>
      </c>
      <c r="D286" s="367" t="s">
        <v>465</v>
      </c>
      <c r="E286" s="3" t="s">
        <v>1755</v>
      </c>
      <c r="F286" s="105" t="s">
        <v>1755</v>
      </c>
      <c r="G286" s="360" t="s">
        <v>904</v>
      </c>
      <c r="H286" s="361" t="s">
        <v>1490</v>
      </c>
    </row>
    <row r="287" customFormat="false" ht="15" hidden="false" customHeight="false" outlineLevel="0" collapsed="false">
      <c r="A287" s="64" t="s">
        <v>88</v>
      </c>
      <c r="B287" s="365"/>
      <c r="C287" s="366"/>
      <c r="D287" s="367"/>
      <c r="E287" s="3" t="s">
        <v>1756</v>
      </c>
      <c r="F287" s="105" t="s">
        <v>1756</v>
      </c>
      <c r="G287" s="360"/>
      <c r="H287" s="361"/>
    </row>
    <row r="288" customFormat="false" ht="15" hidden="false" customHeight="false" outlineLevel="0" collapsed="false">
      <c r="A288" s="64" t="s">
        <v>88</v>
      </c>
      <c r="B288" s="365"/>
      <c r="C288" s="366"/>
      <c r="D288" s="367"/>
      <c r="E288" s="3" t="s">
        <v>1757</v>
      </c>
      <c r="F288" s="105" t="s">
        <v>1757</v>
      </c>
      <c r="G288" s="360"/>
      <c r="H288" s="361"/>
    </row>
    <row r="289" customFormat="false" ht="15" hidden="false" customHeight="false" outlineLevel="0" collapsed="false">
      <c r="A289" s="64" t="s">
        <v>88</v>
      </c>
      <c r="B289" s="365"/>
      <c r="C289" s="366"/>
      <c r="D289" s="367"/>
      <c r="E289" s="3" t="s">
        <v>1758</v>
      </c>
      <c r="F289" s="105" t="s">
        <v>1758</v>
      </c>
      <c r="G289" s="360"/>
      <c r="H289" s="361"/>
    </row>
    <row r="290" customFormat="false" ht="15" hidden="false" customHeight="false" outlineLevel="0" collapsed="false">
      <c r="A290" s="64" t="s">
        <v>88</v>
      </c>
      <c r="B290" s="365"/>
      <c r="C290" s="366"/>
      <c r="D290" s="367"/>
      <c r="E290" s="3" t="s">
        <v>1759</v>
      </c>
      <c r="F290" s="105" t="s">
        <v>1759</v>
      </c>
      <c r="G290" s="360"/>
      <c r="H290" s="361"/>
    </row>
    <row r="291" customFormat="false" ht="15" hidden="false" customHeight="false" outlineLevel="0" collapsed="false">
      <c r="A291" s="64" t="s">
        <v>88</v>
      </c>
      <c r="B291" s="365"/>
      <c r="C291" s="366"/>
      <c r="D291" s="367"/>
      <c r="E291" s="3" t="s">
        <v>1760</v>
      </c>
      <c r="F291" s="105" t="s">
        <v>1760</v>
      </c>
      <c r="G291" s="360"/>
      <c r="H291" s="361"/>
    </row>
    <row r="292" customFormat="false" ht="15" hidden="false" customHeight="false" outlineLevel="0" collapsed="false">
      <c r="A292" s="64" t="s">
        <v>88</v>
      </c>
      <c r="B292" s="365"/>
      <c r="C292" s="366"/>
      <c r="D292" s="367"/>
      <c r="E292" s="3" t="s">
        <v>1761</v>
      </c>
      <c r="F292" s="105" t="s">
        <v>1761</v>
      </c>
      <c r="G292" s="360"/>
      <c r="H292" s="361"/>
    </row>
    <row r="293" customFormat="false" ht="15" hidden="false" customHeight="false" outlineLevel="0" collapsed="false">
      <c r="A293" s="64" t="s">
        <v>88</v>
      </c>
      <c r="B293" s="365"/>
      <c r="C293" s="366"/>
      <c r="D293" s="367"/>
      <c r="E293" s="112" t="s">
        <v>1511</v>
      </c>
      <c r="F293" s="231" t="s">
        <v>1511</v>
      </c>
      <c r="G293" s="360"/>
      <c r="H293" s="361"/>
    </row>
    <row r="294" customFormat="false" ht="14.25" hidden="false" customHeight="true" outlineLevel="0" collapsed="false">
      <c r="A294" s="64" t="s">
        <v>88</v>
      </c>
      <c r="B294" s="350" t="s">
        <v>87</v>
      </c>
      <c r="C294" s="351" t="s">
        <v>131</v>
      </c>
      <c r="D294" s="352" t="s">
        <v>275</v>
      </c>
      <c r="E294" s="3" t="s">
        <v>1552</v>
      </c>
      <c r="F294" s="105" t="s">
        <v>1552</v>
      </c>
      <c r="G294" s="360" t="s">
        <v>904</v>
      </c>
      <c r="H294" s="361" t="s">
        <v>1490</v>
      </c>
    </row>
    <row r="295" customFormat="false" ht="15" hidden="false" customHeight="false" outlineLevel="0" collapsed="false">
      <c r="A295" s="64" t="s">
        <v>88</v>
      </c>
      <c r="B295" s="350"/>
      <c r="C295" s="351"/>
      <c r="D295" s="352"/>
      <c r="E295" s="3" t="s">
        <v>1762</v>
      </c>
      <c r="F295" s="105" t="s">
        <v>1762</v>
      </c>
      <c r="G295" s="360"/>
      <c r="H295" s="361"/>
    </row>
    <row r="296" customFormat="false" ht="15" hidden="false" customHeight="false" outlineLevel="0" collapsed="false">
      <c r="A296" s="64" t="s">
        <v>75</v>
      </c>
      <c r="B296" s="160" t="s">
        <v>74</v>
      </c>
      <c r="C296" s="351" t="s">
        <v>911</v>
      </c>
      <c r="D296" s="64" t="s">
        <v>160</v>
      </c>
      <c r="E296" s="349" t="s">
        <v>1487</v>
      </c>
      <c r="F296" s="349"/>
      <c r="G296" s="306" t="s">
        <v>1488</v>
      </c>
      <c r="H296" s="306" t="s">
        <v>1488</v>
      </c>
    </row>
    <row r="297" customFormat="false" ht="14.25" hidden="false" customHeight="true" outlineLevel="0" collapsed="false">
      <c r="A297" s="64" t="s">
        <v>75</v>
      </c>
      <c r="B297" s="350" t="s">
        <v>74</v>
      </c>
      <c r="C297" s="351" t="s">
        <v>131</v>
      </c>
      <c r="D297" s="352" t="s">
        <v>275</v>
      </c>
      <c r="E297" s="3" t="s">
        <v>1763</v>
      </c>
      <c r="F297" s="105" t="s">
        <v>1763</v>
      </c>
      <c r="G297" s="372" t="s">
        <v>904</v>
      </c>
      <c r="H297" s="338" t="s">
        <v>1490</v>
      </c>
    </row>
    <row r="298" customFormat="false" ht="15" hidden="false" customHeight="false" outlineLevel="0" collapsed="false">
      <c r="A298" s="64" t="s">
        <v>75</v>
      </c>
      <c r="B298" s="350"/>
      <c r="C298" s="351"/>
      <c r="D298" s="352"/>
      <c r="E298" s="3" t="s">
        <v>1764</v>
      </c>
      <c r="F298" s="105" t="s">
        <v>1764</v>
      </c>
      <c r="G298" s="372"/>
      <c r="H298" s="338"/>
    </row>
    <row r="299" customFormat="false" ht="15" hidden="false" customHeight="false" outlineLevel="0" collapsed="false">
      <c r="A299" s="64" t="s">
        <v>75</v>
      </c>
      <c r="B299" s="350"/>
      <c r="C299" s="351"/>
      <c r="D299" s="352"/>
      <c r="E299" s="3" t="s">
        <v>1765</v>
      </c>
      <c r="F299" s="105" t="s">
        <v>1765</v>
      </c>
      <c r="G299" s="372"/>
      <c r="H299" s="338"/>
    </row>
    <row r="300" customFormat="false" ht="15" hidden="false" customHeight="false" outlineLevel="0" collapsed="false">
      <c r="A300" s="64" t="s">
        <v>75</v>
      </c>
      <c r="B300" s="350"/>
      <c r="C300" s="351"/>
      <c r="D300" s="352"/>
      <c r="E300" s="3" t="s">
        <v>1766</v>
      </c>
      <c r="F300" s="105" t="s">
        <v>1766</v>
      </c>
      <c r="G300" s="372"/>
      <c r="H300" s="338"/>
    </row>
    <row r="301" customFormat="false" ht="15" hidden="false" customHeight="false" outlineLevel="0" collapsed="false">
      <c r="A301" s="64" t="s">
        <v>78</v>
      </c>
      <c r="B301" s="160" t="s">
        <v>77</v>
      </c>
      <c r="C301" s="368" t="s">
        <v>911</v>
      </c>
      <c r="D301" s="64" t="s">
        <v>160</v>
      </c>
      <c r="E301" s="349" t="s">
        <v>1487</v>
      </c>
      <c r="F301" s="349"/>
      <c r="G301" s="306" t="s">
        <v>1488</v>
      </c>
      <c r="H301" s="306" t="s">
        <v>1488</v>
      </c>
    </row>
    <row r="302" customFormat="false" ht="14.25" hidden="false" customHeight="true" outlineLevel="0" collapsed="false">
      <c r="A302" s="64" t="s">
        <v>78</v>
      </c>
      <c r="B302" s="350" t="s">
        <v>77</v>
      </c>
      <c r="C302" s="351" t="s">
        <v>1767</v>
      </c>
      <c r="D302" s="352" t="s">
        <v>300</v>
      </c>
      <c r="E302" s="3" t="s">
        <v>1572</v>
      </c>
      <c r="F302" s="3" t="s">
        <v>1572</v>
      </c>
      <c r="G302" s="372" t="s">
        <v>904</v>
      </c>
      <c r="H302" s="338" t="s">
        <v>1490</v>
      </c>
    </row>
    <row r="303" customFormat="false" ht="15" hidden="false" customHeight="false" outlineLevel="0" collapsed="false">
      <c r="A303" s="64" t="s">
        <v>78</v>
      </c>
      <c r="B303" s="350"/>
      <c r="C303" s="351"/>
      <c r="D303" s="352"/>
      <c r="E303" s="3" t="s">
        <v>1768</v>
      </c>
      <c r="F303" s="3" t="s">
        <v>1768</v>
      </c>
      <c r="G303" s="372"/>
      <c r="H303" s="338"/>
    </row>
  </sheetData>
  <autoFilter ref="A1:H303"/>
  <mergeCells count="102">
    <mergeCell ref="E2:F2"/>
    <mergeCell ref="E3:F3"/>
    <mergeCell ref="B4:B6"/>
    <mergeCell ref="C4:C6"/>
    <mergeCell ref="D4:D6"/>
    <mergeCell ref="G4:G6"/>
    <mergeCell ref="H4:H6"/>
    <mergeCell ref="E7:F7"/>
    <mergeCell ref="E8:F8"/>
    <mergeCell ref="B9:B37"/>
    <mergeCell ref="C9:C37"/>
    <mergeCell ref="D9:D37"/>
    <mergeCell ref="G9:G37"/>
    <mergeCell ref="H9:H37"/>
    <mergeCell ref="B38:B58"/>
    <mergeCell ref="C38:C58"/>
    <mergeCell ref="D38:D58"/>
    <mergeCell ref="G38:G58"/>
    <mergeCell ref="H38:H58"/>
    <mergeCell ref="E59:F59"/>
    <mergeCell ref="B60:B63"/>
    <mergeCell ref="C60:C63"/>
    <mergeCell ref="D60:D63"/>
    <mergeCell ref="G60:G63"/>
    <mergeCell ref="H60:H63"/>
    <mergeCell ref="B64:B65"/>
    <mergeCell ref="C64:C65"/>
    <mergeCell ref="D64:D65"/>
    <mergeCell ref="G64:G65"/>
    <mergeCell ref="H64:H65"/>
    <mergeCell ref="B66:B69"/>
    <mergeCell ref="C66:C69"/>
    <mergeCell ref="D66:D69"/>
    <mergeCell ref="G66:G69"/>
    <mergeCell ref="H66:H69"/>
    <mergeCell ref="B70:B74"/>
    <mergeCell ref="C70:C74"/>
    <mergeCell ref="D70:D74"/>
    <mergeCell ref="G70:G74"/>
    <mergeCell ref="H70:H74"/>
    <mergeCell ref="E75:F75"/>
    <mergeCell ref="B76:B83"/>
    <mergeCell ref="C76:C83"/>
    <mergeCell ref="D76:D83"/>
    <mergeCell ref="G76:G83"/>
    <mergeCell ref="H76:H83"/>
    <mergeCell ref="B84:B86"/>
    <mergeCell ref="C84:C86"/>
    <mergeCell ref="D84:D86"/>
    <mergeCell ref="G84:G86"/>
    <mergeCell ref="H84:H86"/>
    <mergeCell ref="B87:B88"/>
    <mergeCell ref="C87:C88"/>
    <mergeCell ref="D87:D88"/>
    <mergeCell ref="G87:G88"/>
    <mergeCell ref="H87:H88"/>
    <mergeCell ref="B89:B90"/>
    <mergeCell ref="C89:C90"/>
    <mergeCell ref="D89:D90"/>
    <mergeCell ref="G89:G90"/>
    <mergeCell ref="H89:H90"/>
    <mergeCell ref="E91:F91"/>
    <mergeCell ref="E92:F92"/>
    <mergeCell ref="E93:F93"/>
    <mergeCell ref="B94:B97"/>
    <mergeCell ref="C94:C97"/>
    <mergeCell ref="D94:D97"/>
    <mergeCell ref="G94:G97"/>
    <mergeCell ref="H94:H97"/>
    <mergeCell ref="E98:F98"/>
    <mergeCell ref="B99:B107"/>
    <mergeCell ref="C99:C107"/>
    <mergeCell ref="D99:D107"/>
    <mergeCell ref="G99:G107"/>
    <mergeCell ref="H99:H107"/>
    <mergeCell ref="B108:B285"/>
    <mergeCell ref="C108:C285"/>
    <mergeCell ref="D108:D285"/>
    <mergeCell ref="G108:G285"/>
    <mergeCell ref="H108:H285"/>
    <mergeCell ref="B286:B293"/>
    <mergeCell ref="C286:C293"/>
    <mergeCell ref="D286:D293"/>
    <mergeCell ref="G286:G293"/>
    <mergeCell ref="H286:H293"/>
    <mergeCell ref="B294:B295"/>
    <mergeCell ref="C294:C295"/>
    <mergeCell ref="D294:D295"/>
    <mergeCell ref="G294:G295"/>
    <mergeCell ref="H294:H295"/>
    <mergeCell ref="E296:F296"/>
    <mergeCell ref="B297:B300"/>
    <mergeCell ref="C297:C300"/>
    <mergeCell ref="D297:D300"/>
    <mergeCell ref="G297:G300"/>
    <mergeCell ref="H297:H300"/>
    <mergeCell ref="E301:F301"/>
    <mergeCell ref="B302:B303"/>
    <mergeCell ref="C302:C303"/>
    <mergeCell ref="D302:D303"/>
    <mergeCell ref="G302:G303"/>
    <mergeCell ref="H302:H30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62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8" activeCellId="0" sqref="A8"/>
    </sheetView>
  </sheetViews>
  <sheetFormatPr defaultColWidth="8.5703125" defaultRowHeight="15" zeroHeight="false" outlineLevelRow="0" outlineLevelCol="0"/>
  <cols>
    <col collapsed="false" customWidth="true" hidden="false" outlineLevel="0" max="1" min="1" style="78" width="42"/>
    <col collapsed="false" customWidth="true" hidden="false" outlineLevel="0" max="2" min="2" style="78" width="30"/>
    <col collapsed="false" customWidth="true" hidden="false" outlineLevel="0" max="3" min="3" style="78" width="69.57"/>
    <col collapsed="false" customWidth="true" hidden="false" outlineLevel="0" max="4" min="4" style="78" width="32"/>
    <col collapsed="false" customWidth="true" hidden="false" outlineLevel="0" max="6" min="5" style="78" width="29.86"/>
    <col collapsed="false" customWidth="false" hidden="false" outlineLevel="0" max="7" min="7" style="78" width="8.57"/>
    <col collapsed="false" customWidth="true" hidden="false" outlineLevel="0" max="8" min="8" style="78" width="15"/>
    <col collapsed="false" customWidth="true" hidden="false" outlineLevel="0" max="9" min="9" style="78" width="10.71"/>
  </cols>
  <sheetData>
    <row r="1" customFormat="false" ht="15" hidden="false" customHeight="false" outlineLevel="0" collapsed="false">
      <c r="A1" s="76" t="s">
        <v>126</v>
      </c>
      <c r="B1" s="76" t="s">
        <v>127</v>
      </c>
      <c r="C1" s="76" t="s">
        <v>128</v>
      </c>
      <c r="D1" s="76" t="s">
        <v>129</v>
      </c>
      <c r="E1" s="76" t="s">
        <v>130</v>
      </c>
      <c r="F1" s="76" t="s">
        <v>278</v>
      </c>
      <c r="G1" s="76" t="s">
        <v>1171</v>
      </c>
      <c r="H1" s="76" t="s">
        <v>1769</v>
      </c>
      <c r="I1" s="76" t="s">
        <v>1770</v>
      </c>
    </row>
    <row r="2" customFormat="false" ht="15" hidden="false" customHeight="false" outlineLevel="0" collapsed="false">
      <c r="A2" s="78" t="s">
        <v>68</v>
      </c>
      <c r="B2" s="78" t="s">
        <v>69</v>
      </c>
      <c r="C2" s="78" t="s">
        <v>159</v>
      </c>
      <c r="D2" s="78" t="s">
        <v>160</v>
      </c>
      <c r="E2" s="78" t="s">
        <v>1771</v>
      </c>
      <c r="F2" s="78" t="s">
        <v>1584</v>
      </c>
      <c r="G2" s="78" t="s">
        <v>151</v>
      </c>
      <c r="H2" s="78" t="s">
        <v>146</v>
      </c>
    </row>
    <row r="3" customFormat="false" ht="15" hidden="false" customHeight="false" outlineLevel="0" collapsed="false">
      <c r="A3" s="78" t="s">
        <v>68</v>
      </c>
      <c r="B3" s="78" t="s">
        <v>69</v>
      </c>
      <c r="C3" s="78" t="s">
        <v>159</v>
      </c>
      <c r="D3" s="78" t="s">
        <v>160</v>
      </c>
      <c r="E3" s="78" t="s">
        <v>1772</v>
      </c>
      <c r="F3" s="78" t="s">
        <v>1628</v>
      </c>
      <c r="G3" s="78" t="s">
        <v>151</v>
      </c>
      <c r="H3" s="78" t="s">
        <v>151</v>
      </c>
    </row>
    <row r="4" customFormat="false" ht="15" hidden="false" customHeight="false" outlineLevel="0" collapsed="false">
      <c r="A4" s="78" t="s">
        <v>68</v>
      </c>
      <c r="B4" s="78" t="s">
        <v>69</v>
      </c>
      <c r="C4" s="78" t="s">
        <v>159</v>
      </c>
      <c r="D4" s="78" t="s">
        <v>160</v>
      </c>
      <c r="E4" s="78" t="s">
        <v>1773</v>
      </c>
      <c r="F4" s="78" t="s">
        <v>1603</v>
      </c>
      <c r="G4" s="78" t="s">
        <v>151</v>
      </c>
      <c r="H4" s="78" t="s">
        <v>146</v>
      </c>
    </row>
    <row r="5" customFormat="false" ht="15" hidden="false" customHeight="false" outlineLevel="0" collapsed="false">
      <c r="A5" s="78" t="s">
        <v>68</v>
      </c>
      <c r="B5" s="78" t="s">
        <v>69</v>
      </c>
      <c r="C5" s="78" t="s">
        <v>159</v>
      </c>
      <c r="D5" s="78" t="s">
        <v>160</v>
      </c>
      <c r="E5" s="78" t="s">
        <v>1774</v>
      </c>
      <c r="F5" s="78" t="s">
        <v>1617</v>
      </c>
      <c r="G5" s="78" t="s">
        <v>151</v>
      </c>
      <c r="H5" s="78" t="s">
        <v>146</v>
      </c>
    </row>
    <row r="6" customFormat="false" ht="15" hidden="false" customHeight="false" outlineLevel="0" collapsed="false">
      <c r="A6" s="78" t="s">
        <v>68</v>
      </c>
      <c r="B6" s="78" t="s">
        <v>69</v>
      </c>
      <c r="C6" s="78" t="s">
        <v>159</v>
      </c>
      <c r="D6" s="78" t="s">
        <v>160</v>
      </c>
      <c r="E6" s="78" t="s">
        <v>1775</v>
      </c>
      <c r="F6" s="78" t="s">
        <v>1619</v>
      </c>
      <c r="G6" s="78" t="s">
        <v>151</v>
      </c>
      <c r="H6" s="78" t="s">
        <v>146</v>
      </c>
    </row>
    <row r="7" customFormat="false" ht="15" hidden="false" customHeight="false" outlineLevel="0" collapsed="false">
      <c r="A7" s="78" t="s">
        <v>68</v>
      </c>
      <c r="B7" s="78" t="s">
        <v>69</v>
      </c>
      <c r="C7" s="78" t="s">
        <v>159</v>
      </c>
      <c r="D7" s="78" t="s">
        <v>160</v>
      </c>
      <c r="E7" s="78" t="s">
        <v>1776</v>
      </c>
      <c r="F7" s="78" t="s">
        <v>1625</v>
      </c>
      <c r="G7" s="78" t="s">
        <v>151</v>
      </c>
      <c r="H7" s="78" t="s">
        <v>146</v>
      </c>
    </row>
    <row r="8" customFormat="false" ht="15" hidden="false" customHeight="false" outlineLevel="0" collapsed="false">
      <c r="A8" s="78" t="s">
        <v>68</v>
      </c>
      <c r="B8" s="78" t="s">
        <v>69</v>
      </c>
      <c r="C8" s="78" t="s">
        <v>159</v>
      </c>
      <c r="D8" s="78" t="s">
        <v>160</v>
      </c>
      <c r="E8" s="78" t="s">
        <v>1777</v>
      </c>
      <c r="F8" s="78" t="s">
        <v>1636</v>
      </c>
      <c r="G8" s="78" t="s">
        <v>151</v>
      </c>
      <c r="H8" s="78" t="s">
        <v>146</v>
      </c>
    </row>
    <row r="9" customFormat="false" ht="15" hidden="false" customHeight="false" outlineLevel="0" collapsed="false">
      <c r="A9" s="78" t="s">
        <v>68</v>
      </c>
      <c r="B9" s="78" t="s">
        <v>69</v>
      </c>
      <c r="C9" s="78" t="s">
        <v>159</v>
      </c>
      <c r="D9" s="78" t="s">
        <v>160</v>
      </c>
      <c r="E9" s="78" t="s">
        <v>1778</v>
      </c>
      <c r="F9" s="78" t="s">
        <v>1640</v>
      </c>
      <c r="G9" s="78" t="s">
        <v>151</v>
      </c>
      <c r="H9" s="78" t="s">
        <v>146</v>
      </c>
    </row>
    <row r="10" customFormat="false" ht="15" hidden="false" customHeight="false" outlineLevel="0" collapsed="false">
      <c r="A10" s="78" t="s">
        <v>68</v>
      </c>
      <c r="B10" s="78" t="s">
        <v>69</v>
      </c>
      <c r="C10" s="78" t="s">
        <v>159</v>
      </c>
      <c r="D10" s="78" t="s">
        <v>160</v>
      </c>
      <c r="E10" s="78" t="s">
        <v>1779</v>
      </c>
      <c r="F10" s="78" t="s">
        <v>1642</v>
      </c>
      <c r="G10" s="78" t="s">
        <v>151</v>
      </c>
      <c r="H10" s="78" t="s">
        <v>146</v>
      </c>
    </row>
    <row r="11" customFormat="false" ht="15" hidden="false" customHeight="false" outlineLevel="0" collapsed="false">
      <c r="A11" s="78" t="s">
        <v>68</v>
      </c>
      <c r="B11" s="78" t="s">
        <v>69</v>
      </c>
      <c r="C11" s="78" t="s">
        <v>159</v>
      </c>
      <c r="D11" s="78" t="s">
        <v>160</v>
      </c>
      <c r="E11" s="78" t="s">
        <v>1780</v>
      </c>
      <c r="F11" s="78" t="s">
        <v>1649</v>
      </c>
      <c r="G11" s="78" t="s">
        <v>151</v>
      </c>
      <c r="H11" s="78" t="s">
        <v>146</v>
      </c>
    </row>
    <row r="12" customFormat="false" ht="15" hidden="false" customHeight="false" outlineLevel="0" collapsed="false">
      <c r="A12" s="78" t="s">
        <v>68</v>
      </c>
      <c r="B12" s="78" t="s">
        <v>69</v>
      </c>
      <c r="C12" s="78" t="s">
        <v>159</v>
      </c>
      <c r="D12" s="78" t="s">
        <v>160</v>
      </c>
      <c r="E12" s="78" t="s">
        <v>1781</v>
      </c>
      <c r="F12" s="78" t="s">
        <v>1676</v>
      </c>
      <c r="G12" s="78" t="s">
        <v>151</v>
      </c>
      <c r="H12" s="78" t="s">
        <v>146</v>
      </c>
    </row>
    <row r="13" customFormat="false" ht="15" hidden="false" customHeight="false" outlineLevel="0" collapsed="false">
      <c r="A13" s="78" t="s">
        <v>68</v>
      </c>
      <c r="B13" s="78" t="s">
        <v>69</v>
      </c>
      <c r="C13" s="78" t="s">
        <v>159</v>
      </c>
      <c r="D13" s="78" t="s">
        <v>160</v>
      </c>
      <c r="E13" s="78" t="s">
        <v>1782</v>
      </c>
      <c r="F13" s="78" t="s">
        <v>1665</v>
      </c>
      <c r="G13" s="78" t="s">
        <v>151</v>
      </c>
      <c r="H13" s="78" t="s">
        <v>146</v>
      </c>
    </row>
    <row r="14" customFormat="false" ht="15" hidden="false" customHeight="false" outlineLevel="0" collapsed="false">
      <c r="A14" s="78" t="s">
        <v>68</v>
      </c>
      <c r="B14" s="78" t="s">
        <v>69</v>
      </c>
      <c r="C14" s="78" t="s">
        <v>159</v>
      </c>
      <c r="D14" s="78" t="s">
        <v>160</v>
      </c>
      <c r="E14" s="78" t="s">
        <v>1783</v>
      </c>
      <c r="F14" s="78" t="s">
        <v>1685</v>
      </c>
      <c r="G14" s="78" t="s">
        <v>151</v>
      </c>
      <c r="H14" s="78" t="s">
        <v>146</v>
      </c>
    </row>
    <row r="15" customFormat="false" ht="15" hidden="false" customHeight="false" outlineLevel="0" collapsed="false">
      <c r="A15" s="78" t="s">
        <v>68</v>
      </c>
      <c r="B15" s="78" t="s">
        <v>69</v>
      </c>
      <c r="C15" s="78" t="s">
        <v>159</v>
      </c>
      <c r="D15" s="78" t="s">
        <v>160</v>
      </c>
      <c r="E15" s="78" t="s">
        <v>1784</v>
      </c>
      <c r="F15" s="78" t="s">
        <v>1683</v>
      </c>
      <c r="G15" s="78" t="s">
        <v>151</v>
      </c>
      <c r="H15" s="78" t="s">
        <v>146</v>
      </c>
    </row>
    <row r="16" customFormat="false" ht="15" hidden="false" customHeight="false" outlineLevel="0" collapsed="false">
      <c r="A16" s="78" t="s">
        <v>68</v>
      </c>
      <c r="B16" s="78" t="s">
        <v>69</v>
      </c>
      <c r="C16" s="78" t="s">
        <v>159</v>
      </c>
      <c r="D16" s="78" t="s">
        <v>160</v>
      </c>
      <c r="E16" s="78" t="s">
        <v>1785</v>
      </c>
      <c r="F16" s="78" t="s">
        <v>1692</v>
      </c>
      <c r="G16" s="78" t="s">
        <v>151</v>
      </c>
      <c r="H16" s="78" t="s">
        <v>146</v>
      </c>
    </row>
    <row r="17" customFormat="false" ht="15" hidden="false" customHeight="false" outlineLevel="0" collapsed="false">
      <c r="A17" s="78" t="s">
        <v>68</v>
      </c>
      <c r="B17" s="78" t="s">
        <v>69</v>
      </c>
      <c r="C17" s="78" t="s">
        <v>159</v>
      </c>
      <c r="D17" s="78" t="s">
        <v>160</v>
      </c>
      <c r="E17" s="78" t="s">
        <v>1786</v>
      </c>
      <c r="F17" s="78" t="s">
        <v>1694</v>
      </c>
      <c r="G17" s="78" t="s">
        <v>151</v>
      </c>
      <c r="H17" s="78" t="s">
        <v>146</v>
      </c>
    </row>
    <row r="18" customFormat="false" ht="15" hidden="false" customHeight="false" outlineLevel="0" collapsed="false">
      <c r="A18" s="78" t="s">
        <v>68</v>
      </c>
      <c r="B18" s="78" t="s">
        <v>69</v>
      </c>
      <c r="C18" s="78" t="s">
        <v>159</v>
      </c>
      <c r="D18" s="78" t="s">
        <v>160</v>
      </c>
      <c r="E18" s="78" t="s">
        <v>1787</v>
      </c>
      <c r="F18" s="78" t="s">
        <v>1699</v>
      </c>
      <c r="G18" s="78" t="s">
        <v>151</v>
      </c>
      <c r="H18" s="78" t="s">
        <v>146</v>
      </c>
    </row>
    <row r="19" customFormat="false" ht="15" hidden="false" customHeight="false" outlineLevel="0" collapsed="false">
      <c r="A19" s="78" t="s">
        <v>68</v>
      </c>
      <c r="B19" s="78" t="s">
        <v>69</v>
      </c>
      <c r="C19" s="78" t="s">
        <v>159</v>
      </c>
      <c r="D19" s="78" t="s">
        <v>160</v>
      </c>
      <c r="E19" s="78" t="s">
        <v>1788</v>
      </c>
      <c r="F19" s="78" t="s">
        <v>1704</v>
      </c>
      <c r="G19" s="78" t="s">
        <v>151</v>
      </c>
      <c r="H19" s="78" t="s">
        <v>146</v>
      </c>
    </row>
    <row r="20" customFormat="false" ht="15" hidden="false" customHeight="false" outlineLevel="0" collapsed="false">
      <c r="A20" s="78" t="s">
        <v>68</v>
      </c>
      <c r="B20" s="78" t="s">
        <v>69</v>
      </c>
      <c r="C20" s="78" t="s">
        <v>159</v>
      </c>
      <c r="D20" s="78" t="s">
        <v>160</v>
      </c>
      <c r="E20" s="78" t="s">
        <v>1789</v>
      </c>
      <c r="F20" s="78" t="s">
        <v>1752</v>
      </c>
      <c r="G20" s="78" t="s">
        <v>151</v>
      </c>
      <c r="H20" s="78" t="s">
        <v>146</v>
      </c>
    </row>
    <row r="21" customFormat="false" ht="15" hidden="false" customHeight="false" outlineLevel="0" collapsed="false">
      <c r="A21" s="78" t="s">
        <v>68</v>
      </c>
      <c r="B21" s="78" t="s">
        <v>69</v>
      </c>
      <c r="C21" s="78" t="s">
        <v>159</v>
      </c>
      <c r="D21" s="78" t="s">
        <v>160</v>
      </c>
      <c r="E21" s="78" t="s">
        <v>1790</v>
      </c>
      <c r="F21" s="78" t="s">
        <v>1703</v>
      </c>
      <c r="G21" s="78" t="s">
        <v>151</v>
      </c>
      <c r="H21" s="78" t="s">
        <v>146</v>
      </c>
    </row>
    <row r="22" customFormat="false" ht="15" hidden="false" customHeight="false" outlineLevel="0" collapsed="false">
      <c r="A22" s="78" t="s">
        <v>68</v>
      </c>
      <c r="B22" s="78" t="s">
        <v>69</v>
      </c>
      <c r="C22" s="78" t="s">
        <v>159</v>
      </c>
      <c r="D22" s="78" t="s">
        <v>160</v>
      </c>
      <c r="E22" s="78" t="s">
        <v>1791</v>
      </c>
      <c r="F22" s="78" t="s">
        <v>1606</v>
      </c>
      <c r="G22" s="78" t="s">
        <v>151</v>
      </c>
      <c r="H22" s="78" t="s">
        <v>146</v>
      </c>
    </row>
    <row r="23" customFormat="false" ht="15" hidden="false" customHeight="false" outlineLevel="0" collapsed="false">
      <c r="A23" s="78" t="s">
        <v>68</v>
      </c>
      <c r="B23" s="78" t="s">
        <v>69</v>
      </c>
      <c r="C23" s="78" t="s">
        <v>159</v>
      </c>
      <c r="D23" s="78" t="s">
        <v>160</v>
      </c>
      <c r="E23" s="78" t="s">
        <v>1792</v>
      </c>
      <c r="F23" s="78" t="s">
        <v>1714</v>
      </c>
      <c r="G23" s="78" t="s">
        <v>151</v>
      </c>
      <c r="H23" s="78" t="s">
        <v>146</v>
      </c>
    </row>
    <row r="24" customFormat="false" ht="15" hidden="false" customHeight="false" outlineLevel="0" collapsed="false">
      <c r="A24" s="78" t="s">
        <v>68</v>
      </c>
      <c r="B24" s="78" t="s">
        <v>69</v>
      </c>
      <c r="C24" s="78" t="s">
        <v>159</v>
      </c>
      <c r="D24" s="78" t="s">
        <v>160</v>
      </c>
      <c r="E24" s="78" t="s">
        <v>1793</v>
      </c>
      <c r="F24" s="78" t="s">
        <v>1719</v>
      </c>
      <c r="G24" s="78" t="s">
        <v>151</v>
      </c>
      <c r="H24" s="78" t="s">
        <v>146</v>
      </c>
    </row>
    <row r="25" customFormat="false" ht="15" hidden="false" customHeight="false" outlineLevel="0" collapsed="false">
      <c r="A25" s="78" t="s">
        <v>68</v>
      </c>
      <c r="B25" s="78" t="s">
        <v>69</v>
      </c>
      <c r="C25" s="78" t="s">
        <v>159</v>
      </c>
      <c r="D25" s="78" t="s">
        <v>160</v>
      </c>
      <c r="E25" s="78" t="s">
        <v>1794</v>
      </c>
      <c r="F25" s="78" t="s">
        <v>1725</v>
      </c>
      <c r="G25" s="78" t="s">
        <v>151</v>
      </c>
      <c r="H25" s="78" t="s">
        <v>146</v>
      </c>
    </row>
    <row r="26" customFormat="false" ht="15" hidden="false" customHeight="false" outlineLevel="0" collapsed="false">
      <c r="A26" s="78" t="s">
        <v>68</v>
      </c>
      <c r="B26" s="78" t="s">
        <v>69</v>
      </c>
      <c r="C26" s="78" t="s">
        <v>159</v>
      </c>
      <c r="D26" s="78" t="s">
        <v>160</v>
      </c>
      <c r="E26" s="78" t="s">
        <v>1795</v>
      </c>
      <c r="F26" s="78" t="s">
        <v>1577</v>
      </c>
      <c r="G26" s="78" t="s">
        <v>151</v>
      </c>
      <c r="H26" s="78" t="s">
        <v>146</v>
      </c>
    </row>
    <row r="27" customFormat="false" ht="15" hidden="false" customHeight="false" outlineLevel="0" collapsed="false">
      <c r="A27" s="78" t="s">
        <v>68</v>
      </c>
      <c r="B27" s="78" t="s">
        <v>69</v>
      </c>
      <c r="C27" s="78" t="s">
        <v>187</v>
      </c>
      <c r="D27" s="78" t="s">
        <v>188</v>
      </c>
      <c r="E27" s="78" t="s">
        <v>1796</v>
      </c>
      <c r="F27" s="78" t="s">
        <v>1796</v>
      </c>
      <c r="G27" s="78" t="s">
        <v>151</v>
      </c>
      <c r="H27" s="78" t="s">
        <v>146</v>
      </c>
    </row>
    <row r="28" customFormat="false" ht="15" hidden="false" customHeight="false" outlineLevel="0" collapsed="false">
      <c r="A28" s="78" t="s">
        <v>68</v>
      </c>
      <c r="B28" s="78" t="s">
        <v>69</v>
      </c>
      <c r="C28" s="78" t="s">
        <v>187</v>
      </c>
      <c r="D28" s="78" t="s">
        <v>188</v>
      </c>
      <c r="E28" s="78" t="s">
        <v>1797</v>
      </c>
      <c r="F28" s="78" t="s">
        <v>1797</v>
      </c>
      <c r="G28" s="78" t="s">
        <v>151</v>
      </c>
      <c r="H28" s="78" t="s">
        <v>146</v>
      </c>
    </row>
    <row r="29" customFormat="false" ht="15" hidden="false" customHeight="false" outlineLevel="0" collapsed="false">
      <c r="A29" s="78" t="s">
        <v>68</v>
      </c>
      <c r="B29" s="78" t="s">
        <v>69</v>
      </c>
      <c r="C29" s="78" t="s">
        <v>187</v>
      </c>
      <c r="D29" s="78" t="s">
        <v>188</v>
      </c>
      <c r="E29" s="78" t="s">
        <v>1798</v>
      </c>
      <c r="F29" s="78" t="s">
        <v>1798</v>
      </c>
      <c r="G29" s="78" t="s">
        <v>151</v>
      </c>
      <c r="H29" s="78" t="s">
        <v>146</v>
      </c>
    </row>
    <row r="30" customFormat="false" ht="15" hidden="false" customHeight="false" outlineLevel="0" collapsed="false">
      <c r="A30" s="78" t="s">
        <v>68</v>
      </c>
      <c r="B30" s="78" t="s">
        <v>69</v>
      </c>
      <c r="C30" s="78" t="s">
        <v>187</v>
      </c>
      <c r="D30" s="78" t="s">
        <v>188</v>
      </c>
      <c r="E30" s="78" t="s">
        <v>1799</v>
      </c>
      <c r="F30" s="78" t="s">
        <v>1800</v>
      </c>
      <c r="G30" s="78" t="s">
        <v>151</v>
      </c>
      <c r="H30" s="78" t="s">
        <v>146</v>
      </c>
    </row>
    <row r="31" customFormat="false" ht="15" hidden="false" customHeight="false" outlineLevel="0" collapsed="false">
      <c r="A31" s="78" t="s">
        <v>68</v>
      </c>
      <c r="B31" s="78" t="s">
        <v>69</v>
      </c>
      <c r="C31" s="78" t="s">
        <v>187</v>
      </c>
      <c r="D31" s="78" t="s">
        <v>188</v>
      </c>
      <c r="E31" s="78" t="s">
        <v>1801</v>
      </c>
      <c r="F31" s="78" t="s">
        <v>1802</v>
      </c>
      <c r="G31" s="78" t="s">
        <v>151</v>
      </c>
      <c r="H31" s="78" t="s">
        <v>146</v>
      </c>
    </row>
    <row r="32" customFormat="false" ht="15" hidden="false" customHeight="false" outlineLevel="0" collapsed="false">
      <c r="A32" s="78" t="s">
        <v>68</v>
      </c>
      <c r="B32" s="78" t="s">
        <v>69</v>
      </c>
      <c r="C32" s="78" t="s">
        <v>187</v>
      </c>
      <c r="D32" s="78" t="s">
        <v>188</v>
      </c>
      <c r="E32" s="78" t="s">
        <v>1803</v>
      </c>
      <c r="F32" s="78" t="s">
        <v>1804</v>
      </c>
      <c r="G32" s="78" t="s">
        <v>151</v>
      </c>
      <c r="H32" s="78" t="s">
        <v>146</v>
      </c>
    </row>
    <row r="33" customFormat="false" ht="15" hidden="false" customHeight="false" outlineLevel="0" collapsed="false">
      <c r="A33" s="78" t="s">
        <v>68</v>
      </c>
      <c r="B33" s="78" t="s">
        <v>69</v>
      </c>
      <c r="C33" s="78" t="s">
        <v>187</v>
      </c>
      <c r="D33" s="78" t="s">
        <v>188</v>
      </c>
      <c r="E33" s="78" t="s">
        <v>1805</v>
      </c>
      <c r="F33" s="78" t="s">
        <v>1806</v>
      </c>
      <c r="G33" s="78" t="s">
        <v>151</v>
      </c>
      <c r="H33" s="78" t="s">
        <v>146</v>
      </c>
    </row>
    <row r="34" customFormat="false" ht="15" hidden="false" customHeight="false" outlineLevel="0" collapsed="false">
      <c r="A34" s="78" t="s">
        <v>68</v>
      </c>
      <c r="B34" s="78" t="s">
        <v>69</v>
      </c>
      <c r="C34" s="78" t="s">
        <v>187</v>
      </c>
      <c r="D34" s="78" t="s">
        <v>188</v>
      </c>
      <c r="E34" s="78" t="s">
        <v>1807</v>
      </c>
      <c r="F34" s="78" t="s">
        <v>1529</v>
      </c>
      <c r="G34" s="78" t="s">
        <v>151</v>
      </c>
      <c r="H34" s="78" t="s">
        <v>146</v>
      </c>
    </row>
    <row r="35" customFormat="false" ht="15" hidden="false" customHeight="false" outlineLevel="0" collapsed="false">
      <c r="A35" s="78" t="s">
        <v>68</v>
      </c>
      <c r="B35" s="78" t="s">
        <v>69</v>
      </c>
      <c r="C35" s="78" t="s">
        <v>187</v>
      </c>
      <c r="D35" s="78" t="s">
        <v>188</v>
      </c>
      <c r="E35" s="78" t="s">
        <v>1808</v>
      </c>
      <c r="F35" s="78" t="s">
        <v>1809</v>
      </c>
      <c r="G35" s="78" t="s">
        <v>151</v>
      </c>
      <c r="H35" s="78" t="s">
        <v>146</v>
      </c>
    </row>
    <row r="36" customFormat="false" ht="15" hidden="false" customHeight="false" outlineLevel="0" collapsed="false">
      <c r="A36" s="78" t="s">
        <v>68</v>
      </c>
      <c r="B36" s="78" t="s">
        <v>69</v>
      </c>
      <c r="C36" s="78" t="s">
        <v>187</v>
      </c>
      <c r="D36" s="78" t="s">
        <v>188</v>
      </c>
      <c r="E36" s="78" t="s">
        <v>1810</v>
      </c>
      <c r="F36" s="78" t="s">
        <v>1810</v>
      </c>
      <c r="G36" s="78" t="s">
        <v>151</v>
      </c>
      <c r="H36" s="78" t="s">
        <v>146</v>
      </c>
    </row>
    <row r="37" customFormat="false" ht="15" hidden="false" customHeight="false" outlineLevel="0" collapsed="false">
      <c r="A37" s="78" t="s">
        <v>68</v>
      </c>
      <c r="B37" s="78" t="s">
        <v>69</v>
      </c>
      <c r="C37" s="78" t="s">
        <v>187</v>
      </c>
      <c r="D37" s="78" t="s">
        <v>188</v>
      </c>
      <c r="E37" s="78" t="s">
        <v>1811</v>
      </c>
      <c r="F37" s="78" t="s">
        <v>1811</v>
      </c>
      <c r="G37" s="78" t="s">
        <v>151</v>
      </c>
      <c r="H37" s="78" t="s">
        <v>146</v>
      </c>
    </row>
    <row r="38" customFormat="false" ht="15" hidden="false" customHeight="false" outlineLevel="0" collapsed="false">
      <c r="A38" s="78" t="s">
        <v>68</v>
      </c>
      <c r="B38" s="78" t="s">
        <v>69</v>
      </c>
      <c r="C38" s="78" t="s">
        <v>187</v>
      </c>
      <c r="D38" s="78" t="s">
        <v>188</v>
      </c>
      <c r="E38" s="78" t="s">
        <v>1812</v>
      </c>
      <c r="F38" s="78" t="s">
        <v>1812</v>
      </c>
      <c r="G38" s="78" t="s">
        <v>151</v>
      </c>
      <c r="H38" s="78" t="s">
        <v>146</v>
      </c>
    </row>
    <row r="39" customFormat="false" ht="15" hidden="false" customHeight="false" outlineLevel="0" collapsed="false">
      <c r="A39" s="78" t="s">
        <v>68</v>
      </c>
      <c r="B39" s="78" t="s">
        <v>69</v>
      </c>
      <c r="C39" s="78" t="s">
        <v>187</v>
      </c>
      <c r="D39" s="78" t="s">
        <v>188</v>
      </c>
      <c r="E39" s="78" t="s">
        <v>1813</v>
      </c>
      <c r="F39" s="78" t="s">
        <v>1813</v>
      </c>
      <c r="G39" s="78" t="s">
        <v>151</v>
      </c>
      <c r="H39" s="78" t="s">
        <v>146</v>
      </c>
    </row>
    <row r="40" customFormat="false" ht="15" hidden="false" customHeight="false" outlineLevel="0" collapsed="false">
      <c r="A40" s="78" t="s">
        <v>68</v>
      </c>
      <c r="B40" s="78" t="s">
        <v>69</v>
      </c>
      <c r="C40" s="78" t="s">
        <v>187</v>
      </c>
      <c r="D40" s="78" t="s">
        <v>188</v>
      </c>
      <c r="E40" s="78" t="s">
        <v>1814</v>
      </c>
      <c r="F40" s="78" t="s">
        <v>1814</v>
      </c>
      <c r="G40" s="78" t="s">
        <v>151</v>
      </c>
      <c r="H40" s="78" t="s">
        <v>146</v>
      </c>
    </row>
    <row r="41" customFormat="false" ht="15" hidden="false" customHeight="false" outlineLevel="0" collapsed="false">
      <c r="A41" s="78" t="s">
        <v>68</v>
      </c>
      <c r="B41" s="78" t="s">
        <v>69</v>
      </c>
      <c r="C41" s="78" t="s">
        <v>187</v>
      </c>
      <c r="D41" s="78" t="s">
        <v>188</v>
      </c>
      <c r="E41" s="78" t="s">
        <v>1815</v>
      </c>
      <c r="F41" s="78" t="s">
        <v>1815</v>
      </c>
      <c r="G41" s="78" t="s">
        <v>151</v>
      </c>
      <c r="H41" s="78" t="s">
        <v>146</v>
      </c>
    </row>
    <row r="42" customFormat="false" ht="15" hidden="false" customHeight="false" outlineLevel="0" collapsed="false">
      <c r="A42" s="78" t="s">
        <v>68</v>
      </c>
      <c r="B42" s="78" t="s">
        <v>69</v>
      </c>
      <c r="C42" s="78" t="s">
        <v>187</v>
      </c>
      <c r="D42" s="78" t="s">
        <v>188</v>
      </c>
      <c r="E42" s="78" t="s">
        <v>1816</v>
      </c>
      <c r="F42" s="78" t="s">
        <v>1816</v>
      </c>
      <c r="G42" s="78" t="s">
        <v>151</v>
      </c>
      <c r="H42" s="78" t="s">
        <v>146</v>
      </c>
    </row>
    <row r="43" customFormat="false" ht="15" hidden="false" customHeight="false" outlineLevel="0" collapsed="false">
      <c r="A43" s="78" t="s">
        <v>68</v>
      </c>
      <c r="B43" s="78" t="s">
        <v>69</v>
      </c>
      <c r="C43" s="78" t="s">
        <v>187</v>
      </c>
      <c r="D43" s="78" t="s">
        <v>188</v>
      </c>
      <c r="E43" s="78" t="s">
        <v>1817</v>
      </c>
      <c r="F43" s="78" t="s">
        <v>1817</v>
      </c>
      <c r="G43" s="78" t="s">
        <v>151</v>
      </c>
      <c r="H43" s="78" t="s">
        <v>146</v>
      </c>
    </row>
    <row r="44" customFormat="false" ht="15" hidden="false" customHeight="false" outlineLevel="0" collapsed="false">
      <c r="A44" s="78" t="s">
        <v>68</v>
      </c>
      <c r="B44" s="78" t="s">
        <v>69</v>
      </c>
      <c r="C44" s="78" t="s">
        <v>187</v>
      </c>
      <c r="D44" s="78" t="s">
        <v>188</v>
      </c>
      <c r="E44" s="78" t="s">
        <v>1818</v>
      </c>
      <c r="F44" s="78" t="s">
        <v>1818</v>
      </c>
      <c r="G44" s="78" t="s">
        <v>151</v>
      </c>
      <c r="H44" s="78" t="s">
        <v>146</v>
      </c>
    </row>
    <row r="45" customFormat="false" ht="15" hidden="false" customHeight="false" outlineLevel="0" collapsed="false">
      <c r="A45" s="78" t="s">
        <v>68</v>
      </c>
      <c r="B45" s="78" t="s">
        <v>69</v>
      </c>
      <c r="C45" s="78" t="s">
        <v>187</v>
      </c>
      <c r="D45" s="78" t="s">
        <v>188</v>
      </c>
      <c r="E45" s="78" t="s">
        <v>1819</v>
      </c>
      <c r="F45" s="78" t="s">
        <v>1819</v>
      </c>
      <c r="G45" s="78" t="s">
        <v>151</v>
      </c>
      <c r="H45" s="78" t="s">
        <v>146</v>
      </c>
    </row>
    <row r="46" customFormat="false" ht="15" hidden="false" customHeight="false" outlineLevel="0" collapsed="false">
      <c r="A46" s="78" t="s">
        <v>68</v>
      </c>
      <c r="B46" s="78" t="s">
        <v>69</v>
      </c>
      <c r="C46" s="78" t="s">
        <v>187</v>
      </c>
      <c r="D46" s="78" t="s">
        <v>188</v>
      </c>
      <c r="E46" s="78" t="s">
        <v>1820</v>
      </c>
      <c r="F46" s="78" t="s">
        <v>1820</v>
      </c>
      <c r="G46" s="78" t="s">
        <v>151</v>
      </c>
      <c r="H46" s="78" t="s">
        <v>146</v>
      </c>
    </row>
    <row r="47" customFormat="false" ht="15" hidden="false" customHeight="false" outlineLevel="0" collapsed="false">
      <c r="A47" s="78" t="s">
        <v>71</v>
      </c>
      <c r="B47" s="78" t="s">
        <v>72</v>
      </c>
      <c r="C47" s="78" t="s">
        <v>199</v>
      </c>
      <c r="D47" s="78" t="s">
        <v>160</v>
      </c>
      <c r="E47" s="78" t="s">
        <v>1771</v>
      </c>
      <c r="F47" s="78" t="s">
        <v>1584</v>
      </c>
      <c r="G47" s="78" t="s">
        <v>151</v>
      </c>
      <c r="H47" s="78" t="s">
        <v>146</v>
      </c>
    </row>
    <row r="48" customFormat="false" ht="15" hidden="false" customHeight="false" outlineLevel="0" collapsed="false">
      <c r="A48" s="78" t="s">
        <v>71</v>
      </c>
      <c r="B48" s="78" t="s">
        <v>72</v>
      </c>
      <c r="C48" s="78" t="s">
        <v>199</v>
      </c>
      <c r="D48" s="78" t="s">
        <v>160</v>
      </c>
      <c r="E48" s="78" t="s">
        <v>1772</v>
      </c>
      <c r="F48" s="78" t="s">
        <v>1628</v>
      </c>
      <c r="G48" s="78" t="s">
        <v>151</v>
      </c>
      <c r="H48" s="78" t="s">
        <v>151</v>
      </c>
    </row>
    <row r="49" customFormat="false" ht="15" hidden="false" customHeight="false" outlineLevel="0" collapsed="false">
      <c r="A49" s="78" t="s">
        <v>71</v>
      </c>
      <c r="B49" s="78" t="s">
        <v>72</v>
      </c>
      <c r="C49" s="78" t="s">
        <v>199</v>
      </c>
      <c r="D49" s="78" t="s">
        <v>160</v>
      </c>
      <c r="E49" s="78" t="s">
        <v>1773</v>
      </c>
      <c r="F49" s="78" t="s">
        <v>1603</v>
      </c>
      <c r="G49" s="78" t="s">
        <v>151</v>
      </c>
      <c r="H49" s="78" t="s">
        <v>146</v>
      </c>
    </row>
    <row r="50" customFormat="false" ht="15" hidden="false" customHeight="false" outlineLevel="0" collapsed="false">
      <c r="A50" s="78" t="s">
        <v>71</v>
      </c>
      <c r="B50" s="78" t="s">
        <v>72</v>
      </c>
      <c r="C50" s="78" t="s">
        <v>199</v>
      </c>
      <c r="D50" s="78" t="s">
        <v>160</v>
      </c>
      <c r="E50" s="78" t="s">
        <v>1774</v>
      </c>
      <c r="F50" s="78" t="s">
        <v>1617</v>
      </c>
      <c r="G50" s="78" t="s">
        <v>151</v>
      </c>
      <c r="H50" s="78" t="s">
        <v>146</v>
      </c>
    </row>
    <row r="51" customFormat="false" ht="15" hidden="false" customHeight="false" outlineLevel="0" collapsed="false">
      <c r="A51" s="78" t="s">
        <v>71</v>
      </c>
      <c r="B51" s="78" t="s">
        <v>72</v>
      </c>
      <c r="C51" s="78" t="s">
        <v>199</v>
      </c>
      <c r="D51" s="78" t="s">
        <v>160</v>
      </c>
      <c r="E51" s="78" t="s">
        <v>1775</v>
      </c>
      <c r="F51" s="78" t="s">
        <v>1619</v>
      </c>
      <c r="G51" s="78" t="s">
        <v>151</v>
      </c>
      <c r="H51" s="78" t="s">
        <v>146</v>
      </c>
    </row>
    <row r="52" customFormat="false" ht="15" hidden="false" customHeight="false" outlineLevel="0" collapsed="false">
      <c r="A52" s="78" t="s">
        <v>71</v>
      </c>
      <c r="B52" s="78" t="s">
        <v>72</v>
      </c>
      <c r="C52" s="78" t="s">
        <v>199</v>
      </c>
      <c r="D52" s="78" t="s">
        <v>160</v>
      </c>
      <c r="E52" s="78" t="s">
        <v>1776</v>
      </c>
      <c r="F52" s="78" t="s">
        <v>1625</v>
      </c>
      <c r="G52" s="78" t="s">
        <v>151</v>
      </c>
      <c r="H52" s="78" t="s">
        <v>146</v>
      </c>
    </row>
    <row r="53" customFormat="false" ht="15" hidden="false" customHeight="false" outlineLevel="0" collapsed="false">
      <c r="A53" s="78" t="s">
        <v>71</v>
      </c>
      <c r="B53" s="78" t="s">
        <v>72</v>
      </c>
      <c r="C53" s="78" t="s">
        <v>199</v>
      </c>
      <c r="D53" s="78" t="s">
        <v>160</v>
      </c>
      <c r="E53" s="78" t="s">
        <v>1777</v>
      </c>
      <c r="F53" s="78" t="s">
        <v>1636</v>
      </c>
      <c r="G53" s="78" t="s">
        <v>151</v>
      </c>
      <c r="H53" s="78" t="s">
        <v>146</v>
      </c>
    </row>
    <row r="54" customFormat="false" ht="15" hidden="false" customHeight="false" outlineLevel="0" collapsed="false">
      <c r="A54" s="78" t="s">
        <v>71</v>
      </c>
      <c r="B54" s="78" t="s">
        <v>72</v>
      </c>
      <c r="C54" s="78" t="s">
        <v>199</v>
      </c>
      <c r="D54" s="78" t="s">
        <v>160</v>
      </c>
      <c r="E54" s="78" t="s">
        <v>1778</v>
      </c>
      <c r="F54" s="78" t="s">
        <v>1640</v>
      </c>
      <c r="G54" s="78" t="s">
        <v>151</v>
      </c>
      <c r="H54" s="78" t="s">
        <v>146</v>
      </c>
    </row>
    <row r="55" customFormat="false" ht="15" hidden="false" customHeight="false" outlineLevel="0" collapsed="false">
      <c r="A55" s="78" t="s">
        <v>71</v>
      </c>
      <c r="B55" s="78" t="s">
        <v>72</v>
      </c>
      <c r="C55" s="78" t="s">
        <v>199</v>
      </c>
      <c r="D55" s="78" t="s">
        <v>160</v>
      </c>
      <c r="E55" s="78" t="s">
        <v>1779</v>
      </c>
      <c r="F55" s="78" t="s">
        <v>1642</v>
      </c>
      <c r="G55" s="78" t="s">
        <v>151</v>
      </c>
      <c r="H55" s="78" t="s">
        <v>146</v>
      </c>
    </row>
    <row r="56" customFormat="false" ht="15" hidden="false" customHeight="false" outlineLevel="0" collapsed="false">
      <c r="A56" s="78" t="s">
        <v>71</v>
      </c>
      <c r="B56" s="78" t="s">
        <v>72</v>
      </c>
      <c r="C56" s="78" t="s">
        <v>199</v>
      </c>
      <c r="D56" s="78" t="s">
        <v>160</v>
      </c>
      <c r="E56" s="78" t="s">
        <v>1780</v>
      </c>
      <c r="F56" s="78" t="s">
        <v>1649</v>
      </c>
      <c r="G56" s="78" t="s">
        <v>151</v>
      </c>
      <c r="H56" s="78" t="s">
        <v>146</v>
      </c>
    </row>
    <row r="57" customFormat="false" ht="15" hidden="false" customHeight="false" outlineLevel="0" collapsed="false">
      <c r="A57" s="78" t="s">
        <v>71</v>
      </c>
      <c r="B57" s="78" t="s">
        <v>72</v>
      </c>
      <c r="C57" s="78" t="s">
        <v>199</v>
      </c>
      <c r="D57" s="78" t="s">
        <v>160</v>
      </c>
      <c r="E57" s="78" t="s">
        <v>1781</v>
      </c>
      <c r="F57" s="78" t="s">
        <v>1676</v>
      </c>
      <c r="G57" s="78" t="s">
        <v>151</v>
      </c>
      <c r="H57" s="78" t="s">
        <v>146</v>
      </c>
    </row>
    <row r="58" customFormat="false" ht="15" hidden="false" customHeight="false" outlineLevel="0" collapsed="false">
      <c r="A58" s="78" t="s">
        <v>71</v>
      </c>
      <c r="B58" s="78" t="s">
        <v>72</v>
      </c>
      <c r="C58" s="78" t="s">
        <v>199</v>
      </c>
      <c r="D58" s="78" t="s">
        <v>160</v>
      </c>
      <c r="E58" s="78" t="s">
        <v>1782</v>
      </c>
      <c r="F58" s="78" t="s">
        <v>1665</v>
      </c>
      <c r="G58" s="78" t="s">
        <v>151</v>
      </c>
      <c r="H58" s="78" t="s">
        <v>146</v>
      </c>
    </row>
    <row r="59" customFormat="false" ht="15" hidden="false" customHeight="false" outlineLevel="0" collapsed="false">
      <c r="A59" s="78" t="s">
        <v>71</v>
      </c>
      <c r="B59" s="78" t="s">
        <v>72</v>
      </c>
      <c r="C59" s="78" t="s">
        <v>199</v>
      </c>
      <c r="D59" s="78" t="s">
        <v>160</v>
      </c>
      <c r="E59" s="78" t="s">
        <v>1783</v>
      </c>
      <c r="F59" s="78" t="s">
        <v>1685</v>
      </c>
      <c r="G59" s="78" t="s">
        <v>151</v>
      </c>
      <c r="H59" s="78" t="s">
        <v>146</v>
      </c>
    </row>
    <row r="60" customFormat="false" ht="15" hidden="false" customHeight="false" outlineLevel="0" collapsed="false">
      <c r="A60" s="78" t="s">
        <v>71</v>
      </c>
      <c r="B60" s="78" t="s">
        <v>72</v>
      </c>
      <c r="C60" s="78" t="s">
        <v>199</v>
      </c>
      <c r="D60" s="78" t="s">
        <v>160</v>
      </c>
      <c r="E60" s="78" t="s">
        <v>1784</v>
      </c>
      <c r="F60" s="78" t="s">
        <v>1683</v>
      </c>
      <c r="G60" s="78" t="s">
        <v>151</v>
      </c>
      <c r="H60" s="78" t="s">
        <v>146</v>
      </c>
    </row>
    <row r="61" customFormat="false" ht="15" hidden="false" customHeight="false" outlineLevel="0" collapsed="false">
      <c r="A61" s="78" t="s">
        <v>71</v>
      </c>
      <c r="B61" s="78" t="s">
        <v>72</v>
      </c>
      <c r="C61" s="78" t="s">
        <v>199</v>
      </c>
      <c r="D61" s="78" t="s">
        <v>160</v>
      </c>
      <c r="E61" s="78" t="s">
        <v>1785</v>
      </c>
      <c r="F61" s="78" t="s">
        <v>1692</v>
      </c>
      <c r="G61" s="78" t="s">
        <v>151</v>
      </c>
      <c r="H61" s="78" t="s">
        <v>146</v>
      </c>
    </row>
    <row r="62" customFormat="false" ht="15" hidden="false" customHeight="false" outlineLevel="0" collapsed="false">
      <c r="A62" s="78" t="s">
        <v>71</v>
      </c>
      <c r="B62" s="78" t="s">
        <v>72</v>
      </c>
      <c r="C62" s="78" t="s">
        <v>199</v>
      </c>
      <c r="D62" s="78" t="s">
        <v>160</v>
      </c>
      <c r="E62" s="78" t="s">
        <v>1786</v>
      </c>
      <c r="F62" s="78" t="s">
        <v>1694</v>
      </c>
      <c r="G62" s="78" t="s">
        <v>151</v>
      </c>
      <c r="H62" s="78" t="s">
        <v>146</v>
      </c>
    </row>
    <row r="63" customFormat="false" ht="15" hidden="false" customHeight="false" outlineLevel="0" collapsed="false">
      <c r="A63" s="78" t="s">
        <v>71</v>
      </c>
      <c r="B63" s="78" t="s">
        <v>72</v>
      </c>
      <c r="C63" s="78" t="s">
        <v>199</v>
      </c>
      <c r="D63" s="78" t="s">
        <v>160</v>
      </c>
      <c r="E63" s="78" t="s">
        <v>1787</v>
      </c>
      <c r="F63" s="78" t="s">
        <v>1699</v>
      </c>
      <c r="G63" s="78" t="s">
        <v>151</v>
      </c>
      <c r="H63" s="78" t="s">
        <v>146</v>
      </c>
    </row>
    <row r="64" customFormat="false" ht="15" hidden="false" customHeight="false" outlineLevel="0" collapsed="false">
      <c r="A64" s="78" t="s">
        <v>71</v>
      </c>
      <c r="B64" s="78" t="s">
        <v>72</v>
      </c>
      <c r="C64" s="78" t="s">
        <v>199</v>
      </c>
      <c r="D64" s="78" t="s">
        <v>160</v>
      </c>
      <c r="E64" s="78" t="s">
        <v>1788</v>
      </c>
      <c r="F64" s="78" t="s">
        <v>1704</v>
      </c>
      <c r="G64" s="78" t="s">
        <v>151</v>
      </c>
      <c r="H64" s="78" t="s">
        <v>146</v>
      </c>
    </row>
    <row r="65" customFormat="false" ht="15" hidden="false" customHeight="false" outlineLevel="0" collapsed="false">
      <c r="A65" s="78" t="s">
        <v>71</v>
      </c>
      <c r="B65" s="78" t="s">
        <v>72</v>
      </c>
      <c r="C65" s="78" t="s">
        <v>199</v>
      </c>
      <c r="D65" s="78" t="s">
        <v>160</v>
      </c>
      <c r="E65" s="78" t="s">
        <v>1789</v>
      </c>
      <c r="F65" s="78" t="s">
        <v>1752</v>
      </c>
      <c r="G65" s="78" t="s">
        <v>151</v>
      </c>
      <c r="H65" s="78" t="s">
        <v>146</v>
      </c>
    </row>
    <row r="66" customFormat="false" ht="15" hidden="false" customHeight="false" outlineLevel="0" collapsed="false">
      <c r="A66" s="78" t="s">
        <v>71</v>
      </c>
      <c r="B66" s="78" t="s">
        <v>72</v>
      </c>
      <c r="C66" s="78" t="s">
        <v>199</v>
      </c>
      <c r="D66" s="78" t="s">
        <v>160</v>
      </c>
      <c r="E66" s="78" t="s">
        <v>1790</v>
      </c>
      <c r="F66" s="78" t="s">
        <v>1703</v>
      </c>
      <c r="G66" s="78" t="s">
        <v>151</v>
      </c>
      <c r="H66" s="78" t="s">
        <v>146</v>
      </c>
    </row>
    <row r="67" customFormat="false" ht="15" hidden="false" customHeight="false" outlineLevel="0" collapsed="false">
      <c r="A67" s="78" t="s">
        <v>71</v>
      </c>
      <c r="B67" s="78" t="s">
        <v>72</v>
      </c>
      <c r="C67" s="78" t="s">
        <v>199</v>
      </c>
      <c r="D67" s="78" t="s">
        <v>160</v>
      </c>
      <c r="E67" s="78" t="s">
        <v>1791</v>
      </c>
      <c r="F67" s="78" t="s">
        <v>1606</v>
      </c>
      <c r="G67" s="78" t="s">
        <v>151</v>
      </c>
      <c r="H67" s="78" t="s">
        <v>146</v>
      </c>
    </row>
    <row r="68" customFormat="false" ht="15" hidden="false" customHeight="false" outlineLevel="0" collapsed="false">
      <c r="A68" s="78" t="s">
        <v>71</v>
      </c>
      <c r="B68" s="78" t="s">
        <v>72</v>
      </c>
      <c r="C68" s="78" t="s">
        <v>199</v>
      </c>
      <c r="D68" s="78" t="s">
        <v>160</v>
      </c>
      <c r="E68" s="78" t="s">
        <v>1792</v>
      </c>
      <c r="F68" s="78" t="s">
        <v>1714</v>
      </c>
      <c r="G68" s="78" t="s">
        <v>151</v>
      </c>
      <c r="H68" s="78" t="s">
        <v>146</v>
      </c>
    </row>
    <row r="69" customFormat="false" ht="15" hidden="false" customHeight="false" outlineLevel="0" collapsed="false">
      <c r="A69" s="78" t="s">
        <v>71</v>
      </c>
      <c r="B69" s="78" t="s">
        <v>72</v>
      </c>
      <c r="C69" s="78" t="s">
        <v>199</v>
      </c>
      <c r="D69" s="78" t="s">
        <v>160</v>
      </c>
      <c r="E69" s="78" t="s">
        <v>1793</v>
      </c>
      <c r="F69" s="78" t="s">
        <v>1719</v>
      </c>
      <c r="G69" s="78" t="s">
        <v>151</v>
      </c>
      <c r="H69" s="78" t="s">
        <v>146</v>
      </c>
    </row>
    <row r="70" customFormat="false" ht="15" hidden="false" customHeight="false" outlineLevel="0" collapsed="false">
      <c r="A70" s="78" t="s">
        <v>71</v>
      </c>
      <c r="B70" s="78" t="s">
        <v>72</v>
      </c>
      <c r="C70" s="78" t="s">
        <v>199</v>
      </c>
      <c r="D70" s="78" t="s">
        <v>160</v>
      </c>
      <c r="E70" s="78" t="s">
        <v>1794</v>
      </c>
      <c r="F70" s="78" t="s">
        <v>1725</v>
      </c>
      <c r="G70" s="78" t="s">
        <v>151</v>
      </c>
      <c r="H70" s="78" t="s">
        <v>146</v>
      </c>
    </row>
    <row r="71" customFormat="false" ht="15" hidden="false" customHeight="false" outlineLevel="0" collapsed="false">
      <c r="A71" s="78" t="s">
        <v>71</v>
      </c>
      <c r="B71" s="78" t="s">
        <v>72</v>
      </c>
      <c r="C71" s="78" t="s">
        <v>199</v>
      </c>
      <c r="D71" s="78" t="s">
        <v>160</v>
      </c>
      <c r="E71" s="78" t="s">
        <v>1795</v>
      </c>
      <c r="F71" s="78" t="s">
        <v>1577</v>
      </c>
      <c r="G71" s="78" t="s">
        <v>151</v>
      </c>
      <c r="H71" s="78" t="s">
        <v>146</v>
      </c>
    </row>
    <row r="72" customFormat="false" ht="15" hidden="false" customHeight="false" outlineLevel="0" collapsed="false">
      <c r="A72" s="78" t="s">
        <v>74</v>
      </c>
      <c r="B72" s="78" t="s">
        <v>75</v>
      </c>
      <c r="C72" s="78" t="s">
        <v>258</v>
      </c>
      <c r="D72" s="78" t="s">
        <v>160</v>
      </c>
      <c r="E72" s="78" t="s">
        <v>1771</v>
      </c>
      <c r="F72" s="78" t="s">
        <v>1584</v>
      </c>
      <c r="G72" s="78" t="s">
        <v>151</v>
      </c>
      <c r="H72" s="78" t="s">
        <v>146</v>
      </c>
    </row>
    <row r="73" customFormat="false" ht="15" hidden="false" customHeight="false" outlineLevel="0" collapsed="false">
      <c r="A73" s="78" t="s">
        <v>74</v>
      </c>
      <c r="B73" s="78" t="s">
        <v>75</v>
      </c>
      <c r="C73" s="78" t="s">
        <v>258</v>
      </c>
      <c r="D73" s="78" t="s">
        <v>160</v>
      </c>
      <c r="E73" s="78" t="s">
        <v>1772</v>
      </c>
      <c r="F73" s="78" t="s">
        <v>1628</v>
      </c>
      <c r="G73" s="78" t="s">
        <v>151</v>
      </c>
      <c r="H73" s="78" t="s">
        <v>151</v>
      </c>
    </row>
    <row r="74" customFormat="false" ht="15" hidden="false" customHeight="false" outlineLevel="0" collapsed="false">
      <c r="A74" s="78" t="s">
        <v>74</v>
      </c>
      <c r="B74" s="78" t="s">
        <v>75</v>
      </c>
      <c r="C74" s="78" t="s">
        <v>258</v>
      </c>
      <c r="D74" s="78" t="s">
        <v>160</v>
      </c>
      <c r="E74" s="78" t="s">
        <v>1773</v>
      </c>
      <c r="F74" s="78" t="s">
        <v>1603</v>
      </c>
      <c r="G74" s="78" t="s">
        <v>151</v>
      </c>
      <c r="H74" s="78" t="s">
        <v>146</v>
      </c>
    </row>
    <row r="75" customFormat="false" ht="15" hidden="false" customHeight="false" outlineLevel="0" collapsed="false">
      <c r="A75" s="78" t="s">
        <v>74</v>
      </c>
      <c r="B75" s="78" t="s">
        <v>75</v>
      </c>
      <c r="C75" s="78" t="s">
        <v>258</v>
      </c>
      <c r="D75" s="78" t="s">
        <v>160</v>
      </c>
      <c r="E75" s="78" t="s">
        <v>1774</v>
      </c>
      <c r="F75" s="78" t="s">
        <v>1617</v>
      </c>
      <c r="G75" s="78" t="s">
        <v>151</v>
      </c>
      <c r="H75" s="78" t="s">
        <v>146</v>
      </c>
    </row>
    <row r="76" customFormat="false" ht="15" hidden="false" customHeight="false" outlineLevel="0" collapsed="false">
      <c r="A76" s="78" t="s">
        <v>74</v>
      </c>
      <c r="B76" s="78" t="s">
        <v>75</v>
      </c>
      <c r="C76" s="78" t="s">
        <v>258</v>
      </c>
      <c r="D76" s="78" t="s">
        <v>160</v>
      </c>
      <c r="E76" s="78" t="s">
        <v>1775</v>
      </c>
      <c r="F76" s="78" t="s">
        <v>1619</v>
      </c>
      <c r="G76" s="78" t="s">
        <v>151</v>
      </c>
      <c r="H76" s="78" t="s">
        <v>146</v>
      </c>
    </row>
    <row r="77" customFormat="false" ht="15" hidden="false" customHeight="false" outlineLevel="0" collapsed="false">
      <c r="A77" s="78" t="s">
        <v>74</v>
      </c>
      <c r="B77" s="78" t="s">
        <v>75</v>
      </c>
      <c r="C77" s="78" t="s">
        <v>258</v>
      </c>
      <c r="D77" s="78" t="s">
        <v>160</v>
      </c>
      <c r="E77" s="78" t="s">
        <v>1776</v>
      </c>
      <c r="F77" s="78" t="s">
        <v>1625</v>
      </c>
      <c r="G77" s="78" t="s">
        <v>151</v>
      </c>
      <c r="H77" s="78" t="s">
        <v>146</v>
      </c>
    </row>
    <row r="78" customFormat="false" ht="15" hidden="false" customHeight="false" outlineLevel="0" collapsed="false">
      <c r="A78" s="78" t="s">
        <v>74</v>
      </c>
      <c r="B78" s="78" t="s">
        <v>75</v>
      </c>
      <c r="C78" s="78" t="s">
        <v>258</v>
      </c>
      <c r="D78" s="78" t="s">
        <v>160</v>
      </c>
      <c r="E78" s="78" t="s">
        <v>1777</v>
      </c>
      <c r="F78" s="78" t="s">
        <v>1636</v>
      </c>
      <c r="G78" s="78" t="s">
        <v>151</v>
      </c>
      <c r="H78" s="78" t="s">
        <v>146</v>
      </c>
    </row>
    <row r="79" customFormat="false" ht="15" hidden="false" customHeight="false" outlineLevel="0" collapsed="false">
      <c r="A79" s="78" t="s">
        <v>74</v>
      </c>
      <c r="B79" s="78" t="s">
        <v>75</v>
      </c>
      <c r="C79" s="78" t="s">
        <v>258</v>
      </c>
      <c r="D79" s="78" t="s">
        <v>160</v>
      </c>
      <c r="E79" s="78" t="s">
        <v>1778</v>
      </c>
      <c r="F79" s="78" t="s">
        <v>1640</v>
      </c>
      <c r="G79" s="78" t="s">
        <v>151</v>
      </c>
      <c r="H79" s="78" t="s">
        <v>146</v>
      </c>
    </row>
    <row r="80" customFormat="false" ht="15" hidden="false" customHeight="false" outlineLevel="0" collapsed="false">
      <c r="A80" s="78" t="s">
        <v>74</v>
      </c>
      <c r="B80" s="78" t="s">
        <v>75</v>
      </c>
      <c r="C80" s="78" t="s">
        <v>258</v>
      </c>
      <c r="D80" s="78" t="s">
        <v>160</v>
      </c>
      <c r="E80" s="78" t="s">
        <v>1779</v>
      </c>
      <c r="F80" s="78" t="s">
        <v>1642</v>
      </c>
      <c r="G80" s="78" t="s">
        <v>151</v>
      </c>
      <c r="H80" s="78" t="s">
        <v>146</v>
      </c>
    </row>
    <row r="81" customFormat="false" ht="15" hidden="false" customHeight="false" outlineLevel="0" collapsed="false">
      <c r="A81" s="78" t="s">
        <v>74</v>
      </c>
      <c r="B81" s="78" t="s">
        <v>75</v>
      </c>
      <c r="C81" s="78" t="s">
        <v>258</v>
      </c>
      <c r="D81" s="78" t="s">
        <v>160</v>
      </c>
      <c r="E81" s="78" t="s">
        <v>1780</v>
      </c>
      <c r="F81" s="78" t="s">
        <v>1649</v>
      </c>
      <c r="G81" s="78" t="s">
        <v>151</v>
      </c>
      <c r="H81" s="78" t="s">
        <v>146</v>
      </c>
    </row>
    <row r="82" customFormat="false" ht="15" hidden="false" customHeight="false" outlineLevel="0" collapsed="false">
      <c r="A82" s="78" t="s">
        <v>74</v>
      </c>
      <c r="B82" s="78" t="s">
        <v>75</v>
      </c>
      <c r="C82" s="78" t="s">
        <v>258</v>
      </c>
      <c r="D82" s="78" t="s">
        <v>160</v>
      </c>
      <c r="E82" s="78" t="s">
        <v>1781</v>
      </c>
      <c r="F82" s="78" t="s">
        <v>1676</v>
      </c>
      <c r="G82" s="78" t="s">
        <v>151</v>
      </c>
      <c r="H82" s="78" t="s">
        <v>146</v>
      </c>
    </row>
    <row r="83" customFormat="false" ht="15" hidden="false" customHeight="false" outlineLevel="0" collapsed="false">
      <c r="A83" s="78" t="s">
        <v>74</v>
      </c>
      <c r="B83" s="78" t="s">
        <v>75</v>
      </c>
      <c r="C83" s="78" t="s">
        <v>258</v>
      </c>
      <c r="D83" s="78" t="s">
        <v>160</v>
      </c>
      <c r="E83" s="78" t="s">
        <v>1782</v>
      </c>
      <c r="F83" s="78" t="s">
        <v>1665</v>
      </c>
      <c r="G83" s="78" t="s">
        <v>151</v>
      </c>
      <c r="H83" s="78" t="s">
        <v>146</v>
      </c>
    </row>
    <row r="84" customFormat="false" ht="15" hidden="false" customHeight="false" outlineLevel="0" collapsed="false">
      <c r="A84" s="78" t="s">
        <v>74</v>
      </c>
      <c r="B84" s="78" t="s">
        <v>75</v>
      </c>
      <c r="C84" s="78" t="s">
        <v>258</v>
      </c>
      <c r="D84" s="78" t="s">
        <v>160</v>
      </c>
      <c r="E84" s="78" t="s">
        <v>1783</v>
      </c>
      <c r="F84" s="78" t="s">
        <v>1685</v>
      </c>
      <c r="G84" s="78" t="s">
        <v>151</v>
      </c>
      <c r="H84" s="78" t="s">
        <v>146</v>
      </c>
    </row>
    <row r="85" customFormat="false" ht="15" hidden="false" customHeight="false" outlineLevel="0" collapsed="false">
      <c r="A85" s="78" t="s">
        <v>74</v>
      </c>
      <c r="B85" s="78" t="s">
        <v>75</v>
      </c>
      <c r="C85" s="78" t="s">
        <v>258</v>
      </c>
      <c r="D85" s="78" t="s">
        <v>160</v>
      </c>
      <c r="E85" s="78" t="s">
        <v>1784</v>
      </c>
      <c r="F85" s="78" t="s">
        <v>1683</v>
      </c>
      <c r="G85" s="78" t="s">
        <v>151</v>
      </c>
      <c r="H85" s="78" t="s">
        <v>146</v>
      </c>
    </row>
    <row r="86" customFormat="false" ht="15" hidden="false" customHeight="false" outlineLevel="0" collapsed="false">
      <c r="A86" s="78" t="s">
        <v>74</v>
      </c>
      <c r="B86" s="78" t="s">
        <v>75</v>
      </c>
      <c r="C86" s="78" t="s">
        <v>258</v>
      </c>
      <c r="D86" s="78" t="s">
        <v>160</v>
      </c>
      <c r="E86" s="78" t="s">
        <v>1785</v>
      </c>
      <c r="F86" s="78" t="s">
        <v>1692</v>
      </c>
      <c r="G86" s="78" t="s">
        <v>151</v>
      </c>
      <c r="H86" s="78" t="s">
        <v>146</v>
      </c>
    </row>
    <row r="87" customFormat="false" ht="15" hidden="false" customHeight="false" outlineLevel="0" collapsed="false">
      <c r="A87" s="78" t="s">
        <v>74</v>
      </c>
      <c r="B87" s="78" t="s">
        <v>75</v>
      </c>
      <c r="C87" s="78" t="s">
        <v>258</v>
      </c>
      <c r="D87" s="78" t="s">
        <v>160</v>
      </c>
      <c r="E87" s="78" t="s">
        <v>1786</v>
      </c>
      <c r="F87" s="78" t="s">
        <v>1694</v>
      </c>
      <c r="G87" s="78" t="s">
        <v>151</v>
      </c>
      <c r="H87" s="78" t="s">
        <v>146</v>
      </c>
    </row>
    <row r="88" customFormat="false" ht="15" hidden="false" customHeight="false" outlineLevel="0" collapsed="false">
      <c r="A88" s="78" t="s">
        <v>74</v>
      </c>
      <c r="B88" s="78" t="s">
        <v>75</v>
      </c>
      <c r="C88" s="78" t="s">
        <v>258</v>
      </c>
      <c r="D88" s="78" t="s">
        <v>160</v>
      </c>
      <c r="E88" s="78" t="s">
        <v>1787</v>
      </c>
      <c r="F88" s="78" t="s">
        <v>1699</v>
      </c>
      <c r="G88" s="78" t="s">
        <v>151</v>
      </c>
      <c r="H88" s="78" t="s">
        <v>146</v>
      </c>
    </row>
    <row r="89" customFormat="false" ht="15" hidden="false" customHeight="false" outlineLevel="0" collapsed="false">
      <c r="A89" s="78" t="s">
        <v>74</v>
      </c>
      <c r="B89" s="78" t="s">
        <v>75</v>
      </c>
      <c r="C89" s="78" t="s">
        <v>258</v>
      </c>
      <c r="D89" s="78" t="s">
        <v>160</v>
      </c>
      <c r="E89" s="78" t="s">
        <v>1788</v>
      </c>
      <c r="F89" s="78" t="s">
        <v>1704</v>
      </c>
      <c r="G89" s="78" t="s">
        <v>151</v>
      </c>
      <c r="H89" s="78" t="s">
        <v>146</v>
      </c>
    </row>
    <row r="90" customFormat="false" ht="15" hidden="false" customHeight="false" outlineLevel="0" collapsed="false">
      <c r="A90" s="78" t="s">
        <v>74</v>
      </c>
      <c r="B90" s="78" t="s">
        <v>75</v>
      </c>
      <c r="C90" s="78" t="s">
        <v>258</v>
      </c>
      <c r="D90" s="78" t="s">
        <v>160</v>
      </c>
      <c r="E90" s="78" t="s">
        <v>1789</v>
      </c>
      <c r="F90" s="78" t="s">
        <v>1752</v>
      </c>
      <c r="G90" s="78" t="s">
        <v>151</v>
      </c>
      <c r="H90" s="78" t="s">
        <v>146</v>
      </c>
    </row>
    <row r="91" customFormat="false" ht="15" hidden="false" customHeight="false" outlineLevel="0" collapsed="false">
      <c r="A91" s="78" t="s">
        <v>74</v>
      </c>
      <c r="B91" s="78" t="s">
        <v>75</v>
      </c>
      <c r="C91" s="78" t="s">
        <v>258</v>
      </c>
      <c r="D91" s="78" t="s">
        <v>160</v>
      </c>
      <c r="E91" s="78" t="s">
        <v>1790</v>
      </c>
      <c r="F91" s="78" t="s">
        <v>1703</v>
      </c>
      <c r="G91" s="78" t="s">
        <v>151</v>
      </c>
      <c r="H91" s="78" t="s">
        <v>146</v>
      </c>
    </row>
    <row r="92" customFormat="false" ht="15" hidden="false" customHeight="false" outlineLevel="0" collapsed="false">
      <c r="A92" s="78" t="s">
        <v>74</v>
      </c>
      <c r="B92" s="78" t="s">
        <v>75</v>
      </c>
      <c r="C92" s="78" t="s">
        <v>258</v>
      </c>
      <c r="D92" s="78" t="s">
        <v>160</v>
      </c>
      <c r="E92" s="78" t="s">
        <v>1791</v>
      </c>
      <c r="F92" s="78" t="s">
        <v>1606</v>
      </c>
      <c r="G92" s="78" t="s">
        <v>151</v>
      </c>
      <c r="H92" s="78" t="s">
        <v>146</v>
      </c>
    </row>
    <row r="93" customFormat="false" ht="15" hidden="false" customHeight="false" outlineLevel="0" collapsed="false">
      <c r="A93" s="78" t="s">
        <v>74</v>
      </c>
      <c r="B93" s="78" t="s">
        <v>75</v>
      </c>
      <c r="C93" s="78" t="s">
        <v>258</v>
      </c>
      <c r="D93" s="78" t="s">
        <v>160</v>
      </c>
      <c r="E93" s="78" t="s">
        <v>1792</v>
      </c>
      <c r="F93" s="78" t="s">
        <v>1714</v>
      </c>
      <c r="G93" s="78" t="s">
        <v>151</v>
      </c>
      <c r="H93" s="78" t="s">
        <v>146</v>
      </c>
    </row>
    <row r="94" customFormat="false" ht="15" hidden="false" customHeight="false" outlineLevel="0" collapsed="false">
      <c r="A94" s="78" t="s">
        <v>74</v>
      </c>
      <c r="B94" s="78" t="s">
        <v>75</v>
      </c>
      <c r="C94" s="78" t="s">
        <v>258</v>
      </c>
      <c r="D94" s="78" t="s">
        <v>160</v>
      </c>
      <c r="E94" s="78" t="s">
        <v>1793</v>
      </c>
      <c r="F94" s="78" t="s">
        <v>1719</v>
      </c>
      <c r="G94" s="78" t="s">
        <v>151</v>
      </c>
      <c r="H94" s="78" t="s">
        <v>146</v>
      </c>
    </row>
    <row r="95" customFormat="false" ht="15" hidden="false" customHeight="false" outlineLevel="0" collapsed="false">
      <c r="A95" s="78" t="s">
        <v>74</v>
      </c>
      <c r="B95" s="78" t="s">
        <v>75</v>
      </c>
      <c r="C95" s="78" t="s">
        <v>258</v>
      </c>
      <c r="D95" s="78" t="s">
        <v>160</v>
      </c>
      <c r="E95" s="78" t="s">
        <v>1794</v>
      </c>
      <c r="F95" s="78" t="s">
        <v>1725</v>
      </c>
      <c r="G95" s="78" t="s">
        <v>151</v>
      </c>
      <c r="H95" s="78" t="s">
        <v>146</v>
      </c>
    </row>
    <row r="96" customFormat="false" ht="15" hidden="false" customHeight="false" outlineLevel="0" collapsed="false">
      <c r="A96" s="78" t="s">
        <v>74</v>
      </c>
      <c r="B96" s="78" t="s">
        <v>75</v>
      </c>
      <c r="C96" s="78" t="s">
        <v>258</v>
      </c>
      <c r="D96" s="78" t="s">
        <v>160</v>
      </c>
      <c r="E96" s="78" t="s">
        <v>1795</v>
      </c>
      <c r="F96" s="78" t="s">
        <v>1577</v>
      </c>
      <c r="G96" s="78" t="s">
        <v>151</v>
      </c>
      <c r="H96" s="78" t="s">
        <v>146</v>
      </c>
    </row>
    <row r="97" customFormat="false" ht="15" hidden="false" customHeight="false" outlineLevel="0" collapsed="false">
      <c r="A97" s="78" t="s">
        <v>74</v>
      </c>
      <c r="B97" s="78" t="s">
        <v>75</v>
      </c>
      <c r="C97" s="78" t="s">
        <v>274</v>
      </c>
      <c r="D97" s="78" t="s">
        <v>275</v>
      </c>
      <c r="E97" s="78" t="s">
        <v>1763</v>
      </c>
      <c r="F97" s="78" t="s">
        <v>1763</v>
      </c>
      <c r="G97" s="78" t="s">
        <v>151</v>
      </c>
      <c r="H97" s="78" t="s">
        <v>146</v>
      </c>
    </row>
    <row r="98" customFormat="false" ht="15" hidden="false" customHeight="false" outlineLevel="0" collapsed="false">
      <c r="A98" s="78" t="s">
        <v>74</v>
      </c>
      <c r="B98" s="78" t="s">
        <v>75</v>
      </c>
      <c r="C98" s="78" t="s">
        <v>274</v>
      </c>
      <c r="D98" s="78" t="s">
        <v>275</v>
      </c>
      <c r="E98" s="78" t="s">
        <v>1764</v>
      </c>
      <c r="F98" s="78" t="s">
        <v>1764</v>
      </c>
      <c r="G98" s="78" t="s">
        <v>151</v>
      </c>
      <c r="H98" s="78" t="s">
        <v>146</v>
      </c>
    </row>
    <row r="99" customFormat="false" ht="15" hidden="false" customHeight="false" outlineLevel="0" collapsed="false">
      <c r="A99" s="78" t="s">
        <v>74</v>
      </c>
      <c r="B99" s="78" t="s">
        <v>75</v>
      </c>
      <c r="C99" s="78" t="s">
        <v>274</v>
      </c>
      <c r="D99" s="78" t="s">
        <v>275</v>
      </c>
      <c r="E99" s="78" t="s">
        <v>1765</v>
      </c>
      <c r="F99" s="78" t="s">
        <v>1765</v>
      </c>
      <c r="G99" s="78" t="s">
        <v>151</v>
      </c>
      <c r="H99" s="78" t="s">
        <v>146</v>
      </c>
    </row>
    <row r="100" customFormat="false" ht="15" hidden="false" customHeight="false" outlineLevel="0" collapsed="false">
      <c r="A100" s="78" t="s">
        <v>74</v>
      </c>
      <c r="B100" s="78" t="s">
        <v>75</v>
      </c>
      <c r="C100" s="78" t="s">
        <v>274</v>
      </c>
      <c r="D100" s="78" t="s">
        <v>275</v>
      </c>
      <c r="E100" s="78" t="s">
        <v>1766</v>
      </c>
      <c r="F100" s="78" t="s">
        <v>1766</v>
      </c>
      <c r="G100" s="78" t="s">
        <v>151</v>
      </c>
      <c r="H100" s="78" t="s">
        <v>151</v>
      </c>
    </row>
    <row r="101" customFormat="false" ht="15" hidden="false" customHeight="false" outlineLevel="0" collapsed="false">
      <c r="A101" s="78" t="s">
        <v>77</v>
      </c>
      <c r="B101" s="78" t="s">
        <v>78</v>
      </c>
      <c r="C101" s="78" t="s">
        <v>285</v>
      </c>
      <c r="D101" s="78" t="s">
        <v>160</v>
      </c>
      <c r="E101" s="78" t="s">
        <v>1771</v>
      </c>
      <c r="F101" s="78" t="s">
        <v>1584</v>
      </c>
      <c r="G101" s="78" t="s">
        <v>151</v>
      </c>
      <c r="H101" s="78" t="s">
        <v>146</v>
      </c>
    </row>
    <row r="102" customFormat="false" ht="15" hidden="false" customHeight="false" outlineLevel="0" collapsed="false">
      <c r="A102" s="78" t="s">
        <v>77</v>
      </c>
      <c r="B102" s="78" t="s">
        <v>78</v>
      </c>
      <c r="C102" s="78" t="s">
        <v>285</v>
      </c>
      <c r="D102" s="78" t="s">
        <v>160</v>
      </c>
      <c r="E102" s="78" t="s">
        <v>1772</v>
      </c>
      <c r="F102" s="78" t="s">
        <v>1628</v>
      </c>
      <c r="G102" s="78" t="s">
        <v>151</v>
      </c>
      <c r="H102" s="78" t="s">
        <v>151</v>
      </c>
    </row>
    <row r="103" customFormat="false" ht="15" hidden="false" customHeight="false" outlineLevel="0" collapsed="false">
      <c r="A103" s="78" t="s">
        <v>77</v>
      </c>
      <c r="B103" s="78" t="s">
        <v>78</v>
      </c>
      <c r="C103" s="78" t="s">
        <v>285</v>
      </c>
      <c r="D103" s="78" t="s">
        <v>160</v>
      </c>
      <c r="E103" s="78" t="s">
        <v>1773</v>
      </c>
      <c r="F103" s="78" t="s">
        <v>1603</v>
      </c>
      <c r="G103" s="78" t="s">
        <v>151</v>
      </c>
      <c r="H103" s="78" t="s">
        <v>146</v>
      </c>
    </row>
    <row r="104" customFormat="false" ht="15" hidden="false" customHeight="false" outlineLevel="0" collapsed="false">
      <c r="A104" s="78" t="s">
        <v>77</v>
      </c>
      <c r="B104" s="78" t="s">
        <v>78</v>
      </c>
      <c r="C104" s="78" t="s">
        <v>285</v>
      </c>
      <c r="D104" s="78" t="s">
        <v>160</v>
      </c>
      <c r="E104" s="78" t="s">
        <v>1774</v>
      </c>
      <c r="F104" s="78" t="s">
        <v>1617</v>
      </c>
      <c r="G104" s="78" t="s">
        <v>151</v>
      </c>
      <c r="H104" s="78" t="s">
        <v>146</v>
      </c>
    </row>
    <row r="105" customFormat="false" ht="15" hidden="false" customHeight="false" outlineLevel="0" collapsed="false">
      <c r="A105" s="78" t="s">
        <v>77</v>
      </c>
      <c r="B105" s="78" t="s">
        <v>78</v>
      </c>
      <c r="C105" s="78" t="s">
        <v>285</v>
      </c>
      <c r="D105" s="78" t="s">
        <v>160</v>
      </c>
      <c r="E105" s="78" t="s">
        <v>1775</v>
      </c>
      <c r="F105" s="78" t="s">
        <v>1619</v>
      </c>
      <c r="G105" s="78" t="s">
        <v>151</v>
      </c>
      <c r="H105" s="78" t="s">
        <v>146</v>
      </c>
    </row>
    <row r="106" customFormat="false" ht="15" hidden="false" customHeight="false" outlineLevel="0" collapsed="false">
      <c r="A106" s="78" t="s">
        <v>77</v>
      </c>
      <c r="B106" s="78" t="s">
        <v>78</v>
      </c>
      <c r="C106" s="78" t="s">
        <v>285</v>
      </c>
      <c r="D106" s="78" t="s">
        <v>160</v>
      </c>
      <c r="E106" s="78" t="s">
        <v>1776</v>
      </c>
      <c r="F106" s="78" t="s">
        <v>1625</v>
      </c>
      <c r="G106" s="78" t="s">
        <v>151</v>
      </c>
      <c r="H106" s="78" t="s">
        <v>146</v>
      </c>
    </row>
    <row r="107" customFormat="false" ht="15" hidden="false" customHeight="false" outlineLevel="0" collapsed="false">
      <c r="A107" s="78" t="s">
        <v>77</v>
      </c>
      <c r="B107" s="78" t="s">
        <v>78</v>
      </c>
      <c r="C107" s="78" t="s">
        <v>285</v>
      </c>
      <c r="D107" s="78" t="s">
        <v>160</v>
      </c>
      <c r="E107" s="78" t="s">
        <v>1777</v>
      </c>
      <c r="F107" s="78" t="s">
        <v>1636</v>
      </c>
      <c r="G107" s="78" t="s">
        <v>151</v>
      </c>
      <c r="H107" s="78" t="s">
        <v>146</v>
      </c>
    </row>
    <row r="108" customFormat="false" ht="15" hidden="false" customHeight="false" outlineLevel="0" collapsed="false">
      <c r="A108" s="78" t="s">
        <v>77</v>
      </c>
      <c r="B108" s="78" t="s">
        <v>78</v>
      </c>
      <c r="C108" s="78" t="s">
        <v>285</v>
      </c>
      <c r="D108" s="78" t="s">
        <v>160</v>
      </c>
      <c r="E108" s="78" t="s">
        <v>1778</v>
      </c>
      <c r="F108" s="78" t="s">
        <v>1640</v>
      </c>
      <c r="G108" s="78" t="s">
        <v>151</v>
      </c>
      <c r="H108" s="78" t="s">
        <v>146</v>
      </c>
    </row>
    <row r="109" customFormat="false" ht="15" hidden="false" customHeight="false" outlineLevel="0" collapsed="false">
      <c r="A109" s="78" t="s">
        <v>77</v>
      </c>
      <c r="B109" s="78" t="s">
        <v>78</v>
      </c>
      <c r="C109" s="78" t="s">
        <v>285</v>
      </c>
      <c r="D109" s="78" t="s">
        <v>160</v>
      </c>
      <c r="E109" s="78" t="s">
        <v>1779</v>
      </c>
      <c r="F109" s="78" t="s">
        <v>1642</v>
      </c>
      <c r="G109" s="78" t="s">
        <v>151</v>
      </c>
      <c r="H109" s="78" t="s">
        <v>146</v>
      </c>
    </row>
    <row r="110" customFormat="false" ht="15" hidden="false" customHeight="false" outlineLevel="0" collapsed="false">
      <c r="A110" s="78" t="s">
        <v>77</v>
      </c>
      <c r="B110" s="78" t="s">
        <v>78</v>
      </c>
      <c r="C110" s="78" t="s">
        <v>285</v>
      </c>
      <c r="D110" s="78" t="s">
        <v>160</v>
      </c>
      <c r="E110" s="78" t="s">
        <v>1780</v>
      </c>
      <c r="F110" s="78" t="s">
        <v>1649</v>
      </c>
      <c r="G110" s="78" t="s">
        <v>151</v>
      </c>
      <c r="H110" s="78" t="s">
        <v>146</v>
      </c>
    </row>
    <row r="111" customFormat="false" ht="15" hidden="false" customHeight="false" outlineLevel="0" collapsed="false">
      <c r="A111" s="78" t="s">
        <v>77</v>
      </c>
      <c r="B111" s="78" t="s">
        <v>78</v>
      </c>
      <c r="C111" s="78" t="s">
        <v>285</v>
      </c>
      <c r="D111" s="78" t="s">
        <v>160</v>
      </c>
      <c r="E111" s="78" t="s">
        <v>1781</v>
      </c>
      <c r="F111" s="78" t="s">
        <v>1676</v>
      </c>
      <c r="G111" s="78" t="s">
        <v>151</v>
      </c>
      <c r="H111" s="78" t="s">
        <v>146</v>
      </c>
    </row>
    <row r="112" customFormat="false" ht="15" hidden="false" customHeight="false" outlineLevel="0" collapsed="false">
      <c r="A112" s="78" t="s">
        <v>77</v>
      </c>
      <c r="B112" s="78" t="s">
        <v>78</v>
      </c>
      <c r="C112" s="78" t="s">
        <v>285</v>
      </c>
      <c r="D112" s="78" t="s">
        <v>160</v>
      </c>
      <c r="E112" s="78" t="s">
        <v>1782</v>
      </c>
      <c r="F112" s="78" t="s">
        <v>1665</v>
      </c>
      <c r="G112" s="78" t="s">
        <v>151</v>
      </c>
      <c r="H112" s="78" t="s">
        <v>146</v>
      </c>
    </row>
    <row r="113" customFormat="false" ht="15" hidden="false" customHeight="false" outlineLevel="0" collapsed="false">
      <c r="A113" s="78" t="s">
        <v>77</v>
      </c>
      <c r="B113" s="78" t="s">
        <v>78</v>
      </c>
      <c r="C113" s="78" t="s">
        <v>285</v>
      </c>
      <c r="D113" s="78" t="s">
        <v>160</v>
      </c>
      <c r="E113" s="78" t="s">
        <v>1783</v>
      </c>
      <c r="F113" s="78" t="s">
        <v>1685</v>
      </c>
      <c r="G113" s="78" t="s">
        <v>151</v>
      </c>
      <c r="H113" s="78" t="s">
        <v>146</v>
      </c>
    </row>
    <row r="114" customFormat="false" ht="15" hidden="false" customHeight="false" outlineLevel="0" collapsed="false">
      <c r="A114" s="78" t="s">
        <v>77</v>
      </c>
      <c r="B114" s="78" t="s">
        <v>78</v>
      </c>
      <c r="C114" s="78" t="s">
        <v>285</v>
      </c>
      <c r="D114" s="78" t="s">
        <v>160</v>
      </c>
      <c r="E114" s="78" t="s">
        <v>1784</v>
      </c>
      <c r="F114" s="78" t="s">
        <v>1683</v>
      </c>
      <c r="G114" s="78" t="s">
        <v>151</v>
      </c>
      <c r="H114" s="78" t="s">
        <v>146</v>
      </c>
    </row>
    <row r="115" customFormat="false" ht="15" hidden="false" customHeight="false" outlineLevel="0" collapsed="false">
      <c r="A115" s="78" t="s">
        <v>77</v>
      </c>
      <c r="B115" s="78" t="s">
        <v>78</v>
      </c>
      <c r="C115" s="78" t="s">
        <v>285</v>
      </c>
      <c r="D115" s="78" t="s">
        <v>160</v>
      </c>
      <c r="E115" s="78" t="s">
        <v>1785</v>
      </c>
      <c r="F115" s="78" t="s">
        <v>1692</v>
      </c>
      <c r="G115" s="78" t="s">
        <v>151</v>
      </c>
      <c r="H115" s="78" t="s">
        <v>146</v>
      </c>
    </row>
    <row r="116" customFormat="false" ht="15" hidden="false" customHeight="false" outlineLevel="0" collapsed="false">
      <c r="A116" s="78" t="s">
        <v>77</v>
      </c>
      <c r="B116" s="78" t="s">
        <v>78</v>
      </c>
      <c r="C116" s="78" t="s">
        <v>285</v>
      </c>
      <c r="D116" s="78" t="s">
        <v>160</v>
      </c>
      <c r="E116" s="78" t="s">
        <v>1786</v>
      </c>
      <c r="F116" s="78" t="s">
        <v>1694</v>
      </c>
      <c r="G116" s="78" t="s">
        <v>151</v>
      </c>
      <c r="H116" s="78" t="s">
        <v>146</v>
      </c>
    </row>
    <row r="117" customFormat="false" ht="15" hidden="false" customHeight="false" outlineLevel="0" collapsed="false">
      <c r="A117" s="78" t="s">
        <v>77</v>
      </c>
      <c r="B117" s="78" t="s">
        <v>78</v>
      </c>
      <c r="C117" s="78" t="s">
        <v>285</v>
      </c>
      <c r="D117" s="78" t="s">
        <v>160</v>
      </c>
      <c r="E117" s="78" t="s">
        <v>1787</v>
      </c>
      <c r="F117" s="78" t="s">
        <v>1699</v>
      </c>
      <c r="G117" s="78" t="s">
        <v>151</v>
      </c>
      <c r="H117" s="78" t="s">
        <v>146</v>
      </c>
    </row>
    <row r="118" customFormat="false" ht="15" hidden="false" customHeight="false" outlineLevel="0" collapsed="false">
      <c r="A118" s="78" t="s">
        <v>77</v>
      </c>
      <c r="B118" s="78" t="s">
        <v>78</v>
      </c>
      <c r="C118" s="78" t="s">
        <v>285</v>
      </c>
      <c r="D118" s="78" t="s">
        <v>160</v>
      </c>
      <c r="E118" s="78" t="s">
        <v>1788</v>
      </c>
      <c r="F118" s="78" t="s">
        <v>1704</v>
      </c>
      <c r="G118" s="78" t="s">
        <v>151</v>
      </c>
      <c r="H118" s="78" t="s">
        <v>146</v>
      </c>
    </row>
    <row r="119" customFormat="false" ht="15" hidden="false" customHeight="false" outlineLevel="0" collapsed="false">
      <c r="A119" s="78" t="s">
        <v>77</v>
      </c>
      <c r="B119" s="78" t="s">
        <v>78</v>
      </c>
      <c r="C119" s="78" t="s">
        <v>285</v>
      </c>
      <c r="D119" s="78" t="s">
        <v>160</v>
      </c>
      <c r="E119" s="78" t="s">
        <v>1789</v>
      </c>
      <c r="F119" s="78" t="s">
        <v>1752</v>
      </c>
      <c r="G119" s="78" t="s">
        <v>151</v>
      </c>
      <c r="H119" s="78" t="s">
        <v>146</v>
      </c>
    </row>
    <row r="120" customFormat="false" ht="15" hidden="false" customHeight="false" outlineLevel="0" collapsed="false">
      <c r="A120" s="78" t="s">
        <v>77</v>
      </c>
      <c r="B120" s="78" t="s">
        <v>78</v>
      </c>
      <c r="C120" s="78" t="s">
        <v>285</v>
      </c>
      <c r="D120" s="78" t="s">
        <v>160</v>
      </c>
      <c r="E120" s="78" t="s">
        <v>1790</v>
      </c>
      <c r="F120" s="78" t="s">
        <v>1703</v>
      </c>
      <c r="G120" s="78" t="s">
        <v>151</v>
      </c>
      <c r="H120" s="78" t="s">
        <v>146</v>
      </c>
    </row>
    <row r="121" customFormat="false" ht="15" hidden="false" customHeight="false" outlineLevel="0" collapsed="false">
      <c r="A121" s="78" t="s">
        <v>77</v>
      </c>
      <c r="B121" s="78" t="s">
        <v>78</v>
      </c>
      <c r="C121" s="78" t="s">
        <v>285</v>
      </c>
      <c r="D121" s="78" t="s">
        <v>160</v>
      </c>
      <c r="E121" s="78" t="s">
        <v>1791</v>
      </c>
      <c r="F121" s="78" t="s">
        <v>1606</v>
      </c>
      <c r="G121" s="78" t="s">
        <v>151</v>
      </c>
      <c r="H121" s="78" t="s">
        <v>146</v>
      </c>
    </row>
    <row r="122" customFormat="false" ht="15" hidden="false" customHeight="false" outlineLevel="0" collapsed="false">
      <c r="A122" s="78" t="s">
        <v>77</v>
      </c>
      <c r="B122" s="78" t="s">
        <v>78</v>
      </c>
      <c r="C122" s="78" t="s">
        <v>285</v>
      </c>
      <c r="D122" s="78" t="s">
        <v>160</v>
      </c>
      <c r="E122" s="78" t="s">
        <v>1792</v>
      </c>
      <c r="F122" s="78" t="s">
        <v>1714</v>
      </c>
      <c r="G122" s="78" t="s">
        <v>151</v>
      </c>
      <c r="H122" s="78" t="s">
        <v>146</v>
      </c>
    </row>
    <row r="123" customFormat="false" ht="15" hidden="false" customHeight="false" outlineLevel="0" collapsed="false">
      <c r="A123" s="78" t="s">
        <v>77</v>
      </c>
      <c r="B123" s="78" t="s">
        <v>78</v>
      </c>
      <c r="C123" s="78" t="s">
        <v>285</v>
      </c>
      <c r="D123" s="78" t="s">
        <v>160</v>
      </c>
      <c r="E123" s="78" t="s">
        <v>1793</v>
      </c>
      <c r="F123" s="78" t="s">
        <v>1719</v>
      </c>
      <c r="G123" s="78" t="s">
        <v>151</v>
      </c>
      <c r="H123" s="78" t="s">
        <v>146</v>
      </c>
    </row>
    <row r="124" customFormat="false" ht="15" hidden="false" customHeight="false" outlineLevel="0" collapsed="false">
      <c r="A124" s="78" t="s">
        <v>77</v>
      </c>
      <c r="B124" s="78" t="s">
        <v>78</v>
      </c>
      <c r="C124" s="78" t="s">
        <v>285</v>
      </c>
      <c r="D124" s="78" t="s">
        <v>160</v>
      </c>
      <c r="E124" s="78" t="s">
        <v>1794</v>
      </c>
      <c r="F124" s="78" t="s">
        <v>1725</v>
      </c>
      <c r="G124" s="78" t="s">
        <v>151</v>
      </c>
      <c r="H124" s="78" t="s">
        <v>146</v>
      </c>
    </row>
    <row r="125" customFormat="false" ht="15" hidden="false" customHeight="false" outlineLevel="0" collapsed="false">
      <c r="A125" s="78" t="s">
        <v>77</v>
      </c>
      <c r="B125" s="78" t="s">
        <v>78</v>
      </c>
      <c r="C125" s="78" t="s">
        <v>285</v>
      </c>
      <c r="D125" s="78" t="s">
        <v>160</v>
      </c>
      <c r="E125" s="78" t="s">
        <v>1795</v>
      </c>
      <c r="F125" s="78" t="s">
        <v>1577</v>
      </c>
      <c r="G125" s="78" t="s">
        <v>151</v>
      </c>
      <c r="H125" s="78" t="s">
        <v>146</v>
      </c>
    </row>
    <row r="126" customFormat="false" ht="15" hidden="false" customHeight="false" outlineLevel="0" collapsed="false">
      <c r="A126" s="78" t="s">
        <v>77</v>
      </c>
      <c r="B126" s="78" t="s">
        <v>78</v>
      </c>
      <c r="C126" s="78" t="s">
        <v>299</v>
      </c>
      <c r="D126" s="78" t="s">
        <v>300</v>
      </c>
      <c r="E126" s="78" t="s">
        <v>1572</v>
      </c>
      <c r="F126" s="78" t="s">
        <v>1572</v>
      </c>
      <c r="G126" s="78" t="s">
        <v>151</v>
      </c>
      <c r="H126" s="78" t="s">
        <v>151</v>
      </c>
    </row>
    <row r="127" customFormat="false" ht="15" hidden="false" customHeight="false" outlineLevel="0" collapsed="false">
      <c r="A127" s="78" t="s">
        <v>77</v>
      </c>
      <c r="B127" s="78" t="s">
        <v>78</v>
      </c>
      <c r="C127" s="78" t="s">
        <v>299</v>
      </c>
      <c r="D127" s="78" t="s">
        <v>300</v>
      </c>
      <c r="E127" s="78" t="s">
        <v>1768</v>
      </c>
      <c r="F127" s="78" t="s">
        <v>1768</v>
      </c>
      <c r="G127" s="78" t="s">
        <v>151</v>
      </c>
      <c r="H127" s="78" t="s">
        <v>146</v>
      </c>
    </row>
    <row r="128" customFormat="false" ht="15" hidden="false" customHeight="false" outlineLevel="0" collapsed="false">
      <c r="A128" s="78" t="s">
        <v>81</v>
      </c>
      <c r="B128" s="78" t="s">
        <v>82</v>
      </c>
      <c r="C128" s="78" t="s">
        <v>307</v>
      </c>
      <c r="D128" s="78" t="s">
        <v>160</v>
      </c>
      <c r="E128" s="78" t="s">
        <v>1771</v>
      </c>
      <c r="F128" s="78" t="s">
        <v>1584</v>
      </c>
      <c r="G128" s="78" t="s">
        <v>151</v>
      </c>
      <c r="H128" s="78" t="s">
        <v>146</v>
      </c>
    </row>
    <row r="129" customFormat="false" ht="15" hidden="false" customHeight="false" outlineLevel="0" collapsed="false">
      <c r="A129" s="78" t="s">
        <v>81</v>
      </c>
      <c r="B129" s="78" t="s">
        <v>82</v>
      </c>
      <c r="C129" s="78" t="s">
        <v>307</v>
      </c>
      <c r="D129" s="78" t="s">
        <v>160</v>
      </c>
      <c r="E129" s="78" t="s">
        <v>1772</v>
      </c>
      <c r="F129" s="78" t="s">
        <v>1628</v>
      </c>
      <c r="G129" s="78" t="s">
        <v>151</v>
      </c>
      <c r="H129" s="78" t="s">
        <v>151</v>
      </c>
    </row>
    <row r="130" customFormat="false" ht="15" hidden="false" customHeight="false" outlineLevel="0" collapsed="false">
      <c r="A130" s="78" t="s">
        <v>81</v>
      </c>
      <c r="B130" s="78" t="s">
        <v>82</v>
      </c>
      <c r="C130" s="78" t="s">
        <v>307</v>
      </c>
      <c r="D130" s="78" t="s">
        <v>160</v>
      </c>
      <c r="E130" s="78" t="s">
        <v>1773</v>
      </c>
      <c r="F130" s="78" t="s">
        <v>1603</v>
      </c>
      <c r="G130" s="78" t="s">
        <v>151</v>
      </c>
      <c r="H130" s="78" t="s">
        <v>146</v>
      </c>
    </row>
    <row r="131" customFormat="false" ht="15" hidden="false" customHeight="false" outlineLevel="0" collapsed="false">
      <c r="A131" s="78" t="s">
        <v>81</v>
      </c>
      <c r="B131" s="78" t="s">
        <v>82</v>
      </c>
      <c r="C131" s="78" t="s">
        <v>307</v>
      </c>
      <c r="D131" s="78" t="s">
        <v>160</v>
      </c>
      <c r="E131" s="78" t="s">
        <v>1774</v>
      </c>
      <c r="F131" s="78" t="s">
        <v>1617</v>
      </c>
      <c r="G131" s="78" t="s">
        <v>151</v>
      </c>
      <c r="H131" s="78" t="s">
        <v>146</v>
      </c>
    </row>
    <row r="132" customFormat="false" ht="15" hidden="false" customHeight="false" outlineLevel="0" collapsed="false">
      <c r="A132" s="78" t="s">
        <v>81</v>
      </c>
      <c r="B132" s="78" t="s">
        <v>82</v>
      </c>
      <c r="C132" s="78" t="s">
        <v>307</v>
      </c>
      <c r="D132" s="78" t="s">
        <v>160</v>
      </c>
      <c r="E132" s="78" t="s">
        <v>1775</v>
      </c>
      <c r="F132" s="78" t="s">
        <v>1619</v>
      </c>
      <c r="G132" s="78" t="s">
        <v>151</v>
      </c>
      <c r="H132" s="78" t="s">
        <v>146</v>
      </c>
    </row>
    <row r="133" customFormat="false" ht="15" hidden="false" customHeight="false" outlineLevel="0" collapsed="false">
      <c r="A133" s="78" t="s">
        <v>81</v>
      </c>
      <c r="B133" s="78" t="s">
        <v>82</v>
      </c>
      <c r="C133" s="78" t="s">
        <v>307</v>
      </c>
      <c r="D133" s="78" t="s">
        <v>160</v>
      </c>
      <c r="E133" s="78" t="s">
        <v>1776</v>
      </c>
      <c r="F133" s="78" t="s">
        <v>1625</v>
      </c>
      <c r="G133" s="78" t="s">
        <v>151</v>
      </c>
      <c r="H133" s="78" t="s">
        <v>146</v>
      </c>
    </row>
    <row r="134" customFormat="false" ht="15" hidden="false" customHeight="false" outlineLevel="0" collapsed="false">
      <c r="A134" s="78" t="s">
        <v>81</v>
      </c>
      <c r="B134" s="78" t="s">
        <v>82</v>
      </c>
      <c r="C134" s="78" t="s">
        <v>307</v>
      </c>
      <c r="D134" s="78" t="s">
        <v>160</v>
      </c>
      <c r="E134" s="78" t="s">
        <v>1777</v>
      </c>
      <c r="F134" s="78" t="s">
        <v>1636</v>
      </c>
      <c r="G134" s="78" t="s">
        <v>151</v>
      </c>
      <c r="H134" s="78" t="s">
        <v>146</v>
      </c>
    </row>
    <row r="135" customFormat="false" ht="15" hidden="false" customHeight="false" outlineLevel="0" collapsed="false">
      <c r="A135" s="78" t="s">
        <v>81</v>
      </c>
      <c r="B135" s="78" t="s">
        <v>82</v>
      </c>
      <c r="C135" s="78" t="s">
        <v>307</v>
      </c>
      <c r="D135" s="78" t="s">
        <v>160</v>
      </c>
      <c r="E135" s="78" t="s">
        <v>1778</v>
      </c>
      <c r="F135" s="78" t="s">
        <v>1640</v>
      </c>
      <c r="G135" s="78" t="s">
        <v>151</v>
      </c>
      <c r="H135" s="78" t="s">
        <v>146</v>
      </c>
    </row>
    <row r="136" customFormat="false" ht="15" hidden="false" customHeight="false" outlineLevel="0" collapsed="false">
      <c r="A136" s="78" t="s">
        <v>81</v>
      </c>
      <c r="B136" s="78" t="s">
        <v>82</v>
      </c>
      <c r="C136" s="78" t="s">
        <v>307</v>
      </c>
      <c r="D136" s="78" t="s">
        <v>160</v>
      </c>
      <c r="E136" s="78" t="s">
        <v>1779</v>
      </c>
      <c r="F136" s="78" t="s">
        <v>1642</v>
      </c>
      <c r="G136" s="78" t="s">
        <v>151</v>
      </c>
      <c r="H136" s="78" t="s">
        <v>146</v>
      </c>
    </row>
    <row r="137" customFormat="false" ht="15" hidden="false" customHeight="false" outlineLevel="0" collapsed="false">
      <c r="A137" s="78" t="s">
        <v>81</v>
      </c>
      <c r="B137" s="78" t="s">
        <v>82</v>
      </c>
      <c r="C137" s="78" t="s">
        <v>307</v>
      </c>
      <c r="D137" s="78" t="s">
        <v>160</v>
      </c>
      <c r="E137" s="78" t="s">
        <v>1780</v>
      </c>
      <c r="F137" s="78" t="s">
        <v>1649</v>
      </c>
      <c r="G137" s="78" t="s">
        <v>151</v>
      </c>
      <c r="H137" s="78" t="s">
        <v>146</v>
      </c>
    </row>
    <row r="138" customFormat="false" ht="15" hidden="false" customHeight="false" outlineLevel="0" collapsed="false">
      <c r="A138" s="78" t="s">
        <v>81</v>
      </c>
      <c r="B138" s="78" t="s">
        <v>82</v>
      </c>
      <c r="C138" s="78" t="s">
        <v>307</v>
      </c>
      <c r="D138" s="78" t="s">
        <v>160</v>
      </c>
      <c r="E138" s="78" t="s">
        <v>1781</v>
      </c>
      <c r="F138" s="78" t="s">
        <v>1676</v>
      </c>
      <c r="G138" s="78" t="s">
        <v>151</v>
      </c>
      <c r="H138" s="78" t="s">
        <v>146</v>
      </c>
    </row>
    <row r="139" customFormat="false" ht="15" hidden="false" customHeight="false" outlineLevel="0" collapsed="false">
      <c r="A139" s="78" t="s">
        <v>81</v>
      </c>
      <c r="B139" s="78" t="s">
        <v>82</v>
      </c>
      <c r="C139" s="78" t="s">
        <v>307</v>
      </c>
      <c r="D139" s="78" t="s">
        <v>160</v>
      </c>
      <c r="E139" s="78" t="s">
        <v>1782</v>
      </c>
      <c r="F139" s="78" t="s">
        <v>1665</v>
      </c>
      <c r="G139" s="78" t="s">
        <v>151</v>
      </c>
      <c r="H139" s="78" t="s">
        <v>146</v>
      </c>
    </row>
    <row r="140" customFormat="false" ht="15" hidden="false" customHeight="false" outlineLevel="0" collapsed="false">
      <c r="A140" s="78" t="s">
        <v>81</v>
      </c>
      <c r="B140" s="78" t="s">
        <v>82</v>
      </c>
      <c r="C140" s="78" t="s">
        <v>307</v>
      </c>
      <c r="D140" s="78" t="s">
        <v>160</v>
      </c>
      <c r="E140" s="78" t="s">
        <v>1783</v>
      </c>
      <c r="F140" s="78" t="s">
        <v>1685</v>
      </c>
      <c r="G140" s="78" t="s">
        <v>151</v>
      </c>
      <c r="H140" s="78" t="s">
        <v>146</v>
      </c>
    </row>
    <row r="141" customFormat="false" ht="15" hidden="false" customHeight="false" outlineLevel="0" collapsed="false">
      <c r="A141" s="78" t="s">
        <v>81</v>
      </c>
      <c r="B141" s="78" t="s">
        <v>82</v>
      </c>
      <c r="C141" s="78" t="s">
        <v>307</v>
      </c>
      <c r="D141" s="78" t="s">
        <v>160</v>
      </c>
      <c r="E141" s="78" t="s">
        <v>1784</v>
      </c>
      <c r="F141" s="78" t="s">
        <v>1683</v>
      </c>
      <c r="G141" s="78" t="s">
        <v>151</v>
      </c>
      <c r="H141" s="78" t="s">
        <v>146</v>
      </c>
    </row>
    <row r="142" customFormat="false" ht="15" hidden="false" customHeight="false" outlineLevel="0" collapsed="false">
      <c r="A142" s="78" t="s">
        <v>81</v>
      </c>
      <c r="B142" s="78" t="s">
        <v>82</v>
      </c>
      <c r="C142" s="78" t="s">
        <v>307</v>
      </c>
      <c r="D142" s="78" t="s">
        <v>160</v>
      </c>
      <c r="E142" s="78" t="s">
        <v>1785</v>
      </c>
      <c r="F142" s="78" t="s">
        <v>1692</v>
      </c>
      <c r="G142" s="78" t="s">
        <v>151</v>
      </c>
      <c r="H142" s="78" t="s">
        <v>146</v>
      </c>
    </row>
    <row r="143" customFormat="false" ht="15" hidden="false" customHeight="false" outlineLevel="0" collapsed="false">
      <c r="A143" s="78" t="s">
        <v>81</v>
      </c>
      <c r="B143" s="78" t="s">
        <v>82</v>
      </c>
      <c r="C143" s="78" t="s">
        <v>307</v>
      </c>
      <c r="D143" s="78" t="s">
        <v>160</v>
      </c>
      <c r="E143" s="78" t="s">
        <v>1786</v>
      </c>
      <c r="F143" s="78" t="s">
        <v>1694</v>
      </c>
      <c r="G143" s="78" t="s">
        <v>151</v>
      </c>
      <c r="H143" s="78" t="s">
        <v>146</v>
      </c>
    </row>
    <row r="144" customFormat="false" ht="15" hidden="false" customHeight="false" outlineLevel="0" collapsed="false">
      <c r="A144" s="78" t="s">
        <v>81</v>
      </c>
      <c r="B144" s="78" t="s">
        <v>82</v>
      </c>
      <c r="C144" s="78" t="s">
        <v>307</v>
      </c>
      <c r="D144" s="78" t="s">
        <v>160</v>
      </c>
      <c r="E144" s="78" t="s">
        <v>1787</v>
      </c>
      <c r="F144" s="78" t="s">
        <v>1699</v>
      </c>
      <c r="G144" s="78" t="s">
        <v>151</v>
      </c>
      <c r="H144" s="78" t="s">
        <v>146</v>
      </c>
    </row>
    <row r="145" customFormat="false" ht="15" hidden="false" customHeight="false" outlineLevel="0" collapsed="false">
      <c r="A145" s="78" t="s">
        <v>81</v>
      </c>
      <c r="B145" s="78" t="s">
        <v>82</v>
      </c>
      <c r="C145" s="78" t="s">
        <v>307</v>
      </c>
      <c r="D145" s="78" t="s">
        <v>160</v>
      </c>
      <c r="E145" s="78" t="s">
        <v>1788</v>
      </c>
      <c r="F145" s="78" t="s">
        <v>1704</v>
      </c>
      <c r="G145" s="78" t="s">
        <v>151</v>
      </c>
      <c r="H145" s="78" t="s">
        <v>146</v>
      </c>
    </row>
    <row r="146" customFormat="false" ht="15" hidden="false" customHeight="false" outlineLevel="0" collapsed="false">
      <c r="A146" s="78" t="s">
        <v>81</v>
      </c>
      <c r="B146" s="78" t="s">
        <v>82</v>
      </c>
      <c r="C146" s="78" t="s">
        <v>307</v>
      </c>
      <c r="D146" s="78" t="s">
        <v>160</v>
      </c>
      <c r="E146" s="78" t="s">
        <v>1789</v>
      </c>
      <c r="F146" s="78" t="s">
        <v>1752</v>
      </c>
      <c r="G146" s="78" t="s">
        <v>151</v>
      </c>
      <c r="H146" s="78" t="s">
        <v>146</v>
      </c>
    </row>
    <row r="147" customFormat="false" ht="15" hidden="false" customHeight="false" outlineLevel="0" collapsed="false">
      <c r="A147" s="78" t="s">
        <v>81</v>
      </c>
      <c r="B147" s="78" t="s">
        <v>82</v>
      </c>
      <c r="C147" s="78" t="s">
        <v>307</v>
      </c>
      <c r="D147" s="78" t="s">
        <v>160</v>
      </c>
      <c r="E147" s="78" t="s">
        <v>1790</v>
      </c>
      <c r="F147" s="78" t="s">
        <v>1703</v>
      </c>
      <c r="G147" s="78" t="s">
        <v>151</v>
      </c>
      <c r="H147" s="78" t="s">
        <v>146</v>
      </c>
    </row>
    <row r="148" customFormat="false" ht="15" hidden="false" customHeight="false" outlineLevel="0" collapsed="false">
      <c r="A148" s="78" t="s">
        <v>81</v>
      </c>
      <c r="B148" s="78" t="s">
        <v>82</v>
      </c>
      <c r="C148" s="78" t="s">
        <v>307</v>
      </c>
      <c r="D148" s="78" t="s">
        <v>160</v>
      </c>
      <c r="E148" s="78" t="s">
        <v>1791</v>
      </c>
      <c r="F148" s="78" t="s">
        <v>1606</v>
      </c>
      <c r="G148" s="78" t="s">
        <v>151</v>
      </c>
      <c r="H148" s="78" t="s">
        <v>146</v>
      </c>
    </row>
    <row r="149" customFormat="false" ht="15" hidden="false" customHeight="false" outlineLevel="0" collapsed="false">
      <c r="A149" s="78" t="s">
        <v>81</v>
      </c>
      <c r="B149" s="78" t="s">
        <v>82</v>
      </c>
      <c r="C149" s="78" t="s">
        <v>307</v>
      </c>
      <c r="D149" s="78" t="s">
        <v>160</v>
      </c>
      <c r="E149" s="78" t="s">
        <v>1792</v>
      </c>
      <c r="F149" s="78" t="s">
        <v>1714</v>
      </c>
      <c r="G149" s="78" t="s">
        <v>151</v>
      </c>
      <c r="H149" s="78" t="s">
        <v>146</v>
      </c>
    </row>
    <row r="150" customFormat="false" ht="15" hidden="false" customHeight="false" outlineLevel="0" collapsed="false">
      <c r="A150" s="78" t="s">
        <v>81</v>
      </c>
      <c r="B150" s="78" t="s">
        <v>82</v>
      </c>
      <c r="C150" s="78" t="s">
        <v>307</v>
      </c>
      <c r="D150" s="78" t="s">
        <v>160</v>
      </c>
      <c r="E150" s="78" t="s">
        <v>1793</v>
      </c>
      <c r="F150" s="78" t="s">
        <v>1719</v>
      </c>
      <c r="G150" s="78" t="s">
        <v>151</v>
      </c>
      <c r="H150" s="78" t="s">
        <v>146</v>
      </c>
    </row>
    <row r="151" customFormat="false" ht="15" hidden="false" customHeight="false" outlineLevel="0" collapsed="false">
      <c r="A151" s="78" t="s">
        <v>81</v>
      </c>
      <c r="B151" s="78" t="s">
        <v>82</v>
      </c>
      <c r="C151" s="78" t="s">
        <v>307</v>
      </c>
      <c r="D151" s="78" t="s">
        <v>160</v>
      </c>
      <c r="E151" s="78" t="s">
        <v>1794</v>
      </c>
      <c r="F151" s="78" t="s">
        <v>1725</v>
      </c>
      <c r="G151" s="78" t="s">
        <v>151</v>
      </c>
      <c r="H151" s="78" t="s">
        <v>146</v>
      </c>
    </row>
    <row r="152" customFormat="false" ht="15" hidden="false" customHeight="false" outlineLevel="0" collapsed="false">
      <c r="A152" s="78" t="s">
        <v>81</v>
      </c>
      <c r="B152" s="78" t="s">
        <v>82</v>
      </c>
      <c r="C152" s="78" t="s">
        <v>307</v>
      </c>
      <c r="D152" s="78" t="s">
        <v>160</v>
      </c>
      <c r="E152" s="78" t="s">
        <v>1795</v>
      </c>
      <c r="F152" s="78" t="s">
        <v>1577</v>
      </c>
      <c r="G152" s="78" t="s">
        <v>151</v>
      </c>
      <c r="H152" s="78" t="s">
        <v>146</v>
      </c>
    </row>
    <row r="153" customFormat="false" ht="15" hidden="false" customHeight="false" outlineLevel="0" collapsed="false">
      <c r="A153" s="78" t="s">
        <v>84</v>
      </c>
      <c r="B153" s="78" t="s">
        <v>85</v>
      </c>
      <c r="C153" s="78" t="s">
        <v>324</v>
      </c>
      <c r="D153" s="78" t="s">
        <v>160</v>
      </c>
      <c r="E153" s="78" t="s">
        <v>1771</v>
      </c>
      <c r="F153" s="78" t="s">
        <v>1584</v>
      </c>
      <c r="G153" s="78" t="s">
        <v>151</v>
      </c>
      <c r="H153" s="78" t="s">
        <v>146</v>
      </c>
    </row>
    <row r="154" customFormat="false" ht="15" hidden="false" customHeight="false" outlineLevel="0" collapsed="false">
      <c r="A154" s="78" t="s">
        <v>84</v>
      </c>
      <c r="B154" s="78" t="s">
        <v>85</v>
      </c>
      <c r="C154" s="78" t="s">
        <v>324</v>
      </c>
      <c r="D154" s="78" t="s">
        <v>160</v>
      </c>
      <c r="E154" s="78" t="s">
        <v>1772</v>
      </c>
      <c r="F154" s="78" t="s">
        <v>1628</v>
      </c>
      <c r="G154" s="78" t="s">
        <v>151</v>
      </c>
      <c r="H154" s="78" t="s">
        <v>151</v>
      </c>
    </row>
    <row r="155" customFormat="false" ht="15" hidden="false" customHeight="false" outlineLevel="0" collapsed="false">
      <c r="A155" s="78" t="s">
        <v>84</v>
      </c>
      <c r="B155" s="78" t="s">
        <v>85</v>
      </c>
      <c r="C155" s="78" t="s">
        <v>324</v>
      </c>
      <c r="D155" s="78" t="s">
        <v>160</v>
      </c>
      <c r="E155" s="78" t="s">
        <v>1773</v>
      </c>
      <c r="F155" s="78" t="s">
        <v>1603</v>
      </c>
      <c r="G155" s="78" t="s">
        <v>151</v>
      </c>
      <c r="H155" s="78" t="s">
        <v>146</v>
      </c>
    </row>
    <row r="156" customFormat="false" ht="15" hidden="false" customHeight="false" outlineLevel="0" collapsed="false">
      <c r="A156" s="78" t="s">
        <v>84</v>
      </c>
      <c r="B156" s="78" t="s">
        <v>85</v>
      </c>
      <c r="C156" s="78" t="s">
        <v>324</v>
      </c>
      <c r="D156" s="78" t="s">
        <v>160</v>
      </c>
      <c r="E156" s="78" t="s">
        <v>1774</v>
      </c>
      <c r="F156" s="78" t="s">
        <v>1617</v>
      </c>
      <c r="G156" s="78" t="s">
        <v>151</v>
      </c>
      <c r="H156" s="78" t="s">
        <v>146</v>
      </c>
    </row>
    <row r="157" customFormat="false" ht="15" hidden="false" customHeight="false" outlineLevel="0" collapsed="false">
      <c r="A157" s="78" t="s">
        <v>84</v>
      </c>
      <c r="B157" s="78" t="s">
        <v>85</v>
      </c>
      <c r="C157" s="78" t="s">
        <v>324</v>
      </c>
      <c r="D157" s="78" t="s">
        <v>160</v>
      </c>
      <c r="E157" s="78" t="s">
        <v>1775</v>
      </c>
      <c r="F157" s="78" t="s">
        <v>1619</v>
      </c>
      <c r="G157" s="78" t="s">
        <v>151</v>
      </c>
      <c r="H157" s="78" t="s">
        <v>146</v>
      </c>
    </row>
    <row r="158" customFormat="false" ht="15" hidden="false" customHeight="false" outlineLevel="0" collapsed="false">
      <c r="A158" s="78" t="s">
        <v>84</v>
      </c>
      <c r="B158" s="78" t="s">
        <v>85</v>
      </c>
      <c r="C158" s="78" t="s">
        <v>324</v>
      </c>
      <c r="D158" s="78" t="s">
        <v>160</v>
      </c>
      <c r="E158" s="78" t="s">
        <v>1776</v>
      </c>
      <c r="F158" s="78" t="s">
        <v>1625</v>
      </c>
      <c r="G158" s="78" t="s">
        <v>151</v>
      </c>
      <c r="H158" s="78" t="s">
        <v>146</v>
      </c>
    </row>
    <row r="159" customFormat="false" ht="15" hidden="false" customHeight="false" outlineLevel="0" collapsed="false">
      <c r="A159" s="78" t="s">
        <v>84</v>
      </c>
      <c r="B159" s="78" t="s">
        <v>85</v>
      </c>
      <c r="C159" s="78" t="s">
        <v>324</v>
      </c>
      <c r="D159" s="78" t="s">
        <v>160</v>
      </c>
      <c r="E159" s="78" t="s">
        <v>1777</v>
      </c>
      <c r="F159" s="78" t="s">
        <v>1636</v>
      </c>
      <c r="G159" s="78" t="s">
        <v>151</v>
      </c>
      <c r="H159" s="78" t="s">
        <v>146</v>
      </c>
    </row>
    <row r="160" customFormat="false" ht="15" hidden="false" customHeight="false" outlineLevel="0" collapsed="false">
      <c r="A160" s="78" t="s">
        <v>84</v>
      </c>
      <c r="B160" s="78" t="s">
        <v>85</v>
      </c>
      <c r="C160" s="78" t="s">
        <v>324</v>
      </c>
      <c r="D160" s="78" t="s">
        <v>160</v>
      </c>
      <c r="E160" s="78" t="s">
        <v>1778</v>
      </c>
      <c r="F160" s="78" t="s">
        <v>1640</v>
      </c>
      <c r="G160" s="78" t="s">
        <v>151</v>
      </c>
      <c r="H160" s="78" t="s">
        <v>146</v>
      </c>
    </row>
    <row r="161" customFormat="false" ht="15" hidden="false" customHeight="false" outlineLevel="0" collapsed="false">
      <c r="A161" s="78" t="s">
        <v>84</v>
      </c>
      <c r="B161" s="78" t="s">
        <v>85</v>
      </c>
      <c r="C161" s="78" t="s">
        <v>324</v>
      </c>
      <c r="D161" s="78" t="s">
        <v>160</v>
      </c>
      <c r="E161" s="78" t="s">
        <v>1779</v>
      </c>
      <c r="F161" s="78" t="s">
        <v>1642</v>
      </c>
      <c r="G161" s="78" t="s">
        <v>151</v>
      </c>
      <c r="H161" s="78" t="s">
        <v>146</v>
      </c>
    </row>
    <row r="162" customFormat="false" ht="15" hidden="false" customHeight="false" outlineLevel="0" collapsed="false">
      <c r="A162" s="78" t="s">
        <v>84</v>
      </c>
      <c r="B162" s="78" t="s">
        <v>85</v>
      </c>
      <c r="C162" s="78" t="s">
        <v>324</v>
      </c>
      <c r="D162" s="78" t="s">
        <v>160</v>
      </c>
      <c r="E162" s="78" t="s">
        <v>1780</v>
      </c>
      <c r="F162" s="78" t="s">
        <v>1649</v>
      </c>
      <c r="G162" s="78" t="s">
        <v>151</v>
      </c>
      <c r="H162" s="78" t="s">
        <v>146</v>
      </c>
    </row>
    <row r="163" customFormat="false" ht="15" hidden="false" customHeight="false" outlineLevel="0" collapsed="false">
      <c r="A163" s="78" t="s">
        <v>84</v>
      </c>
      <c r="B163" s="78" t="s">
        <v>85</v>
      </c>
      <c r="C163" s="78" t="s">
        <v>324</v>
      </c>
      <c r="D163" s="78" t="s">
        <v>160</v>
      </c>
      <c r="E163" s="78" t="s">
        <v>1781</v>
      </c>
      <c r="F163" s="78" t="s">
        <v>1676</v>
      </c>
      <c r="G163" s="78" t="s">
        <v>151</v>
      </c>
      <c r="H163" s="78" t="s">
        <v>146</v>
      </c>
    </row>
    <row r="164" customFormat="false" ht="15" hidden="false" customHeight="false" outlineLevel="0" collapsed="false">
      <c r="A164" s="78" t="s">
        <v>84</v>
      </c>
      <c r="B164" s="78" t="s">
        <v>85</v>
      </c>
      <c r="C164" s="78" t="s">
        <v>324</v>
      </c>
      <c r="D164" s="78" t="s">
        <v>160</v>
      </c>
      <c r="E164" s="78" t="s">
        <v>1782</v>
      </c>
      <c r="F164" s="78" t="s">
        <v>1665</v>
      </c>
      <c r="G164" s="78" t="s">
        <v>151</v>
      </c>
      <c r="H164" s="78" t="s">
        <v>146</v>
      </c>
    </row>
    <row r="165" customFormat="false" ht="15" hidden="false" customHeight="false" outlineLevel="0" collapsed="false">
      <c r="A165" s="78" t="s">
        <v>84</v>
      </c>
      <c r="B165" s="78" t="s">
        <v>85</v>
      </c>
      <c r="C165" s="78" t="s">
        <v>324</v>
      </c>
      <c r="D165" s="78" t="s">
        <v>160</v>
      </c>
      <c r="E165" s="78" t="s">
        <v>1783</v>
      </c>
      <c r="F165" s="78" t="s">
        <v>1685</v>
      </c>
      <c r="G165" s="78" t="s">
        <v>151</v>
      </c>
      <c r="H165" s="78" t="s">
        <v>146</v>
      </c>
    </row>
    <row r="166" customFormat="false" ht="15" hidden="false" customHeight="false" outlineLevel="0" collapsed="false">
      <c r="A166" s="78" t="s">
        <v>84</v>
      </c>
      <c r="B166" s="78" t="s">
        <v>85</v>
      </c>
      <c r="C166" s="78" t="s">
        <v>324</v>
      </c>
      <c r="D166" s="78" t="s">
        <v>160</v>
      </c>
      <c r="E166" s="78" t="s">
        <v>1784</v>
      </c>
      <c r="F166" s="78" t="s">
        <v>1683</v>
      </c>
      <c r="G166" s="78" t="s">
        <v>151</v>
      </c>
      <c r="H166" s="78" t="s">
        <v>146</v>
      </c>
    </row>
    <row r="167" customFormat="false" ht="15" hidden="false" customHeight="false" outlineLevel="0" collapsed="false">
      <c r="A167" s="78" t="s">
        <v>84</v>
      </c>
      <c r="B167" s="78" t="s">
        <v>85</v>
      </c>
      <c r="C167" s="78" t="s">
        <v>324</v>
      </c>
      <c r="D167" s="78" t="s">
        <v>160</v>
      </c>
      <c r="E167" s="78" t="s">
        <v>1785</v>
      </c>
      <c r="F167" s="78" t="s">
        <v>1692</v>
      </c>
      <c r="G167" s="78" t="s">
        <v>151</v>
      </c>
      <c r="H167" s="78" t="s">
        <v>146</v>
      </c>
    </row>
    <row r="168" customFormat="false" ht="15" hidden="false" customHeight="false" outlineLevel="0" collapsed="false">
      <c r="A168" s="78" t="s">
        <v>84</v>
      </c>
      <c r="B168" s="78" t="s">
        <v>85</v>
      </c>
      <c r="C168" s="78" t="s">
        <v>324</v>
      </c>
      <c r="D168" s="78" t="s">
        <v>160</v>
      </c>
      <c r="E168" s="78" t="s">
        <v>1786</v>
      </c>
      <c r="F168" s="78" t="s">
        <v>1694</v>
      </c>
      <c r="G168" s="78" t="s">
        <v>151</v>
      </c>
      <c r="H168" s="78" t="s">
        <v>146</v>
      </c>
    </row>
    <row r="169" customFormat="false" ht="15" hidden="false" customHeight="false" outlineLevel="0" collapsed="false">
      <c r="A169" s="78" t="s">
        <v>84</v>
      </c>
      <c r="B169" s="78" t="s">
        <v>85</v>
      </c>
      <c r="C169" s="78" t="s">
        <v>324</v>
      </c>
      <c r="D169" s="78" t="s">
        <v>160</v>
      </c>
      <c r="E169" s="78" t="s">
        <v>1787</v>
      </c>
      <c r="F169" s="78" t="s">
        <v>1699</v>
      </c>
      <c r="G169" s="78" t="s">
        <v>151</v>
      </c>
      <c r="H169" s="78" t="s">
        <v>146</v>
      </c>
    </row>
    <row r="170" customFormat="false" ht="15" hidden="false" customHeight="false" outlineLevel="0" collapsed="false">
      <c r="A170" s="78" t="s">
        <v>84</v>
      </c>
      <c r="B170" s="78" t="s">
        <v>85</v>
      </c>
      <c r="C170" s="78" t="s">
        <v>324</v>
      </c>
      <c r="D170" s="78" t="s">
        <v>160</v>
      </c>
      <c r="E170" s="78" t="s">
        <v>1788</v>
      </c>
      <c r="F170" s="78" t="s">
        <v>1704</v>
      </c>
      <c r="G170" s="78" t="s">
        <v>151</v>
      </c>
      <c r="H170" s="78" t="s">
        <v>146</v>
      </c>
    </row>
    <row r="171" customFormat="false" ht="15" hidden="false" customHeight="false" outlineLevel="0" collapsed="false">
      <c r="A171" s="78" t="s">
        <v>84</v>
      </c>
      <c r="B171" s="78" t="s">
        <v>85</v>
      </c>
      <c r="C171" s="78" t="s">
        <v>324</v>
      </c>
      <c r="D171" s="78" t="s">
        <v>160</v>
      </c>
      <c r="E171" s="78" t="s">
        <v>1789</v>
      </c>
      <c r="F171" s="78" t="s">
        <v>1752</v>
      </c>
      <c r="G171" s="78" t="s">
        <v>151</v>
      </c>
      <c r="H171" s="78" t="s">
        <v>146</v>
      </c>
    </row>
    <row r="172" customFormat="false" ht="15" hidden="false" customHeight="false" outlineLevel="0" collapsed="false">
      <c r="A172" s="78" t="s">
        <v>84</v>
      </c>
      <c r="B172" s="78" t="s">
        <v>85</v>
      </c>
      <c r="C172" s="78" t="s">
        <v>324</v>
      </c>
      <c r="D172" s="78" t="s">
        <v>160</v>
      </c>
      <c r="E172" s="78" t="s">
        <v>1790</v>
      </c>
      <c r="F172" s="78" t="s">
        <v>1703</v>
      </c>
      <c r="G172" s="78" t="s">
        <v>151</v>
      </c>
      <c r="H172" s="78" t="s">
        <v>146</v>
      </c>
    </row>
    <row r="173" customFormat="false" ht="15" hidden="false" customHeight="false" outlineLevel="0" collapsed="false">
      <c r="A173" s="78" t="s">
        <v>84</v>
      </c>
      <c r="B173" s="78" t="s">
        <v>85</v>
      </c>
      <c r="C173" s="78" t="s">
        <v>324</v>
      </c>
      <c r="D173" s="78" t="s">
        <v>160</v>
      </c>
      <c r="E173" s="78" t="s">
        <v>1791</v>
      </c>
      <c r="F173" s="78" t="s">
        <v>1606</v>
      </c>
      <c r="G173" s="78" t="s">
        <v>151</v>
      </c>
      <c r="H173" s="78" t="s">
        <v>146</v>
      </c>
    </row>
    <row r="174" customFormat="false" ht="15" hidden="false" customHeight="false" outlineLevel="0" collapsed="false">
      <c r="A174" s="78" t="s">
        <v>84</v>
      </c>
      <c r="B174" s="78" t="s">
        <v>85</v>
      </c>
      <c r="C174" s="78" t="s">
        <v>324</v>
      </c>
      <c r="D174" s="78" t="s">
        <v>160</v>
      </c>
      <c r="E174" s="78" t="s">
        <v>1792</v>
      </c>
      <c r="F174" s="78" t="s">
        <v>1714</v>
      </c>
      <c r="G174" s="78" t="s">
        <v>151</v>
      </c>
      <c r="H174" s="78" t="s">
        <v>146</v>
      </c>
    </row>
    <row r="175" customFormat="false" ht="15" hidden="false" customHeight="false" outlineLevel="0" collapsed="false">
      <c r="A175" s="78" t="s">
        <v>84</v>
      </c>
      <c r="B175" s="78" t="s">
        <v>85</v>
      </c>
      <c r="C175" s="78" t="s">
        <v>324</v>
      </c>
      <c r="D175" s="78" t="s">
        <v>160</v>
      </c>
      <c r="E175" s="78" t="s">
        <v>1793</v>
      </c>
      <c r="F175" s="78" t="s">
        <v>1719</v>
      </c>
      <c r="G175" s="78" t="s">
        <v>151</v>
      </c>
      <c r="H175" s="78" t="s">
        <v>146</v>
      </c>
    </row>
    <row r="176" customFormat="false" ht="15" hidden="false" customHeight="false" outlineLevel="0" collapsed="false">
      <c r="A176" s="78" t="s">
        <v>84</v>
      </c>
      <c r="B176" s="78" t="s">
        <v>85</v>
      </c>
      <c r="C176" s="78" t="s">
        <v>324</v>
      </c>
      <c r="D176" s="78" t="s">
        <v>160</v>
      </c>
      <c r="E176" s="78" t="s">
        <v>1794</v>
      </c>
      <c r="F176" s="78" t="s">
        <v>1725</v>
      </c>
      <c r="G176" s="78" t="s">
        <v>151</v>
      </c>
      <c r="H176" s="78" t="s">
        <v>146</v>
      </c>
    </row>
    <row r="177" customFormat="false" ht="15" hidden="false" customHeight="false" outlineLevel="0" collapsed="false">
      <c r="A177" s="78" t="s">
        <v>84</v>
      </c>
      <c r="B177" s="78" t="s">
        <v>85</v>
      </c>
      <c r="C177" s="78" t="s">
        <v>324</v>
      </c>
      <c r="D177" s="78" t="s">
        <v>160</v>
      </c>
      <c r="E177" s="78" t="s">
        <v>1795</v>
      </c>
      <c r="F177" s="78" t="s">
        <v>1577</v>
      </c>
      <c r="G177" s="78" t="s">
        <v>151</v>
      </c>
      <c r="H177" s="78" t="s">
        <v>146</v>
      </c>
    </row>
    <row r="178" customFormat="false" ht="15" hidden="false" customHeight="false" outlineLevel="0" collapsed="false">
      <c r="A178" s="78" t="s">
        <v>87</v>
      </c>
      <c r="B178" s="78" t="s">
        <v>88</v>
      </c>
      <c r="C178" s="78" t="s">
        <v>343</v>
      </c>
      <c r="D178" s="78" t="s">
        <v>160</v>
      </c>
      <c r="E178" s="78" t="s">
        <v>1771</v>
      </c>
      <c r="F178" s="78" t="s">
        <v>1584</v>
      </c>
      <c r="G178" s="78" t="s">
        <v>151</v>
      </c>
      <c r="H178" s="78" t="s">
        <v>146</v>
      </c>
    </row>
    <row r="179" customFormat="false" ht="15" hidden="false" customHeight="false" outlineLevel="0" collapsed="false">
      <c r="A179" s="78" t="s">
        <v>87</v>
      </c>
      <c r="B179" s="78" t="s">
        <v>88</v>
      </c>
      <c r="C179" s="78" t="s">
        <v>343</v>
      </c>
      <c r="D179" s="78" t="s">
        <v>160</v>
      </c>
      <c r="E179" s="78" t="s">
        <v>1772</v>
      </c>
      <c r="F179" s="78" t="s">
        <v>1628</v>
      </c>
      <c r="G179" s="78" t="s">
        <v>151</v>
      </c>
      <c r="H179" s="78" t="s">
        <v>151</v>
      </c>
    </row>
    <row r="180" customFormat="false" ht="15" hidden="false" customHeight="false" outlineLevel="0" collapsed="false">
      <c r="A180" s="78" t="s">
        <v>87</v>
      </c>
      <c r="B180" s="78" t="s">
        <v>88</v>
      </c>
      <c r="C180" s="78" t="s">
        <v>343</v>
      </c>
      <c r="D180" s="78" t="s">
        <v>160</v>
      </c>
      <c r="E180" s="78" t="s">
        <v>1773</v>
      </c>
      <c r="F180" s="78" t="s">
        <v>1603</v>
      </c>
      <c r="G180" s="78" t="s">
        <v>151</v>
      </c>
      <c r="H180" s="78" t="s">
        <v>146</v>
      </c>
    </row>
    <row r="181" customFormat="false" ht="15" hidden="false" customHeight="false" outlineLevel="0" collapsed="false">
      <c r="A181" s="78" t="s">
        <v>87</v>
      </c>
      <c r="B181" s="78" t="s">
        <v>88</v>
      </c>
      <c r="C181" s="78" t="s">
        <v>343</v>
      </c>
      <c r="D181" s="78" t="s">
        <v>160</v>
      </c>
      <c r="E181" s="78" t="s">
        <v>1774</v>
      </c>
      <c r="F181" s="78" t="s">
        <v>1617</v>
      </c>
      <c r="G181" s="78" t="s">
        <v>151</v>
      </c>
      <c r="H181" s="78" t="s">
        <v>146</v>
      </c>
    </row>
    <row r="182" customFormat="false" ht="15" hidden="false" customHeight="false" outlineLevel="0" collapsed="false">
      <c r="A182" s="78" t="s">
        <v>87</v>
      </c>
      <c r="B182" s="78" t="s">
        <v>88</v>
      </c>
      <c r="C182" s="78" t="s">
        <v>343</v>
      </c>
      <c r="D182" s="78" t="s">
        <v>160</v>
      </c>
      <c r="E182" s="78" t="s">
        <v>1775</v>
      </c>
      <c r="F182" s="78" t="s">
        <v>1619</v>
      </c>
      <c r="G182" s="78" t="s">
        <v>151</v>
      </c>
      <c r="H182" s="78" t="s">
        <v>146</v>
      </c>
    </row>
    <row r="183" customFormat="false" ht="15" hidden="false" customHeight="false" outlineLevel="0" collapsed="false">
      <c r="A183" s="78" t="s">
        <v>87</v>
      </c>
      <c r="B183" s="78" t="s">
        <v>88</v>
      </c>
      <c r="C183" s="78" t="s">
        <v>343</v>
      </c>
      <c r="D183" s="78" t="s">
        <v>160</v>
      </c>
      <c r="E183" s="78" t="s">
        <v>1776</v>
      </c>
      <c r="F183" s="78" t="s">
        <v>1625</v>
      </c>
      <c r="G183" s="78" t="s">
        <v>151</v>
      </c>
      <c r="H183" s="78" t="s">
        <v>146</v>
      </c>
    </row>
    <row r="184" customFormat="false" ht="15" hidden="false" customHeight="false" outlineLevel="0" collapsed="false">
      <c r="A184" s="78" t="s">
        <v>87</v>
      </c>
      <c r="B184" s="78" t="s">
        <v>88</v>
      </c>
      <c r="C184" s="78" t="s">
        <v>343</v>
      </c>
      <c r="D184" s="78" t="s">
        <v>160</v>
      </c>
      <c r="E184" s="78" t="s">
        <v>1777</v>
      </c>
      <c r="F184" s="78" t="s">
        <v>1636</v>
      </c>
      <c r="G184" s="78" t="s">
        <v>151</v>
      </c>
      <c r="H184" s="78" t="s">
        <v>146</v>
      </c>
    </row>
    <row r="185" customFormat="false" ht="15" hidden="false" customHeight="false" outlineLevel="0" collapsed="false">
      <c r="A185" s="78" t="s">
        <v>87</v>
      </c>
      <c r="B185" s="78" t="s">
        <v>88</v>
      </c>
      <c r="C185" s="78" t="s">
        <v>343</v>
      </c>
      <c r="D185" s="78" t="s">
        <v>160</v>
      </c>
      <c r="E185" s="78" t="s">
        <v>1778</v>
      </c>
      <c r="F185" s="78" t="s">
        <v>1640</v>
      </c>
      <c r="G185" s="78" t="s">
        <v>151</v>
      </c>
      <c r="H185" s="78" t="s">
        <v>146</v>
      </c>
    </row>
    <row r="186" customFormat="false" ht="15" hidden="false" customHeight="false" outlineLevel="0" collapsed="false">
      <c r="A186" s="78" t="s">
        <v>87</v>
      </c>
      <c r="B186" s="78" t="s">
        <v>88</v>
      </c>
      <c r="C186" s="78" t="s">
        <v>343</v>
      </c>
      <c r="D186" s="78" t="s">
        <v>160</v>
      </c>
      <c r="E186" s="78" t="s">
        <v>1779</v>
      </c>
      <c r="F186" s="78" t="s">
        <v>1642</v>
      </c>
      <c r="G186" s="78" t="s">
        <v>151</v>
      </c>
      <c r="H186" s="78" t="s">
        <v>146</v>
      </c>
    </row>
    <row r="187" customFormat="false" ht="15" hidden="false" customHeight="false" outlineLevel="0" collapsed="false">
      <c r="A187" s="78" t="s">
        <v>87</v>
      </c>
      <c r="B187" s="78" t="s">
        <v>88</v>
      </c>
      <c r="C187" s="78" t="s">
        <v>343</v>
      </c>
      <c r="D187" s="78" t="s">
        <v>160</v>
      </c>
      <c r="E187" s="78" t="s">
        <v>1780</v>
      </c>
      <c r="F187" s="78" t="s">
        <v>1649</v>
      </c>
      <c r="G187" s="78" t="s">
        <v>151</v>
      </c>
      <c r="H187" s="78" t="s">
        <v>146</v>
      </c>
    </row>
    <row r="188" customFormat="false" ht="15" hidden="false" customHeight="false" outlineLevel="0" collapsed="false">
      <c r="A188" s="78" t="s">
        <v>87</v>
      </c>
      <c r="B188" s="78" t="s">
        <v>88</v>
      </c>
      <c r="C188" s="78" t="s">
        <v>343</v>
      </c>
      <c r="D188" s="78" t="s">
        <v>160</v>
      </c>
      <c r="E188" s="78" t="s">
        <v>1781</v>
      </c>
      <c r="F188" s="78" t="s">
        <v>1676</v>
      </c>
      <c r="G188" s="78" t="s">
        <v>151</v>
      </c>
      <c r="H188" s="78" t="s">
        <v>146</v>
      </c>
    </row>
    <row r="189" customFormat="false" ht="15" hidden="false" customHeight="false" outlineLevel="0" collapsed="false">
      <c r="A189" s="78" t="s">
        <v>87</v>
      </c>
      <c r="B189" s="78" t="s">
        <v>88</v>
      </c>
      <c r="C189" s="78" t="s">
        <v>343</v>
      </c>
      <c r="D189" s="78" t="s">
        <v>160</v>
      </c>
      <c r="E189" s="78" t="s">
        <v>1782</v>
      </c>
      <c r="F189" s="78" t="s">
        <v>1665</v>
      </c>
      <c r="G189" s="78" t="s">
        <v>151</v>
      </c>
      <c r="H189" s="78" t="s">
        <v>146</v>
      </c>
    </row>
    <row r="190" customFormat="false" ht="15" hidden="false" customHeight="false" outlineLevel="0" collapsed="false">
      <c r="A190" s="78" t="s">
        <v>87</v>
      </c>
      <c r="B190" s="78" t="s">
        <v>88</v>
      </c>
      <c r="C190" s="78" t="s">
        <v>343</v>
      </c>
      <c r="D190" s="78" t="s">
        <v>160</v>
      </c>
      <c r="E190" s="78" t="s">
        <v>1783</v>
      </c>
      <c r="F190" s="78" t="s">
        <v>1685</v>
      </c>
      <c r="G190" s="78" t="s">
        <v>151</v>
      </c>
      <c r="H190" s="78" t="s">
        <v>146</v>
      </c>
    </row>
    <row r="191" customFormat="false" ht="15" hidden="false" customHeight="false" outlineLevel="0" collapsed="false">
      <c r="A191" s="78" t="s">
        <v>87</v>
      </c>
      <c r="B191" s="78" t="s">
        <v>88</v>
      </c>
      <c r="C191" s="78" t="s">
        <v>343</v>
      </c>
      <c r="D191" s="78" t="s">
        <v>160</v>
      </c>
      <c r="E191" s="78" t="s">
        <v>1784</v>
      </c>
      <c r="F191" s="78" t="s">
        <v>1683</v>
      </c>
      <c r="G191" s="78" t="s">
        <v>151</v>
      </c>
      <c r="H191" s="78" t="s">
        <v>146</v>
      </c>
    </row>
    <row r="192" customFormat="false" ht="15" hidden="false" customHeight="false" outlineLevel="0" collapsed="false">
      <c r="A192" s="78" t="s">
        <v>87</v>
      </c>
      <c r="B192" s="78" t="s">
        <v>88</v>
      </c>
      <c r="C192" s="78" t="s">
        <v>343</v>
      </c>
      <c r="D192" s="78" t="s">
        <v>160</v>
      </c>
      <c r="E192" s="78" t="s">
        <v>1785</v>
      </c>
      <c r="F192" s="78" t="s">
        <v>1692</v>
      </c>
      <c r="G192" s="78" t="s">
        <v>151</v>
      </c>
      <c r="H192" s="78" t="s">
        <v>146</v>
      </c>
    </row>
    <row r="193" customFormat="false" ht="15" hidden="false" customHeight="false" outlineLevel="0" collapsed="false">
      <c r="A193" s="78" t="s">
        <v>87</v>
      </c>
      <c r="B193" s="78" t="s">
        <v>88</v>
      </c>
      <c r="C193" s="78" t="s">
        <v>343</v>
      </c>
      <c r="D193" s="78" t="s">
        <v>160</v>
      </c>
      <c r="E193" s="78" t="s">
        <v>1786</v>
      </c>
      <c r="F193" s="78" t="s">
        <v>1694</v>
      </c>
      <c r="G193" s="78" t="s">
        <v>151</v>
      </c>
      <c r="H193" s="78" t="s">
        <v>146</v>
      </c>
    </row>
    <row r="194" customFormat="false" ht="15" hidden="false" customHeight="false" outlineLevel="0" collapsed="false">
      <c r="A194" s="78" t="s">
        <v>87</v>
      </c>
      <c r="B194" s="78" t="s">
        <v>88</v>
      </c>
      <c r="C194" s="78" t="s">
        <v>343</v>
      </c>
      <c r="D194" s="78" t="s">
        <v>160</v>
      </c>
      <c r="E194" s="78" t="s">
        <v>1787</v>
      </c>
      <c r="F194" s="78" t="s">
        <v>1699</v>
      </c>
      <c r="G194" s="78" t="s">
        <v>151</v>
      </c>
      <c r="H194" s="78" t="s">
        <v>146</v>
      </c>
    </row>
    <row r="195" customFormat="false" ht="15" hidden="false" customHeight="false" outlineLevel="0" collapsed="false">
      <c r="A195" s="78" t="s">
        <v>87</v>
      </c>
      <c r="B195" s="78" t="s">
        <v>88</v>
      </c>
      <c r="C195" s="78" t="s">
        <v>343</v>
      </c>
      <c r="D195" s="78" t="s">
        <v>160</v>
      </c>
      <c r="E195" s="78" t="s">
        <v>1788</v>
      </c>
      <c r="F195" s="78" t="s">
        <v>1704</v>
      </c>
      <c r="G195" s="78" t="s">
        <v>151</v>
      </c>
      <c r="H195" s="78" t="s">
        <v>146</v>
      </c>
    </row>
    <row r="196" customFormat="false" ht="15" hidden="false" customHeight="false" outlineLevel="0" collapsed="false">
      <c r="A196" s="78" t="s">
        <v>87</v>
      </c>
      <c r="B196" s="78" t="s">
        <v>88</v>
      </c>
      <c r="C196" s="78" t="s">
        <v>343</v>
      </c>
      <c r="D196" s="78" t="s">
        <v>160</v>
      </c>
      <c r="E196" s="78" t="s">
        <v>1789</v>
      </c>
      <c r="F196" s="78" t="s">
        <v>1752</v>
      </c>
      <c r="G196" s="78" t="s">
        <v>151</v>
      </c>
      <c r="H196" s="78" t="s">
        <v>146</v>
      </c>
    </row>
    <row r="197" customFormat="false" ht="15" hidden="false" customHeight="false" outlineLevel="0" collapsed="false">
      <c r="A197" s="78" t="s">
        <v>87</v>
      </c>
      <c r="B197" s="78" t="s">
        <v>88</v>
      </c>
      <c r="C197" s="78" t="s">
        <v>343</v>
      </c>
      <c r="D197" s="78" t="s">
        <v>160</v>
      </c>
      <c r="E197" s="78" t="s">
        <v>1790</v>
      </c>
      <c r="F197" s="78" t="s">
        <v>1703</v>
      </c>
      <c r="G197" s="78" t="s">
        <v>151</v>
      </c>
      <c r="H197" s="78" t="s">
        <v>146</v>
      </c>
    </row>
    <row r="198" customFormat="false" ht="15" hidden="false" customHeight="false" outlineLevel="0" collapsed="false">
      <c r="A198" s="78" t="s">
        <v>87</v>
      </c>
      <c r="B198" s="78" t="s">
        <v>88</v>
      </c>
      <c r="C198" s="78" t="s">
        <v>343</v>
      </c>
      <c r="D198" s="78" t="s">
        <v>160</v>
      </c>
      <c r="E198" s="78" t="s">
        <v>1791</v>
      </c>
      <c r="F198" s="78" t="s">
        <v>1606</v>
      </c>
      <c r="G198" s="78" t="s">
        <v>151</v>
      </c>
      <c r="H198" s="78" t="s">
        <v>146</v>
      </c>
    </row>
    <row r="199" customFormat="false" ht="15" hidden="false" customHeight="false" outlineLevel="0" collapsed="false">
      <c r="A199" s="78" t="s">
        <v>87</v>
      </c>
      <c r="B199" s="78" t="s">
        <v>88</v>
      </c>
      <c r="C199" s="78" t="s">
        <v>343</v>
      </c>
      <c r="D199" s="78" t="s">
        <v>160</v>
      </c>
      <c r="E199" s="78" t="s">
        <v>1792</v>
      </c>
      <c r="F199" s="78" t="s">
        <v>1714</v>
      </c>
      <c r="G199" s="78" t="s">
        <v>151</v>
      </c>
      <c r="H199" s="78" t="s">
        <v>146</v>
      </c>
    </row>
    <row r="200" customFormat="false" ht="15" hidden="false" customHeight="false" outlineLevel="0" collapsed="false">
      <c r="A200" s="78" t="s">
        <v>87</v>
      </c>
      <c r="B200" s="78" t="s">
        <v>88</v>
      </c>
      <c r="C200" s="78" t="s">
        <v>343</v>
      </c>
      <c r="D200" s="78" t="s">
        <v>160</v>
      </c>
      <c r="E200" s="78" t="s">
        <v>1793</v>
      </c>
      <c r="F200" s="78" t="s">
        <v>1719</v>
      </c>
      <c r="G200" s="78" t="s">
        <v>151</v>
      </c>
      <c r="H200" s="78" t="s">
        <v>146</v>
      </c>
    </row>
    <row r="201" customFormat="false" ht="15" hidden="false" customHeight="false" outlineLevel="0" collapsed="false">
      <c r="A201" s="78" t="s">
        <v>87</v>
      </c>
      <c r="B201" s="78" t="s">
        <v>88</v>
      </c>
      <c r="C201" s="78" t="s">
        <v>343</v>
      </c>
      <c r="D201" s="78" t="s">
        <v>160</v>
      </c>
      <c r="E201" s="78" t="s">
        <v>1794</v>
      </c>
      <c r="F201" s="78" t="s">
        <v>1725</v>
      </c>
      <c r="G201" s="78" t="s">
        <v>151</v>
      </c>
      <c r="H201" s="78" t="s">
        <v>146</v>
      </c>
    </row>
    <row r="202" customFormat="false" ht="15" hidden="false" customHeight="false" outlineLevel="0" collapsed="false">
      <c r="A202" s="78" t="s">
        <v>87</v>
      </c>
      <c r="B202" s="78" t="s">
        <v>88</v>
      </c>
      <c r="C202" s="78" t="s">
        <v>343</v>
      </c>
      <c r="D202" s="78" t="s">
        <v>160</v>
      </c>
      <c r="E202" s="78" t="s">
        <v>1795</v>
      </c>
      <c r="F202" s="78" t="s">
        <v>1577</v>
      </c>
      <c r="G202" s="78" t="s">
        <v>151</v>
      </c>
      <c r="H202" s="78" t="s">
        <v>146</v>
      </c>
    </row>
    <row r="203" customFormat="false" ht="15" hidden="false" customHeight="false" outlineLevel="0" collapsed="false">
      <c r="A203" s="78" t="s">
        <v>87</v>
      </c>
      <c r="B203" s="78" t="s">
        <v>88</v>
      </c>
      <c r="C203" s="78" t="s">
        <v>396</v>
      </c>
      <c r="D203" s="78" t="s">
        <v>397</v>
      </c>
      <c r="E203" s="78" t="s">
        <v>1569</v>
      </c>
      <c r="F203" s="78" t="s">
        <v>1569</v>
      </c>
      <c r="G203" s="78" t="s">
        <v>151</v>
      </c>
      <c r="H203" s="78" t="s">
        <v>146</v>
      </c>
    </row>
    <row r="204" customFormat="false" ht="15" hidden="false" customHeight="false" outlineLevel="0" collapsed="false">
      <c r="A204" s="78" t="s">
        <v>87</v>
      </c>
      <c r="B204" s="78" t="s">
        <v>88</v>
      </c>
      <c r="C204" s="78" t="s">
        <v>396</v>
      </c>
      <c r="D204" s="78" t="s">
        <v>397</v>
      </c>
      <c r="E204" s="78" t="s">
        <v>1570</v>
      </c>
      <c r="F204" s="78" t="s">
        <v>1570</v>
      </c>
      <c r="G204" s="78" t="s">
        <v>151</v>
      </c>
      <c r="H204" s="78" t="s">
        <v>146</v>
      </c>
    </row>
    <row r="205" customFormat="false" ht="15" hidden="false" customHeight="false" outlineLevel="0" collapsed="false">
      <c r="A205" s="78" t="s">
        <v>87</v>
      </c>
      <c r="B205" s="78" t="s">
        <v>88</v>
      </c>
      <c r="C205" s="78" t="s">
        <v>396</v>
      </c>
      <c r="D205" s="78" t="s">
        <v>397</v>
      </c>
      <c r="E205" s="78" t="s">
        <v>1524</v>
      </c>
      <c r="F205" s="78" t="s">
        <v>1524</v>
      </c>
      <c r="G205" s="78" t="s">
        <v>151</v>
      </c>
      <c r="H205" s="78" t="s">
        <v>146</v>
      </c>
    </row>
    <row r="206" customFormat="false" ht="15" hidden="false" customHeight="false" outlineLevel="0" collapsed="false">
      <c r="A206" s="78" t="s">
        <v>87</v>
      </c>
      <c r="B206" s="78" t="s">
        <v>88</v>
      </c>
      <c r="C206" s="78" t="s">
        <v>396</v>
      </c>
      <c r="D206" s="78" t="s">
        <v>397</v>
      </c>
      <c r="E206" s="78" t="s">
        <v>1571</v>
      </c>
      <c r="F206" s="78" t="s">
        <v>1571</v>
      </c>
      <c r="G206" s="78" t="s">
        <v>151</v>
      </c>
      <c r="H206" s="78" t="s">
        <v>146</v>
      </c>
    </row>
    <row r="207" customFormat="false" ht="15" hidden="false" customHeight="false" outlineLevel="0" collapsed="false">
      <c r="A207" s="78" t="s">
        <v>87</v>
      </c>
      <c r="B207" s="78" t="s">
        <v>88</v>
      </c>
      <c r="C207" s="78" t="s">
        <v>396</v>
      </c>
      <c r="D207" s="78" t="s">
        <v>397</v>
      </c>
      <c r="E207" s="78" t="s">
        <v>1572</v>
      </c>
      <c r="F207" s="78" t="s">
        <v>1572</v>
      </c>
      <c r="G207" s="78" t="s">
        <v>151</v>
      </c>
      <c r="H207" s="78" t="s">
        <v>146</v>
      </c>
    </row>
    <row r="208" customFormat="false" ht="15" hidden="false" customHeight="false" outlineLevel="0" collapsed="false">
      <c r="A208" s="78" t="s">
        <v>87</v>
      </c>
      <c r="B208" s="78" t="s">
        <v>88</v>
      </c>
      <c r="C208" s="78" t="s">
        <v>396</v>
      </c>
      <c r="D208" s="78" t="s">
        <v>397</v>
      </c>
      <c r="E208" s="78" t="s">
        <v>1573</v>
      </c>
      <c r="F208" s="78" t="s">
        <v>1573</v>
      </c>
      <c r="G208" s="78" t="s">
        <v>151</v>
      </c>
      <c r="H208" s="78" t="s">
        <v>146</v>
      </c>
    </row>
    <row r="209" customFormat="false" ht="15" hidden="false" customHeight="false" outlineLevel="0" collapsed="false">
      <c r="A209" s="78" t="s">
        <v>87</v>
      </c>
      <c r="B209" s="78" t="s">
        <v>88</v>
      </c>
      <c r="C209" s="78" t="s">
        <v>396</v>
      </c>
      <c r="D209" s="78" t="s">
        <v>397</v>
      </c>
      <c r="E209" s="78" t="s">
        <v>1574</v>
      </c>
      <c r="F209" s="78" t="s">
        <v>1574</v>
      </c>
      <c r="G209" s="78" t="s">
        <v>151</v>
      </c>
      <c r="H209" s="78" t="s">
        <v>146</v>
      </c>
    </row>
    <row r="210" customFormat="false" ht="15" hidden="false" customHeight="false" outlineLevel="0" collapsed="false">
      <c r="A210" s="78" t="s">
        <v>87</v>
      </c>
      <c r="B210" s="78" t="s">
        <v>88</v>
      </c>
      <c r="C210" s="78" t="s">
        <v>396</v>
      </c>
      <c r="D210" s="78" t="s">
        <v>397</v>
      </c>
      <c r="E210" s="78" t="s">
        <v>1575</v>
      </c>
      <c r="F210" s="78" t="s">
        <v>1575</v>
      </c>
      <c r="G210" s="78" t="s">
        <v>151</v>
      </c>
      <c r="H210" s="78" t="s">
        <v>146</v>
      </c>
    </row>
    <row r="211" customFormat="false" ht="15" hidden="false" customHeight="false" outlineLevel="0" collapsed="false">
      <c r="A211" s="78" t="s">
        <v>87</v>
      </c>
      <c r="B211" s="78" t="s">
        <v>88</v>
      </c>
      <c r="C211" s="78" t="s">
        <v>396</v>
      </c>
      <c r="D211" s="78" t="s">
        <v>397</v>
      </c>
      <c r="E211" s="78" t="s">
        <v>1576</v>
      </c>
      <c r="F211" s="78" t="s">
        <v>1576</v>
      </c>
      <c r="G211" s="78" t="s">
        <v>151</v>
      </c>
      <c r="H211" s="78" t="s">
        <v>146</v>
      </c>
    </row>
    <row r="212" customFormat="false" ht="15" hidden="false" customHeight="false" outlineLevel="0" collapsed="false">
      <c r="A212" s="78" t="s">
        <v>87</v>
      </c>
      <c r="B212" s="78" t="s">
        <v>88</v>
      </c>
      <c r="C212" s="78" t="s">
        <v>421</v>
      </c>
      <c r="D212" s="78" t="s">
        <v>275</v>
      </c>
      <c r="E212" s="78" t="s">
        <v>1552</v>
      </c>
      <c r="F212" s="78" t="s">
        <v>1552</v>
      </c>
      <c r="G212" s="78" t="s">
        <v>151</v>
      </c>
      <c r="H212" s="78" t="s">
        <v>151</v>
      </c>
    </row>
    <row r="213" customFormat="false" ht="15" hidden="false" customHeight="false" outlineLevel="0" collapsed="false">
      <c r="A213" s="78" t="s">
        <v>87</v>
      </c>
      <c r="B213" s="78" t="s">
        <v>88</v>
      </c>
      <c r="C213" s="78" t="s">
        <v>421</v>
      </c>
      <c r="D213" s="78" t="s">
        <v>275</v>
      </c>
      <c r="E213" s="78" t="s">
        <v>1762</v>
      </c>
      <c r="F213" s="78" t="s">
        <v>1762</v>
      </c>
      <c r="G213" s="78" t="s">
        <v>151</v>
      </c>
      <c r="H213" s="78" t="s">
        <v>146</v>
      </c>
    </row>
    <row r="214" customFormat="false" ht="15" hidden="false" customHeight="false" outlineLevel="0" collapsed="false">
      <c r="A214" s="78" t="s">
        <v>87</v>
      </c>
      <c r="B214" s="78" t="s">
        <v>88</v>
      </c>
      <c r="C214" s="78" t="s">
        <v>422</v>
      </c>
      <c r="D214" s="78" t="s">
        <v>423</v>
      </c>
      <c r="E214" s="78" t="s">
        <v>1565</v>
      </c>
      <c r="F214" s="78" t="s">
        <v>1565</v>
      </c>
      <c r="G214" s="78" t="s">
        <v>151</v>
      </c>
      <c r="H214" s="78" t="s">
        <v>146</v>
      </c>
    </row>
    <row r="215" customFormat="false" ht="15" hidden="false" customHeight="false" outlineLevel="0" collapsed="false">
      <c r="A215" s="78" t="s">
        <v>87</v>
      </c>
      <c r="B215" s="78" t="s">
        <v>88</v>
      </c>
      <c r="C215" s="78" t="s">
        <v>422</v>
      </c>
      <c r="D215" s="78" t="s">
        <v>423</v>
      </c>
      <c r="E215" s="78" t="s">
        <v>1566</v>
      </c>
      <c r="F215" s="78" t="s">
        <v>1566</v>
      </c>
      <c r="G215" s="78" t="s">
        <v>151</v>
      </c>
      <c r="H215" s="78" t="s">
        <v>146</v>
      </c>
    </row>
    <row r="216" customFormat="false" ht="15" hidden="false" customHeight="false" outlineLevel="0" collapsed="false">
      <c r="A216" s="78" t="s">
        <v>87</v>
      </c>
      <c r="B216" s="78" t="s">
        <v>88</v>
      </c>
      <c r="C216" s="78" t="s">
        <v>422</v>
      </c>
      <c r="D216" s="78" t="s">
        <v>423</v>
      </c>
      <c r="E216" s="78" t="s">
        <v>1567</v>
      </c>
      <c r="F216" s="78" t="s">
        <v>1567</v>
      </c>
      <c r="G216" s="78" t="s">
        <v>151</v>
      </c>
      <c r="H216" s="78" t="s">
        <v>146</v>
      </c>
    </row>
    <row r="217" customFormat="false" ht="15" hidden="false" customHeight="false" outlineLevel="0" collapsed="false">
      <c r="A217" s="78" t="s">
        <v>87</v>
      </c>
      <c r="B217" s="78" t="s">
        <v>88</v>
      </c>
      <c r="C217" s="78" t="s">
        <v>422</v>
      </c>
      <c r="D217" s="78" t="s">
        <v>423</v>
      </c>
      <c r="E217" s="78" t="s">
        <v>1568</v>
      </c>
      <c r="F217" s="78" t="s">
        <v>1568</v>
      </c>
      <c r="G217" s="78" t="s">
        <v>151</v>
      </c>
      <c r="H217" s="78" t="s">
        <v>146</v>
      </c>
    </row>
    <row r="218" customFormat="false" ht="15" hidden="false" customHeight="false" outlineLevel="0" collapsed="false">
      <c r="A218" s="78" t="s">
        <v>87</v>
      </c>
      <c r="B218" s="78" t="s">
        <v>88</v>
      </c>
      <c r="C218" s="78" t="s">
        <v>458</v>
      </c>
      <c r="D218" s="78" t="s">
        <v>459</v>
      </c>
      <c r="E218" s="78" t="s">
        <v>1577</v>
      </c>
      <c r="F218" s="78" t="s">
        <v>1577</v>
      </c>
      <c r="G218" s="78" t="s">
        <v>151</v>
      </c>
      <c r="H218" s="78" t="s">
        <v>146</v>
      </c>
    </row>
    <row r="219" customFormat="false" ht="15" hidden="false" customHeight="false" outlineLevel="0" collapsed="false">
      <c r="A219" s="78" t="s">
        <v>87</v>
      </c>
      <c r="B219" s="78" t="s">
        <v>88</v>
      </c>
      <c r="C219" s="78" t="s">
        <v>458</v>
      </c>
      <c r="D219" s="78" t="s">
        <v>459</v>
      </c>
      <c r="E219" s="78" t="s">
        <v>1578</v>
      </c>
      <c r="F219" s="78" t="s">
        <v>1578</v>
      </c>
      <c r="G219" s="78" t="s">
        <v>151</v>
      </c>
      <c r="H219" s="78" t="s">
        <v>146</v>
      </c>
    </row>
    <row r="220" customFormat="false" ht="15" hidden="false" customHeight="false" outlineLevel="0" collapsed="false">
      <c r="A220" s="78" t="s">
        <v>87</v>
      </c>
      <c r="B220" s="78" t="s">
        <v>88</v>
      </c>
      <c r="C220" s="78" t="s">
        <v>458</v>
      </c>
      <c r="D220" s="78" t="s">
        <v>459</v>
      </c>
      <c r="E220" s="78" t="s">
        <v>1579</v>
      </c>
      <c r="F220" s="78" t="s">
        <v>1579</v>
      </c>
      <c r="G220" s="78" t="s">
        <v>151</v>
      </c>
      <c r="H220" s="78" t="s">
        <v>146</v>
      </c>
    </row>
    <row r="221" customFormat="false" ht="15" hidden="false" customHeight="false" outlineLevel="0" collapsed="false">
      <c r="A221" s="78" t="s">
        <v>87</v>
      </c>
      <c r="B221" s="78" t="s">
        <v>88</v>
      </c>
      <c r="C221" s="78" t="s">
        <v>458</v>
      </c>
      <c r="D221" s="78" t="s">
        <v>459</v>
      </c>
      <c r="E221" s="78" t="s">
        <v>1580</v>
      </c>
      <c r="F221" s="78" t="s">
        <v>1580</v>
      </c>
      <c r="G221" s="78" t="s">
        <v>151</v>
      </c>
      <c r="H221" s="78" t="s">
        <v>146</v>
      </c>
    </row>
    <row r="222" customFormat="false" ht="15" hidden="false" customHeight="false" outlineLevel="0" collapsed="false">
      <c r="A222" s="78" t="s">
        <v>87</v>
      </c>
      <c r="B222" s="78" t="s">
        <v>88</v>
      </c>
      <c r="C222" s="78" t="s">
        <v>458</v>
      </c>
      <c r="D222" s="78" t="s">
        <v>459</v>
      </c>
      <c r="E222" s="78" t="s">
        <v>1581</v>
      </c>
      <c r="F222" s="78" t="s">
        <v>1581</v>
      </c>
      <c r="G222" s="78" t="s">
        <v>151</v>
      </c>
      <c r="H222" s="78" t="s">
        <v>146</v>
      </c>
    </row>
    <row r="223" customFormat="false" ht="15" hidden="false" customHeight="false" outlineLevel="0" collapsed="false">
      <c r="A223" s="78" t="s">
        <v>87</v>
      </c>
      <c r="B223" s="78" t="s">
        <v>88</v>
      </c>
      <c r="C223" s="78" t="s">
        <v>458</v>
      </c>
      <c r="D223" s="78" t="s">
        <v>459</v>
      </c>
      <c r="E223" s="78" t="s">
        <v>1582</v>
      </c>
      <c r="F223" s="78" t="s">
        <v>1582</v>
      </c>
      <c r="G223" s="78" t="s">
        <v>151</v>
      </c>
      <c r="H223" s="78" t="s">
        <v>146</v>
      </c>
    </row>
    <row r="224" customFormat="false" ht="15" hidden="false" customHeight="false" outlineLevel="0" collapsed="false">
      <c r="A224" s="78" t="s">
        <v>87</v>
      </c>
      <c r="B224" s="78" t="s">
        <v>88</v>
      </c>
      <c r="C224" s="78" t="s">
        <v>458</v>
      </c>
      <c r="D224" s="78" t="s">
        <v>459</v>
      </c>
      <c r="E224" s="78" t="s">
        <v>1583</v>
      </c>
      <c r="F224" s="78" t="s">
        <v>1583</v>
      </c>
      <c r="G224" s="78" t="s">
        <v>151</v>
      </c>
      <c r="H224" s="78" t="s">
        <v>146</v>
      </c>
    </row>
    <row r="225" customFormat="false" ht="15" hidden="false" customHeight="false" outlineLevel="0" collapsed="false">
      <c r="A225" s="78" t="s">
        <v>87</v>
      </c>
      <c r="B225" s="78" t="s">
        <v>88</v>
      </c>
      <c r="C225" s="78" t="s">
        <v>458</v>
      </c>
      <c r="D225" s="78" t="s">
        <v>459</v>
      </c>
      <c r="E225" s="78" t="s">
        <v>1584</v>
      </c>
      <c r="F225" s="78" t="s">
        <v>1584</v>
      </c>
      <c r="G225" s="78" t="s">
        <v>151</v>
      </c>
      <c r="H225" s="78" t="s">
        <v>146</v>
      </c>
    </row>
    <row r="226" customFormat="false" ht="15" hidden="false" customHeight="false" outlineLevel="0" collapsed="false">
      <c r="A226" s="78" t="s">
        <v>87</v>
      </c>
      <c r="B226" s="78" t="s">
        <v>88</v>
      </c>
      <c r="C226" s="78" t="s">
        <v>458</v>
      </c>
      <c r="D226" s="78" t="s">
        <v>459</v>
      </c>
      <c r="E226" s="78" t="s">
        <v>1585</v>
      </c>
      <c r="F226" s="78" t="s">
        <v>1585</v>
      </c>
      <c r="G226" s="78" t="s">
        <v>151</v>
      </c>
      <c r="H226" s="78" t="s">
        <v>146</v>
      </c>
    </row>
    <row r="227" customFormat="false" ht="15" hidden="false" customHeight="false" outlineLevel="0" collapsed="false">
      <c r="A227" s="78" t="s">
        <v>87</v>
      </c>
      <c r="B227" s="78" t="s">
        <v>88</v>
      </c>
      <c r="C227" s="78" t="s">
        <v>458</v>
      </c>
      <c r="D227" s="78" t="s">
        <v>459</v>
      </c>
      <c r="E227" s="78" t="s">
        <v>1586</v>
      </c>
      <c r="F227" s="78" t="s">
        <v>1586</v>
      </c>
      <c r="G227" s="78" t="s">
        <v>151</v>
      </c>
      <c r="H227" s="78" t="s">
        <v>146</v>
      </c>
    </row>
    <row r="228" customFormat="false" ht="15" hidden="false" customHeight="false" outlineLevel="0" collapsed="false">
      <c r="A228" s="78" t="s">
        <v>87</v>
      </c>
      <c r="B228" s="78" t="s">
        <v>88</v>
      </c>
      <c r="C228" s="78" t="s">
        <v>458</v>
      </c>
      <c r="D228" s="78" t="s">
        <v>459</v>
      </c>
      <c r="E228" s="78" t="s">
        <v>1587</v>
      </c>
      <c r="F228" s="78" t="s">
        <v>1587</v>
      </c>
      <c r="G228" s="78" t="s">
        <v>151</v>
      </c>
      <c r="H228" s="78" t="s">
        <v>146</v>
      </c>
    </row>
    <row r="229" customFormat="false" ht="15" hidden="false" customHeight="false" outlineLevel="0" collapsed="false">
      <c r="A229" s="78" t="s">
        <v>87</v>
      </c>
      <c r="B229" s="78" t="s">
        <v>88</v>
      </c>
      <c r="C229" s="78" t="s">
        <v>458</v>
      </c>
      <c r="D229" s="78" t="s">
        <v>459</v>
      </c>
      <c r="E229" s="78" t="s">
        <v>1588</v>
      </c>
      <c r="F229" s="78" t="s">
        <v>1588</v>
      </c>
      <c r="G229" s="78" t="s">
        <v>151</v>
      </c>
      <c r="H229" s="78" t="s">
        <v>146</v>
      </c>
    </row>
    <row r="230" customFormat="false" ht="15" hidden="false" customHeight="false" outlineLevel="0" collapsed="false">
      <c r="A230" s="78" t="s">
        <v>87</v>
      </c>
      <c r="B230" s="78" t="s">
        <v>88</v>
      </c>
      <c r="C230" s="78" t="s">
        <v>458</v>
      </c>
      <c r="D230" s="78" t="s">
        <v>459</v>
      </c>
      <c r="E230" s="78" t="s">
        <v>1589</v>
      </c>
      <c r="F230" s="78" t="s">
        <v>1589</v>
      </c>
      <c r="G230" s="78" t="s">
        <v>151</v>
      </c>
      <c r="H230" s="78" t="s">
        <v>146</v>
      </c>
    </row>
    <row r="231" customFormat="false" ht="15" hidden="false" customHeight="false" outlineLevel="0" collapsed="false">
      <c r="A231" s="78" t="s">
        <v>87</v>
      </c>
      <c r="B231" s="78" t="s">
        <v>88</v>
      </c>
      <c r="C231" s="78" t="s">
        <v>458</v>
      </c>
      <c r="D231" s="78" t="s">
        <v>459</v>
      </c>
      <c r="E231" s="78" t="s">
        <v>1590</v>
      </c>
      <c r="F231" s="78" t="s">
        <v>1590</v>
      </c>
      <c r="G231" s="78" t="s">
        <v>151</v>
      </c>
      <c r="H231" s="78" t="s">
        <v>146</v>
      </c>
    </row>
    <row r="232" customFormat="false" ht="15" hidden="false" customHeight="false" outlineLevel="0" collapsed="false">
      <c r="A232" s="78" t="s">
        <v>87</v>
      </c>
      <c r="B232" s="78" t="s">
        <v>88</v>
      </c>
      <c r="C232" s="78" t="s">
        <v>458</v>
      </c>
      <c r="D232" s="78" t="s">
        <v>459</v>
      </c>
      <c r="E232" s="78" t="s">
        <v>1591</v>
      </c>
      <c r="F232" s="78" t="s">
        <v>1591</v>
      </c>
      <c r="G232" s="78" t="s">
        <v>151</v>
      </c>
      <c r="H232" s="78" t="s">
        <v>146</v>
      </c>
    </row>
    <row r="233" customFormat="false" ht="15" hidden="false" customHeight="false" outlineLevel="0" collapsed="false">
      <c r="A233" s="78" t="s">
        <v>87</v>
      </c>
      <c r="B233" s="78" t="s">
        <v>88</v>
      </c>
      <c r="C233" s="78" t="s">
        <v>458</v>
      </c>
      <c r="D233" s="78" t="s">
        <v>459</v>
      </c>
      <c r="E233" s="78" t="s">
        <v>1592</v>
      </c>
      <c r="F233" s="78" t="s">
        <v>1592</v>
      </c>
      <c r="G233" s="78" t="s">
        <v>151</v>
      </c>
      <c r="H233" s="78" t="s">
        <v>146</v>
      </c>
    </row>
    <row r="234" customFormat="false" ht="15" hidden="false" customHeight="false" outlineLevel="0" collapsed="false">
      <c r="A234" s="78" t="s">
        <v>87</v>
      </c>
      <c r="B234" s="78" t="s">
        <v>88</v>
      </c>
      <c r="C234" s="78" t="s">
        <v>458</v>
      </c>
      <c r="D234" s="78" t="s">
        <v>459</v>
      </c>
      <c r="E234" s="78" t="s">
        <v>1593</v>
      </c>
      <c r="F234" s="78" t="s">
        <v>1593</v>
      </c>
      <c r="G234" s="78" t="s">
        <v>151</v>
      </c>
      <c r="H234" s="78" t="s">
        <v>146</v>
      </c>
    </row>
    <row r="235" customFormat="false" ht="15" hidden="false" customHeight="false" outlineLevel="0" collapsed="false">
      <c r="A235" s="78" t="s">
        <v>87</v>
      </c>
      <c r="B235" s="78" t="s">
        <v>88</v>
      </c>
      <c r="C235" s="78" t="s">
        <v>458</v>
      </c>
      <c r="D235" s="78" t="s">
        <v>459</v>
      </c>
      <c r="E235" s="78" t="s">
        <v>1594</v>
      </c>
      <c r="F235" s="78" t="s">
        <v>1594</v>
      </c>
      <c r="G235" s="78" t="s">
        <v>151</v>
      </c>
      <c r="H235" s="78" t="s">
        <v>146</v>
      </c>
    </row>
    <row r="236" customFormat="false" ht="15" hidden="false" customHeight="false" outlineLevel="0" collapsed="false">
      <c r="A236" s="78" t="s">
        <v>87</v>
      </c>
      <c r="B236" s="78" t="s">
        <v>88</v>
      </c>
      <c r="C236" s="78" t="s">
        <v>458</v>
      </c>
      <c r="D236" s="78" t="s">
        <v>459</v>
      </c>
      <c r="E236" s="78" t="s">
        <v>1595</v>
      </c>
      <c r="F236" s="78" t="s">
        <v>1595</v>
      </c>
      <c r="G236" s="78" t="s">
        <v>151</v>
      </c>
      <c r="H236" s="78" t="s">
        <v>146</v>
      </c>
    </row>
    <row r="237" customFormat="false" ht="15" hidden="false" customHeight="false" outlineLevel="0" collapsed="false">
      <c r="A237" s="78" t="s">
        <v>87</v>
      </c>
      <c r="B237" s="78" t="s">
        <v>88</v>
      </c>
      <c r="C237" s="78" t="s">
        <v>458</v>
      </c>
      <c r="D237" s="78" t="s">
        <v>459</v>
      </c>
      <c r="E237" s="78" t="s">
        <v>1596</v>
      </c>
      <c r="F237" s="78" t="s">
        <v>1596</v>
      </c>
      <c r="G237" s="78" t="s">
        <v>151</v>
      </c>
      <c r="H237" s="78" t="s">
        <v>146</v>
      </c>
    </row>
    <row r="238" customFormat="false" ht="15" hidden="false" customHeight="false" outlineLevel="0" collapsed="false">
      <c r="A238" s="78" t="s">
        <v>87</v>
      </c>
      <c r="B238" s="78" t="s">
        <v>88</v>
      </c>
      <c r="C238" s="78" t="s">
        <v>458</v>
      </c>
      <c r="D238" s="78" t="s">
        <v>459</v>
      </c>
      <c r="E238" s="78" t="s">
        <v>1597</v>
      </c>
      <c r="F238" s="78" t="s">
        <v>1597</v>
      </c>
      <c r="G238" s="78" t="s">
        <v>151</v>
      </c>
      <c r="H238" s="78" t="s">
        <v>146</v>
      </c>
    </row>
    <row r="239" customFormat="false" ht="15" hidden="false" customHeight="false" outlineLevel="0" collapsed="false">
      <c r="A239" s="78" t="s">
        <v>87</v>
      </c>
      <c r="B239" s="78" t="s">
        <v>88</v>
      </c>
      <c r="C239" s="78" t="s">
        <v>458</v>
      </c>
      <c r="D239" s="78" t="s">
        <v>459</v>
      </c>
      <c r="E239" s="78" t="s">
        <v>1598</v>
      </c>
      <c r="F239" s="78" t="s">
        <v>1598</v>
      </c>
      <c r="G239" s="78" t="s">
        <v>151</v>
      </c>
      <c r="H239" s="78" t="s">
        <v>146</v>
      </c>
    </row>
    <row r="240" customFormat="false" ht="15" hidden="false" customHeight="false" outlineLevel="0" collapsed="false">
      <c r="A240" s="78" t="s">
        <v>87</v>
      </c>
      <c r="B240" s="78" t="s">
        <v>88</v>
      </c>
      <c r="C240" s="78" t="s">
        <v>458</v>
      </c>
      <c r="D240" s="78" t="s">
        <v>459</v>
      </c>
      <c r="E240" s="78" t="s">
        <v>1599</v>
      </c>
      <c r="F240" s="78" t="s">
        <v>1599</v>
      </c>
      <c r="G240" s="78" t="s">
        <v>151</v>
      </c>
      <c r="H240" s="78" t="s">
        <v>146</v>
      </c>
    </row>
    <row r="241" customFormat="false" ht="15" hidden="false" customHeight="false" outlineLevel="0" collapsed="false">
      <c r="A241" s="78" t="s">
        <v>87</v>
      </c>
      <c r="B241" s="78" t="s">
        <v>88</v>
      </c>
      <c r="C241" s="78" t="s">
        <v>458</v>
      </c>
      <c r="D241" s="78" t="s">
        <v>459</v>
      </c>
      <c r="E241" s="78" t="s">
        <v>1600</v>
      </c>
      <c r="F241" s="78" t="s">
        <v>1600</v>
      </c>
      <c r="G241" s="78" t="s">
        <v>151</v>
      </c>
      <c r="H241" s="78" t="s">
        <v>146</v>
      </c>
    </row>
    <row r="242" customFormat="false" ht="15" hidden="false" customHeight="false" outlineLevel="0" collapsed="false">
      <c r="A242" s="78" t="s">
        <v>87</v>
      </c>
      <c r="B242" s="78" t="s">
        <v>88</v>
      </c>
      <c r="C242" s="78" t="s">
        <v>458</v>
      </c>
      <c r="D242" s="78" t="s">
        <v>459</v>
      </c>
      <c r="E242" s="78" t="s">
        <v>1601</v>
      </c>
      <c r="F242" s="78" t="s">
        <v>1601</v>
      </c>
      <c r="G242" s="78" t="s">
        <v>151</v>
      </c>
      <c r="H242" s="78" t="s">
        <v>146</v>
      </c>
    </row>
    <row r="243" customFormat="false" ht="15" hidden="false" customHeight="false" outlineLevel="0" collapsed="false">
      <c r="A243" s="78" t="s">
        <v>87</v>
      </c>
      <c r="B243" s="78" t="s">
        <v>88</v>
      </c>
      <c r="C243" s="78" t="s">
        <v>458</v>
      </c>
      <c r="D243" s="78" t="s">
        <v>459</v>
      </c>
      <c r="E243" s="78" t="s">
        <v>1602</v>
      </c>
      <c r="F243" s="78" t="s">
        <v>1602</v>
      </c>
      <c r="G243" s="78" t="s">
        <v>151</v>
      </c>
      <c r="H243" s="78" t="s">
        <v>146</v>
      </c>
    </row>
    <row r="244" customFormat="false" ht="15" hidden="false" customHeight="false" outlineLevel="0" collapsed="false">
      <c r="A244" s="78" t="s">
        <v>87</v>
      </c>
      <c r="B244" s="78" t="s">
        <v>88</v>
      </c>
      <c r="C244" s="78" t="s">
        <v>458</v>
      </c>
      <c r="D244" s="78" t="s">
        <v>459</v>
      </c>
      <c r="E244" s="78" t="s">
        <v>1603</v>
      </c>
      <c r="F244" s="78" t="s">
        <v>1603</v>
      </c>
      <c r="G244" s="78" t="s">
        <v>151</v>
      </c>
      <c r="H244" s="78" t="s">
        <v>146</v>
      </c>
    </row>
    <row r="245" customFormat="false" ht="15" hidden="false" customHeight="false" outlineLevel="0" collapsed="false">
      <c r="A245" s="78" t="s">
        <v>87</v>
      </c>
      <c r="B245" s="78" t="s">
        <v>88</v>
      </c>
      <c r="C245" s="78" t="s">
        <v>458</v>
      </c>
      <c r="D245" s="78" t="s">
        <v>459</v>
      </c>
      <c r="E245" s="78" t="s">
        <v>1604</v>
      </c>
      <c r="F245" s="78" t="s">
        <v>1604</v>
      </c>
      <c r="G245" s="78" t="s">
        <v>151</v>
      </c>
      <c r="H245" s="78" t="s">
        <v>146</v>
      </c>
    </row>
    <row r="246" customFormat="false" ht="15" hidden="false" customHeight="false" outlineLevel="0" collapsed="false">
      <c r="A246" s="78" t="s">
        <v>87</v>
      </c>
      <c r="B246" s="78" t="s">
        <v>88</v>
      </c>
      <c r="C246" s="78" t="s">
        <v>458</v>
      </c>
      <c r="D246" s="78" t="s">
        <v>459</v>
      </c>
      <c r="E246" s="78" t="s">
        <v>1605</v>
      </c>
      <c r="F246" s="78" t="s">
        <v>1605</v>
      </c>
      <c r="G246" s="78" t="s">
        <v>151</v>
      </c>
      <c r="H246" s="78" t="s">
        <v>146</v>
      </c>
    </row>
    <row r="247" customFormat="false" ht="15" hidden="false" customHeight="false" outlineLevel="0" collapsed="false">
      <c r="A247" s="78" t="s">
        <v>87</v>
      </c>
      <c r="B247" s="78" t="s">
        <v>88</v>
      </c>
      <c r="C247" s="78" t="s">
        <v>458</v>
      </c>
      <c r="D247" s="78" t="s">
        <v>459</v>
      </c>
      <c r="E247" s="78" t="s">
        <v>1606</v>
      </c>
      <c r="F247" s="78" t="s">
        <v>1606</v>
      </c>
      <c r="G247" s="78" t="s">
        <v>151</v>
      </c>
      <c r="H247" s="78" t="s">
        <v>146</v>
      </c>
    </row>
    <row r="248" customFormat="false" ht="15" hidden="false" customHeight="false" outlineLevel="0" collapsed="false">
      <c r="A248" s="78" t="s">
        <v>87</v>
      </c>
      <c r="B248" s="78" t="s">
        <v>88</v>
      </c>
      <c r="C248" s="78" t="s">
        <v>458</v>
      </c>
      <c r="D248" s="78" t="s">
        <v>459</v>
      </c>
      <c r="E248" s="78" t="s">
        <v>1607</v>
      </c>
      <c r="F248" s="78" t="s">
        <v>1607</v>
      </c>
      <c r="G248" s="78" t="s">
        <v>151</v>
      </c>
      <c r="H248" s="78" t="s">
        <v>146</v>
      </c>
    </row>
    <row r="249" customFormat="false" ht="15" hidden="false" customHeight="false" outlineLevel="0" collapsed="false">
      <c r="A249" s="78" t="s">
        <v>87</v>
      </c>
      <c r="B249" s="78" t="s">
        <v>88</v>
      </c>
      <c r="C249" s="78" t="s">
        <v>458</v>
      </c>
      <c r="D249" s="78" t="s">
        <v>459</v>
      </c>
      <c r="E249" s="78" t="s">
        <v>1608</v>
      </c>
      <c r="F249" s="78" t="s">
        <v>1608</v>
      </c>
      <c r="G249" s="78" t="s">
        <v>151</v>
      </c>
      <c r="H249" s="78" t="s">
        <v>146</v>
      </c>
    </row>
    <row r="250" customFormat="false" ht="15" hidden="false" customHeight="false" outlineLevel="0" collapsed="false">
      <c r="A250" s="78" t="s">
        <v>87</v>
      </c>
      <c r="B250" s="78" t="s">
        <v>88</v>
      </c>
      <c r="C250" s="78" t="s">
        <v>458</v>
      </c>
      <c r="D250" s="78" t="s">
        <v>459</v>
      </c>
      <c r="E250" s="78" t="s">
        <v>1609</v>
      </c>
      <c r="F250" s="78" t="s">
        <v>1609</v>
      </c>
      <c r="G250" s="78" t="s">
        <v>151</v>
      </c>
      <c r="H250" s="78" t="s">
        <v>146</v>
      </c>
    </row>
    <row r="251" customFormat="false" ht="15" hidden="false" customHeight="false" outlineLevel="0" collapsed="false">
      <c r="A251" s="78" t="s">
        <v>87</v>
      </c>
      <c r="B251" s="78" t="s">
        <v>88</v>
      </c>
      <c r="C251" s="78" t="s">
        <v>458</v>
      </c>
      <c r="D251" s="78" t="s">
        <v>459</v>
      </c>
      <c r="E251" s="78" t="s">
        <v>1610</v>
      </c>
      <c r="F251" s="78" t="s">
        <v>1610</v>
      </c>
      <c r="G251" s="78" t="s">
        <v>151</v>
      </c>
      <c r="H251" s="78" t="s">
        <v>146</v>
      </c>
    </row>
    <row r="252" customFormat="false" ht="15" hidden="false" customHeight="false" outlineLevel="0" collapsed="false">
      <c r="A252" s="78" t="s">
        <v>87</v>
      </c>
      <c r="B252" s="78" t="s">
        <v>88</v>
      </c>
      <c r="C252" s="78" t="s">
        <v>458</v>
      </c>
      <c r="D252" s="78" t="s">
        <v>459</v>
      </c>
      <c r="E252" s="78" t="s">
        <v>1611</v>
      </c>
      <c r="F252" s="78" t="s">
        <v>1611</v>
      </c>
      <c r="G252" s="78" t="s">
        <v>151</v>
      </c>
      <c r="H252" s="78" t="s">
        <v>146</v>
      </c>
    </row>
    <row r="253" customFormat="false" ht="15" hidden="false" customHeight="false" outlineLevel="0" collapsed="false">
      <c r="A253" s="78" t="s">
        <v>87</v>
      </c>
      <c r="B253" s="78" t="s">
        <v>88</v>
      </c>
      <c r="C253" s="78" t="s">
        <v>458</v>
      </c>
      <c r="D253" s="78" t="s">
        <v>459</v>
      </c>
      <c r="E253" s="78" t="s">
        <v>1612</v>
      </c>
      <c r="F253" s="78" t="s">
        <v>1612</v>
      </c>
      <c r="G253" s="78" t="s">
        <v>151</v>
      </c>
      <c r="H253" s="78" t="s">
        <v>146</v>
      </c>
    </row>
    <row r="254" customFormat="false" ht="15" hidden="false" customHeight="false" outlineLevel="0" collapsed="false">
      <c r="A254" s="78" t="s">
        <v>87</v>
      </c>
      <c r="B254" s="78" t="s">
        <v>88</v>
      </c>
      <c r="C254" s="78" t="s">
        <v>458</v>
      </c>
      <c r="D254" s="78" t="s">
        <v>459</v>
      </c>
      <c r="E254" s="78" t="s">
        <v>1613</v>
      </c>
      <c r="F254" s="78" t="s">
        <v>1613</v>
      </c>
      <c r="G254" s="78" t="s">
        <v>151</v>
      </c>
      <c r="H254" s="78" t="s">
        <v>146</v>
      </c>
    </row>
    <row r="255" customFormat="false" ht="15" hidden="false" customHeight="false" outlineLevel="0" collapsed="false">
      <c r="A255" s="78" t="s">
        <v>87</v>
      </c>
      <c r="B255" s="78" t="s">
        <v>88</v>
      </c>
      <c r="C255" s="78" t="s">
        <v>458</v>
      </c>
      <c r="D255" s="78" t="s">
        <v>459</v>
      </c>
      <c r="E255" s="78" t="s">
        <v>1614</v>
      </c>
      <c r="F255" s="78" t="s">
        <v>1614</v>
      </c>
      <c r="G255" s="78" t="s">
        <v>151</v>
      </c>
      <c r="H255" s="78" t="s">
        <v>146</v>
      </c>
    </row>
    <row r="256" customFormat="false" ht="15" hidden="false" customHeight="false" outlineLevel="0" collapsed="false">
      <c r="A256" s="78" t="s">
        <v>87</v>
      </c>
      <c r="B256" s="78" t="s">
        <v>88</v>
      </c>
      <c r="C256" s="78" t="s">
        <v>458</v>
      </c>
      <c r="D256" s="78" t="s">
        <v>459</v>
      </c>
      <c r="E256" s="78" t="s">
        <v>1615</v>
      </c>
      <c r="F256" s="78" t="s">
        <v>1615</v>
      </c>
      <c r="G256" s="78" t="s">
        <v>151</v>
      </c>
      <c r="H256" s="78" t="s">
        <v>146</v>
      </c>
    </row>
    <row r="257" customFormat="false" ht="15" hidden="false" customHeight="false" outlineLevel="0" collapsed="false">
      <c r="A257" s="78" t="s">
        <v>87</v>
      </c>
      <c r="B257" s="78" t="s">
        <v>88</v>
      </c>
      <c r="C257" s="78" t="s">
        <v>458</v>
      </c>
      <c r="D257" s="78" t="s">
        <v>459</v>
      </c>
      <c r="E257" s="78" t="s">
        <v>1616</v>
      </c>
      <c r="F257" s="78" t="s">
        <v>1616</v>
      </c>
      <c r="G257" s="78" t="s">
        <v>151</v>
      </c>
      <c r="H257" s="78" t="s">
        <v>146</v>
      </c>
    </row>
    <row r="258" customFormat="false" ht="15" hidden="false" customHeight="false" outlineLevel="0" collapsed="false">
      <c r="A258" s="78" t="s">
        <v>87</v>
      </c>
      <c r="B258" s="78" t="s">
        <v>88</v>
      </c>
      <c r="C258" s="78" t="s">
        <v>458</v>
      </c>
      <c r="D258" s="78" t="s">
        <v>459</v>
      </c>
      <c r="E258" s="78" t="s">
        <v>1617</v>
      </c>
      <c r="F258" s="78" t="s">
        <v>1617</v>
      </c>
      <c r="G258" s="78" t="s">
        <v>151</v>
      </c>
      <c r="H258" s="78" t="s">
        <v>146</v>
      </c>
    </row>
    <row r="259" customFormat="false" ht="15" hidden="false" customHeight="false" outlineLevel="0" collapsed="false">
      <c r="A259" s="78" t="s">
        <v>87</v>
      </c>
      <c r="B259" s="78" t="s">
        <v>88</v>
      </c>
      <c r="C259" s="78" t="s">
        <v>458</v>
      </c>
      <c r="D259" s="78" t="s">
        <v>459</v>
      </c>
      <c r="E259" s="78" t="s">
        <v>1618</v>
      </c>
      <c r="F259" s="78" t="s">
        <v>1618</v>
      </c>
      <c r="G259" s="78" t="s">
        <v>151</v>
      </c>
      <c r="H259" s="78" t="s">
        <v>146</v>
      </c>
    </row>
    <row r="260" customFormat="false" ht="15" hidden="false" customHeight="false" outlineLevel="0" collapsed="false">
      <c r="A260" s="78" t="s">
        <v>87</v>
      </c>
      <c r="B260" s="78" t="s">
        <v>88</v>
      </c>
      <c r="C260" s="78" t="s">
        <v>458</v>
      </c>
      <c r="D260" s="78" t="s">
        <v>459</v>
      </c>
      <c r="E260" s="78" t="s">
        <v>1619</v>
      </c>
      <c r="F260" s="78" t="s">
        <v>1619</v>
      </c>
      <c r="G260" s="78" t="s">
        <v>151</v>
      </c>
      <c r="H260" s="78" t="s">
        <v>146</v>
      </c>
    </row>
    <row r="261" customFormat="false" ht="15" hidden="false" customHeight="false" outlineLevel="0" collapsed="false">
      <c r="A261" s="78" t="s">
        <v>87</v>
      </c>
      <c r="B261" s="78" t="s">
        <v>88</v>
      </c>
      <c r="C261" s="78" t="s">
        <v>458</v>
      </c>
      <c r="D261" s="78" t="s">
        <v>459</v>
      </c>
      <c r="E261" s="78" t="s">
        <v>1620</v>
      </c>
      <c r="F261" s="78" t="s">
        <v>1620</v>
      </c>
      <c r="G261" s="78" t="s">
        <v>151</v>
      </c>
      <c r="H261" s="78" t="s">
        <v>146</v>
      </c>
    </row>
    <row r="262" customFormat="false" ht="15" hidden="false" customHeight="false" outlineLevel="0" collapsed="false">
      <c r="A262" s="78" t="s">
        <v>87</v>
      </c>
      <c r="B262" s="78" t="s">
        <v>88</v>
      </c>
      <c r="C262" s="78" t="s">
        <v>458</v>
      </c>
      <c r="D262" s="78" t="s">
        <v>459</v>
      </c>
      <c r="E262" s="78" t="s">
        <v>1621</v>
      </c>
      <c r="F262" s="78" t="s">
        <v>1621</v>
      </c>
      <c r="G262" s="78" t="s">
        <v>151</v>
      </c>
      <c r="H262" s="78" t="s">
        <v>146</v>
      </c>
    </row>
    <row r="263" customFormat="false" ht="15" hidden="false" customHeight="false" outlineLevel="0" collapsed="false">
      <c r="A263" s="78" t="s">
        <v>87</v>
      </c>
      <c r="B263" s="78" t="s">
        <v>88</v>
      </c>
      <c r="C263" s="78" t="s">
        <v>458</v>
      </c>
      <c r="D263" s="78" t="s">
        <v>459</v>
      </c>
      <c r="E263" s="78" t="s">
        <v>1622</v>
      </c>
      <c r="F263" s="78" t="s">
        <v>1622</v>
      </c>
      <c r="G263" s="78" t="s">
        <v>151</v>
      </c>
      <c r="H263" s="78" t="s">
        <v>146</v>
      </c>
    </row>
    <row r="264" customFormat="false" ht="15" hidden="false" customHeight="false" outlineLevel="0" collapsed="false">
      <c r="A264" s="78" t="s">
        <v>87</v>
      </c>
      <c r="B264" s="78" t="s">
        <v>88</v>
      </c>
      <c r="C264" s="78" t="s">
        <v>458</v>
      </c>
      <c r="D264" s="78" t="s">
        <v>459</v>
      </c>
      <c r="E264" s="78" t="s">
        <v>1623</v>
      </c>
      <c r="F264" s="78" t="s">
        <v>1623</v>
      </c>
      <c r="G264" s="78" t="s">
        <v>151</v>
      </c>
      <c r="H264" s="78" t="s">
        <v>146</v>
      </c>
    </row>
    <row r="265" customFormat="false" ht="15" hidden="false" customHeight="false" outlineLevel="0" collapsed="false">
      <c r="A265" s="78" t="s">
        <v>87</v>
      </c>
      <c r="B265" s="78" t="s">
        <v>88</v>
      </c>
      <c r="C265" s="78" t="s">
        <v>458</v>
      </c>
      <c r="D265" s="78" t="s">
        <v>459</v>
      </c>
      <c r="E265" s="78" t="s">
        <v>1624</v>
      </c>
      <c r="F265" s="78" t="s">
        <v>1624</v>
      </c>
      <c r="G265" s="78" t="s">
        <v>151</v>
      </c>
      <c r="H265" s="78" t="s">
        <v>146</v>
      </c>
    </row>
    <row r="266" customFormat="false" ht="15" hidden="false" customHeight="false" outlineLevel="0" collapsed="false">
      <c r="A266" s="78" t="s">
        <v>87</v>
      </c>
      <c r="B266" s="78" t="s">
        <v>88</v>
      </c>
      <c r="C266" s="78" t="s">
        <v>458</v>
      </c>
      <c r="D266" s="78" t="s">
        <v>459</v>
      </c>
      <c r="E266" s="78" t="s">
        <v>1625</v>
      </c>
      <c r="F266" s="78" t="s">
        <v>1625</v>
      </c>
      <c r="G266" s="78" t="s">
        <v>151</v>
      </c>
      <c r="H266" s="78" t="s">
        <v>146</v>
      </c>
    </row>
    <row r="267" customFormat="false" ht="15" hidden="false" customHeight="false" outlineLevel="0" collapsed="false">
      <c r="A267" s="78" t="s">
        <v>87</v>
      </c>
      <c r="B267" s="78" t="s">
        <v>88</v>
      </c>
      <c r="C267" s="78" t="s">
        <v>458</v>
      </c>
      <c r="D267" s="78" t="s">
        <v>459</v>
      </c>
      <c r="E267" s="78" t="s">
        <v>1626</v>
      </c>
      <c r="F267" s="78" t="s">
        <v>1626</v>
      </c>
      <c r="G267" s="78" t="s">
        <v>151</v>
      </c>
      <c r="H267" s="78" t="s">
        <v>146</v>
      </c>
    </row>
    <row r="268" customFormat="false" ht="15" hidden="false" customHeight="false" outlineLevel="0" collapsed="false">
      <c r="A268" s="78" t="s">
        <v>87</v>
      </c>
      <c r="B268" s="78" t="s">
        <v>88</v>
      </c>
      <c r="C268" s="78" t="s">
        <v>458</v>
      </c>
      <c r="D268" s="78" t="s">
        <v>459</v>
      </c>
      <c r="E268" s="78" t="s">
        <v>1627</v>
      </c>
      <c r="F268" s="78" t="s">
        <v>1627</v>
      </c>
      <c r="G268" s="78" t="s">
        <v>151</v>
      </c>
      <c r="H268" s="78" t="s">
        <v>146</v>
      </c>
    </row>
    <row r="269" customFormat="false" ht="15" hidden="false" customHeight="false" outlineLevel="0" collapsed="false">
      <c r="A269" s="78" t="s">
        <v>87</v>
      </c>
      <c r="B269" s="78" t="s">
        <v>88</v>
      </c>
      <c r="C269" s="78" t="s">
        <v>458</v>
      </c>
      <c r="D269" s="78" t="s">
        <v>459</v>
      </c>
      <c r="E269" s="78" t="s">
        <v>1628</v>
      </c>
      <c r="F269" s="78" t="s">
        <v>1628</v>
      </c>
      <c r="G269" s="78" t="s">
        <v>151</v>
      </c>
      <c r="H269" s="78" t="s">
        <v>146</v>
      </c>
    </row>
    <row r="270" customFormat="false" ht="15" hidden="false" customHeight="false" outlineLevel="0" collapsed="false">
      <c r="A270" s="78" t="s">
        <v>87</v>
      </c>
      <c r="B270" s="78" t="s">
        <v>88</v>
      </c>
      <c r="C270" s="78" t="s">
        <v>458</v>
      </c>
      <c r="D270" s="78" t="s">
        <v>459</v>
      </c>
      <c r="E270" s="78" t="s">
        <v>1629</v>
      </c>
      <c r="F270" s="78" t="s">
        <v>1629</v>
      </c>
      <c r="G270" s="78" t="s">
        <v>151</v>
      </c>
      <c r="H270" s="78" t="s">
        <v>146</v>
      </c>
    </row>
    <row r="271" customFormat="false" ht="15" hidden="false" customHeight="false" outlineLevel="0" collapsed="false">
      <c r="A271" s="78" t="s">
        <v>87</v>
      </c>
      <c r="B271" s="78" t="s">
        <v>88</v>
      </c>
      <c r="C271" s="78" t="s">
        <v>458</v>
      </c>
      <c r="D271" s="78" t="s">
        <v>459</v>
      </c>
      <c r="E271" s="78" t="s">
        <v>1630</v>
      </c>
      <c r="F271" s="78" t="s">
        <v>1630</v>
      </c>
      <c r="G271" s="78" t="s">
        <v>151</v>
      </c>
      <c r="H271" s="78" t="s">
        <v>146</v>
      </c>
    </row>
    <row r="272" customFormat="false" ht="15" hidden="false" customHeight="false" outlineLevel="0" collapsed="false">
      <c r="A272" s="78" t="s">
        <v>87</v>
      </c>
      <c r="B272" s="78" t="s">
        <v>88</v>
      </c>
      <c r="C272" s="78" t="s">
        <v>458</v>
      </c>
      <c r="D272" s="78" t="s">
        <v>459</v>
      </c>
      <c r="E272" s="78" t="s">
        <v>1631</v>
      </c>
      <c r="F272" s="78" t="s">
        <v>1631</v>
      </c>
      <c r="G272" s="78" t="s">
        <v>151</v>
      </c>
      <c r="H272" s="78" t="s">
        <v>146</v>
      </c>
    </row>
    <row r="273" customFormat="false" ht="15" hidden="false" customHeight="false" outlineLevel="0" collapsed="false">
      <c r="A273" s="78" t="s">
        <v>87</v>
      </c>
      <c r="B273" s="78" t="s">
        <v>88</v>
      </c>
      <c r="C273" s="78" t="s">
        <v>458</v>
      </c>
      <c r="D273" s="78" t="s">
        <v>459</v>
      </c>
      <c r="E273" s="78" t="s">
        <v>1632</v>
      </c>
      <c r="F273" s="78" t="s">
        <v>1632</v>
      </c>
      <c r="G273" s="78" t="s">
        <v>151</v>
      </c>
      <c r="H273" s="78" t="s">
        <v>146</v>
      </c>
    </row>
    <row r="274" customFormat="false" ht="15" hidden="false" customHeight="false" outlineLevel="0" collapsed="false">
      <c r="A274" s="78" t="s">
        <v>87</v>
      </c>
      <c r="B274" s="78" t="s">
        <v>88</v>
      </c>
      <c r="C274" s="78" t="s">
        <v>458</v>
      </c>
      <c r="D274" s="78" t="s">
        <v>459</v>
      </c>
      <c r="E274" s="78" t="s">
        <v>1633</v>
      </c>
      <c r="F274" s="78" t="s">
        <v>1633</v>
      </c>
      <c r="G274" s="78" t="s">
        <v>151</v>
      </c>
      <c r="H274" s="78" t="s">
        <v>146</v>
      </c>
    </row>
    <row r="275" customFormat="false" ht="15" hidden="false" customHeight="false" outlineLevel="0" collapsed="false">
      <c r="A275" s="78" t="s">
        <v>87</v>
      </c>
      <c r="B275" s="78" t="s">
        <v>88</v>
      </c>
      <c r="C275" s="78" t="s">
        <v>458</v>
      </c>
      <c r="D275" s="78" t="s">
        <v>459</v>
      </c>
      <c r="E275" s="78" t="s">
        <v>1634</v>
      </c>
      <c r="F275" s="78" t="s">
        <v>1634</v>
      </c>
      <c r="G275" s="78" t="s">
        <v>151</v>
      </c>
      <c r="H275" s="78" t="s">
        <v>146</v>
      </c>
    </row>
    <row r="276" customFormat="false" ht="15" hidden="false" customHeight="false" outlineLevel="0" collapsed="false">
      <c r="A276" s="78" t="s">
        <v>87</v>
      </c>
      <c r="B276" s="78" t="s">
        <v>88</v>
      </c>
      <c r="C276" s="78" t="s">
        <v>458</v>
      </c>
      <c r="D276" s="78" t="s">
        <v>459</v>
      </c>
      <c r="E276" s="78" t="s">
        <v>1635</v>
      </c>
      <c r="F276" s="78" t="s">
        <v>1635</v>
      </c>
      <c r="G276" s="78" t="s">
        <v>151</v>
      </c>
      <c r="H276" s="78" t="s">
        <v>146</v>
      </c>
    </row>
    <row r="277" customFormat="false" ht="15" hidden="false" customHeight="false" outlineLevel="0" collapsed="false">
      <c r="A277" s="78" t="s">
        <v>87</v>
      </c>
      <c r="B277" s="78" t="s">
        <v>88</v>
      </c>
      <c r="C277" s="78" t="s">
        <v>458</v>
      </c>
      <c r="D277" s="78" t="s">
        <v>459</v>
      </c>
      <c r="E277" s="78" t="s">
        <v>1636</v>
      </c>
      <c r="F277" s="78" t="s">
        <v>1636</v>
      </c>
      <c r="G277" s="78" t="s">
        <v>151</v>
      </c>
      <c r="H277" s="78" t="s">
        <v>146</v>
      </c>
    </row>
    <row r="278" customFormat="false" ht="15" hidden="false" customHeight="false" outlineLevel="0" collapsed="false">
      <c r="A278" s="78" t="s">
        <v>87</v>
      </c>
      <c r="B278" s="78" t="s">
        <v>88</v>
      </c>
      <c r="C278" s="78" t="s">
        <v>458</v>
      </c>
      <c r="D278" s="78" t="s">
        <v>459</v>
      </c>
      <c r="E278" s="78" t="s">
        <v>1637</v>
      </c>
      <c r="F278" s="78" t="s">
        <v>1637</v>
      </c>
      <c r="G278" s="78" t="s">
        <v>151</v>
      </c>
      <c r="H278" s="78" t="s">
        <v>146</v>
      </c>
    </row>
    <row r="279" customFormat="false" ht="15" hidden="false" customHeight="false" outlineLevel="0" collapsed="false">
      <c r="A279" s="78" t="s">
        <v>87</v>
      </c>
      <c r="B279" s="78" t="s">
        <v>88</v>
      </c>
      <c r="C279" s="78" t="s">
        <v>458</v>
      </c>
      <c r="D279" s="78" t="s">
        <v>459</v>
      </c>
      <c r="E279" s="78" t="s">
        <v>1638</v>
      </c>
      <c r="F279" s="78" t="s">
        <v>1638</v>
      </c>
      <c r="G279" s="78" t="s">
        <v>151</v>
      </c>
      <c r="H279" s="78" t="s">
        <v>146</v>
      </c>
    </row>
    <row r="280" customFormat="false" ht="15" hidden="false" customHeight="false" outlineLevel="0" collapsed="false">
      <c r="A280" s="78" t="s">
        <v>87</v>
      </c>
      <c r="B280" s="78" t="s">
        <v>88</v>
      </c>
      <c r="C280" s="78" t="s">
        <v>458</v>
      </c>
      <c r="D280" s="78" t="s">
        <v>459</v>
      </c>
      <c r="E280" s="78" t="s">
        <v>1639</v>
      </c>
      <c r="F280" s="78" t="s">
        <v>1639</v>
      </c>
      <c r="G280" s="78" t="s">
        <v>151</v>
      </c>
      <c r="H280" s="78" t="s">
        <v>146</v>
      </c>
    </row>
    <row r="281" customFormat="false" ht="15" hidden="false" customHeight="false" outlineLevel="0" collapsed="false">
      <c r="A281" s="78" t="s">
        <v>87</v>
      </c>
      <c r="B281" s="78" t="s">
        <v>88</v>
      </c>
      <c r="C281" s="78" t="s">
        <v>458</v>
      </c>
      <c r="D281" s="78" t="s">
        <v>459</v>
      </c>
      <c r="E281" s="78" t="s">
        <v>1640</v>
      </c>
      <c r="F281" s="78" t="s">
        <v>1640</v>
      </c>
      <c r="G281" s="78" t="s">
        <v>151</v>
      </c>
      <c r="H281" s="78" t="s">
        <v>146</v>
      </c>
    </row>
    <row r="282" customFormat="false" ht="15" hidden="false" customHeight="false" outlineLevel="0" collapsed="false">
      <c r="A282" s="78" t="s">
        <v>87</v>
      </c>
      <c r="B282" s="78" t="s">
        <v>88</v>
      </c>
      <c r="C282" s="78" t="s">
        <v>458</v>
      </c>
      <c r="D282" s="78" t="s">
        <v>459</v>
      </c>
      <c r="E282" s="78" t="s">
        <v>1641</v>
      </c>
      <c r="F282" s="78" t="s">
        <v>1641</v>
      </c>
      <c r="G282" s="78" t="s">
        <v>151</v>
      </c>
      <c r="H282" s="78" t="s">
        <v>146</v>
      </c>
    </row>
    <row r="283" customFormat="false" ht="15" hidden="false" customHeight="false" outlineLevel="0" collapsed="false">
      <c r="A283" s="78" t="s">
        <v>87</v>
      </c>
      <c r="B283" s="78" t="s">
        <v>88</v>
      </c>
      <c r="C283" s="78" t="s">
        <v>458</v>
      </c>
      <c r="D283" s="78" t="s">
        <v>459</v>
      </c>
      <c r="E283" s="78" t="s">
        <v>1642</v>
      </c>
      <c r="F283" s="78" t="s">
        <v>1642</v>
      </c>
      <c r="G283" s="78" t="s">
        <v>151</v>
      </c>
      <c r="H283" s="78" t="s">
        <v>146</v>
      </c>
    </row>
    <row r="284" customFormat="false" ht="15" hidden="false" customHeight="false" outlineLevel="0" collapsed="false">
      <c r="A284" s="78" t="s">
        <v>87</v>
      </c>
      <c r="B284" s="78" t="s">
        <v>88</v>
      </c>
      <c r="C284" s="78" t="s">
        <v>458</v>
      </c>
      <c r="D284" s="78" t="s">
        <v>459</v>
      </c>
      <c r="E284" s="78" t="s">
        <v>1643</v>
      </c>
      <c r="F284" s="78" t="s">
        <v>1643</v>
      </c>
      <c r="G284" s="78" t="s">
        <v>151</v>
      </c>
      <c r="H284" s="78" t="s">
        <v>146</v>
      </c>
    </row>
    <row r="285" customFormat="false" ht="15" hidden="false" customHeight="false" outlineLevel="0" collapsed="false">
      <c r="A285" s="78" t="s">
        <v>87</v>
      </c>
      <c r="B285" s="78" t="s">
        <v>88</v>
      </c>
      <c r="C285" s="78" t="s">
        <v>458</v>
      </c>
      <c r="D285" s="78" t="s">
        <v>459</v>
      </c>
      <c r="E285" s="78" t="s">
        <v>1644</v>
      </c>
      <c r="F285" s="78" t="s">
        <v>1644</v>
      </c>
      <c r="G285" s="78" t="s">
        <v>151</v>
      </c>
      <c r="H285" s="78" t="s">
        <v>146</v>
      </c>
    </row>
    <row r="286" customFormat="false" ht="15" hidden="false" customHeight="false" outlineLevel="0" collapsed="false">
      <c r="A286" s="78" t="s">
        <v>87</v>
      </c>
      <c r="B286" s="78" t="s">
        <v>88</v>
      </c>
      <c r="C286" s="78" t="s">
        <v>458</v>
      </c>
      <c r="D286" s="78" t="s">
        <v>459</v>
      </c>
      <c r="E286" s="78" t="s">
        <v>1645</v>
      </c>
      <c r="F286" s="78" t="s">
        <v>1645</v>
      </c>
      <c r="G286" s="78" t="s">
        <v>151</v>
      </c>
      <c r="H286" s="78" t="s">
        <v>146</v>
      </c>
    </row>
    <row r="287" customFormat="false" ht="15" hidden="false" customHeight="false" outlineLevel="0" collapsed="false">
      <c r="A287" s="78" t="s">
        <v>87</v>
      </c>
      <c r="B287" s="78" t="s">
        <v>88</v>
      </c>
      <c r="C287" s="78" t="s">
        <v>458</v>
      </c>
      <c r="D287" s="78" t="s">
        <v>459</v>
      </c>
      <c r="E287" s="78" t="s">
        <v>1646</v>
      </c>
      <c r="F287" s="78" t="s">
        <v>1646</v>
      </c>
      <c r="G287" s="78" t="s">
        <v>151</v>
      </c>
      <c r="H287" s="78" t="s">
        <v>146</v>
      </c>
    </row>
    <row r="288" customFormat="false" ht="15" hidden="false" customHeight="false" outlineLevel="0" collapsed="false">
      <c r="A288" s="78" t="s">
        <v>87</v>
      </c>
      <c r="B288" s="78" t="s">
        <v>88</v>
      </c>
      <c r="C288" s="78" t="s">
        <v>458</v>
      </c>
      <c r="D288" s="78" t="s">
        <v>459</v>
      </c>
      <c r="E288" s="78" t="s">
        <v>1647</v>
      </c>
      <c r="F288" s="78" t="s">
        <v>1647</v>
      </c>
      <c r="G288" s="78" t="s">
        <v>151</v>
      </c>
      <c r="H288" s="78" t="s">
        <v>146</v>
      </c>
    </row>
    <row r="289" customFormat="false" ht="15" hidden="false" customHeight="false" outlineLevel="0" collapsed="false">
      <c r="A289" s="78" t="s">
        <v>87</v>
      </c>
      <c r="B289" s="78" t="s">
        <v>88</v>
      </c>
      <c r="C289" s="78" t="s">
        <v>458</v>
      </c>
      <c r="D289" s="78" t="s">
        <v>459</v>
      </c>
      <c r="E289" s="78" t="s">
        <v>1648</v>
      </c>
      <c r="F289" s="78" t="s">
        <v>1648</v>
      </c>
      <c r="G289" s="78" t="s">
        <v>151</v>
      </c>
      <c r="H289" s="78" t="s">
        <v>146</v>
      </c>
    </row>
    <row r="290" customFormat="false" ht="15" hidden="false" customHeight="false" outlineLevel="0" collapsed="false">
      <c r="A290" s="78" t="s">
        <v>87</v>
      </c>
      <c r="B290" s="78" t="s">
        <v>88</v>
      </c>
      <c r="C290" s="78" t="s">
        <v>458</v>
      </c>
      <c r="D290" s="78" t="s">
        <v>459</v>
      </c>
      <c r="E290" s="78" t="s">
        <v>1649</v>
      </c>
      <c r="F290" s="78" t="s">
        <v>1649</v>
      </c>
      <c r="G290" s="78" t="s">
        <v>151</v>
      </c>
      <c r="H290" s="78" t="s">
        <v>146</v>
      </c>
    </row>
    <row r="291" customFormat="false" ht="15" hidden="false" customHeight="false" outlineLevel="0" collapsed="false">
      <c r="A291" s="78" t="s">
        <v>87</v>
      </c>
      <c r="B291" s="78" t="s">
        <v>88</v>
      </c>
      <c r="C291" s="78" t="s">
        <v>458</v>
      </c>
      <c r="D291" s="78" t="s">
        <v>459</v>
      </c>
      <c r="E291" s="78" t="s">
        <v>1650</v>
      </c>
      <c r="F291" s="78" t="s">
        <v>1650</v>
      </c>
      <c r="G291" s="78" t="s">
        <v>151</v>
      </c>
      <c r="H291" s="78" t="s">
        <v>146</v>
      </c>
    </row>
    <row r="292" customFormat="false" ht="15" hidden="false" customHeight="false" outlineLevel="0" collapsed="false">
      <c r="A292" s="78" t="s">
        <v>87</v>
      </c>
      <c r="B292" s="78" t="s">
        <v>88</v>
      </c>
      <c r="C292" s="78" t="s">
        <v>458</v>
      </c>
      <c r="D292" s="78" t="s">
        <v>459</v>
      </c>
      <c r="E292" s="78" t="s">
        <v>1651</v>
      </c>
      <c r="F292" s="78" t="s">
        <v>1651</v>
      </c>
      <c r="G292" s="78" t="s">
        <v>151</v>
      </c>
      <c r="H292" s="78" t="s">
        <v>146</v>
      </c>
    </row>
    <row r="293" customFormat="false" ht="15" hidden="false" customHeight="false" outlineLevel="0" collapsed="false">
      <c r="A293" s="78" t="s">
        <v>87</v>
      </c>
      <c r="B293" s="78" t="s">
        <v>88</v>
      </c>
      <c r="C293" s="78" t="s">
        <v>458</v>
      </c>
      <c r="D293" s="78" t="s">
        <v>459</v>
      </c>
      <c r="E293" s="78" t="s">
        <v>1652</v>
      </c>
      <c r="F293" s="78" t="s">
        <v>1652</v>
      </c>
      <c r="G293" s="78" t="s">
        <v>151</v>
      </c>
      <c r="H293" s="78" t="s">
        <v>146</v>
      </c>
    </row>
    <row r="294" customFormat="false" ht="15" hidden="false" customHeight="false" outlineLevel="0" collapsed="false">
      <c r="A294" s="78" t="s">
        <v>87</v>
      </c>
      <c r="B294" s="78" t="s">
        <v>88</v>
      </c>
      <c r="C294" s="78" t="s">
        <v>458</v>
      </c>
      <c r="D294" s="78" t="s">
        <v>459</v>
      </c>
      <c r="E294" s="78" t="s">
        <v>1653</v>
      </c>
      <c r="F294" s="78" t="s">
        <v>1653</v>
      </c>
      <c r="G294" s="78" t="s">
        <v>151</v>
      </c>
      <c r="H294" s="78" t="s">
        <v>146</v>
      </c>
    </row>
    <row r="295" customFormat="false" ht="15" hidden="false" customHeight="false" outlineLevel="0" collapsed="false">
      <c r="A295" s="78" t="s">
        <v>87</v>
      </c>
      <c r="B295" s="78" t="s">
        <v>88</v>
      </c>
      <c r="C295" s="78" t="s">
        <v>458</v>
      </c>
      <c r="D295" s="78" t="s">
        <v>459</v>
      </c>
      <c r="E295" s="78" t="s">
        <v>1654</v>
      </c>
      <c r="F295" s="78" t="s">
        <v>1654</v>
      </c>
      <c r="G295" s="78" t="s">
        <v>151</v>
      </c>
      <c r="H295" s="78" t="s">
        <v>146</v>
      </c>
    </row>
    <row r="296" customFormat="false" ht="15" hidden="false" customHeight="false" outlineLevel="0" collapsed="false">
      <c r="A296" s="78" t="s">
        <v>87</v>
      </c>
      <c r="B296" s="78" t="s">
        <v>88</v>
      </c>
      <c r="C296" s="78" t="s">
        <v>458</v>
      </c>
      <c r="D296" s="78" t="s">
        <v>459</v>
      </c>
      <c r="E296" s="78" t="s">
        <v>1655</v>
      </c>
      <c r="F296" s="78" t="s">
        <v>1655</v>
      </c>
      <c r="G296" s="78" t="s">
        <v>151</v>
      </c>
      <c r="H296" s="78" t="s">
        <v>146</v>
      </c>
    </row>
    <row r="297" customFormat="false" ht="15" hidden="false" customHeight="false" outlineLevel="0" collapsed="false">
      <c r="A297" s="78" t="s">
        <v>87</v>
      </c>
      <c r="B297" s="78" t="s">
        <v>88</v>
      </c>
      <c r="C297" s="78" t="s">
        <v>458</v>
      </c>
      <c r="D297" s="78" t="s">
        <v>459</v>
      </c>
      <c r="E297" s="78" t="s">
        <v>1656</v>
      </c>
      <c r="F297" s="78" t="s">
        <v>1656</v>
      </c>
      <c r="G297" s="78" t="s">
        <v>151</v>
      </c>
      <c r="H297" s="78" t="s">
        <v>146</v>
      </c>
    </row>
    <row r="298" customFormat="false" ht="15" hidden="false" customHeight="false" outlineLevel="0" collapsed="false">
      <c r="A298" s="78" t="s">
        <v>87</v>
      </c>
      <c r="B298" s="78" t="s">
        <v>88</v>
      </c>
      <c r="C298" s="78" t="s">
        <v>458</v>
      </c>
      <c r="D298" s="78" t="s">
        <v>459</v>
      </c>
      <c r="E298" s="78" t="s">
        <v>1657</v>
      </c>
      <c r="F298" s="78" t="s">
        <v>1657</v>
      </c>
      <c r="G298" s="78" t="s">
        <v>151</v>
      </c>
      <c r="H298" s="78" t="s">
        <v>146</v>
      </c>
    </row>
    <row r="299" customFormat="false" ht="15" hidden="false" customHeight="false" outlineLevel="0" collapsed="false">
      <c r="A299" s="78" t="s">
        <v>87</v>
      </c>
      <c r="B299" s="78" t="s">
        <v>88</v>
      </c>
      <c r="C299" s="78" t="s">
        <v>458</v>
      </c>
      <c r="D299" s="78" t="s">
        <v>459</v>
      </c>
      <c r="E299" s="78" t="s">
        <v>1658</v>
      </c>
      <c r="F299" s="78" t="s">
        <v>1658</v>
      </c>
      <c r="G299" s="78" t="s">
        <v>151</v>
      </c>
      <c r="H299" s="78" t="s">
        <v>146</v>
      </c>
    </row>
    <row r="300" customFormat="false" ht="15" hidden="false" customHeight="false" outlineLevel="0" collapsed="false">
      <c r="A300" s="78" t="s">
        <v>87</v>
      </c>
      <c r="B300" s="78" t="s">
        <v>88</v>
      </c>
      <c r="C300" s="78" t="s">
        <v>458</v>
      </c>
      <c r="D300" s="78" t="s">
        <v>459</v>
      </c>
      <c r="E300" s="78" t="s">
        <v>1659</v>
      </c>
      <c r="F300" s="78" t="s">
        <v>1659</v>
      </c>
      <c r="G300" s="78" t="s">
        <v>151</v>
      </c>
      <c r="H300" s="78" t="s">
        <v>146</v>
      </c>
    </row>
    <row r="301" customFormat="false" ht="15" hidden="false" customHeight="false" outlineLevel="0" collapsed="false">
      <c r="A301" s="78" t="s">
        <v>87</v>
      </c>
      <c r="B301" s="78" t="s">
        <v>88</v>
      </c>
      <c r="C301" s="78" t="s">
        <v>458</v>
      </c>
      <c r="D301" s="78" t="s">
        <v>459</v>
      </c>
      <c r="E301" s="78" t="s">
        <v>1660</v>
      </c>
      <c r="F301" s="78" t="s">
        <v>1660</v>
      </c>
      <c r="G301" s="78" t="s">
        <v>151</v>
      </c>
      <c r="H301" s="78" t="s">
        <v>146</v>
      </c>
    </row>
    <row r="302" customFormat="false" ht="15" hidden="false" customHeight="false" outlineLevel="0" collapsed="false">
      <c r="A302" s="78" t="s">
        <v>87</v>
      </c>
      <c r="B302" s="78" t="s">
        <v>88</v>
      </c>
      <c r="C302" s="78" t="s">
        <v>458</v>
      </c>
      <c r="D302" s="78" t="s">
        <v>459</v>
      </c>
      <c r="E302" s="78" t="s">
        <v>1661</v>
      </c>
      <c r="F302" s="78" t="s">
        <v>1661</v>
      </c>
      <c r="G302" s="78" t="s">
        <v>151</v>
      </c>
      <c r="H302" s="78" t="s">
        <v>146</v>
      </c>
    </row>
    <row r="303" customFormat="false" ht="15" hidden="false" customHeight="false" outlineLevel="0" collapsed="false">
      <c r="A303" s="78" t="s">
        <v>87</v>
      </c>
      <c r="B303" s="78" t="s">
        <v>88</v>
      </c>
      <c r="C303" s="78" t="s">
        <v>458</v>
      </c>
      <c r="D303" s="78" t="s">
        <v>459</v>
      </c>
      <c r="E303" s="78" t="s">
        <v>1662</v>
      </c>
      <c r="F303" s="78" t="s">
        <v>1662</v>
      </c>
      <c r="G303" s="78" t="s">
        <v>151</v>
      </c>
      <c r="H303" s="78" t="s">
        <v>146</v>
      </c>
    </row>
    <row r="304" customFormat="false" ht="15" hidden="false" customHeight="false" outlineLevel="0" collapsed="false">
      <c r="A304" s="78" t="s">
        <v>87</v>
      </c>
      <c r="B304" s="78" t="s">
        <v>88</v>
      </c>
      <c r="C304" s="78" t="s">
        <v>458</v>
      </c>
      <c r="D304" s="78" t="s">
        <v>459</v>
      </c>
      <c r="E304" s="78" t="s">
        <v>1663</v>
      </c>
      <c r="F304" s="78" t="s">
        <v>1663</v>
      </c>
      <c r="G304" s="78" t="s">
        <v>151</v>
      </c>
      <c r="H304" s="78" t="s">
        <v>146</v>
      </c>
    </row>
    <row r="305" customFormat="false" ht="15" hidden="false" customHeight="false" outlineLevel="0" collapsed="false">
      <c r="A305" s="78" t="s">
        <v>87</v>
      </c>
      <c r="B305" s="78" t="s">
        <v>88</v>
      </c>
      <c r="C305" s="78" t="s">
        <v>458</v>
      </c>
      <c r="D305" s="78" t="s">
        <v>459</v>
      </c>
      <c r="E305" s="78" t="s">
        <v>1664</v>
      </c>
      <c r="F305" s="78" t="s">
        <v>1664</v>
      </c>
      <c r="G305" s="78" t="s">
        <v>151</v>
      </c>
      <c r="H305" s="78" t="s">
        <v>146</v>
      </c>
    </row>
    <row r="306" customFormat="false" ht="15" hidden="false" customHeight="false" outlineLevel="0" collapsed="false">
      <c r="A306" s="78" t="s">
        <v>87</v>
      </c>
      <c r="B306" s="78" t="s">
        <v>88</v>
      </c>
      <c r="C306" s="78" t="s">
        <v>458</v>
      </c>
      <c r="D306" s="78" t="s">
        <v>459</v>
      </c>
      <c r="E306" s="78" t="s">
        <v>1665</v>
      </c>
      <c r="F306" s="78" t="s">
        <v>1665</v>
      </c>
      <c r="G306" s="78" t="s">
        <v>151</v>
      </c>
      <c r="H306" s="78" t="s">
        <v>146</v>
      </c>
    </row>
    <row r="307" customFormat="false" ht="15" hidden="false" customHeight="false" outlineLevel="0" collapsed="false">
      <c r="A307" s="78" t="s">
        <v>87</v>
      </c>
      <c r="B307" s="78" t="s">
        <v>88</v>
      </c>
      <c r="C307" s="78" t="s">
        <v>458</v>
      </c>
      <c r="D307" s="78" t="s">
        <v>459</v>
      </c>
      <c r="E307" s="78" t="s">
        <v>1666</v>
      </c>
      <c r="F307" s="78" t="s">
        <v>1666</v>
      </c>
      <c r="G307" s="78" t="s">
        <v>151</v>
      </c>
      <c r="H307" s="78" t="s">
        <v>146</v>
      </c>
    </row>
    <row r="308" customFormat="false" ht="15" hidden="false" customHeight="false" outlineLevel="0" collapsed="false">
      <c r="A308" s="78" t="s">
        <v>87</v>
      </c>
      <c r="B308" s="78" t="s">
        <v>88</v>
      </c>
      <c r="C308" s="78" t="s">
        <v>458</v>
      </c>
      <c r="D308" s="78" t="s">
        <v>459</v>
      </c>
      <c r="E308" s="78" t="s">
        <v>1667</v>
      </c>
      <c r="F308" s="78" t="s">
        <v>1667</v>
      </c>
      <c r="G308" s="78" t="s">
        <v>151</v>
      </c>
      <c r="H308" s="78" t="s">
        <v>146</v>
      </c>
    </row>
    <row r="309" customFormat="false" ht="15" hidden="false" customHeight="false" outlineLevel="0" collapsed="false">
      <c r="A309" s="78" t="s">
        <v>87</v>
      </c>
      <c r="B309" s="78" t="s">
        <v>88</v>
      </c>
      <c r="C309" s="78" t="s">
        <v>458</v>
      </c>
      <c r="D309" s="78" t="s">
        <v>459</v>
      </c>
      <c r="E309" s="78" t="s">
        <v>1668</v>
      </c>
      <c r="F309" s="78" t="s">
        <v>1668</v>
      </c>
      <c r="G309" s="78" t="s">
        <v>151</v>
      </c>
      <c r="H309" s="78" t="s">
        <v>146</v>
      </c>
    </row>
    <row r="310" customFormat="false" ht="15" hidden="false" customHeight="false" outlineLevel="0" collapsed="false">
      <c r="A310" s="78" t="s">
        <v>87</v>
      </c>
      <c r="B310" s="78" t="s">
        <v>88</v>
      </c>
      <c r="C310" s="78" t="s">
        <v>458</v>
      </c>
      <c r="D310" s="78" t="s">
        <v>459</v>
      </c>
      <c r="E310" s="78" t="s">
        <v>1669</v>
      </c>
      <c r="F310" s="78" t="s">
        <v>1669</v>
      </c>
      <c r="G310" s="78" t="s">
        <v>151</v>
      </c>
      <c r="H310" s="78" t="s">
        <v>146</v>
      </c>
    </row>
    <row r="311" customFormat="false" ht="15" hidden="false" customHeight="false" outlineLevel="0" collapsed="false">
      <c r="A311" s="78" t="s">
        <v>87</v>
      </c>
      <c r="B311" s="78" t="s">
        <v>88</v>
      </c>
      <c r="C311" s="78" t="s">
        <v>458</v>
      </c>
      <c r="D311" s="78" t="s">
        <v>459</v>
      </c>
      <c r="E311" s="78" t="s">
        <v>1670</v>
      </c>
      <c r="F311" s="78" t="s">
        <v>1670</v>
      </c>
      <c r="G311" s="78" t="s">
        <v>151</v>
      </c>
      <c r="H311" s="78" t="s">
        <v>146</v>
      </c>
    </row>
    <row r="312" customFormat="false" ht="15" hidden="false" customHeight="false" outlineLevel="0" collapsed="false">
      <c r="A312" s="78" t="s">
        <v>87</v>
      </c>
      <c r="B312" s="78" t="s">
        <v>88</v>
      </c>
      <c r="C312" s="78" t="s">
        <v>458</v>
      </c>
      <c r="D312" s="78" t="s">
        <v>459</v>
      </c>
      <c r="E312" s="78" t="s">
        <v>1671</v>
      </c>
      <c r="F312" s="78" t="s">
        <v>1671</v>
      </c>
      <c r="G312" s="78" t="s">
        <v>151</v>
      </c>
      <c r="H312" s="78" t="s">
        <v>146</v>
      </c>
    </row>
    <row r="313" customFormat="false" ht="15" hidden="false" customHeight="false" outlineLevel="0" collapsed="false">
      <c r="A313" s="78" t="s">
        <v>87</v>
      </c>
      <c r="B313" s="78" t="s">
        <v>88</v>
      </c>
      <c r="C313" s="78" t="s">
        <v>458</v>
      </c>
      <c r="D313" s="78" t="s">
        <v>459</v>
      </c>
      <c r="E313" s="78" t="s">
        <v>1672</v>
      </c>
      <c r="F313" s="78" t="s">
        <v>1672</v>
      </c>
      <c r="G313" s="78" t="s">
        <v>151</v>
      </c>
      <c r="H313" s="78" t="s">
        <v>146</v>
      </c>
    </row>
    <row r="314" customFormat="false" ht="15" hidden="false" customHeight="false" outlineLevel="0" collapsed="false">
      <c r="A314" s="78" t="s">
        <v>87</v>
      </c>
      <c r="B314" s="78" t="s">
        <v>88</v>
      </c>
      <c r="C314" s="78" t="s">
        <v>458</v>
      </c>
      <c r="D314" s="78" t="s">
        <v>459</v>
      </c>
      <c r="E314" s="78" t="s">
        <v>1673</v>
      </c>
      <c r="F314" s="78" t="s">
        <v>1673</v>
      </c>
      <c r="G314" s="78" t="s">
        <v>151</v>
      </c>
      <c r="H314" s="78" t="s">
        <v>146</v>
      </c>
    </row>
    <row r="315" customFormat="false" ht="15" hidden="false" customHeight="false" outlineLevel="0" collapsed="false">
      <c r="A315" s="78" t="s">
        <v>87</v>
      </c>
      <c r="B315" s="78" t="s">
        <v>88</v>
      </c>
      <c r="C315" s="78" t="s">
        <v>458</v>
      </c>
      <c r="D315" s="78" t="s">
        <v>459</v>
      </c>
      <c r="E315" s="78" t="s">
        <v>1674</v>
      </c>
      <c r="F315" s="78" t="s">
        <v>1674</v>
      </c>
      <c r="G315" s="78" t="s">
        <v>151</v>
      </c>
      <c r="H315" s="78" t="s">
        <v>146</v>
      </c>
    </row>
    <row r="316" customFormat="false" ht="15" hidden="false" customHeight="false" outlineLevel="0" collapsed="false">
      <c r="A316" s="78" t="s">
        <v>87</v>
      </c>
      <c r="B316" s="78" t="s">
        <v>88</v>
      </c>
      <c r="C316" s="78" t="s">
        <v>458</v>
      </c>
      <c r="D316" s="78" t="s">
        <v>459</v>
      </c>
      <c r="E316" s="78" t="s">
        <v>1675</v>
      </c>
      <c r="F316" s="78" t="s">
        <v>1675</v>
      </c>
      <c r="G316" s="78" t="s">
        <v>151</v>
      </c>
      <c r="H316" s="78" t="s">
        <v>146</v>
      </c>
    </row>
    <row r="317" customFormat="false" ht="15" hidden="false" customHeight="false" outlineLevel="0" collapsed="false">
      <c r="A317" s="78" t="s">
        <v>87</v>
      </c>
      <c r="B317" s="78" t="s">
        <v>88</v>
      </c>
      <c r="C317" s="78" t="s">
        <v>458</v>
      </c>
      <c r="D317" s="78" t="s">
        <v>459</v>
      </c>
      <c r="E317" s="78" t="s">
        <v>1676</v>
      </c>
      <c r="F317" s="78" t="s">
        <v>1676</v>
      </c>
      <c r="G317" s="78" t="s">
        <v>151</v>
      </c>
      <c r="H317" s="78" t="s">
        <v>146</v>
      </c>
    </row>
    <row r="318" customFormat="false" ht="15" hidden="false" customHeight="false" outlineLevel="0" collapsed="false">
      <c r="A318" s="78" t="s">
        <v>87</v>
      </c>
      <c r="B318" s="78" t="s">
        <v>88</v>
      </c>
      <c r="C318" s="78" t="s">
        <v>458</v>
      </c>
      <c r="D318" s="78" t="s">
        <v>459</v>
      </c>
      <c r="E318" s="78" t="s">
        <v>1677</v>
      </c>
      <c r="F318" s="78" t="s">
        <v>1677</v>
      </c>
      <c r="G318" s="78" t="s">
        <v>151</v>
      </c>
      <c r="H318" s="78" t="s">
        <v>146</v>
      </c>
    </row>
    <row r="319" customFormat="false" ht="15" hidden="false" customHeight="false" outlineLevel="0" collapsed="false">
      <c r="A319" s="78" t="s">
        <v>87</v>
      </c>
      <c r="B319" s="78" t="s">
        <v>88</v>
      </c>
      <c r="C319" s="78" t="s">
        <v>458</v>
      </c>
      <c r="D319" s="78" t="s">
        <v>459</v>
      </c>
      <c r="E319" s="78" t="s">
        <v>1678</v>
      </c>
      <c r="F319" s="78" t="s">
        <v>1678</v>
      </c>
      <c r="G319" s="78" t="s">
        <v>151</v>
      </c>
      <c r="H319" s="78" t="s">
        <v>146</v>
      </c>
    </row>
    <row r="320" customFormat="false" ht="15" hidden="false" customHeight="false" outlineLevel="0" collapsed="false">
      <c r="A320" s="78" t="s">
        <v>87</v>
      </c>
      <c r="B320" s="78" t="s">
        <v>88</v>
      </c>
      <c r="C320" s="78" t="s">
        <v>458</v>
      </c>
      <c r="D320" s="78" t="s">
        <v>459</v>
      </c>
      <c r="E320" s="78" t="s">
        <v>1679</v>
      </c>
      <c r="F320" s="78" t="s">
        <v>1679</v>
      </c>
      <c r="G320" s="78" t="s">
        <v>151</v>
      </c>
      <c r="H320" s="78" t="s">
        <v>146</v>
      </c>
    </row>
    <row r="321" customFormat="false" ht="15" hidden="false" customHeight="false" outlineLevel="0" collapsed="false">
      <c r="A321" s="78" t="s">
        <v>87</v>
      </c>
      <c r="B321" s="78" t="s">
        <v>88</v>
      </c>
      <c r="C321" s="78" t="s">
        <v>458</v>
      </c>
      <c r="D321" s="78" t="s">
        <v>459</v>
      </c>
      <c r="E321" s="78" t="s">
        <v>1680</v>
      </c>
      <c r="F321" s="78" t="s">
        <v>1680</v>
      </c>
      <c r="G321" s="78" t="s">
        <v>151</v>
      </c>
      <c r="H321" s="78" t="s">
        <v>146</v>
      </c>
    </row>
    <row r="322" customFormat="false" ht="15" hidden="false" customHeight="false" outlineLevel="0" collapsed="false">
      <c r="A322" s="78" t="s">
        <v>87</v>
      </c>
      <c r="B322" s="78" t="s">
        <v>88</v>
      </c>
      <c r="C322" s="78" t="s">
        <v>458</v>
      </c>
      <c r="D322" s="78" t="s">
        <v>459</v>
      </c>
      <c r="E322" s="78" t="s">
        <v>1681</v>
      </c>
      <c r="F322" s="78" t="s">
        <v>1681</v>
      </c>
      <c r="G322" s="78" t="s">
        <v>151</v>
      </c>
      <c r="H322" s="78" t="s">
        <v>146</v>
      </c>
    </row>
    <row r="323" customFormat="false" ht="15" hidden="false" customHeight="false" outlineLevel="0" collapsed="false">
      <c r="A323" s="78" t="s">
        <v>87</v>
      </c>
      <c r="B323" s="78" t="s">
        <v>88</v>
      </c>
      <c r="C323" s="78" t="s">
        <v>458</v>
      </c>
      <c r="D323" s="78" t="s">
        <v>459</v>
      </c>
      <c r="E323" s="78" t="s">
        <v>1682</v>
      </c>
      <c r="F323" s="78" t="s">
        <v>1682</v>
      </c>
      <c r="G323" s="78" t="s">
        <v>151</v>
      </c>
      <c r="H323" s="78" t="s">
        <v>146</v>
      </c>
    </row>
    <row r="324" customFormat="false" ht="15" hidden="false" customHeight="false" outlineLevel="0" collapsed="false">
      <c r="A324" s="78" t="s">
        <v>87</v>
      </c>
      <c r="B324" s="78" t="s">
        <v>88</v>
      </c>
      <c r="C324" s="78" t="s">
        <v>458</v>
      </c>
      <c r="D324" s="78" t="s">
        <v>459</v>
      </c>
      <c r="E324" s="78" t="s">
        <v>1683</v>
      </c>
      <c r="F324" s="78" t="s">
        <v>1683</v>
      </c>
      <c r="G324" s="78" t="s">
        <v>151</v>
      </c>
      <c r="H324" s="78" t="s">
        <v>146</v>
      </c>
    </row>
    <row r="325" customFormat="false" ht="15" hidden="false" customHeight="false" outlineLevel="0" collapsed="false">
      <c r="A325" s="78" t="s">
        <v>87</v>
      </c>
      <c r="B325" s="78" t="s">
        <v>88</v>
      </c>
      <c r="C325" s="78" t="s">
        <v>458</v>
      </c>
      <c r="D325" s="78" t="s">
        <v>459</v>
      </c>
      <c r="E325" s="78" t="s">
        <v>1684</v>
      </c>
      <c r="F325" s="78" t="s">
        <v>1684</v>
      </c>
      <c r="G325" s="78" t="s">
        <v>151</v>
      </c>
      <c r="H325" s="78" t="s">
        <v>146</v>
      </c>
    </row>
    <row r="326" customFormat="false" ht="15" hidden="false" customHeight="false" outlineLevel="0" collapsed="false">
      <c r="A326" s="78" t="s">
        <v>87</v>
      </c>
      <c r="B326" s="78" t="s">
        <v>88</v>
      </c>
      <c r="C326" s="78" t="s">
        <v>458</v>
      </c>
      <c r="D326" s="78" t="s">
        <v>459</v>
      </c>
      <c r="E326" s="78" t="s">
        <v>1685</v>
      </c>
      <c r="F326" s="78" t="s">
        <v>1685</v>
      </c>
      <c r="G326" s="78" t="s">
        <v>151</v>
      </c>
      <c r="H326" s="78" t="s">
        <v>146</v>
      </c>
    </row>
    <row r="327" customFormat="false" ht="15" hidden="false" customHeight="false" outlineLevel="0" collapsed="false">
      <c r="A327" s="78" t="s">
        <v>87</v>
      </c>
      <c r="B327" s="78" t="s">
        <v>88</v>
      </c>
      <c r="C327" s="78" t="s">
        <v>458</v>
      </c>
      <c r="D327" s="78" t="s">
        <v>459</v>
      </c>
      <c r="E327" s="78" t="s">
        <v>1686</v>
      </c>
      <c r="F327" s="78" t="s">
        <v>1686</v>
      </c>
      <c r="G327" s="78" t="s">
        <v>151</v>
      </c>
      <c r="H327" s="78" t="s">
        <v>146</v>
      </c>
    </row>
    <row r="328" customFormat="false" ht="15" hidden="false" customHeight="false" outlineLevel="0" collapsed="false">
      <c r="A328" s="78" t="s">
        <v>87</v>
      </c>
      <c r="B328" s="78" t="s">
        <v>88</v>
      </c>
      <c r="C328" s="78" t="s">
        <v>458</v>
      </c>
      <c r="D328" s="78" t="s">
        <v>459</v>
      </c>
      <c r="E328" s="78" t="s">
        <v>1687</v>
      </c>
      <c r="F328" s="78" t="s">
        <v>1687</v>
      </c>
      <c r="G328" s="78" t="s">
        <v>151</v>
      </c>
      <c r="H328" s="78" t="s">
        <v>146</v>
      </c>
    </row>
    <row r="329" customFormat="false" ht="15" hidden="false" customHeight="false" outlineLevel="0" collapsed="false">
      <c r="A329" s="78" t="s">
        <v>87</v>
      </c>
      <c r="B329" s="78" t="s">
        <v>88</v>
      </c>
      <c r="C329" s="78" t="s">
        <v>458</v>
      </c>
      <c r="D329" s="78" t="s">
        <v>459</v>
      </c>
      <c r="E329" s="78" t="s">
        <v>1688</v>
      </c>
      <c r="F329" s="78" t="s">
        <v>1688</v>
      </c>
      <c r="G329" s="78" t="s">
        <v>151</v>
      </c>
      <c r="H329" s="78" t="s">
        <v>146</v>
      </c>
    </row>
    <row r="330" customFormat="false" ht="15" hidden="false" customHeight="false" outlineLevel="0" collapsed="false">
      <c r="A330" s="78" t="s">
        <v>87</v>
      </c>
      <c r="B330" s="78" t="s">
        <v>88</v>
      </c>
      <c r="C330" s="78" t="s">
        <v>458</v>
      </c>
      <c r="D330" s="78" t="s">
        <v>459</v>
      </c>
      <c r="E330" s="78" t="s">
        <v>1689</v>
      </c>
      <c r="F330" s="78" t="s">
        <v>1689</v>
      </c>
      <c r="G330" s="78" t="s">
        <v>151</v>
      </c>
      <c r="H330" s="78" t="s">
        <v>146</v>
      </c>
    </row>
    <row r="331" customFormat="false" ht="15" hidden="false" customHeight="false" outlineLevel="0" collapsed="false">
      <c r="A331" s="78" t="s">
        <v>87</v>
      </c>
      <c r="B331" s="78" t="s">
        <v>88</v>
      </c>
      <c r="C331" s="78" t="s">
        <v>458</v>
      </c>
      <c r="D331" s="78" t="s">
        <v>459</v>
      </c>
      <c r="E331" s="78" t="s">
        <v>1690</v>
      </c>
      <c r="F331" s="78" t="s">
        <v>1690</v>
      </c>
      <c r="G331" s="78" t="s">
        <v>151</v>
      </c>
      <c r="H331" s="78" t="s">
        <v>146</v>
      </c>
    </row>
    <row r="332" customFormat="false" ht="15" hidden="false" customHeight="false" outlineLevel="0" collapsed="false">
      <c r="A332" s="78" t="s">
        <v>87</v>
      </c>
      <c r="B332" s="78" t="s">
        <v>88</v>
      </c>
      <c r="C332" s="78" t="s">
        <v>458</v>
      </c>
      <c r="D332" s="78" t="s">
        <v>459</v>
      </c>
      <c r="E332" s="78" t="s">
        <v>1691</v>
      </c>
      <c r="F332" s="78" t="s">
        <v>1691</v>
      </c>
      <c r="G332" s="78" t="s">
        <v>151</v>
      </c>
      <c r="H332" s="78" t="s">
        <v>146</v>
      </c>
    </row>
    <row r="333" customFormat="false" ht="15" hidden="false" customHeight="false" outlineLevel="0" collapsed="false">
      <c r="A333" s="78" t="s">
        <v>87</v>
      </c>
      <c r="B333" s="78" t="s">
        <v>88</v>
      </c>
      <c r="C333" s="78" t="s">
        <v>458</v>
      </c>
      <c r="D333" s="78" t="s">
        <v>459</v>
      </c>
      <c r="E333" s="78" t="s">
        <v>1692</v>
      </c>
      <c r="F333" s="78" t="s">
        <v>1692</v>
      </c>
      <c r="G333" s="78" t="s">
        <v>151</v>
      </c>
      <c r="H333" s="78" t="s">
        <v>146</v>
      </c>
    </row>
    <row r="334" customFormat="false" ht="15" hidden="false" customHeight="false" outlineLevel="0" collapsed="false">
      <c r="A334" s="78" t="s">
        <v>87</v>
      </c>
      <c r="B334" s="78" t="s">
        <v>88</v>
      </c>
      <c r="C334" s="78" t="s">
        <v>458</v>
      </c>
      <c r="D334" s="78" t="s">
        <v>459</v>
      </c>
      <c r="E334" s="78" t="s">
        <v>1693</v>
      </c>
      <c r="F334" s="78" t="s">
        <v>1693</v>
      </c>
      <c r="G334" s="78" t="s">
        <v>151</v>
      </c>
      <c r="H334" s="78" t="s">
        <v>146</v>
      </c>
    </row>
    <row r="335" customFormat="false" ht="15" hidden="false" customHeight="false" outlineLevel="0" collapsed="false">
      <c r="A335" s="78" t="s">
        <v>87</v>
      </c>
      <c r="B335" s="78" t="s">
        <v>88</v>
      </c>
      <c r="C335" s="78" t="s">
        <v>458</v>
      </c>
      <c r="D335" s="78" t="s">
        <v>459</v>
      </c>
      <c r="E335" s="78" t="s">
        <v>1694</v>
      </c>
      <c r="F335" s="78" t="s">
        <v>1694</v>
      </c>
      <c r="G335" s="78" t="s">
        <v>151</v>
      </c>
      <c r="H335" s="78" t="s">
        <v>146</v>
      </c>
    </row>
    <row r="336" customFormat="false" ht="15" hidden="false" customHeight="false" outlineLevel="0" collapsed="false">
      <c r="A336" s="78" t="s">
        <v>87</v>
      </c>
      <c r="B336" s="78" t="s">
        <v>88</v>
      </c>
      <c r="C336" s="78" t="s">
        <v>458</v>
      </c>
      <c r="D336" s="78" t="s">
        <v>459</v>
      </c>
      <c r="E336" s="78" t="s">
        <v>1695</v>
      </c>
      <c r="F336" s="78" t="s">
        <v>1695</v>
      </c>
      <c r="G336" s="78" t="s">
        <v>151</v>
      </c>
      <c r="H336" s="78" t="s">
        <v>146</v>
      </c>
    </row>
    <row r="337" customFormat="false" ht="15" hidden="false" customHeight="false" outlineLevel="0" collapsed="false">
      <c r="A337" s="78" t="s">
        <v>87</v>
      </c>
      <c r="B337" s="78" t="s">
        <v>88</v>
      </c>
      <c r="C337" s="78" t="s">
        <v>458</v>
      </c>
      <c r="D337" s="78" t="s">
        <v>459</v>
      </c>
      <c r="E337" s="78" t="s">
        <v>1696</v>
      </c>
      <c r="F337" s="78" t="s">
        <v>1696</v>
      </c>
      <c r="G337" s="78" t="s">
        <v>151</v>
      </c>
      <c r="H337" s="78" t="s">
        <v>146</v>
      </c>
    </row>
    <row r="338" customFormat="false" ht="15" hidden="false" customHeight="false" outlineLevel="0" collapsed="false">
      <c r="A338" s="78" t="s">
        <v>87</v>
      </c>
      <c r="B338" s="78" t="s">
        <v>88</v>
      </c>
      <c r="C338" s="78" t="s">
        <v>458</v>
      </c>
      <c r="D338" s="78" t="s">
        <v>459</v>
      </c>
      <c r="E338" s="78" t="s">
        <v>1697</v>
      </c>
      <c r="F338" s="78" t="s">
        <v>1697</v>
      </c>
      <c r="G338" s="78" t="s">
        <v>151</v>
      </c>
      <c r="H338" s="78" t="s">
        <v>146</v>
      </c>
    </row>
    <row r="339" customFormat="false" ht="15" hidden="false" customHeight="false" outlineLevel="0" collapsed="false">
      <c r="A339" s="78" t="s">
        <v>87</v>
      </c>
      <c r="B339" s="78" t="s">
        <v>88</v>
      </c>
      <c r="C339" s="78" t="s">
        <v>458</v>
      </c>
      <c r="D339" s="78" t="s">
        <v>459</v>
      </c>
      <c r="E339" s="78" t="s">
        <v>1698</v>
      </c>
      <c r="F339" s="78" t="s">
        <v>1698</v>
      </c>
      <c r="G339" s="78" t="s">
        <v>151</v>
      </c>
      <c r="H339" s="78" t="s">
        <v>146</v>
      </c>
    </row>
    <row r="340" customFormat="false" ht="15" hidden="false" customHeight="false" outlineLevel="0" collapsed="false">
      <c r="A340" s="78" t="s">
        <v>87</v>
      </c>
      <c r="B340" s="78" t="s">
        <v>88</v>
      </c>
      <c r="C340" s="78" t="s">
        <v>458</v>
      </c>
      <c r="D340" s="78" t="s">
        <v>459</v>
      </c>
      <c r="E340" s="78" t="s">
        <v>1699</v>
      </c>
      <c r="F340" s="78" t="s">
        <v>1699</v>
      </c>
      <c r="G340" s="78" t="s">
        <v>151</v>
      </c>
      <c r="H340" s="78" t="s">
        <v>146</v>
      </c>
    </row>
    <row r="341" customFormat="false" ht="15" hidden="false" customHeight="false" outlineLevel="0" collapsed="false">
      <c r="A341" s="78" t="s">
        <v>87</v>
      </c>
      <c r="B341" s="78" t="s">
        <v>88</v>
      </c>
      <c r="C341" s="78" t="s">
        <v>458</v>
      </c>
      <c r="D341" s="78" t="s">
        <v>459</v>
      </c>
      <c r="E341" s="78" t="s">
        <v>1700</v>
      </c>
      <c r="F341" s="78" t="s">
        <v>1700</v>
      </c>
      <c r="G341" s="78" t="s">
        <v>151</v>
      </c>
      <c r="H341" s="78" t="s">
        <v>146</v>
      </c>
    </row>
    <row r="342" customFormat="false" ht="15" hidden="false" customHeight="false" outlineLevel="0" collapsed="false">
      <c r="A342" s="78" t="s">
        <v>87</v>
      </c>
      <c r="B342" s="78" t="s">
        <v>88</v>
      </c>
      <c r="C342" s="78" t="s">
        <v>458</v>
      </c>
      <c r="D342" s="78" t="s">
        <v>459</v>
      </c>
      <c r="E342" s="78" t="s">
        <v>1701</v>
      </c>
      <c r="F342" s="78" t="s">
        <v>1701</v>
      </c>
      <c r="G342" s="78" t="s">
        <v>151</v>
      </c>
      <c r="H342" s="78" t="s">
        <v>146</v>
      </c>
    </row>
    <row r="343" customFormat="false" ht="15" hidden="false" customHeight="false" outlineLevel="0" collapsed="false">
      <c r="A343" s="78" t="s">
        <v>87</v>
      </c>
      <c r="B343" s="78" t="s">
        <v>88</v>
      </c>
      <c r="C343" s="78" t="s">
        <v>458</v>
      </c>
      <c r="D343" s="78" t="s">
        <v>459</v>
      </c>
      <c r="E343" s="78" t="s">
        <v>1702</v>
      </c>
      <c r="F343" s="78" t="s">
        <v>1702</v>
      </c>
      <c r="G343" s="78" t="s">
        <v>151</v>
      </c>
      <c r="H343" s="78" t="s">
        <v>146</v>
      </c>
    </row>
    <row r="344" customFormat="false" ht="15" hidden="false" customHeight="false" outlineLevel="0" collapsed="false">
      <c r="A344" s="78" t="s">
        <v>87</v>
      </c>
      <c r="B344" s="78" t="s">
        <v>88</v>
      </c>
      <c r="C344" s="78" t="s">
        <v>458</v>
      </c>
      <c r="D344" s="78" t="s">
        <v>459</v>
      </c>
      <c r="E344" s="78" t="s">
        <v>1703</v>
      </c>
      <c r="F344" s="78" t="s">
        <v>1703</v>
      </c>
      <c r="G344" s="78" t="s">
        <v>151</v>
      </c>
      <c r="H344" s="78" t="s">
        <v>146</v>
      </c>
    </row>
    <row r="345" customFormat="false" ht="15" hidden="false" customHeight="false" outlineLevel="0" collapsed="false">
      <c r="A345" s="78" t="s">
        <v>87</v>
      </c>
      <c r="B345" s="78" t="s">
        <v>88</v>
      </c>
      <c r="C345" s="78" t="s">
        <v>458</v>
      </c>
      <c r="D345" s="78" t="s">
        <v>459</v>
      </c>
      <c r="E345" s="78" t="s">
        <v>1704</v>
      </c>
      <c r="F345" s="78" t="s">
        <v>1704</v>
      </c>
      <c r="G345" s="78" t="s">
        <v>151</v>
      </c>
      <c r="H345" s="78" t="s">
        <v>146</v>
      </c>
    </row>
    <row r="346" customFormat="false" ht="15" hidden="false" customHeight="false" outlineLevel="0" collapsed="false">
      <c r="A346" s="78" t="s">
        <v>87</v>
      </c>
      <c r="B346" s="78" t="s">
        <v>88</v>
      </c>
      <c r="C346" s="78" t="s">
        <v>458</v>
      </c>
      <c r="D346" s="78" t="s">
        <v>459</v>
      </c>
      <c r="E346" s="78" t="s">
        <v>1705</v>
      </c>
      <c r="F346" s="78" t="s">
        <v>1705</v>
      </c>
      <c r="G346" s="78" t="s">
        <v>151</v>
      </c>
      <c r="H346" s="78" t="s">
        <v>146</v>
      </c>
    </row>
    <row r="347" customFormat="false" ht="15" hidden="false" customHeight="false" outlineLevel="0" collapsed="false">
      <c r="A347" s="78" t="s">
        <v>87</v>
      </c>
      <c r="B347" s="78" t="s">
        <v>88</v>
      </c>
      <c r="C347" s="78" t="s">
        <v>458</v>
      </c>
      <c r="D347" s="78" t="s">
        <v>459</v>
      </c>
      <c r="E347" s="78" t="s">
        <v>1706</v>
      </c>
      <c r="F347" s="78" t="s">
        <v>1706</v>
      </c>
      <c r="G347" s="78" t="s">
        <v>151</v>
      </c>
      <c r="H347" s="78" t="s">
        <v>146</v>
      </c>
    </row>
    <row r="348" customFormat="false" ht="15" hidden="false" customHeight="false" outlineLevel="0" collapsed="false">
      <c r="A348" s="78" t="s">
        <v>87</v>
      </c>
      <c r="B348" s="78" t="s">
        <v>88</v>
      </c>
      <c r="C348" s="78" t="s">
        <v>458</v>
      </c>
      <c r="D348" s="78" t="s">
        <v>459</v>
      </c>
      <c r="E348" s="78" t="s">
        <v>1707</v>
      </c>
      <c r="F348" s="78" t="s">
        <v>1707</v>
      </c>
      <c r="G348" s="78" t="s">
        <v>151</v>
      </c>
      <c r="H348" s="78" t="s">
        <v>146</v>
      </c>
    </row>
    <row r="349" customFormat="false" ht="15" hidden="false" customHeight="false" outlineLevel="0" collapsed="false">
      <c r="A349" s="78" t="s">
        <v>87</v>
      </c>
      <c r="B349" s="78" t="s">
        <v>88</v>
      </c>
      <c r="C349" s="78" t="s">
        <v>458</v>
      </c>
      <c r="D349" s="78" t="s">
        <v>459</v>
      </c>
      <c r="E349" s="78" t="s">
        <v>1708</v>
      </c>
      <c r="F349" s="78" t="s">
        <v>1708</v>
      </c>
      <c r="G349" s="78" t="s">
        <v>151</v>
      </c>
      <c r="H349" s="78" t="s">
        <v>146</v>
      </c>
    </row>
    <row r="350" customFormat="false" ht="15" hidden="false" customHeight="false" outlineLevel="0" collapsed="false">
      <c r="A350" s="78" t="s">
        <v>87</v>
      </c>
      <c r="B350" s="78" t="s">
        <v>88</v>
      </c>
      <c r="C350" s="78" t="s">
        <v>458</v>
      </c>
      <c r="D350" s="78" t="s">
        <v>459</v>
      </c>
      <c r="E350" s="78" t="s">
        <v>1709</v>
      </c>
      <c r="F350" s="78" t="s">
        <v>1709</v>
      </c>
      <c r="G350" s="78" t="s">
        <v>151</v>
      </c>
      <c r="H350" s="78" t="s">
        <v>146</v>
      </c>
    </row>
    <row r="351" customFormat="false" ht="15" hidden="false" customHeight="false" outlineLevel="0" collapsed="false">
      <c r="A351" s="78" t="s">
        <v>87</v>
      </c>
      <c r="B351" s="78" t="s">
        <v>88</v>
      </c>
      <c r="C351" s="78" t="s">
        <v>458</v>
      </c>
      <c r="D351" s="78" t="s">
        <v>459</v>
      </c>
      <c r="E351" s="78" t="s">
        <v>1710</v>
      </c>
      <c r="F351" s="78" t="s">
        <v>1710</v>
      </c>
      <c r="G351" s="78" t="s">
        <v>151</v>
      </c>
      <c r="H351" s="78" t="s">
        <v>146</v>
      </c>
    </row>
    <row r="352" customFormat="false" ht="15" hidden="false" customHeight="false" outlineLevel="0" collapsed="false">
      <c r="A352" s="78" t="s">
        <v>87</v>
      </c>
      <c r="B352" s="78" t="s">
        <v>88</v>
      </c>
      <c r="C352" s="78" t="s">
        <v>458</v>
      </c>
      <c r="D352" s="78" t="s">
        <v>459</v>
      </c>
      <c r="E352" s="78" t="s">
        <v>1711</v>
      </c>
      <c r="F352" s="78" t="s">
        <v>1711</v>
      </c>
      <c r="G352" s="78" t="s">
        <v>151</v>
      </c>
      <c r="H352" s="78" t="s">
        <v>146</v>
      </c>
    </row>
    <row r="353" customFormat="false" ht="15" hidden="false" customHeight="false" outlineLevel="0" collapsed="false">
      <c r="A353" s="78" t="s">
        <v>87</v>
      </c>
      <c r="B353" s="78" t="s">
        <v>88</v>
      </c>
      <c r="C353" s="78" t="s">
        <v>458</v>
      </c>
      <c r="D353" s="78" t="s">
        <v>459</v>
      </c>
      <c r="E353" s="78" t="s">
        <v>1712</v>
      </c>
      <c r="F353" s="78" t="s">
        <v>1712</v>
      </c>
      <c r="G353" s="78" t="s">
        <v>151</v>
      </c>
      <c r="H353" s="78" t="s">
        <v>146</v>
      </c>
    </row>
    <row r="354" customFormat="false" ht="15" hidden="false" customHeight="false" outlineLevel="0" collapsed="false">
      <c r="A354" s="78" t="s">
        <v>87</v>
      </c>
      <c r="B354" s="78" t="s">
        <v>88</v>
      </c>
      <c r="C354" s="78" t="s">
        <v>458</v>
      </c>
      <c r="D354" s="78" t="s">
        <v>459</v>
      </c>
      <c r="E354" s="78" t="s">
        <v>1713</v>
      </c>
      <c r="F354" s="78" t="s">
        <v>1713</v>
      </c>
      <c r="G354" s="78" t="s">
        <v>151</v>
      </c>
      <c r="H354" s="78" t="s">
        <v>146</v>
      </c>
    </row>
    <row r="355" customFormat="false" ht="15" hidden="false" customHeight="false" outlineLevel="0" collapsed="false">
      <c r="A355" s="78" t="s">
        <v>87</v>
      </c>
      <c r="B355" s="78" t="s">
        <v>88</v>
      </c>
      <c r="C355" s="78" t="s">
        <v>458</v>
      </c>
      <c r="D355" s="78" t="s">
        <v>459</v>
      </c>
      <c r="E355" s="78" t="s">
        <v>1714</v>
      </c>
      <c r="F355" s="78" t="s">
        <v>1714</v>
      </c>
      <c r="G355" s="78" t="s">
        <v>151</v>
      </c>
      <c r="H355" s="78" t="s">
        <v>146</v>
      </c>
    </row>
    <row r="356" customFormat="false" ht="15" hidden="false" customHeight="false" outlineLevel="0" collapsed="false">
      <c r="A356" s="78" t="s">
        <v>87</v>
      </c>
      <c r="B356" s="78" t="s">
        <v>88</v>
      </c>
      <c r="C356" s="78" t="s">
        <v>458</v>
      </c>
      <c r="D356" s="78" t="s">
        <v>459</v>
      </c>
      <c r="E356" s="78" t="s">
        <v>1715</v>
      </c>
      <c r="F356" s="78" t="s">
        <v>1715</v>
      </c>
      <c r="G356" s="78" t="s">
        <v>151</v>
      </c>
      <c r="H356" s="78" t="s">
        <v>146</v>
      </c>
    </row>
    <row r="357" customFormat="false" ht="15" hidden="false" customHeight="false" outlineLevel="0" collapsed="false">
      <c r="A357" s="78" t="s">
        <v>87</v>
      </c>
      <c r="B357" s="78" t="s">
        <v>88</v>
      </c>
      <c r="C357" s="78" t="s">
        <v>458</v>
      </c>
      <c r="D357" s="78" t="s">
        <v>459</v>
      </c>
      <c r="E357" s="78" t="s">
        <v>1716</v>
      </c>
      <c r="F357" s="78" t="s">
        <v>1716</v>
      </c>
      <c r="G357" s="78" t="s">
        <v>151</v>
      </c>
      <c r="H357" s="78" t="s">
        <v>146</v>
      </c>
    </row>
    <row r="358" customFormat="false" ht="15" hidden="false" customHeight="false" outlineLevel="0" collapsed="false">
      <c r="A358" s="78" t="s">
        <v>87</v>
      </c>
      <c r="B358" s="78" t="s">
        <v>88</v>
      </c>
      <c r="C358" s="78" t="s">
        <v>458</v>
      </c>
      <c r="D358" s="78" t="s">
        <v>459</v>
      </c>
      <c r="E358" s="78" t="s">
        <v>1717</v>
      </c>
      <c r="F358" s="78" t="s">
        <v>1717</v>
      </c>
      <c r="G358" s="78" t="s">
        <v>151</v>
      </c>
      <c r="H358" s="78" t="s">
        <v>146</v>
      </c>
    </row>
    <row r="359" customFormat="false" ht="15" hidden="false" customHeight="false" outlineLevel="0" collapsed="false">
      <c r="A359" s="78" t="s">
        <v>87</v>
      </c>
      <c r="B359" s="78" t="s">
        <v>88</v>
      </c>
      <c r="C359" s="78" t="s">
        <v>458</v>
      </c>
      <c r="D359" s="78" t="s">
        <v>459</v>
      </c>
      <c r="E359" s="78" t="s">
        <v>1718</v>
      </c>
      <c r="F359" s="78" t="s">
        <v>1718</v>
      </c>
      <c r="G359" s="78" t="s">
        <v>151</v>
      </c>
      <c r="H359" s="78" t="s">
        <v>146</v>
      </c>
    </row>
    <row r="360" customFormat="false" ht="15" hidden="false" customHeight="false" outlineLevel="0" collapsed="false">
      <c r="A360" s="78" t="s">
        <v>87</v>
      </c>
      <c r="B360" s="78" t="s">
        <v>88</v>
      </c>
      <c r="C360" s="78" t="s">
        <v>458</v>
      </c>
      <c r="D360" s="78" t="s">
        <v>459</v>
      </c>
      <c r="E360" s="78" t="s">
        <v>1719</v>
      </c>
      <c r="F360" s="78" t="s">
        <v>1719</v>
      </c>
      <c r="G360" s="78" t="s">
        <v>151</v>
      </c>
      <c r="H360" s="78" t="s">
        <v>146</v>
      </c>
    </row>
    <row r="361" customFormat="false" ht="15" hidden="false" customHeight="false" outlineLevel="0" collapsed="false">
      <c r="A361" s="78" t="s">
        <v>87</v>
      </c>
      <c r="B361" s="78" t="s">
        <v>88</v>
      </c>
      <c r="C361" s="78" t="s">
        <v>458</v>
      </c>
      <c r="D361" s="78" t="s">
        <v>459</v>
      </c>
      <c r="E361" s="78" t="s">
        <v>1720</v>
      </c>
      <c r="F361" s="78" t="s">
        <v>1720</v>
      </c>
      <c r="G361" s="78" t="s">
        <v>151</v>
      </c>
      <c r="H361" s="78" t="s">
        <v>146</v>
      </c>
    </row>
    <row r="362" customFormat="false" ht="15" hidden="false" customHeight="false" outlineLevel="0" collapsed="false">
      <c r="A362" s="78" t="s">
        <v>87</v>
      </c>
      <c r="B362" s="78" t="s">
        <v>88</v>
      </c>
      <c r="C362" s="78" t="s">
        <v>458</v>
      </c>
      <c r="D362" s="78" t="s">
        <v>459</v>
      </c>
      <c r="E362" s="78" t="s">
        <v>1721</v>
      </c>
      <c r="F362" s="78" t="s">
        <v>1721</v>
      </c>
      <c r="G362" s="78" t="s">
        <v>151</v>
      </c>
      <c r="H362" s="78" t="s">
        <v>146</v>
      </c>
    </row>
    <row r="363" customFormat="false" ht="15" hidden="false" customHeight="false" outlineLevel="0" collapsed="false">
      <c r="A363" s="78" t="s">
        <v>87</v>
      </c>
      <c r="B363" s="78" t="s">
        <v>88</v>
      </c>
      <c r="C363" s="78" t="s">
        <v>458</v>
      </c>
      <c r="D363" s="78" t="s">
        <v>459</v>
      </c>
      <c r="E363" s="78" t="s">
        <v>1722</v>
      </c>
      <c r="F363" s="78" t="s">
        <v>1722</v>
      </c>
      <c r="G363" s="78" t="s">
        <v>151</v>
      </c>
      <c r="H363" s="78" t="s">
        <v>146</v>
      </c>
    </row>
    <row r="364" customFormat="false" ht="15" hidden="false" customHeight="false" outlineLevel="0" collapsed="false">
      <c r="A364" s="78" t="s">
        <v>87</v>
      </c>
      <c r="B364" s="78" t="s">
        <v>88</v>
      </c>
      <c r="C364" s="78" t="s">
        <v>458</v>
      </c>
      <c r="D364" s="78" t="s">
        <v>459</v>
      </c>
      <c r="E364" s="78" t="s">
        <v>1723</v>
      </c>
      <c r="F364" s="78" t="s">
        <v>1723</v>
      </c>
      <c r="G364" s="78" t="s">
        <v>151</v>
      </c>
      <c r="H364" s="78" t="s">
        <v>146</v>
      </c>
    </row>
    <row r="365" customFormat="false" ht="15" hidden="false" customHeight="false" outlineLevel="0" collapsed="false">
      <c r="A365" s="78" t="s">
        <v>87</v>
      </c>
      <c r="B365" s="78" t="s">
        <v>88</v>
      </c>
      <c r="C365" s="78" t="s">
        <v>458</v>
      </c>
      <c r="D365" s="78" t="s">
        <v>459</v>
      </c>
      <c r="E365" s="78" t="s">
        <v>1724</v>
      </c>
      <c r="F365" s="78" t="s">
        <v>1724</v>
      </c>
      <c r="G365" s="78" t="s">
        <v>151</v>
      </c>
      <c r="H365" s="78" t="s">
        <v>146</v>
      </c>
    </row>
    <row r="366" customFormat="false" ht="15" hidden="false" customHeight="false" outlineLevel="0" collapsed="false">
      <c r="A366" s="78" t="s">
        <v>87</v>
      </c>
      <c r="B366" s="78" t="s">
        <v>88</v>
      </c>
      <c r="C366" s="78" t="s">
        <v>458</v>
      </c>
      <c r="D366" s="78" t="s">
        <v>459</v>
      </c>
      <c r="E366" s="78" t="s">
        <v>1725</v>
      </c>
      <c r="F366" s="78" t="s">
        <v>1725</v>
      </c>
      <c r="G366" s="78" t="s">
        <v>151</v>
      </c>
      <c r="H366" s="78" t="s">
        <v>146</v>
      </c>
    </row>
    <row r="367" customFormat="false" ht="15" hidden="false" customHeight="false" outlineLevel="0" collapsed="false">
      <c r="A367" s="78" t="s">
        <v>87</v>
      </c>
      <c r="B367" s="78" t="s">
        <v>88</v>
      </c>
      <c r="C367" s="78" t="s">
        <v>458</v>
      </c>
      <c r="D367" s="78" t="s">
        <v>459</v>
      </c>
      <c r="E367" s="78" t="s">
        <v>1726</v>
      </c>
      <c r="F367" s="78" t="s">
        <v>1726</v>
      </c>
      <c r="G367" s="78" t="s">
        <v>151</v>
      </c>
      <c r="H367" s="78" t="s">
        <v>146</v>
      </c>
    </row>
    <row r="368" customFormat="false" ht="15" hidden="false" customHeight="false" outlineLevel="0" collapsed="false">
      <c r="A368" s="78" t="s">
        <v>87</v>
      </c>
      <c r="B368" s="78" t="s">
        <v>88</v>
      </c>
      <c r="C368" s="78" t="s">
        <v>458</v>
      </c>
      <c r="D368" s="78" t="s">
        <v>459</v>
      </c>
      <c r="E368" s="78" t="s">
        <v>1727</v>
      </c>
      <c r="F368" s="78" t="s">
        <v>1727</v>
      </c>
      <c r="G368" s="78" t="s">
        <v>151</v>
      </c>
      <c r="H368" s="78" t="s">
        <v>146</v>
      </c>
    </row>
    <row r="369" customFormat="false" ht="15" hidden="false" customHeight="false" outlineLevel="0" collapsed="false">
      <c r="A369" s="78" t="s">
        <v>87</v>
      </c>
      <c r="B369" s="78" t="s">
        <v>88</v>
      </c>
      <c r="C369" s="78" t="s">
        <v>458</v>
      </c>
      <c r="D369" s="78" t="s">
        <v>459</v>
      </c>
      <c r="E369" s="78" t="s">
        <v>1728</v>
      </c>
      <c r="F369" s="78" t="s">
        <v>1728</v>
      </c>
      <c r="G369" s="78" t="s">
        <v>151</v>
      </c>
      <c r="H369" s="78" t="s">
        <v>146</v>
      </c>
    </row>
    <row r="370" customFormat="false" ht="15" hidden="false" customHeight="false" outlineLevel="0" collapsed="false">
      <c r="A370" s="78" t="s">
        <v>87</v>
      </c>
      <c r="B370" s="78" t="s">
        <v>88</v>
      </c>
      <c r="C370" s="78" t="s">
        <v>458</v>
      </c>
      <c r="D370" s="78" t="s">
        <v>459</v>
      </c>
      <c r="E370" s="78" t="s">
        <v>1729</v>
      </c>
      <c r="F370" s="78" t="s">
        <v>1729</v>
      </c>
      <c r="G370" s="78" t="s">
        <v>151</v>
      </c>
      <c r="H370" s="78" t="s">
        <v>146</v>
      </c>
    </row>
    <row r="371" customFormat="false" ht="15" hidden="false" customHeight="false" outlineLevel="0" collapsed="false">
      <c r="A371" s="78" t="s">
        <v>87</v>
      </c>
      <c r="B371" s="78" t="s">
        <v>88</v>
      </c>
      <c r="C371" s="78" t="s">
        <v>458</v>
      </c>
      <c r="D371" s="78" t="s">
        <v>459</v>
      </c>
      <c r="E371" s="78" t="s">
        <v>1730</v>
      </c>
      <c r="F371" s="78" t="s">
        <v>1730</v>
      </c>
      <c r="G371" s="78" t="s">
        <v>151</v>
      </c>
      <c r="H371" s="78" t="s">
        <v>146</v>
      </c>
    </row>
    <row r="372" customFormat="false" ht="15" hidden="false" customHeight="false" outlineLevel="0" collapsed="false">
      <c r="A372" s="78" t="s">
        <v>87</v>
      </c>
      <c r="B372" s="78" t="s">
        <v>88</v>
      </c>
      <c r="C372" s="78" t="s">
        <v>458</v>
      </c>
      <c r="D372" s="78" t="s">
        <v>459</v>
      </c>
      <c r="E372" s="78" t="s">
        <v>1731</v>
      </c>
      <c r="F372" s="78" t="s">
        <v>1731</v>
      </c>
      <c r="G372" s="78" t="s">
        <v>151</v>
      </c>
      <c r="H372" s="78" t="s">
        <v>146</v>
      </c>
    </row>
    <row r="373" customFormat="false" ht="15" hidden="false" customHeight="false" outlineLevel="0" collapsed="false">
      <c r="A373" s="78" t="s">
        <v>87</v>
      </c>
      <c r="B373" s="78" t="s">
        <v>88</v>
      </c>
      <c r="C373" s="78" t="s">
        <v>458</v>
      </c>
      <c r="D373" s="78" t="s">
        <v>459</v>
      </c>
      <c r="E373" s="78" t="s">
        <v>1732</v>
      </c>
      <c r="F373" s="78" t="s">
        <v>1732</v>
      </c>
      <c r="G373" s="78" t="s">
        <v>151</v>
      </c>
      <c r="H373" s="78" t="s">
        <v>146</v>
      </c>
    </row>
    <row r="374" customFormat="false" ht="15" hidden="false" customHeight="false" outlineLevel="0" collapsed="false">
      <c r="A374" s="78" t="s">
        <v>87</v>
      </c>
      <c r="B374" s="78" t="s">
        <v>88</v>
      </c>
      <c r="C374" s="78" t="s">
        <v>458</v>
      </c>
      <c r="D374" s="78" t="s">
        <v>459</v>
      </c>
      <c r="E374" s="78" t="s">
        <v>1733</v>
      </c>
      <c r="F374" s="78" t="s">
        <v>1733</v>
      </c>
      <c r="G374" s="78" t="s">
        <v>151</v>
      </c>
      <c r="H374" s="78" t="s">
        <v>146</v>
      </c>
    </row>
    <row r="375" customFormat="false" ht="15" hidden="false" customHeight="false" outlineLevel="0" collapsed="false">
      <c r="A375" s="78" t="s">
        <v>87</v>
      </c>
      <c r="B375" s="78" t="s">
        <v>88</v>
      </c>
      <c r="C375" s="78" t="s">
        <v>458</v>
      </c>
      <c r="D375" s="78" t="s">
        <v>459</v>
      </c>
      <c r="E375" s="78" t="s">
        <v>1734</v>
      </c>
      <c r="F375" s="78" t="s">
        <v>1734</v>
      </c>
      <c r="G375" s="78" t="s">
        <v>151</v>
      </c>
      <c r="H375" s="78" t="s">
        <v>146</v>
      </c>
    </row>
    <row r="376" customFormat="false" ht="15" hidden="false" customHeight="false" outlineLevel="0" collapsed="false">
      <c r="A376" s="78" t="s">
        <v>87</v>
      </c>
      <c r="B376" s="78" t="s">
        <v>88</v>
      </c>
      <c r="C376" s="78" t="s">
        <v>458</v>
      </c>
      <c r="D376" s="78" t="s">
        <v>459</v>
      </c>
      <c r="E376" s="78" t="s">
        <v>1735</v>
      </c>
      <c r="F376" s="78" t="s">
        <v>1735</v>
      </c>
      <c r="G376" s="78" t="s">
        <v>151</v>
      </c>
      <c r="H376" s="78" t="s">
        <v>146</v>
      </c>
    </row>
    <row r="377" customFormat="false" ht="15" hidden="false" customHeight="false" outlineLevel="0" collapsed="false">
      <c r="A377" s="78" t="s">
        <v>87</v>
      </c>
      <c r="B377" s="78" t="s">
        <v>88</v>
      </c>
      <c r="C377" s="78" t="s">
        <v>458</v>
      </c>
      <c r="D377" s="78" t="s">
        <v>459</v>
      </c>
      <c r="E377" s="78" t="s">
        <v>1736</v>
      </c>
      <c r="F377" s="78" t="s">
        <v>1736</v>
      </c>
      <c r="G377" s="78" t="s">
        <v>151</v>
      </c>
      <c r="H377" s="78" t="s">
        <v>146</v>
      </c>
    </row>
    <row r="378" customFormat="false" ht="15" hidden="false" customHeight="false" outlineLevel="0" collapsed="false">
      <c r="A378" s="78" t="s">
        <v>87</v>
      </c>
      <c r="B378" s="78" t="s">
        <v>88</v>
      </c>
      <c r="C378" s="78" t="s">
        <v>458</v>
      </c>
      <c r="D378" s="78" t="s">
        <v>459</v>
      </c>
      <c r="E378" s="78" t="s">
        <v>1737</v>
      </c>
      <c r="F378" s="78" t="s">
        <v>1737</v>
      </c>
      <c r="G378" s="78" t="s">
        <v>151</v>
      </c>
      <c r="H378" s="78" t="s">
        <v>146</v>
      </c>
    </row>
    <row r="379" customFormat="false" ht="15" hidden="false" customHeight="false" outlineLevel="0" collapsed="false">
      <c r="A379" s="78" t="s">
        <v>87</v>
      </c>
      <c r="B379" s="78" t="s">
        <v>88</v>
      </c>
      <c r="C379" s="78" t="s">
        <v>458</v>
      </c>
      <c r="D379" s="78" t="s">
        <v>459</v>
      </c>
      <c r="E379" s="78" t="s">
        <v>1738</v>
      </c>
      <c r="F379" s="78" t="s">
        <v>1738</v>
      </c>
      <c r="G379" s="78" t="s">
        <v>151</v>
      </c>
      <c r="H379" s="78" t="s">
        <v>146</v>
      </c>
    </row>
    <row r="380" customFormat="false" ht="15" hidden="false" customHeight="false" outlineLevel="0" collapsed="false">
      <c r="A380" s="78" t="s">
        <v>87</v>
      </c>
      <c r="B380" s="78" t="s">
        <v>88</v>
      </c>
      <c r="C380" s="78" t="s">
        <v>458</v>
      </c>
      <c r="D380" s="78" t="s">
        <v>459</v>
      </c>
      <c r="E380" s="78" t="s">
        <v>1739</v>
      </c>
      <c r="F380" s="78" t="s">
        <v>1739</v>
      </c>
      <c r="G380" s="78" t="s">
        <v>151</v>
      </c>
      <c r="H380" s="78" t="s">
        <v>146</v>
      </c>
    </row>
    <row r="381" customFormat="false" ht="15" hidden="false" customHeight="false" outlineLevel="0" collapsed="false">
      <c r="A381" s="78" t="s">
        <v>87</v>
      </c>
      <c r="B381" s="78" t="s">
        <v>88</v>
      </c>
      <c r="C381" s="78" t="s">
        <v>458</v>
      </c>
      <c r="D381" s="78" t="s">
        <v>459</v>
      </c>
      <c r="E381" s="78" t="s">
        <v>1740</v>
      </c>
      <c r="F381" s="78" t="s">
        <v>1740</v>
      </c>
      <c r="G381" s="78" t="s">
        <v>151</v>
      </c>
      <c r="H381" s="78" t="s">
        <v>146</v>
      </c>
    </row>
    <row r="382" customFormat="false" ht="15" hidden="false" customHeight="false" outlineLevel="0" collapsed="false">
      <c r="A382" s="78" t="s">
        <v>87</v>
      </c>
      <c r="B382" s="78" t="s">
        <v>88</v>
      </c>
      <c r="C382" s="78" t="s">
        <v>458</v>
      </c>
      <c r="D382" s="78" t="s">
        <v>459</v>
      </c>
      <c r="E382" s="78" t="s">
        <v>1741</v>
      </c>
      <c r="F382" s="78" t="s">
        <v>1741</v>
      </c>
      <c r="G382" s="78" t="s">
        <v>151</v>
      </c>
      <c r="H382" s="78" t="s">
        <v>146</v>
      </c>
    </row>
    <row r="383" customFormat="false" ht="15" hidden="false" customHeight="false" outlineLevel="0" collapsed="false">
      <c r="A383" s="78" t="s">
        <v>87</v>
      </c>
      <c r="B383" s="78" t="s">
        <v>88</v>
      </c>
      <c r="C383" s="78" t="s">
        <v>458</v>
      </c>
      <c r="D383" s="78" t="s">
        <v>459</v>
      </c>
      <c r="E383" s="78" t="s">
        <v>1742</v>
      </c>
      <c r="F383" s="78" t="s">
        <v>1742</v>
      </c>
      <c r="G383" s="78" t="s">
        <v>151</v>
      </c>
      <c r="H383" s="78" t="s">
        <v>146</v>
      </c>
    </row>
    <row r="384" customFormat="false" ht="15" hidden="false" customHeight="false" outlineLevel="0" collapsed="false">
      <c r="A384" s="78" t="s">
        <v>87</v>
      </c>
      <c r="B384" s="78" t="s">
        <v>88</v>
      </c>
      <c r="C384" s="78" t="s">
        <v>458</v>
      </c>
      <c r="D384" s="78" t="s">
        <v>459</v>
      </c>
      <c r="E384" s="78" t="s">
        <v>1743</v>
      </c>
      <c r="F384" s="78" t="s">
        <v>1743</v>
      </c>
      <c r="G384" s="78" t="s">
        <v>151</v>
      </c>
      <c r="H384" s="78" t="s">
        <v>146</v>
      </c>
    </row>
    <row r="385" customFormat="false" ht="15" hidden="false" customHeight="false" outlineLevel="0" collapsed="false">
      <c r="A385" s="78" t="s">
        <v>87</v>
      </c>
      <c r="B385" s="78" t="s">
        <v>88</v>
      </c>
      <c r="C385" s="78" t="s">
        <v>458</v>
      </c>
      <c r="D385" s="78" t="s">
        <v>459</v>
      </c>
      <c r="E385" s="78" t="s">
        <v>1744</v>
      </c>
      <c r="F385" s="78" t="s">
        <v>1744</v>
      </c>
      <c r="G385" s="78" t="s">
        <v>151</v>
      </c>
      <c r="H385" s="78" t="s">
        <v>146</v>
      </c>
    </row>
    <row r="386" customFormat="false" ht="15" hidden="false" customHeight="false" outlineLevel="0" collapsed="false">
      <c r="A386" s="78" t="s">
        <v>87</v>
      </c>
      <c r="B386" s="78" t="s">
        <v>88</v>
      </c>
      <c r="C386" s="78" t="s">
        <v>458</v>
      </c>
      <c r="D386" s="78" t="s">
        <v>459</v>
      </c>
      <c r="E386" s="78" t="s">
        <v>1745</v>
      </c>
      <c r="F386" s="78" t="s">
        <v>1745</v>
      </c>
      <c r="G386" s="78" t="s">
        <v>151</v>
      </c>
      <c r="H386" s="78" t="s">
        <v>146</v>
      </c>
    </row>
    <row r="387" customFormat="false" ht="15" hidden="false" customHeight="false" outlineLevel="0" collapsed="false">
      <c r="A387" s="78" t="s">
        <v>87</v>
      </c>
      <c r="B387" s="78" t="s">
        <v>88</v>
      </c>
      <c r="C387" s="78" t="s">
        <v>458</v>
      </c>
      <c r="D387" s="78" t="s">
        <v>459</v>
      </c>
      <c r="E387" s="78" t="s">
        <v>1746</v>
      </c>
      <c r="F387" s="78" t="s">
        <v>1746</v>
      </c>
      <c r="G387" s="78" t="s">
        <v>151</v>
      </c>
      <c r="H387" s="78" t="s">
        <v>146</v>
      </c>
    </row>
    <row r="388" customFormat="false" ht="15" hidden="false" customHeight="false" outlineLevel="0" collapsed="false">
      <c r="A388" s="78" t="s">
        <v>87</v>
      </c>
      <c r="B388" s="78" t="s">
        <v>88</v>
      </c>
      <c r="C388" s="78" t="s">
        <v>458</v>
      </c>
      <c r="D388" s="78" t="s">
        <v>459</v>
      </c>
      <c r="E388" s="78" t="s">
        <v>1747</v>
      </c>
      <c r="F388" s="78" t="s">
        <v>1747</v>
      </c>
      <c r="G388" s="78" t="s">
        <v>151</v>
      </c>
      <c r="H388" s="78" t="s">
        <v>146</v>
      </c>
    </row>
    <row r="389" customFormat="false" ht="15" hidden="false" customHeight="false" outlineLevel="0" collapsed="false">
      <c r="A389" s="78" t="s">
        <v>87</v>
      </c>
      <c r="B389" s="78" t="s">
        <v>88</v>
      </c>
      <c r="C389" s="78" t="s">
        <v>458</v>
      </c>
      <c r="D389" s="78" t="s">
        <v>459</v>
      </c>
      <c r="E389" s="78" t="s">
        <v>1748</v>
      </c>
      <c r="F389" s="78" t="s">
        <v>1748</v>
      </c>
      <c r="G389" s="78" t="s">
        <v>151</v>
      </c>
      <c r="H389" s="78" t="s">
        <v>146</v>
      </c>
    </row>
    <row r="390" customFormat="false" ht="15" hidden="false" customHeight="false" outlineLevel="0" collapsed="false">
      <c r="A390" s="78" t="s">
        <v>87</v>
      </c>
      <c r="B390" s="78" t="s">
        <v>88</v>
      </c>
      <c r="C390" s="78" t="s">
        <v>458</v>
      </c>
      <c r="D390" s="78" t="s">
        <v>459</v>
      </c>
      <c r="E390" s="78" t="s">
        <v>1749</v>
      </c>
      <c r="F390" s="78" t="s">
        <v>1749</v>
      </c>
      <c r="G390" s="78" t="s">
        <v>151</v>
      </c>
      <c r="H390" s="78" t="s">
        <v>146</v>
      </c>
    </row>
    <row r="391" customFormat="false" ht="15" hidden="false" customHeight="false" outlineLevel="0" collapsed="false">
      <c r="A391" s="78" t="s">
        <v>87</v>
      </c>
      <c r="B391" s="78" t="s">
        <v>88</v>
      </c>
      <c r="C391" s="78" t="s">
        <v>458</v>
      </c>
      <c r="D391" s="78" t="s">
        <v>459</v>
      </c>
      <c r="E391" s="78" t="s">
        <v>1750</v>
      </c>
      <c r="F391" s="78" t="s">
        <v>1750</v>
      </c>
      <c r="G391" s="78" t="s">
        <v>151</v>
      </c>
      <c r="H391" s="78" t="s">
        <v>146</v>
      </c>
    </row>
    <row r="392" customFormat="false" ht="15" hidden="false" customHeight="false" outlineLevel="0" collapsed="false">
      <c r="A392" s="78" t="s">
        <v>87</v>
      </c>
      <c r="B392" s="78" t="s">
        <v>88</v>
      </c>
      <c r="C392" s="78" t="s">
        <v>458</v>
      </c>
      <c r="D392" s="78" t="s">
        <v>459</v>
      </c>
      <c r="E392" s="78" t="s">
        <v>1751</v>
      </c>
      <c r="F392" s="78" t="s">
        <v>1751</v>
      </c>
      <c r="G392" s="78" t="s">
        <v>151</v>
      </c>
      <c r="H392" s="78" t="s">
        <v>146</v>
      </c>
    </row>
    <row r="393" customFormat="false" ht="15" hidden="false" customHeight="false" outlineLevel="0" collapsed="false">
      <c r="A393" s="78" t="s">
        <v>87</v>
      </c>
      <c r="B393" s="78" t="s">
        <v>88</v>
      </c>
      <c r="C393" s="78" t="s">
        <v>458</v>
      </c>
      <c r="D393" s="78" t="s">
        <v>459</v>
      </c>
      <c r="E393" s="78" t="s">
        <v>1752</v>
      </c>
      <c r="F393" s="78" t="s">
        <v>1752</v>
      </c>
      <c r="G393" s="78" t="s">
        <v>151</v>
      </c>
      <c r="H393" s="78" t="s">
        <v>146</v>
      </c>
    </row>
    <row r="394" customFormat="false" ht="15" hidden="false" customHeight="false" outlineLevel="0" collapsed="false">
      <c r="A394" s="78" t="s">
        <v>87</v>
      </c>
      <c r="B394" s="78" t="s">
        <v>88</v>
      </c>
      <c r="C394" s="78" t="s">
        <v>458</v>
      </c>
      <c r="D394" s="78" t="s">
        <v>459</v>
      </c>
      <c r="E394" s="78" t="s">
        <v>1753</v>
      </c>
      <c r="F394" s="78" t="s">
        <v>1753</v>
      </c>
      <c r="G394" s="78" t="s">
        <v>151</v>
      </c>
      <c r="H394" s="78" t="s">
        <v>146</v>
      </c>
    </row>
    <row r="395" customFormat="false" ht="15" hidden="false" customHeight="false" outlineLevel="0" collapsed="false">
      <c r="A395" s="78" t="s">
        <v>87</v>
      </c>
      <c r="B395" s="78" t="s">
        <v>88</v>
      </c>
      <c r="C395" s="78" t="s">
        <v>458</v>
      </c>
      <c r="D395" s="78" t="s">
        <v>459</v>
      </c>
      <c r="E395" s="78" t="s">
        <v>1754</v>
      </c>
      <c r="F395" s="78" t="s">
        <v>1754</v>
      </c>
      <c r="G395" s="78" t="s">
        <v>151</v>
      </c>
      <c r="H395" s="78" t="s">
        <v>146</v>
      </c>
    </row>
    <row r="396" customFormat="false" ht="15" hidden="false" customHeight="false" outlineLevel="0" collapsed="false">
      <c r="A396" s="78" t="s">
        <v>87</v>
      </c>
      <c r="B396" s="78" t="s">
        <v>88</v>
      </c>
      <c r="C396" s="78" t="s">
        <v>464</v>
      </c>
      <c r="D396" s="78" t="s">
        <v>465</v>
      </c>
      <c r="E396" s="78" t="s">
        <v>1755</v>
      </c>
      <c r="F396" s="78" t="s">
        <v>1755</v>
      </c>
      <c r="G396" s="78" t="s">
        <v>151</v>
      </c>
      <c r="H396" s="78" t="s">
        <v>146</v>
      </c>
    </row>
    <row r="397" customFormat="false" ht="15" hidden="false" customHeight="false" outlineLevel="0" collapsed="false">
      <c r="A397" s="78" t="s">
        <v>87</v>
      </c>
      <c r="B397" s="78" t="s">
        <v>88</v>
      </c>
      <c r="C397" s="78" t="s">
        <v>464</v>
      </c>
      <c r="D397" s="78" t="s">
        <v>465</v>
      </c>
      <c r="E397" s="78" t="s">
        <v>1756</v>
      </c>
      <c r="F397" s="78" t="s">
        <v>1756</v>
      </c>
      <c r="G397" s="78" t="s">
        <v>151</v>
      </c>
      <c r="H397" s="78" t="s">
        <v>146</v>
      </c>
    </row>
    <row r="398" customFormat="false" ht="15" hidden="false" customHeight="false" outlineLevel="0" collapsed="false">
      <c r="A398" s="78" t="s">
        <v>87</v>
      </c>
      <c r="B398" s="78" t="s">
        <v>88</v>
      </c>
      <c r="C398" s="78" t="s">
        <v>464</v>
      </c>
      <c r="D398" s="78" t="s">
        <v>465</v>
      </c>
      <c r="E398" s="78" t="s">
        <v>1757</v>
      </c>
      <c r="F398" s="78" t="s">
        <v>1757</v>
      </c>
      <c r="G398" s="78" t="s">
        <v>151</v>
      </c>
      <c r="H398" s="78" t="s">
        <v>146</v>
      </c>
    </row>
    <row r="399" customFormat="false" ht="15" hidden="false" customHeight="false" outlineLevel="0" collapsed="false">
      <c r="A399" s="78" t="s">
        <v>87</v>
      </c>
      <c r="B399" s="78" t="s">
        <v>88</v>
      </c>
      <c r="C399" s="78" t="s">
        <v>464</v>
      </c>
      <c r="D399" s="78" t="s">
        <v>465</v>
      </c>
      <c r="E399" s="78" t="s">
        <v>1758</v>
      </c>
      <c r="F399" s="78" t="s">
        <v>1758</v>
      </c>
      <c r="G399" s="78" t="s">
        <v>151</v>
      </c>
      <c r="H399" s="78" t="s">
        <v>146</v>
      </c>
    </row>
    <row r="400" customFormat="false" ht="15" hidden="false" customHeight="false" outlineLevel="0" collapsed="false">
      <c r="A400" s="78" t="s">
        <v>87</v>
      </c>
      <c r="B400" s="78" t="s">
        <v>88</v>
      </c>
      <c r="C400" s="78" t="s">
        <v>464</v>
      </c>
      <c r="D400" s="78" t="s">
        <v>465</v>
      </c>
      <c r="E400" s="78" t="s">
        <v>1759</v>
      </c>
      <c r="F400" s="78" t="s">
        <v>1759</v>
      </c>
      <c r="G400" s="78" t="s">
        <v>151</v>
      </c>
      <c r="H400" s="78" t="s">
        <v>146</v>
      </c>
    </row>
    <row r="401" customFormat="false" ht="15" hidden="false" customHeight="false" outlineLevel="0" collapsed="false">
      <c r="A401" s="78" t="s">
        <v>87</v>
      </c>
      <c r="B401" s="78" t="s">
        <v>88</v>
      </c>
      <c r="C401" s="78" t="s">
        <v>464</v>
      </c>
      <c r="D401" s="78" t="s">
        <v>465</v>
      </c>
      <c r="E401" s="78" t="s">
        <v>1760</v>
      </c>
      <c r="F401" s="78" t="s">
        <v>1760</v>
      </c>
      <c r="G401" s="78" t="s">
        <v>151</v>
      </c>
      <c r="H401" s="78" t="s">
        <v>146</v>
      </c>
    </row>
    <row r="402" customFormat="false" ht="15" hidden="false" customHeight="false" outlineLevel="0" collapsed="false">
      <c r="A402" s="78" t="s">
        <v>87</v>
      </c>
      <c r="B402" s="78" t="s">
        <v>88</v>
      </c>
      <c r="C402" s="78" t="s">
        <v>464</v>
      </c>
      <c r="D402" s="78" t="s">
        <v>465</v>
      </c>
      <c r="E402" s="78" t="s">
        <v>1761</v>
      </c>
      <c r="F402" s="78" t="s">
        <v>1761</v>
      </c>
      <c r="G402" s="78" t="s">
        <v>151</v>
      </c>
      <c r="H402" s="78" t="s">
        <v>146</v>
      </c>
    </row>
    <row r="403" customFormat="false" ht="15" hidden="false" customHeight="false" outlineLevel="0" collapsed="false">
      <c r="A403" s="78" t="s">
        <v>87</v>
      </c>
      <c r="B403" s="78" t="s">
        <v>88</v>
      </c>
      <c r="C403" s="78" t="s">
        <v>464</v>
      </c>
      <c r="D403" s="78" t="s">
        <v>465</v>
      </c>
      <c r="E403" s="78" t="s">
        <v>1511</v>
      </c>
      <c r="F403" s="78" t="s">
        <v>1511</v>
      </c>
      <c r="G403" s="78" t="s">
        <v>151</v>
      </c>
      <c r="H403" s="78" t="s">
        <v>146</v>
      </c>
    </row>
    <row r="404" customFormat="false" ht="15" hidden="false" customHeight="false" outlineLevel="0" collapsed="false">
      <c r="A404" s="78" t="s">
        <v>99</v>
      </c>
      <c r="B404" s="78" t="s">
        <v>100</v>
      </c>
      <c r="C404" s="78" t="s">
        <v>478</v>
      </c>
      <c r="D404" s="78" t="s">
        <v>160</v>
      </c>
      <c r="E404" s="78" t="s">
        <v>1771</v>
      </c>
      <c r="F404" s="78" t="s">
        <v>1584</v>
      </c>
      <c r="G404" s="78" t="s">
        <v>151</v>
      </c>
      <c r="H404" s="78" t="s">
        <v>146</v>
      </c>
    </row>
    <row r="405" customFormat="false" ht="15" hidden="false" customHeight="false" outlineLevel="0" collapsed="false">
      <c r="A405" s="78" t="s">
        <v>99</v>
      </c>
      <c r="B405" s="78" t="s">
        <v>100</v>
      </c>
      <c r="C405" s="78" t="s">
        <v>478</v>
      </c>
      <c r="D405" s="78" t="s">
        <v>160</v>
      </c>
      <c r="E405" s="78" t="s">
        <v>1772</v>
      </c>
      <c r="F405" s="78" t="s">
        <v>1628</v>
      </c>
      <c r="G405" s="78" t="s">
        <v>151</v>
      </c>
      <c r="H405" s="78" t="s">
        <v>151</v>
      </c>
    </row>
    <row r="406" customFormat="false" ht="15" hidden="false" customHeight="false" outlineLevel="0" collapsed="false">
      <c r="A406" s="78" t="s">
        <v>99</v>
      </c>
      <c r="B406" s="78" t="s">
        <v>100</v>
      </c>
      <c r="C406" s="78" t="s">
        <v>478</v>
      </c>
      <c r="D406" s="78" t="s">
        <v>160</v>
      </c>
      <c r="E406" s="78" t="s">
        <v>1773</v>
      </c>
      <c r="F406" s="78" t="s">
        <v>1603</v>
      </c>
      <c r="G406" s="78" t="s">
        <v>151</v>
      </c>
      <c r="H406" s="78" t="s">
        <v>146</v>
      </c>
    </row>
    <row r="407" customFormat="false" ht="15" hidden="false" customHeight="false" outlineLevel="0" collapsed="false">
      <c r="A407" s="78" t="s">
        <v>99</v>
      </c>
      <c r="B407" s="78" t="s">
        <v>100</v>
      </c>
      <c r="C407" s="78" t="s">
        <v>478</v>
      </c>
      <c r="D407" s="78" t="s">
        <v>160</v>
      </c>
      <c r="E407" s="78" t="s">
        <v>1774</v>
      </c>
      <c r="F407" s="78" t="s">
        <v>1617</v>
      </c>
      <c r="G407" s="78" t="s">
        <v>151</v>
      </c>
      <c r="H407" s="78" t="s">
        <v>146</v>
      </c>
    </row>
    <row r="408" customFormat="false" ht="15" hidden="false" customHeight="false" outlineLevel="0" collapsed="false">
      <c r="A408" s="78" t="s">
        <v>99</v>
      </c>
      <c r="B408" s="78" t="s">
        <v>100</v>
      </c>
      <c r="C408" s="78" t="s">
        <v>478</v>
      </c>
      <c r="D408" s="78" t="s">
        <v>160</v>
      </c>
      <c r="E408" s="78" t="s">
        <v>1775</v>
      </c>
      <c r="F408" s="78" t="s">
        <v>1619</v>
      </c>
      <c r="G408" s="78" t="s">
        <v>151</v>
      </c>
      <c r="H408" s="78" t="s">
        <v>146</v>
      </c>
    </row>
    <row r="409" customFormat="false" ht="15" hidden="false" customHeight="false" outlineLevel="0" collapsed="false">
      <c r="A409" s="78" t="s">
        <v>99</v>
      </c>
      <c r="B409" s="78" t="s">
        <v>100</v>
      </c>
      <c r="C409" s="78" t="s">
        <v>478</v>
      </c>
      <c r="D409" s="78" t="s">
        <v>160</v>
      </c>
      <c r="E409" s="78" t="s">
        <v>1776</v>
      </c>
      <c r="F409" s="78" t="s">
        <v>1625</v>
      </c>
      <c r="G409" s="78" t="s">
        <v>151</v>
      </c>
      <c r="H409" s="78" t="s">
        <v>146</v>
      </c>
    </row>
    <row r="410" customFormat="false" ht="15" hidden="false" customHeight="false" outlineLevel="0" collapsed="false">
      <c r="A410" s="78" t="s">
        <v>99</v>
      </c>
      <c r="B410" s="78" t="s">
        <v>100</v>
      </c>
      <c r="C410" s="78" t="s">
        <v>478</v>
      </c>
      <c r="D410" s="78" t="s">
        <v>160</v>
      </c>
      <c r="E410" s="78" t="s">
        <v>1777</v>
      </c>
      <c r="F410" s="78" t="s">
        <v>1636</v>
      </c>
      <c r="G410" s="78" t="s">
        <v>151</v>
      </c>
      <c r="H410" s="78" t="s">
        <v>146</v>
      </c>
    </row>
    <row r="411" customFormat="false" ht="15" hidden="false" customHeight="false" outlineLevel="0" collapsed="false">
      <c r="A411" s="78" t="s">
        <v>99</v>
      </c>
      <c r="B411" s="78" t="s">
        <v>100</v>
      </c>
      <c r="C411" s="78" t="s">
        <v>478</v>
      </c>
      <c r="D411" s="78" t="s">
        <v>160</v>
      </c>
      <c r="E411" s="78" t="s">
        <v>1778</v>
      </c>
      <c r="F411" s="78" t="s">
        <v>1640</v>
      </c>
      <c r="G411" s="78" t="s">
        <v>151</v>
      </c>
      <c r="H411" s="78" t="s">
        <v>146</v>
      </c>
    </row>
    <row r="412" customFormat="false" ht="15" hidden="false" customHeight="false" outlineLevel="0" collapsed="false">
      <c r="A412" s="78" t="s">
        <v>99</v>
      </c>
      <c r="B412" s="78" t="s">
        <v>100</v>
      </c>
      <c r="C412" s="78" t="s">
        <v>478</v>
      </c>
      <c r="D412" s="78" t="s">
        <v>160</v>
      </c>
      <c r="E412" s="78" t="s">
        <v>1779</v>
      </c>
      <c r="F412" s="78" t="s">
        <v>1642</v>
      </c>
      <c r="G412" s="78" t="s">
        <v>151</v>
      </c>
      <c r="H412" s="78" t="s">
        <v>146</v>
      </c>
    </row>
    <row r="413" customFormat="false" ht="15" hidden="false" customHeight="false" outlineLevel="0" collapsed="false">
      <c r="A413" s="78" t="s">
        <v>99</v>
      </c>
      <c r="B413" s="78" t="s">
        <v>100</v>
      </c>
      <c r="C413" s="78" t="s">
        <v>478</v>
      </c>
      <c r="D413" s="78" t="s">
        <v>160</v>
      </c>
      <c r="E413" s="78" t="s">
        <v>1780</v>
      </c>
      <c r="F413" s="78" t="s">
        <v>1649</v>
      </c>
      <c r="G413" s="78" t="s">
        <v>151</v>
      </c>
      <c r="H413" s="78" t="s">
        <v>146</v>
      </c>
    </row>
    <row r="414" customFormat="false" ht="15" hidden="false" customHeight="false" outlineLevel="0" collapsed="false">
      <c r="A414" s="78" t="s">
        <v>99</v>
      </c>
      <c r="B414" s="78" t="s">
        <v>100</v>
      </c>
      <c r="C414" s="78" t="s">
        <v>478</v>
      </c>
      <c r="D414" s="78" t="s">
        <v>160</v>
      </c>
      <c r="E414" s="78" t="s">
        <v>1781</v>
      </c>
      <c r="F414" s="78" t="s">
        <v>1676</v>
      </c>
      <c r="G414" s="78" t="s">
        <v>151</v>
      </c>
      <c r="H414" s="78" t="s">
        <v>146</v>
      </c>
    </row>
    <row r="415" customFormat="false" ht="15" hidden="false" customHeight="false" outlineLevel="0" collapsed="false">
      <c r="A415" s="78" t="s">
        <v>99</v>
      </c>
      <c r="B415" s="78" t="s">
        <v>100</v>
      </c>
      <c r="C415" s="78" t="s">
        <v>478</v>
      </c>
      <c r="D415" s="78" t="s">
        <v>160</v>
      </c>
      <c r="E415" s="78" t="s">
        <v>1782</v>
      </c>
      <c r="F415" s="78" t="s">
        <v>1665</v>
      </c>
      <c r="G415" s="78" t="s">
        <v>151</v>
      </c>
      <c r="H415" s="78" t="s">
        <v>146</v>
      </c>
    </row>
    <row r="416" customFormat="false" ht="15" hidden="false" customHeight="false" outlineLevel="0" collapsed="false">
      <c r="A416" s="78" t="s">
        <v>99</v>
      </c>
      <c r="B416" s="78" t="s">
        <v>100</v>
      </c>
      <c r="C416" s="78" t="s">
        <v>478</v>
      </c>
      <c r="D416" s="78" t="s">
        <v>160</v>
      </c>
      <c r="E416" s="78" t="s">
        <v>1783</v>
      </c>
      <c r="F416" s="78" t="s">
        <v>1685</v>
      </c>
      <c r="G416" s="78" t="s">
        <v>151</v>
      </c>
      <c r="H416" s="78" t="s">
        <v>146</v>
      </c>
    </row>
    <row r="417" customFormat="false" ht="15" hidden="false" customHeight="false" outlineLevel="0" collapsed="false">
      <c r="A417" s="78" t="s">
        <v>99</v>
      </c>
      <c r="B417" s="78" t="s">
        <v>100</v>
      </c>
      <c r="C417" s="78" t="s">
        <v>478</v>
      </c>
      <c r="D417" s="78" t="s">
        <v>160</v>
      </c>
      <c r="E417" s="78" t="s">
        <v>1784</v>
      </c>
      <c r="F417" s="78" t="s">
        <v>1683</v>
      </c>
      <c r="G417" s="78" t="s">
        <v>151</v>
      </c>
      <c r="H417" s="78" t="s">
        <v>146</v>
      </c>
    </row>
    <row r="418" customFormat="false" ht="15" hidden="false" customHeight="false" outlineLevel="0" collapsed="false">
      <c r="A418" s="78" t="s">
        <v>99</v>
      </c>
      <c r="B418" s="78" t="s">
        <v>100</v>
      </c>
      <c r="C418" s="78" t="s">
        <v>478</v>
      </c>
      <c r="D418" s="78" t="s">
        <v>160</v>
      </c>
      <c r="E418" s="78" t="s">
        <v>1785</v>
      </c>
      <c r="F418" s="78" t="s">
        <v>1692</v>
      </c>
      <c r="G418" s="78" t="s">
        <v>151</v>
      </c>
      <c r="H418" s="78" t="s">
        <v>146</v>
      </c>
    </row>
    <row r="419" customFormat="false" ht="15" hidden="false" customHeight="false" outlineLevel="0" collapsed="false">
      <c r="A419" s="78" t="s">
        <v>99</v>
      </c>
      <c r="B419" s="78" t="s">
        <v>100</v>
      </c>
      <c r="C419" s="78" t="s">
        <v>478</v>
      </c>
      <c r="D419" s="78" t="s">
        <v>160</v>
      </c>
      <c r="E419" s="78" t="s">
        <v>1786</v>
      </c>
      <c r="F419" s="78" t="s">
        <v>1694</v>
      </c>
      <c r="G419" s="78" t="s">
        <v>151</v>
      </c>
      <c r="H419" s="78" t="s">
        <v>146</v>
      </c>
    </row>
    <row r="420" customFormat="false" ht="15" hidden="false" customHeight="false" outlineLevel="0" collapsed="false">
      <c r="A420" s="78" t="s">
        <v>99</v>
      </c>
      <c r="B420" s="78" t="s">
        <v>100</v>
      </c>
      <c r="C420" s="78" t="s">
        <v>478</v>
      </c>
      <c r="D420" s="78" t="s">
        <v>160</v>
      </c>
      <c r="E420" s="78" t="s">
        <v>1787</v>
      </c>
      <c r="F420" s="78" t="s">
        <v>1699</v>
      </c>
      <c r="G420" s="78" t="s">
        <v>151</v>
      </c>
      <c r="H420" s="78" t="s">
        <v>146</v>
      </c>
    </row>
    <row r="421" customFormat="false" ht="15" hidden="false" customHeight="false" outlineLevel="0" collapsed="false">
      <c r="A421" s="78" t="s">
        <v>99</v>
      </c>
      <c r="B421" s="78" t="s">
        <v>100</v>
      </c>
      <c r="C421" s="78" t="s">
        <v>478</v>
      </c>
      <c r="D421" s="78" t="s">
        <v>160</v>
      </c>
      <c r="E421" s="78" t="s">
        <v>1788</v>
      </c>
      <c r="F421" s="78" t="s">
        <v>1704</v>
      </c>
      <c r="G421" s="78" t="s">
        <v>151</v>
      </c>
      <c r="H421" s="78" t="s">
        <v>146</v>
      </c>
    </row>
    <row r="422" customFormat="false" ht="15" hidden="false" customHeight="false" outlineLevel="0" collapsed="false">
      <c r="A422" s="78" t="s">
        <v>99</v>
      </c>
      <c r="B422" s="78" t="s">
        <v>100</v>
      </c>
      <c r="C422" s="78" t="s">
        <v>478</v>
      </c>
      <c r="D422" s="78" t="s">
        <v>160</v>
      </c>
      <c r="E422" s="78" t="s">
        <v>1789</v>
      </c>
      <c r="F422" s="78" t="s">
        <v>1752</v>
      </c>
      <c r="G422" s="78" t="s">
        <v>151</v>
      </c>
      <c r="H422" s="78" t="s">
        <v>146</v>
      </c>
    </row>
    <row r="423" customFormat="false" ht="15" hidden="false" customHeight="false" outlineLevel="0" collapsed="false">
      <c r="A423" s="78" t="s">
        <v>99</v>
      </c>
      <c r="B423" s="78" t="s">
        <v>100</v>
      </c>
      <c r="C423" s="78" t="s">
        <v>478</v>
      </c>
      <c r="D423" s="78" t="s">
        <v>160</v>
      </c>
      <c r="E423" s="78" t="s">
        <v>1790</v>
      </c>
      <c r="F423" s="78" t="s">
        <v>1703</v>
      </c>
      <c r="G423" s="78" t="s">
        <v>151</v>
      </c>
      <c r="H423" s="78" t="s">
        <v>146</v>
      </c>
    </row>
    <row r="424" customFormat="false" ht="15" hidden="false" customHeight="false" outlineLevel="0" collapsed="false">
      <c r="A424" s="78" t="s">
        <v>99</v>
      </c>
      <c r="B424" s="78" t="s">
        <v>100</v>
      </c>
      <c r="C424" s="78" t="s">
        <v>478</v>
      </c>
      <c r="D424" s="78" t="s">
        <v>160</v>
      </c>
      <c r="E424" s="78" t="s">
        <v>1791</v>
      </c>
      <c r="F424" s="78" t="s">
        <v>1606</v>
      </c>
      <c r="G424" s="78" t="s">
        <v>151</v>
      </c>
      <c r="H424" s="78" t="s">
        <v>146</v>
      </c>
    </row>
    <row r="425" customFormat="false" ht="15" hidden="false" customHeight="false" outlineLevel="0" collapsed="false">
      <c r="A425" s="78" t="s">
        <v>99</v>
      </c>
      <c r="B425" s="78" t="s">
        <v>100</v>
      </c>
      <c r="C425" s="78" t="s">
        <v>478</v>
      </c>
      <c r="D425" s="78" t="s">
        <v>160</v>
      </c>
      <c r="E425" s="78" t="s">
        <v>1792</v>
      </c>
      <c r="F425" s="78" t="s">
        <v>1714</v>
      </c>
      <c r="G425" s="78" t="s">
        <v>151</v>
      </c>
      <c r="H425" s="78" t="s">
        <v>146</v>
      </c>
    </row>
    <row r="426" customFormat="false" ht="15" hidden="false" customHeight="false" outlineLevel="0" collapsed="false">
      <c r="A426" s="78" t="s">
        <v>99</v>
      </c>
      <c r="B426" s="78" t="s">
        <v>100</v>
      </c>
      <c r="C426" s="78" t="s">
        <v>478</v>
      </c>
      <c r="D426" s="78" t="s">
        <v>160</v>
      </c>
      <c r="E426" s="78" t="s">
        <v>1793</v>
      </c>
      <c r="F426" s="78" t="s">
        <v>1719</v>
      </c>
      <c r="G426" s="78" t="s">
        <v>151</v>
      </c>
      <c r="H426" s="78" t="s">
        <v>146</v>
      </c>
    </row>
    <row r="427" customFormat="false" ht="15" hidden="false" customHeight="false" outlineLevel="0" collapsed="false">
      <c r="A427" s="78" t="s">
        <v>99</v>
      </c>
      <c r="B427" s="78" t="s">
        <v>100</v>
      </c>
      <c r="C427" s="78" t="s">
        <v>478</v>
      </c>
      <c r="D427" s="78" t="s">
        <v>160</v>
      </c>
      <c r="E427" s="78" t="s">
        <v>1794</v>
      </c>
      <c r="F427" s="78" t="s">
        <v>1725</v>
      </c>
      <c r="G427" s="78" t="s">
        <v>151</v>
      </c>
      <c r="H427" s="78" t="s">
        <v>146</v>
      </c>
    </row>
    <row r="428" customFormat="false" ht="15" hidden="false" customHeight="false" outlineLevel="0" collapsed="false">
      <c r="A428" s="78" t="s">
        <v>99</v>
      </c>
      <c r="B428" s="78" t="s">
        <v>100</v>
      </c>
      <c r="C428" s="78" t="s">
        <v>478</v>
      </c>
      <c r="D428" s="78" t="s">
        <v>160</v>
      </c>
      <c r="E428" s="78" t="s">
        <v>1795</v>
      </c>
      <c r="F428" s="78" t="s">
        <v>1577</v>
      </c>
      <c r="G428" s="78" t="s">
        <v>151</v>
      </c>
      <c r="H428" s="78" t="s">
        <v>146</v>
      </c>
    </row>
    <row r="429" customFormat="false" ht="15" hidden="false" customHeight="false" outlineLevel="0" collapsed="false">
      <c r="A429" s="78" t="s">
        <v>99</v>
      </c>
      <c r="B429" s="78" t="s">
        <v>100</v>
      </c>
      <c r="C429" s="78" t="s">
        <v>516</v>
      </c>
      <c r="D429" s="78" t="s">
        <v>517</v>
      </c>
      <c r="E429" s="78" t="s">
        <v>1545</v>
      </c>
      <c r="F429" s="78" t="s">
        <v>1545</v>
      </c>
      <c r="G429" s="78" t="s">
        <v>151</v>
      </c>
      <c r="H429" s="78" t="s">
        <v>151</v>
      </c>
    </row>
    <row r="430" customFormat="false" ht="15" hidden="false" customHeight="false" outlineLevel="0" collapsed="false">
      <c r="A430" s="78" t="s">
        <v>99</v>
      </c>
      <c r="B430" s="78" t="s">
        <v>100</v>
      </c>
      <c r="C430" s="78" t="s">
        <v>516</v>
      </c>
      <c r="D430" s="78" t="s">
        <v>517</v>
      </c>
      <c r="E430" s="78" t="s">
        <v>1544</v>
      </c>
      <c r="F430" s="78" t="s">
        <v>1544</v>
      </c>
      <c r="G430" s="78" t="s">
        <v>151</v>
      </c>
      <c r="H430" s="78" t="s">
        <v>146</v>
      </c>
    </row>
    <row r="431" customFormat="false" ht="15" hidden="false" customHeight="false" outlineLevel="0" collapsed="false">
      <c r="A431" s="78" t="s">
        <v>99</v>
      </c>
      <c r="B431" s="78" t="s">
        <v>100</v>
      </c>
      <c r="C431" s="78" t="s">
        <v>516</v>
      </c>
      <c r="D431" s="78" t="s">
        <v>517</v>
      </c>
      <c r="E431" s="78" t="s">
        <v>1206</v>
      </c>
      <c r="F431" s="78" t="s">
        <v>1206</v>
      </c>
      <c r="G431" s="78" t="s">
        <v>151</v>
      </c>
      <c r="H431" s="78" t="s">
        <v>146</v>
      </c>
    </row>
    <row r="432" customFormat="false" ht="15" hidden="false" customHeight="false" outlineLevel="0" collapsed="false">
      <c r="A432" s="78" t="s">
        <v>99</v>
      </c>
      <c r="B432" s="78" t="s">
        <v>100</v>
      </c>
      <c r="C432" s="78" t="s">
        <v>523</v>
      </c>
      <c r="D432" s="78" t="s">
        <v>524</v>
      </c>
      <c r="E432" s="78" t="s">
        <v>1557</v>
      </c>
      <c r="F432" s="78" t="s">
        <v>1557</v>
      </c>
      <c r="G432" s="78" t="s">
        <v>151</v>
      </c>
      <c r="H432" s="78" t="s">
        <v>146</v>
      </c>
    </row>
    <row r="433" customFormat="false" ht="15" hidden="false" customHeight="false" outlineLevel="0" collapsed="false">
      <c r="A433" s="78" t="s">
        <v>99</v>
      </c>
      <c r="B433" s="78" t="s">
        <v>100</v>
      </c>
      <c r="C433" s="78" t="s">
        <v>523</v>
      </c>
      <c r="D433" s="78" t="s">
        <v>524</v>
      </c>
      <c r="E433" s="78" t="s">
        <v>1554</v>
      </c>
      <c r="F433" s="78" t="s">
        <v>1554</v>
      </c>
      <c r="G433" s="78" t="s">
        <v>151</v>
      </c>
      <c r="H433" s="78" t="s">
        <v>146</v>
      </c>
    </row>
    <row r="434" customFormat="false" ht="15" hidden="false" customHeight="false" outlineLevel="0" collapsed="false">
      <c r="A434" s="78" t="s">
        <v>99</v>
      </c>
      <c r="B434" s="78" t="s">
        <v>100</v>
      </c>
      <c r="C434" s="78" t="s">
        <v>523</v>
      </c>
      <c r="D434" s="78" t="s">
        <v>524</v>
      </c>
      <c r="E434" s="78" t="s">
        <v>1558</v>
      </c>
      <c r="F434" s="78" t="s">
        <v>1558</v>
      </c>
      <c r="G434" s="78" t="s">
        <v>151</v>
      </c>
      <c r="H434" s="78" t="s">
        <v>146</v>
      </c>
    </row>
    <row r="435" customFormat="false" ht="15" hidden="false" customHeight="false" outlineLevel="0" collapsed="false">
      <c r="A435" s="78" t="s">
        <v>99</v>
      </c>
      <c r="B435" s="78" t="s">
        <v>100</v>
      </c>
      <c r="C435" s="78" t="s">
        <v>523</v>
      </c>
      <c r="D435" s="78" t="s">
        <v>524</v>
      </c>
      <c r="E435" s="78" t="s">
        <v>1559</v>
      </c>
      <c r="F435" s="78" t="s">
        <v>1559</v>
      </c>
      <c r="G435" s="78" t="s">
        <v>151</v>
      </c>
      <c r="H435" s="78" t="s">
        <v>146</v>
      </c>
    </row>
    <row r="436" customFormat="false" ht="15" hidden="false" customHeight="false" outlineLevel="0" collapsed="false">
      <c r="A436" s="78" t="s">
        <v>99</v>
      </c>
      <c r="B436" s="78" t="s">
        <v>100</v>
      </c>
      <c r="C436" s="78" t="s">
        <v>523</v>
      </c>
      <c r="D436" s="78" t="s">
        <v>524</v>
      </c>
      <c r="E436" s="78" t="s">
        <v>1560</v>
      </c>
      <c r="F436" s="78" t="s">
        <v>1560</v>
      </c>
      <c r="G436" s="78" t="s">
        <v>151</v>
      </c>
      <c r="H436" s="78" t="s">
        <v>146</v>
      </c>
    </row>
    <row r="437" customFormat="false" ht="15" hidden="false" customHeight="false" outlineLevel="0" collapsed="false">
      <c r="A437" s="78" t="s">
        <v>99</v>
      </c>
      <c r="B437" s="78" t="s">
        <v>100</v>
      </c>
      <c r="C437" s="78" t="s">
        <v>523</v>
      </c>
      <c r="D437" s="78" t="s">
        <v>524</v>
      </c>
      <c r="E437" s="78" t="s">
        <v>1561</v>
      </c>
      <c r="F437" s="78" t="s">
        <v>1561</v>
      </c>
      <c r="G437" s="78" t="s">
        <v>151</v>
      </c>
      <c r="H437" s="78" t="s">
        <v>146</v>
      </c>
    </row>
    <row r="438" customFormat="false" ht="15" hidden="false" customHeight="false" outlineLevel="0" collapsed="false">
      <c r="A438" s="78" t="s">
        <v>99</v>
      </c>
      <c r="B438" s="78" t="s">
        <v>100</v>
      </c>
      <c r="C438" s="78" t="s">
        <v>523</v>
      </c>
      <c r="D438" s="78" t="s">
        <v>524</v>
      </c>
      <c r="E438" s="78" t="s">
        <v>1562</v>
      </c>
      <c r="F438" s="78" t="s">
        <v>1562</v>
      </c>
      <c r="G438" s="78" t="s">
        <v>151</v>
      </c>
      <c r="H438" s="78" t="s">
        <v>146</v>
      </c>
    </row>
    <row r="439" customFormat="false" ht="15" hidden="false" customHeight="false" outlineLevel="0" collapsed="false">
      <c r="A439" s="78" t="s">
        <v>99</v>
      </c>
      <c r="B439" s="78" t="s">
        <v>100</v>
      </c>
      <c r="C439" s="78" t="s">
        <v>523</v>
      </c>
      <c r="D439" s="78" t="s">
        <v>524</v>
      </c>
      <c r="E439" s="78" t="s">
        <v>1563</v>
      </c>
      <c r="F439" s="78" t="s">
        <v>1563</v>
      </c>
      <c r="G439" s="78" t="s">
        <v>151</v>
      </c>
      <c r="H439" s="78" t="s">
        <v>146</v>
      </c>
    </row>
    <row r="440" customFormat="false" ht="15" hidden="false" customHeight="false" outlineLevel="0" collapsed="false">
      <c r="A440" s="78" t="s">
        <v>99</v>
      </c>
      <c r="B440" s="78" t="s">
        <v>100</v>
      </c>
      <c r="C440" s="78" t="s">
        <v>530</v>
      </c>
      <c r="D440" s="78" t="s">
        <v>531</v>
      </c>
      <c r="E440" s="78" t="s">
        <v>1546</v>
      </c>
      <c r="F440" s="78" t="s">
        <v>1546</v>
      </c>
      <c r="G440" s="78" t="s">
        <v>151</v>
      </c>
      <c r="H440" s="78" t="s">
        <v>146</v>
      </c>
    </row>
    <row r="441" customFormat="false" ht="15" hidden="false" customHeight="false" outlineLevel="0" collapsed="false">
      <c r="A441" s="78" t="s">
        <v>99</v>
      </c>
      <c r="B441" s="78" t="s">
        <v>100</v>
      </c>
      <c r="C441" s="78" t="s">
        <v>530</v>
      </c>
      <c r="D441" s="78" t="s">
        <v>531</v>
      </c>
      <c r="E441" s="78" t="s">
        <v>1547</v>
      </c>
      <c r="F441" s="78" t="s">
        <v>1547</v>
      </c>
      <c r="G441" s="78" t="s">
        <v>151</v>
      </c>
      <c r="H441" s="78" t="s">
        <v>146</v>
      </c>
    </row>
    <row r="442" customFormat="false" ht="15" hidden="false" customHeight="false" outlineLevel="0" collapsed="false">
      <c r="A442" s="78" t="s">
        <v>99</v>
      </c>
      <c r="B442" s="78" t="s">
        <v>100</v>
      </c>
      <c r="C442" s="78" t="s">
        <v>541</v>
      </c>
      <c r="D442" s="78" t="s">
        <v>542</v>
      </c>
      <c r="E442" s="78" t="s">
        <v>1552</v>
      </c>
      <c r="F442" s="78" t="s">
        <v>1552</v>
      </c>
      <c r="G442" s="78" t="s">
        <v>151</v>
      </c>
      <c r="H442" s="78" t="s">
        <v>151</v>
      </c>
    </row>
    <row r="443" customFormat="false" ht="15" hidden="false" customHeight="false" outlineLevel="0" collapsed="false">
      <c r="A443" s="78" t="s">
        <v>99</v>
      </c>
      <c r="B443" s="78" t="s">
        <v>100</v>
      </c>
      <c r="C443" s="78" t="s">
        <v>541</v>
      </c>
      <c r="D443" s="78" t="s">
        <v>542</v>
      </c>
      <c r="E443" s="78" t="s">
        <v>1564</v>
      </c>
      <c r="F443" s="78" t="s">
        <v>1564</v>
      </c>
      <c r="G443" s="78" t="s">
        <v>151</v>
      </c>
      <c r="H443" s="78" t="s">
        <v>146</v>
      </c>
    </row>
    <row r="444" customFormat="false" ht="15" hidden="false" customHeight="false" outlineLevel="0" collapsed="false">
      <c r="A444" s="78" t="s">
        <v>93</v>
      </c>
      <c r="B444" s="78" t="s">
        <v>94</v>
      </c>
      <c r="C444" s="78" t="s">
        <v>561</v>
      </c>
      <c r="D444" s="78" t="s">
        <v>160</v>
      </c>
      <c r="E444" s="78" t="s">
        <v>1771</v>
      </c>
      <c r="F444" s="78" t="s">
        <v>1584</v>
      </c>
      <c r="G444" s="78" t="s">
        <v>151</v>
      </c>
      <c r="H444" s="78" t="s">
        <v>146</v>
      </c>
    </row>
    <row r="445" customFormat="false" ht="15" hidden="false" customHeight="false" outlineLevel="0" collapsed="false">
      <c r="A445" s="78" t="s">
        <v>93</v>
      </c>
      <c r="B445" s="78" t="s">
        <v>94</v>
      </c>
      <c r="C445" s="78" t="s">
        <v>561</v>
      </c>
      <c r="D445" s="78" t="s">
        <v>160</v>
      </c>
      <c r="E445" s="78" t="s">
        <v>1772</v>
      </c>
      <c r="F445" s="78" t="s">
        <v>1628</v>
      </c>
      <c r="G445" s="78" t="s">
        <v>151</v>
      </c>
      <c r="H445" s="78" t="s">
        <v>151</v>
      </c>
    </row>
    <row r="446" customFormat="false" ht="15" hidden="false" customHeight="false" outlineLevel="0" collapsed="false">
      <c r="A446" s="78" t="s">
        <v>93</v>
      </c>
      <c r="B446" s="78" t="s">
        <v>94</v>
      </c>
      <c r="C446" s="78" t="s">
        <v>561</v>
      </c>
      <c r="D446" s="78" t="s">
        <v>160</v>
      </c>
      <c r="E446" s="78" t="s">
        <v>1773</v>
      </c>
      <c r="F446" s="78" t="s">
        <v>1603</v>
      </c>
      <c r="G446" s="78" t="s">
        <v>151</v>
      </c>
      <c r="H446" s="78" t="s">
        <v>146</v>
      </c>
    </row>
    <row r="447" customFormat="false" ht="15" hidden="false" customHeight="false" outlineLevel="0" collapsed="false">
      <c r="A447" s="78" t="s">
        <v>93</v>
      </c>
      <c r="B447" s="78" t="s">
        <v>94</v>
      </c>
      <c r="C447" s="78" t="s">
        <v>561</v>
      </c>
      <c r="D447" s="78" t="s">
        <v>160</v>
      </c>
      <c r="E447" s="78" t="s">
        <v>1774</v>
      </c>
      <c r="F447" s="78" t="s">
        <v>1617</v>
      </c>
      <c r="G447" s="78" t="s">
        <v>151</v>
      </c>
      <c r="H447" s="78" t="s">
        <v>146</v>
      </c>
    </row>
    <row r="448" customFormat="false" ht="15" hidden="false" customHeight="false" outlineLevel="0" collapsed="false">
      <c r="A448" s="78" t="s">
        <v>93</v>
      </c>
      <c r="B448" s="78" t="s">
        <v>94</v>
      </c>
      <c r="C448" s="78" t="s">
        <v>561</v>
      </c>
      <c r="D448" s="78" t="s">
        <v>160</v>
      </c>
      <c r="E448" s="78" t="s">
        <v>1775</v>
      </c>
      <c r="F448" s="78" t="s">
        <v>1619</v>
      </c>
      <c r="G448" s="78" t="s">
        <v>151</v>
      </c>
      <c r="H448" s="78" t="s">
        <v>146</v>
      </c>
    </row>
    <row r="449" customFormat="false" ht="15" hidden="false" customHeight="false" outlineLevel="0" collapsed="false">
      <c r="A449" s="78" t="s">
        <v>93</v>
      </c>
      <c r="B449" s="78" t="s">
        <v>94</v>
      </c>
      <c r="C449" s="78" t="s">
        <v>561</v>
      </c>
      <c r="D449" s="78" t="s">
        <v>160</v>
      </c>
      <c r="E449" s="78" t="s">
        <v>1776</v>
      </c>
      <c r="F449" s="78" t="s">
        <v>1625</v>
      </c>
      <c r="G449" s="78" t="s">
        <v>151</v>
      </c>
      <c r="H449" s="78" t="s">
        <v>146</v>
      </c>
    </row>
    <row r="450" customFormat="false" ht="15" hidden="false" customHeight="false" outlineLevel="0" collapsed="false">
      <c r="A450" s="78" t="s">
        <v>93</v>
      </c>
      <c r="B450" s="78" t="s">
        <v>94</v>
      </c>
      <c r="C450" s="78" t="s">
        <v>561</v>
      </c>
      <c r="D450" s="78" t="s">
        <v>160</v>
      </c>
      <c r="E450" s="78" t="s">
        <v>1777</v>
      </c>
      <c r="F450" s="78" t="s">
        <v>1636</v>
      </c>
      <c r="G450" s="78" t="s">
        <v>151</v>
      </c>
      <c r="H450" s="78" t="s">
        <v>146</v>
      </c>
    </row>
    <row r="451" customFormat="false" ht="15" hidden="false" customHeight="false" outlineLevel="0" collapsed="false">
      <c r="A451" s="78" t="s">
        <v>93</v>
      </c>
      <c r="B451" s="78" t="s">
        <v>94</v>
      </c>
      <c r="C451" s="78" t="s">
        <v>561</v>
      </c>
      <c r="D451" s="78" t="s">
        <v>160</v>
      </c>
      <c r="E451" s="78" t="s">
        <v>1778</v>
      </c>
      <c r="F451" s="78" t="s">
        <v>1640</v>
      </c>
      <c r="G451" s="78" t="s">
        <v>151</v>
      </c>
      <c r="H451" s="78" t="s">
        <v>146</v>
      </c>
    </row>
    <row r="452" customFormat="false" ht="15" hidden="false" customHeight="false" outlineLevel="0" collapsed="false">
      <c r="A452" s="78" t="s">
        <v>93</v>
      </c>
      <c r="B452" s="78" t="s">
        <v>94</v>
      </c>
      <c r="C452" s="78" t="s">
        <v>561</v>
      </c>
      <c r="D452" s="78" t="s">
        <v>160</v>
      </c>
      <c r="E452" s="78" t="s">
        <v>1779</v>
      </c>
      <c r="F452" s="78" t="s">
        <v>1642</v>
      </c>
      <c r="G452" s="78" t="s">
        <v>151</v>
      </c>
      <c r="H452" s="78" t="s">
        <v>146</v>
      </c>
    </row>
    <row r="453" customFormat="false" ht="15" hidden="false" customHeight="false" outlineLevel="0" collapsed="false">
      <c r="A453" s="78" t="s">
        <v>93</v>
      </c>
      <c r="B453" s="78" t="s">
        <v>94</v>
      </c>
      <c r="C453" s="78" t="s">
        <v>561</v>
      </c>
      <c r="D453" s="78" t="s">
        <v>160</v>
      </c>
      <c r="E453" s="78" t="s">
        <v>1780</v>
      </c>
      <c r="F453" s="78" t="s">
        <v>1649</v>
      </c>
      <c r="G453" s="78" t="s">
        <v>151</v>
      </c>
      <c r="H453" s="78" t="s">
        <v>146</v>
      </c>
    </row>
    <row r="454" customFormat="false" ht="15" hidden="false" customHeight="false" outlineLevel="0" collapsed="false">
      <c r="A454" s="78" t="s">
        <v>93</v>
      </c>
      <c r="B454" s="78" t="s">
        <v>94</v>
      </c>
      <c r="C454" s="78" t="s">
        <v>561</v>
      </c>
      <c r="D454" s="78" t="s">
        <v>160</v>
      </c>
      <c r="E454" s="78" t="s">
        <v>1781</v>
      </c>
      <c r="F454" s="78" t="s">
        <v>1676</v>
      </c>
      <c r="G454" s="78" t="s">
        <v>151</v>
      </c>
      <c r="H454" s="78" t="s">
        <v>146</v>
      </c>
    </row>
    <row r="455" customFormat="false" ht="15" hidden="false" customHeight="false" outlineLevel="0" collapsed="false">
      <c r="A455" s="78" t="s">
        <v>93</v>
      </c>
      <c r="B455" s="78" t="s">
        <v>94</v>
      </c>
      <c r="C455" s="78" t="s">
        <v>561</v>
      </c>
      <c r="D455" s="78" t="s">
        <v>160</v>
      </c>
      <c r="E455" s="78" t="s">
        <v>1782</v>
      </c>
      <c r="F455" s="78" t="s">
        <v>1665</v>
      </c>
      <c r="G455" s="78" t="s">
        <v>151</v>
      </c>
      <c r="H455" s="78" t="s">
        <v>146</v>
      </c>
    </row>
    <row r="456" customFormat="false" ht="15" hidden="false" customHeight="false" outlineLevel="0" collapsed="false">
      <c r="A456" s="78" t="s">
        <v>93</v>
      </c>
      <c r="B456" s="78" t="s">
        <v>94</v>
      </c>
      <c r="C456" s="78" t="s">
        <v>561</v>
      </c>
      <c r="D456" s="78" t="s">
        <v>160</v>
      </c>
      <c r="E456" s="78" t="s">
        <v>1783</v>
      </c>
      <c r="F456" s="78" t="s">
        <v>1685</v>
      </c>
      <c r="G456" s="78" t="s">
        <v>151</v>
      </c>
      <c r="H456" s="78" t="s">
        <v>146</v>
      </c>
    </row>
    <row r="457" customFormat="false" ht="15" hidden="false" customHeight="false" outlineLevel="0" collapsed="false">
      <c r="A457" s="78" t="s">
        <v>93</v>
      </c>
      <c r="B457" s="78" t="s">
        <v>94</v>
      </c>
      <c r="C457" s="78" t="s">
        <v>561</v>
      </c>
      <c r="D457" s="78" t="s">
        <v>160</v>
      </c>
      <c r="E457" s="78" t="s">
        <v>1784</v>
      </c>
      <c r="F457" s="78" t="s">
        <v>1683</v>
      </c>
      <c r="G457" s="78" t="s">
        <v>151</v>
      </c>
      <c r="H457" s="78" t="s">
        <v>146</v>
      </c>
    </row>
    <row r="458" customFormat="false" ht="15" hidden="false" customHeight="false" outlineLevel="0" collapsed="false">
      <c r="A458" s="78" t="s">
        <v>93</v>
      </c>
      <c r="B458" s="78" t="s">
        <v>94</v>
      </c>
      <c r="C458" s="78" t="s">
        <v>561</v>
      </c>
      <c r="D458" s="78" t="s">
        <v>160</v>
      </c>
      <c r="E458" s="78" t="s">
        <v>1785</v>
      </c>
      <c r="F458" s="78" t="s">
        <v>1692</v>
      </c>
      <c r="G458" s="78" t="s">
        <v>151</v>
      </c>
      <c r="H458" s="78" t="s">
        <v>146</v>
      </c>
    </row>
    <row r="459" customFormat="false" ht="15" hidden="false" customHeight="false" outlineLevel="0" collapsed="false">
      <c r="A459" s="78" t="s">
        <v>93</v>
      </c>
      <c r="B459" s="78" t="s">
        <v>94</v>
      </c>
      <c r="C459" s="78" t="s">
        <v>561</v>
      </c>
      <c r="D459" s="78" t="s">
        <v>160</v>
      </c>
      <c r="E459" s="78" t="s">
        <v>1786</v>
      </c>
      <c r="F459" s="78" t="s">
        <v>1694</v>
      </c>
      <c r="G459" s="78" t="s">
        <v>151</v>
      </c>
      <c r="H459" s="78" t="s">
        <v>146</v>
      </c>
    </row>
    <row r="460" customFormat="false" ht="15" hidden="false" customHeight="false" outlineLevel="0" collapsed="false">
      <c r="A460" s="78" t="s">
        <v>93</v>
      </c>
      <c r="B460" s="78" t="s">
        <v>94</v>
      </c>
      <c r="C460" s="78" t="s">
        <v>561</v>
      </c>
      <c r="D460" s="78" t="s">
        <v>160</v>
      </c>
      <c r="E460" s="78" t="s">
        <v>1787</v>
      </c>
      <c r="F460" s="78" t="s">
        <v>1699</v>
      </c>
      <c r="G460" s="78" t="s">
        <v>151</v>
      </c>
      <c r="H460" s="78" t="s">
        <v>146</v>
      </c>
    </row>
    <row r="461" customFormat="false" ht="15" hidden="false" customHeight="false" outlineLevel="0" collapsed="false">
      <c r="A461" s="78" t="s">
        <v>93</v>
      </c>
      <c r="B461" s="78" t="s">
        <v>94</v>
      </c>
      <c r="C461" s="78" t="s">
        <v>561</v>
      </c>
      <c r="D461" s="78" t="s">
        <v>160</v>
      </c>
      <c r="E461" s="78" t="s">
        <v>1788</v>
      </c>
      <c r="F461" s="78" t="s">
        <v>1704</v>
      </c>
      <c r="G461" s="78" t="s">
        <v>151</v>
      </c>
      <c r="H461" s="78" t="s">
        <v>146</v>
      </c>
    </row>
    <row r="462" customFormat="false" ht="15" hidden="false" customHeight="false" outlineLevel="0" collapsed="false">
      <c r="A462" s="78" t="s">
        <v>93</v>
      </c>
      <c r="B462" s="78" t="s">
        <v>94</v>
      </c>
      <c r="C462" s="78" t="s">
        <v>561</v>
      </c>
      <c r="D462" s="78" t="s">
        <v>160</v>
      </c>
      <c r="E462" s="78" t="s">
        <v>1789</v>
      </c>
      <c r="F462" s="78" t="s">
        <v>1752</v>
      </c>
      <c r="G462" s="78" t="s">
        <v>151</v>
      </c>
      <c r="H462" s="78" t="s">
        <v>146</v>
      </c>
    </row>
    <row r="463" customFormat="false" ht="15" hidden="false" customHeight="false" outlineLevel="0" collapsed="false">
      <c r="A463" s="78" t="s">
        <v>93</v>
      </c>
      <c r="B463" s="78" t="s">
        <v>94</v>
      </c>
      <c r="C463" s="78" t="s">
        <v>561</v>
      </c>
      <c r="D463" s="78" t="s">
        <v>160</v>
      </c>
      <c r="E463" s="78" t="s">
        <v>1790</v>
      </c>
      <c r="F463" s="78" t="s">
        <v>1703</v>
      </c>
      <c r="G463" s="78" t="s">
        <v>151</v>
      </c>
      <c r="H463" s="78" t="s">
        <v>146</v>
      </c>
    </row>
    <row r="464" customFormat="false" ht="15" hidden="false" customHeight="false" outlineLevel="0" collapsed="false">
      <c r="A464" s="78" t="s">
        <v>93</v>
      </c>
      <c r="B464" s="78" t="s">
        <v>94</v>
      </c>
      <c r="C464" s="78" t="s">
        <v>561</v>
      </c>
      <c r="D464" s="78" t="s">
        <v>160</v>
      </c>
      <c r="E464" s="78" t="s">
        <v>1791</v>
      </c>
      <c r="F464" s="78" t="s">
        <v>1606</v>
      </c>
      <c r="G464" s="78" t="s">
        <v>151</v>
      </c>
      <c r="H464" s="78" t="s">
        <v>146</v>
      </c>
    </row>
    <row r="465" customFormat="false" ht="15" hidden="false" customHeight="false" outlineLevel="0" collapsed="false">
      <c r="A465" s="78" t="s">
        <v>93</v>
      </c>
      <c r="B465" s="78" t="s">
        <v>94</v>
      </c>
      <c r="C465" s="78" t="s">
        <v>561</v>
      </c>
      <c r="D465" s="78" t="s">
        <v>160</v>
      </c>
      <c r="E465" s="78" t="s">
        <v>1792</v>
      </c>
      <c r="F465" s="78" t="s">
        <v>1714</v>
      </c>
      <c r="G465" s="78" t="s">
        <v>151</v>
      </c>
      <c r="H465" s="78" t="s">
        <v>146</v>
      </c>
    </row>
    <row r="466" customFormat="false" ht="15" hidden="false" customHeight="false" outlineLevel="0" collapsed="false">
      <c r="A466" s="78" t="s">
        <v>93</v>
      </c>
      <c r="B466" s="78" t="s">
        <v>94</v>
      </c>
      <c r="C466" s="78" t="s">
        <v>561</v>
      </c>
      <c r="D466" s="78" t="s">
        <v>160</v>
      </c>
      <c r="E466" s="78" t="s">
        <v>1793</v>
      </c>
      <c r="F466" s="78" t="s">
        <v>1719</v>
      </c>
      <c r="G466" s="78" t="s">
        <v>151</v>
      </c>
      <c r="H466" s="78" t="s">
        <v>146</v>
      </c>
    </row>
    <row r="467" customFormat="false" ht="15" hidden="false" customHeight="false" outlineLevel="0" collapsed="false">
      <c r="A467" s="78" t="s">
        <v>93</v>
      </c>
      <c r="B467" s="78" t="s">
        <v>94</v>
      </c>
      <c r="C467" s="78" t="s">
        <v>561</v>
      </c>
      <c r="D467" s="78" t="s">
        <v>160</v>
      </c>
      <c r="E467" s="78" t="s">
        <v>1794</v>
      </c>
      <c r="F467" s="78" t="s">
        <v>1725</v>
      </c>
      <c r="G467" s="78" t="s">
        <v>151</v>
      </c>
      <c r="H467" s="78" t="s">
        <v>146</v>
      </c>
    </row>
    <row r="468" customFormat="false" ht="15" hidden="false" customHeight="false" outlineLevel="0" collapsed="false">
      <c r="A468" s="78" t="s">
        <v>93</v>
      </c>
      <c r="B468" s="78" t="s">
        <v>94</v>
      </c>
      <c r="C468" s="78" t="s">
        <v>561</v>
      </c>
      <c r="D468" s="78" t="s">
        <v>160</v>
      </c>
      <c r="E468" s="78" t="s">
        <v>1795</v>
      </c>
      <c r="F468" s="78" t="s">
        <v>1577</v>
      </c>
      <c r="G468" s="78" t="s">
        <v>151</v>
      </c>
      <c r="H468" s="78" t="s">
        <v>146</v>
      </c>
    </row>
    <row r="469" customFormat="false" ht="15" hidden="false" customHeight="false" outlineLevel="0" collapsed="false">
      <c r="A469" s="78" t="s">
        <v>90</v>
      </c>
      <c r="B469" s="78" t="s">
        <v>91</v>
      </c>
      <c r="C469" s="78" t="s">
        <v>584</v>
      </c>
      <c r="D469" s="78" t="s">
        <v>160</v>
      </c>
      <c r="E469" s="78" t="s">
        <v>1771</v>
      </c>
      <c r="F469" s="78" t="s">
        <v>1584</v>
      </c>
      <c r="G469" s="78" t="s">
        <v>151</v>
      </c>
      <c r="H469" s="78" t="s">
        <v>146</v>
      </c>
    </row>
    <row r="470" customFormat="false" ht="15" hidden="false" customHeight="false" outlineLevel="0" collapsed="false">
      <c r="A470" s="78" t="s">
        <v>90</v>
      </c>
      <c r="B470" s="78" t="s">
        <v>91</v>
      </c>
      <c r="C470" s="78" t="s">
        <v>584</v>
      </c>
      <c r="D470" s="78" t="s">
        <v>160</v>
      </c>
      <c r="E470" s="78" t="s">
        <v>1772</v>
      </c>
      <c r="F470" s="78" t="s">
        <v>1628</v>
      </c>
      <c r="G470" s="78" t="s">
        <v>151</v>
      </c>
      <c r="H470" s="78" t="s">
        <v>151</v>
      </c>
    </row>
    <row r="471" customFormat="false" ht="15" hidden="false" customHeight="false" outlineLevel="0" collapsed="false">
      <c r="A471" s="78" t="s">
        <v>90</v>
      </c>
      <c r="B471" s="78" t="s">
        <v>91</v>
      </c>
      <c r="C471" s="78" t="s">
        <v>584</v>
      </c>
      <c r="D471" s="78" t="s">
        <v>160</v>
      </c>
      <c r="E471" s="78" t="s">
        <v>1773</v>
      </c>
      <c r="F471" s="78" t="s">
        <v>1603</v>
      </c>
      <c r="G471" s="78" t="s">
        <v>151</v>
      </c>
      <c r="H471" s="78" t="s">
        <v>146</v>
      </c>
    </row>
    <row r="472" customFormat="false" ht="15" hidden="false" customHeight="false" outlineLevel="0" collapsed="false">
      <c r="A472" s="78" t="s">
        <v>90</v>
      </c>
      <c r="B472" s="78" t="s">
        <v>91</v>
      </c>
      <c r="C472" s="78" t="s">
        <v>584</v>
      </c>
      <c r="D472" s="78" t="s">
        <v>160</v>
      </c>
      <c r="E472" s="78" t="s">
        <v>1774</v>
      </c>
      <c r="F472" s="78" t="s">
        <v>1617</v>
      </c>
      <c r="G472" s="78" t="s">
        <v>151</v>
      </c>
      <c r="H472" s="78" t="s">
        <v>146</v>
      </c>
    </row>
    <row r="473" customFormat="false" ht="15" hidden="false" customHeight="false" outlineLevel="0" collapsed="false">
      <c r="A473" s="78" t="s">
        <v>90</v>
      </c>
      <c r="B473" s="78" t="s">
        <v>91</v>
      </c>
      <c r="C473" s="78" t="s">
        <v>584</v>
      </c>
      <c r="D473" s="78" t="s">
        <v>160</v>
      </c>
      <c r="E473" s="78" t="s">
        <v>1775</v>
      </c>
      <c r="F473" s="78" t="s">
        <v>1619</v>
      </c>
      <c r="G473" s="78" t="s">
        <v>151</v>
      </c>
      <c r="H473" s="78" t="s">
        <v>146</v>
      </c>
    </row>
    <row r="474" customFormat="false" ht="15" hidden="false" customHeight="false" outlineLevel="0" collapsed="false">
      <c r="A474" s="78" t="s">
        <v>90</v>
      </c>
      <c r="B474" s="78" t="s">
        <v>91</v>
      </c>
      <c r="C474" s="78" t="s">
        <v>584</v>
      </c>
      <c r="D474" s="78" t="s">
        <v>160</v>
      </c>
      <c r="E474" s="78" t="s">
        <v>1776</v>
      </c>
      <c r="F474" s="78" t="s">
        <v>1625</v>
      </c>
      <c r="G474" s="78" t="s">
        <v>151</v>
      </c>
      <c r="H474" s="78" t="s">
        <v>146</v>
      </c>
    </row>
    <row r="475" customFormat="false" ht="15" hidden="false" customHeight="false" outlineLevel="0" collapsed="false">
      <c r="A475" s="78" t="s">
        <v>90</v>
      </c>
      <c r="B475" s="78" t="s">
        <v>91</v>
      </c>
      <c r="C475" s="78" t="s">
        <v>584</v>
      </c>
      <c r="D475" s="78" t="s">
        <v>160</v>
      </c>
      <c r="E475" s="78" t="s">
        <v>1777</v>
      </c>
      <c r="F475" s="78" t="s">
        <v>1636</v>
      </c>
      <c r="G475" s="78" t="s">
        <v>151</v>
      </c>
      <c r="H475" s="78" t="s">
        <v>146</v>
      </c>
    </row>
    <row r="476" customFormat="false" ht="15" hidden="false" customHeight="false" outlineLevel="0" collapsed="false">
      <c r="A476" s="78" t="s">
        <v>90</v>
      </c>
      <c r="B476" s="78" t="s">
        <v>91</v>
      </c>
      <c r="C476" s="78" t="s">
        <v>584</v>
      </c>
      <c r="D476" s="78" t="s">
        <v>160</v>
      </c>
      <c r="E476" s="78" t="s">
        <v>1778</v>
      </c>
      <c r="F476" s="78" t="s">
        <v>1640</v>
      </c>
      <c r="G476" s="78" t="s">
        <v>151</v>
      </c>
      <c r="H476" s="78" t="s">
        <v>146</v>
      </c>
    </row>
    <row r="477" customFormat="false" ht="15" hidden="false" customHeight="false" outlineLevel="0" collapsed="false">
      <c r="A477" s="78" t="s">
        <v>90</v>
      </c>
      <c r="B477" s="78" t="s">
        <v>91</v>
      </c>
      <c r="C477" s="78" t="s">
        <v>584</v>
      </c>
      <c r="D477" s="78" t="s">
        <v>160</v>
      </c>
      <c r="E477" s="78" t="s">
        <v>1779</v>
      </c>
      <c r="F477" s="78" t="s">
        <v>1642</v>
      </c>
      <c r="G477" s="78" t="s">
        <v>151</v>
      </c>
      <c r="H477" s="78" t="s">
        <v>146</v>
      </c>
    </row>
    <row r="478" customFormat="false" ht="15" hidden="false" customHeight="false" outlineLevel="0" collapsed="false">
      <c r="A478" s="78" t="s">
        <v>90</v>
      </c>
      <c r="B478" s="78" t="s">
        <v>91</v>
      </c>
      <c r="C478" s="78" t="s">
        <v>584</v>
      </c>
      <c r="D478" s="78" t="s">
        <v>160</v>
      </c>
      <c r="E478" s="78" t="s">
        <v>1780</v>
      </c>
      <c r="F478" s="78" t="s">
        <v>1649</v>
      </c>
      <c r="G478" s="78" t="s">
        <v>151</v>
      </c>
      <c r="H478" s="78" t="s">
        <v>146</v>
      </c>
    </row>
    <row r="479" customFormat="false" ht="15" hidden="false" customHeight="false" outlineLevel="0" collapsed="false">
      <c r="A479" s="78" t="s">
        <v>90</v>
      </c>
      <c r="B479" s="78" t="s">
        <v>91</v>
      </c>
      <c r="C479" s="78" t="s">
        <v>584</v>
      </c>
      <c r="D479" s="78" t="s">
        <v>160</v>
      </c>
      <c r="E479" s="78" t="s">
        <v>1781</v>
      </c>
      <c r="F479" s="78" t="s">
        <v>1676</v>
      </c>
      <c r="G479" s="78" t="s">
        <v>151</v>
      </c>
      <c r="H479" s="78" t="s">
        <v>146</v>
      </c>
    </row>
    <row r="480" customFormat="false" ht="15" hidden="false" customHeight="false" outlineLevel="0" collapsed="false">
      <c r="A480" s="78" t="s">
        <v>90</v>
      </c>
      <c r="B480" s="78" t="s">
        <v>91</v>
      </c>
      <c r="C480" s="78" t="s">
        <v>584</v>
      </c>
      <c r="D480" s="78" t="s">
        <v>160</v>
      </c>
      <c r="E480" s="78" t="s">
        <v>1782</v>
      </c>
      <c r="F480" s="78" t="s">
        <v>1665</v>
      </c>
      <c r="G480" s="78" t="s">
        <v>151</v>
      </c>
      <c r="H480" s="78" t="s">
        <v>146</v>
      </c>
    </row>
    <row r="481" customFormat="false" ht="15" hidden="false" customHeight="false" outlineLevel="0" collapsed="false">
      <c r="A481" s="78" t="s">
        <v>90</v>
      </c>
      <c r="B481" s="78" t="s">
        <v>91</v>
      </c>
      <c r="C481" s="78" t="s">
        <v>584</v>
      </c>
      <c r="D481" s="78" t="s">
        <v>160</v>
      </c>
      <c r="E481" s="78" t="s">
        <v>1783</v>
      </c>
      <c r="F481" s="78" t="s">
        <v>1685</v>
      </c>
      <c r="G481" s="78" t="s">
        <v>151</v>
      </c>
      <c r="H481" s="78" t="s">
        <v>146</v>
      </c>
    </row>
    <row r="482" customFormat="false" ht="15" hidden="false" customHeight="false" outlineLevel="0" collapsed="false">
      <c r="A482" s="78" t="s">
        <v>90</v>
      </c>
      <c r="B482" s="78" t="s">
        <v>91</v>
      </c>
      <c r="C482" s="78" t="s">
        <v>584</v>
      </c>
      <c r="D482" s="78" t="s">
        <v>160</v>
      </c>
      <c r="E482" s="78" t="s">
        <v>1784</v>
      </c>
      <c r="F482" s="78" t="s">
        <v>1683</v>
      </c>
      <c r="G482" s="78" t="s">
        <v>151</v>
      </c>
      <c r="H482" s="78" t="s">
        <v>146</v>
      </c>
    </row>
    <row r="483" customFormat="false" ht="15" hidden="false" customHeight="false" outlineLevel="0" collapsed="false">
      <c r="A483" s="78" t="s">
        <v>90</v>
      </c>
      <c r="B483" s="78" t="s">
        <v>91</v>
      </c>
      <c r="C483" s="78" t="s">
        <v>584</v>
      </c>
      <c r="D483" s="78" t="s">
        <v>160</v>
      </c>
      <c r="E483" s="78" t="s">
        <v>1785</v>
      </c>
      <c r="F483" s="78" t="s">
        <v>1692</v>
      </c>
      <c r="G483" s="78" t="s">
        <v>151</v>
      </c>
      <c r="H483" s="78" t="s">
        <v>146</v>
      </c>
    </row>
    <row r="484" customFormat="false" ht="15" hidden="false" customHeight="false" outlineLevel="0" collapsed="false">
      <c r="A484" s="78" t="s">
        <v>90</v>
      </c>
      <c r="B484" s="78" t="s">
        <v>91</v>
      </c>
      <c r="C484" s="78" t="s">
        <v>584</v>
      </c>
      <c r="D484" s="78" t="s">
        <v>160</v>
      </c>
      <c r="E484" s="78" t="s">
        <v>1786</v>
      </c>
      <c r="F484" s="78" t="s">
        <v>1694</v>
      </c>
      <c r="G484" s="78" t="s">
        <v>151</v>
      </c>
      <c r="H484" s="78" t="s">
        <v>146</v>
      </c>
    </row>
    <row r="485" customFormat="false" ht="15" hidden="false" customHeight="false" outlineLevel="0" collapsed="false">
      <c r="A485" s="78" t="s">
        <v>90</v>
      </c>
      <c r="B485" s="78" t="s">
        <v>91</v>
      </c>
      <c r="C485" s="78" t="s">
        <v>584</v>
      </c>
      <c r="D485" s="78" t="s">
        <v>160</v>
      </c>
      <c r="E485" s="78" t="s">
        <v>1787</v>
      </c>
      <c r="F485" s="78" t="s">
        <v>1699</v>
      </c>
      <c r="G485" s="78" t="s">
        <v>151</v>
      </c>
      <c r="H485" s="78" t="s">
        <v>146</v>
      </c>
    </row>
    <row r="486" customFormat="false" ht="15" hidden="false" customHeight="false" outlineLevel="0" collapsed="false">
      <c r="A486" s="78" t="s">
        <v>90</v>
      </c>
      <c r="B486" s="78" t="s">
        <v>91</v>
      </c>
      <c r="C486" s="78" t="s">
        <v>584</v>
      </c>
      <c r="D486" s="78" t="s">
        <v>160</v>
      </c>
      <c r="E486" s="78" t="s">
        <v>1788</v>
      </c>
      <c r="F486" s="78" t="s">
        <v>1704</v>
      </c>
      <c r="G486" s="78" t="s">
        <v>151</v>
      </c>
      <c r="H486" s="78" t="s">
        <v>146</v>
      </c>
    </row>
    <row r="487" customFormat="false" ht="15" hidden="false" customHeight="false" outlineLevel="0" collapsed="false">
      <c r="A487" s="78" t="s">
        <v>90</v>
      </c>
      <c r="B487" s="78" t="s">
        <v>91</v>
      </c>
      <c r="C487" s="78" t="s">
        <v>584</v>
      </c>
      <c r="D487" s="78" t="s">
        <v>160</v>
      </c>
      <c r="E487" s="78" t="s">
        <v>1789</v>
      </c>
      <c r="F487" s="78" t="s">
        <v>1752</v>
      </c>
      <c r="G487" s="78" t="s">
        <v>151</v>
      </c>
      <c r="H487" s="78" t="s">
        <v>146</v>
      </c>
    </row>
    <row r="488" customFormat="false" ht="15" hidden="false" customHeight="false" outlineLevel="0" collapsed="false">
      <c r="A488" s="78" t="s">
        <v>90</v>
      </c>
      <c r="B488" s="78" t="s">
        <v>91</v>
      </c>
      <c r="C488" s="78" t="s">
        <v>584</v>
      </c>
      <c r="D488" s="78" t="s">
        <v>160</v>
      </c>
      <c r="E488" s="78" t="s">
        <v>1790</v>
      </c>
      <c r="F488" s="78" t="s">
        <v>1703</v>
      </c>
      <c r="G488" s="78" t="s">
        <v>151</v>
      </c>
      <c r="H488" s="78" t="s">
        <v>146</v>
      </c>
    </row>
    <row r="489" customFormat="false" ht="15" hidden="false" customHeight="false" outlineLevel="0" collapsed="false">
      <c r="A489" s="78" t="s">
        <v>90</v>
      </c>
      <c r="B489" s="78" t="s">
        <v>91</v>
      </c>
      <c r="C489" s="78" t="s">
        <v>584</v>
      </c>
      <c r="D489" s="78" t="s">
        <v>160</v>
      </c>
      <c r="E489" s="78" t="s">
        <v>1791</v>
      </c>
      <c r="F489" s="78" t="s">
        <v>1606</v>
      </c>
      <c r="G489" s="78" t="s">
        <v>151</v>
      </c>
      <c r="H489" s="78" t="s">
        <v>146</v>
      </c>
    </row>
    <row r="490" customFormat="false" ht="15" hidden="false" customHeight="false" outlineLevel="0" collapsed="false">
      <c r="A490" s="78" t="s">
        <v>90</v>
      </c>
      <c r="B490" s="78" t="s">
        <v>91</v>
      </c>
      <c r="C490" s="78" t="s">
        <v>584</v>
      </c>
      <c r="D490" s="78" t="s">
        <v>160</v>
      </c>
      <c r="E490" s="78" t="s">
        <v>1792</v>
      </c>
      <c r="F490" s="78" t="s">
        <v>1714</v>
      </c>
      <c r="G490" s="78" t="s">
        <v>151</v>
      </c>
      <c r="H490" s="78" t="s">
        <v>146</v>
      </c>
    </row>
    <row r="491" customFormat="false" ht="15" hidden="false" customHeight="false" outlineLevel="0" collapsed="false">
      <c r="A491" s="78" t="s">
        <v>90</v>
      </c>
      <c r="B491" s="78" t="s">
        <v>91</v>
      </c>
      <c r="C491" s="78" t="s">
        <v>584</v>
      </c>
      <c r="D491" s="78" t="s">
        <v>160</v>
      </c>
      <c r="E491" s="78" t="s">
        <v>1793</v>
      </c>
      <c r="F491" s="78" t="s">
        <v>1719</v>
      </c>
      <c r="G491" s="78" t="s">
        <v>151</v>
      </c>
      <c r="H491" s="78" t="s">
        <v>146</v>
      </c>
    </row>
    <row r="492" customFormat="false" ht="15" hidden="false" customHeight="false" outlineLevel="0" collapsed="false">
      <c r="A492" s="78" t="s">
        <v>90</v>
      </c>
      <c r="B492" s="78" t="s">
        <v>91</v>
      </c>
      <c r="C492" s="78" t="s">
        <v>584</v>
      </c>
      <c r="D492" s="78" t="s">
        <v>160</v>
      </c>
      <c r="E492" s="78" t="s">
        <v>1794</v>
      </c>
      <c r="F492" s="78" t="s">
        <v>1725</v>
      </c>
      <c r="G492" s="78" t="s">
        <v>151</v>
      </c>
      <c r="H492" s="78" t="s">
        <v>146</v>
      </c>
    </row>
    <row r="493" customFormat="false" ht="15" hidden="false" customHeight="false" outlineLevel="0" collapsed="false">
      <c r="A493" s="78" t="s">
        <v>90</v>
      </c>
      <c r="B493" s="78" t="s">
        <v>91</v>
      </c>
      <c r="C493" s="78" t="s">
        <v>584</v>
      </c>
      <c r="D493" s="78" t="s">
        <v>160</v>
      </c>
      <c r="E493" s="78" t="s">
        <v>1795</v>
      </c>
      <c r="F493" s="78" t="s">
        <v>1577</v>
      </c>
      <c r="G493" s="78" t="s">
        <v>151</v>
      </c>
      <c r="H493" s="78" t="s">
        <v>146</v>
      </c>
    </row>
    <row r="494" customFormat="false" ht="15" hidden="false" customHeight="false" outlineLevel="0" collapsed="false">
      <c r="A494" s="78" t="s">
        <v>90</v>
      </c>
      <c r="B494" s="78" t="s">
        <v>91</v>
      </c>
      <c r="C494" s="78" t="s">
        <v>619</v>
      </c>
      <c r="D494" s="78" t="s">
        <v>620</v>
      </c>
      <c r="E494" s="78" t="s">
        <v>1548</v>
      </c>
      <c r="F494" s="78" t="s">
        <v>1548</v>
      </c>
      <c r="G494" s="78" t="s">
        <v>151</v>
      </c>
      <c r="H494" s="78" t="s">
        <v>151</v>
      </c>
    </row>
    <row r="495" customFormat="false" ht="15" hidden="false" customHeight="false" outlineLevel="0" collapsed="false">
      <c r="A495" s="78" t="s">
        <v>90</v>
      </c>
      <c r="B495" s="78" t="s">
        <v>91</v>
      </c>
      <c r="C495" s="78" t="s">
        <v>619</v>
      </c>
      <c r="D495" s="78" t="s">
        <v>620</v>
      </c>
      <c r="E495" s="78" t="s">
        <v>1549</v>
      </c>
      <c r="F495" s="78" t="s">
        <v>1549</v>
      </c>
      <c r="G495" s="78" t="s">
        <v>151</v>
      </c>
      <c r="H495" s="78" t="s">
        <v>146</v>
      </c>
    </row>
    <row r="496" customFormat="false" ht="15" hidden="false" customHeight="false" outlineLevel="0" collapsed="false">
      <c r="A496" s="78" t="s">
        <v>90</v>
      </c>
      <c r="B496" s="78" t="s">
        <v>91</v>
      </c>
      <c r="C496" s="78" t="s">
        <v>619</v>
      </c>
      <c r="D496" s="78" t="s">
        <v>620</v>
      </c>
      <c r="E496" s="78" t="s">
        <v>1550</v>
      </c>
      <c r="F496" s="78" t="s">
        <v>1550</v>
      </c>
      <c r="G496" s="78" t="s">
        <v>151</v>
      </c>
      <c r="H496" s="78" t="s">
        <v>146</v>
      </c>
    </row>
    <row r="497" customFormat="false" ht="15" hidden="false" customHeight="false" outlineLevel="0" collapsed="false">
      <c r="A497" s="78" t="s">
        <v>90</v>
      </c>
      <c r="B497" s="78" t="s">
        <v>91</v>
      </c>
      <c r="C497" s="78" t="s">
        <v>619</v>
      </c>
      <c r="D497" s="78" t="s">
        <v>620</v>
      </c>
      <c r="E497" s="78" t="s">
        <v>1551</v>
      </c>
      <c r="F497" s="78" t="s">
        <v>1551</v>
      </c>
      <c r="G497" s="78" t="s">
        <v>151</v>
      </c>
      <c r="H497" s="78" t="s">
        <v>146</v>
      </c>
    </row>
    <row r="498" customFormat="false" ht="15" hidden="false" customHeight="false" outlineLevel="0" collapsed="false">
      <c r="A498" s="78" t="s">
        <v>90</v>
      </c>
      <c r="B498" s="78" t="s">
        <v>91</v>
      </c>
      <c r="C498" s="78" t="s">
        <v>630</v>
      </c>
      <c r="D498" s="78" t="s">
        <v>631</v>
      </c>
      <c r="E498" s="78" t="s">
        <v>1552</v>
      </c>
      <c r="F498" s="78" t="s">
        <v>1552</v>
      </c>
      <c r="G498" s="78" t="s">
        <v>151</v>
      </c>
      <c r="H498" s="78" t="s">
        <v>151</v>
      </c>
    </row>
    <row r="499" customFormat="false" ht="15" hidden="false" customHeight="false" outlineLevel="0" collapsed="false">
      <c r="A499" s="78" t="s">
        <v>90</v>
      </c>
      <c r="B499" s="78" t="s">
        <v>91</v>
      </c>
      <c r="C499" s="78" t="s">
        <v>630</v>
      </c>
      <c r="D499" s="78" t="s">
        <v>631</v>
      </c>
      <c r="E499" s="78" t="s">
        <v>1553</v>
      </c>
      <c r="F499" s="78" t="s">
        <v>1553</v>
      </c>
      <c r="G499" s="78" t="s">
        <v>151</v>
      </c>
      <c r="H499" s="78" t="s">
        <v>146</v>
      </c>
    </row>
    <row r="500" customFormat="false" ht="15" hidden="false" customHeight="false" outlineLevel="0" collapsed="false">
      <c r="A500" s="78" t="s">
        <v>90</v>
      </c>
      <c r="B500" s="78" t="s">
        <v>91</v>
      </c>
      <c r="C500" s="78" t="s">
        <v>630</v>
      </c>
      <c r="D500" s="78" t="s">
        <v>631</v>
      </c>
      <c r="E500" s="78" t="s">
        <v>1554</v>
      </c>
      <c r="F500" s="78" t="s">
        <v>1554</v>
      </c>
      <c r="G500" s="78" t="s">
        <v>151</v>
      </c>
      <c r="H500" s="78" t="s">
        <v>146</v>
      </c>
    </row>
    <row r="501" customFormat="false" ht="15" hidden="false" customHeight="false" outlineLevel="0" collapsed="false">
      <c r="A501" s="78" t="s">
        <v>90</v>
      </c>
      <c r="B501" s="78" t="s">
        <v>91</v>
      </c>
      <c r="C501" s="78" t="s">
        <v>630</v>
      </c>
      <c r="D501" s="78" t="s">
        <v>631</v>
      </c>
      <c r="E501" s="78" t="s">
        <v>1555</v>
      </c>
      <c r="F501" s="78" t="s">
        <v>1555</v>
      </c>
      <c r="G501" s="78" t="s">
        <v>151</v>
      </c>
      <c r="H501" s="78" t="s">
        <v>146</v>
      </c>
    </row>
    <row r="502" customFormat="false" ht="15" hidden="false" customHeight="false" outlineLevel="0" collapsed="false">
      <c r="A502" s="78" t="s">
        <v>90</v>
      </c>
      <c r="B502" s="78" t="s">
        <v>91</v>
      </c>
      <c r="C502" s="78" t="s">
        <v>630</v>
      </c>
      <c r="D502" s="78" t="s">
        <v>631</v>
      </c>
      <c r="E502" s="78" t="s">
        <v>1556</v>
      </c>
      <c r="F502" s="78" t="s">
        <v>1556</v>
      </c>
      <c r="G502" s="78" t="s">
        <v>151</v>
      </c>
      <c r="H502" s="78" t="s">
        <v>146</v>
      </c>
    </row>
    <row r="503" customFormat="false" ht="15" hidden="false" customHeight="false" outlineLevel="0" collapsed="false">
      <c r="A503" s="78" t="s">
        <v>90</v>
      </c>
      <c r="B503" s="78" t="s">
        <v>91</v>
      </c>
      <c r="C503" s="78" t="s">
        <v>636</v>
      </c>
      <c r="D503" s="78" t="s">
        <v>637</v>
      </c>
      <c r="E503" s="78" t="s">
        <v>1543</v>
      </c>
      <c r="F503" s="78" t="s">
        <v>1821</v>
      </c>
      <c r="G503" s="78" t="s">
        <v>151</v>
      </c>
      <c r="H503" s="78" t="s">
        <v>151</v>
      </c>
    </row>
    <row r="504" customFormat="false" ht="15" hidden="false" customHeight="false" outlineLevel="0" collapsed="false">
      <c r="A504" s="78" t="s">
        <v>90</v>
      </c>
      <c r="B504" s="78" t="s">
        <v>91</v>
      </c>
      <c r="C504" s="78" t="s">
        <v>636</v>
      </c>
      <c r="D504" s="78" t="s">
        <v>637</v>
      </c>
      <c r="E504" s="78" t="s">
        <v>1544</v>
      </c>
      <c r="F504" s="78" t="s">
        <v>1544</v>
      </c>
      <c r="G504" s="78" t="s">
        <v>151</v>
      </c>
      <c r="H504" s="78" t="s">
        <v>146</v>
      </c>
    </row>
    <row r="505" customFormat="false" ht="15" hidden="false" customHeight="false" outlineLevel="0" collapsed="false">
      <c r="A505" s="78" t="s">
        <v>90</v>
      </c>
      <c r="B505" s="78" t="s">
        <v>91</v>
      </c>
      <c r="C505" s="78" t="s">
        <v>636</v>
      </c>
      <c r="D505" s="78" t="s">
        <v>637</v>
      </c>
      <c r="E505" s="78" t="s">
        <v>1545</v>
      </c>
      <c r="F505" s="78" t="s">
        <v>1545</v>
      </c>
      <c r="G505" s="78" t="s">
        <v>151</v>
      </c>
      <c r="H505" s="78" t="s">
        <v>146</v>
      </c>
    </row>
    <row r="506" customFormat="false" ht="15" hidden="false" customHeight="false" outlineLevel="0" collapsed="false">
      <c r="A506" s="78" t="s">
        <v>90</v>
      </c>
      <c r="B506" s="78" t="s">
        <v>91</v>
      </c>
      <c r="C506" s="78" t="s">
        <v>636</v>
      </c>
      <c r="D506" s="78" t="s">
        <v>637</v>
      </c>
      <c r="E506" s="78" t="s">
        <v>1206</v>
      </c>
      <c r="F506" s="78" t="s">
        <v>1206</v>
      </c>
      <c r="G506" s="78" t="s">
        <v>151</v>
      </c>
      <c r="H506" s="78" t="s">
        <v>146</v>
      </c>
    </row>
    <row r="507" customFormat="false" ht="15" hidden="false" customHeight="false" outlineLevel="0" collapsed="false">
      <c r="A507" s="78" t="s">
        <v>90</v>
      </c>
      <c r="B507" s="78" t="s">
        <v>91</v>
      </c>
      <c r="C507" s="78" t="s">
        <v>639</v>
      </c>
      <c r="D507" s="78" t="s">
        <v>531</v>
      </c>
      <c r="E507" s="78" t="s">
        <v>1546</v>
      </c>
      <c r="F507" s="78" t="s">
        <v>1546</v>
      </c>
      <c r="G507" s="78" t="s">
        <v>151</v>
      </c>
      <c r="H507" s="78" t="s">
        <v>146</v>
      </c>
    </row>
    <row r="508" customFormat="false" ht="15" hidden="false" customHeight="false" outlineLevel="0" collapsed="false">
      <c r="A508" s="78" t="s">
        <v>90</v>
      </c>
      <c r="B508" s="78" t="s">
        <v>91</v>
      </c>
      <c r="C508" s="78" t="s">
        <v>639</v>
      </c>
      <c r="D508" s="78" t="s">
        <v>531</v>
      </c>
      <c r="E508" s="78" t="s">
        <v>1547</v>
      </c>
      <c r="F508" s="78" t="s">
        <v>1547</v>
      </c>
      <c r="G508" s="78" t="s">
        <v>151</v>
      </c>
      <c r="H508" s="78" t="s">
        <v>146</v>
      </c>
    </row>
    <row r="509" customFormat="false" ht="15" hidden="false" customHeight="false" outlineLevel="0" collapsed="false">
      <c r="A509" s="78" t="s">
        <v>96</v>
      </c>
      <c r="B509" s="78" t="s">
        <v>97</v>
      </c>
      <c r="C509" s="78" t="s">
        <v>662</v>
      </c>
      <c r="D509" s="78" t="s">
        <v>160</v>
      </c>
      <c r="E509" s="78" t="s">
        <v>1771</v>
      </c>
      <c r="F509" s="78" t="s">
        <v>1584</v>
      </c>
      <c r="G509" s="78" t="s">
        <v>151</v>
      </c>
      <c r="H509" s="78" t="s">
        <v>146</v>
      </c>
    </row>
    <row r="510" customFormat="false" ht="15" hidden="false" customHeight="false" outlineLevel="0" collapsed="false">
      <c r="A510" s="78" t="s">
        <v>96</v>
      </c>
      <c r="B510" s="78" t="s">
        <v>97</v>
      </c>
      <c r="C510" s="78" t="s">
        <v>662</v>
      </c>
      <c r="D510" s="78" t="s">
        <v>160</v>
      </c>
      <c r="E510" s="78" t="s">
        <v>1772</v>
      </c>
      <c r="F510" s="78" t="s">
        <v>1628</v>
      </c>
      <c r="G510" s="78" t="s">
        <v>151</v>
      </c>
      <c r="H510" s="78" t="s">
        <v>151</v>
      </c>
    </row>
    <row r="511" customFormat="false" ht="15" hidden="false" customHeight="false" outlineLevel="0" collapsed="false">
      <c r="A511" s="78" t="s">
        <v>96</v>
      </c>
      <c r="B511" s="78" t="s">
        <v>97</v>
      </c>
      <c r="C511" s="78" t="s">
        <v>662</v>
      </c>
      <c r="D511" s="78" t="s">
        <v>160</v>
      </c>
      <c r="E511" s="78" t="s">
        <v>1773</v>
      </c>
      <c r="F511" s="78" t="s">
        <v>1603</v>
      </c>
      <c r="G511" s="78" t="s">
        <v>151</v>
      </c>
      <c r="H511" s="78" t="s">
        <v>146</v>
      </c>
    </row>
    <row r="512" customFormat="false" ht="15" hidden="false" customHeight="false" outlineLevel="0" collapsed="false">
      <c r="A512" s="78" t="s">
        <v>96</v>
      </c>
      <c r="B512" s="78" t="s">
        <v>97</v>
      </c>
      <c r="C512" s="78" t="s">
        <v>662</v>
      </c>
      <c r="D512" s="78" t="s">
        <v>160</v>
      </c>
      <c r="E512" s="78" t="s">
        <v>1774</v>
      </c>
      <c r="F512" s="78" t="s">
        <v>1617</v>
      </c>
      <c r="G512" s="78" t="s">
        <v>151</v>
      </c>
      <c r="H512" s="78" t="s">
        <v>146</v>
      </c>
    </row>
    <row r="513" customFormat="false" ht="15" hidden="false" customHeight="false" outlineLevel="0" collapsed="false">
      <c r="A513" s="78" t="s">
        <v>96</v>
      </c>
      <c r="B513" s="78" t="s">
        <v>97</v>
      </c>
      <c r="C513" s="78" t="s">
        <v>662</v>
      </c>
      <c r="D513" s="78" t="s">
        <v>160</v>
      </c>
      <c r="E513" s="78" t="s">
        <v>1775</v>
      </c>
      <c r="F513" s="78" t="s">
        <v>1619</v>
      </c>
      <c r="G513" s="78" t="s">
        <v>151</v>
      </c>
      <c r="H513" s="78" t="s">
        <v>146</v>
      </c>
    </row>
    <row r="514" customFormat="false" ht="15" hidden="false" customHeight="false" outlineLevel="0" collapsed="false">
      <c r="A514" s="78" t="s">
        <v>96</v>
      </c>
      <c r="B514" s="78" t="s">
        <v>97</v>
      </c>
      <c r="C514" s="78" t="s">
        <v>662</v>
      </c>
      <c r="D514" s="78" t="s">
        <v>160</v>
      </c>
      <c r="E514" s="78" t="s">
        <v>1776</v>
      </c>
      <c r="F514" s="78" t="s">
        <v>1625</v>
      </c>
      <c r="G514" s="78" t="s">
        <v>151</v>
      </c>
      <c r="H514" s="78" t="s">
        <v>146</v>
      </c>
    </row>
    <row r="515" customFormat="false" ht="15" hidden="false" customHeight="false" outlineLevel="0" collapsed="false">
      <c r="A515" s="78" t="s">
        <v>96</v>
      </c>
      <c r="B515" s="78" t="s">
        <v>97</v>
      </c>
      <c r="C515" s="78" t="s">
        <v>662</v>
      </c>
      <c r="D515" s="78" t="s">
        <v>160</v>
      </c>
      <c r="E515" s="78" t="s">
        <v>1777</v>
      </c>
      <c r="F515" s="78" t="s">
        <v>1636</v>
      </c>
      <c r="G515" s="78" t="s">
        <v>151</v>
      </c>
      <c r="H515" s="78" t="s">
        <v>146</v>
      </c>
    </row>
    <row r="516" customFormat="false" ht="15" hidden="false" customHeight="false" outlineLevel="0" collapsed="false">
      <c r="A516" s="78" t="s">
        <v>96</v>
      </c>
      <c r="B516" s="78" t="s">
        <v>97</v>
      </c>
      <c r="C516" s="78" t="s">
        <v>662</v>
      </c>
      <c r="D516" s="78" t="s">
        <v>160</v>
      </c>
      <c r="E516" s="78" t="s">
        <v>1778</v>
      </c>
      <c r="F516" s="78" t="s">
        <v>1640</v>
      </c>
      <c r="G516" s="78" t="s">
        <v>151</v>
      </c>
      <c r="H516" s="78" t="s">
        <v>146</v>
      </c>
    </row>
    <row r="517" customFormat="false" ht="15" hidden="false" customHeight="false" outlineLevel="0" collapsed="false">
      <c r="A517" s="78" t="s">
        <v>96</v>
      </c>
      <c r="B517" s="78" t="s">
        <v>97</v>
      </c>
      <c r="C517" s="78" t="s">
        <v>662</v>
      </c>
      <c r="D517" s="78" t="s">
        <v>160</v>
      </c>
      <c r="E517" s="78" t="s">
        <v>1779</v>
      </c>
      <c r="F517" s="78" t="s">
        <v>1642</v>
      </c>
      <c r="G517" s="78" t="s">
        <v>151</v>
      </c>
      <c r="H517" s="78" t="s">
        <v>146</v>
      </c>
    </row>
    <row r="518" customFormat="false" ht="15" hidden="false" customHeight="false" outlineLevel="0" collapsed="false">
      <c r="A518" s="78" t="s">
        <v>96</v>
      </c>
      <c r="B518" s="78" t="s">
        <v>97</v>
      </c>
      <c r="C518" s="78" t="s">
        <v>662</v>
      </c>
      <c r="D518" s="78" t="s">
        <v>160</v>
      </c>
      <c r="E518" s="78" t="s">
        <v>1780</v>
      </c>
      <c r="F518" s="78" t="s">
        <v>1649</v>
      </c>
      <c r="G518" s="78" t="s">
        <v>151</v>
      </c>
      <c r="H518" s="78" t="s">
        <v>146</v>
      </c>
    </row>
    <row r="519" customFormat="false" ht="15" hidden="false" customHeight="false" outlineLevel="0" collapsed="false">
      <c r="A519" s="78" t="s">
        <v>96</v>
      </c>
      <c r="B519" s="78" t="s">
        <v>97</v>
      </c>
      <c r="C519" s="78" t="s">
        <v>662</v>
      </c>
      <c r="D519" s="78" t="s">
        <v>160</v>
      </c>
      <c r="E519" s="78" t="s">
        <v>1781</v>
      </c>
      <c r="F519" s="78" t="s">
        <v>1676</v>
      </c>
      <c r="G519" s="78" t="s">
        <v>151</v>
      </c>
      <c r="H519" s="78" t="s">
        <v>146</v>
      </c>
    </row>
    <row r="520" customFormat="false" ht="15" hidden="false" customHeight="false" outlineLevel="0" collapsed="false">
      <c r="A520" s="78" t="s">
        <v>96</v>
      </c>
      <c r="B520" s="78" t="s">
        <v>97</v>
      </c>
      <c r="C520" s="78" t="s">
        <v>662</v>
      </c>
      <c r="D520" s="78" t="s">
        <v>160</v>
      </c>
      <c r="E520" s="78" t="s">
        <v>1782</v>
      </c>
      <c r="F520" s="78" t="s">
        <v>1665</v>
      </c>
      <c r="G520" s="78" t="s">
        <v>151</v>
      </c>
      <c r="H520" s="78" t="s">
        <v>146</v>
      </c>
    </row>
    <row r="521" customFormat="false" ht="15" hidden="false" customHeight="false" outlineLevel="0" collapsed="false">
      <c r="A521" s="78" t="s">
        <v>96</v>
      </c>
      <c r="B521" s="78" t="s">
        <v>97</v>
      </c>
      <c r="C521" s="78" t="s">
        <v>662</v>
      </c>
      <c r="D521" s="78" t="s">
        <v>160</v>
      </c>
      <c r="E521" s="78" t="s">
        <v>1783</v>
      </c>
      <c r="F521" s="78" t="s">
        <v>1685</v>
      </c>
      <c r="G521" s="78" t="s">
        <v>151</v>
      </c>
      <c r="H521" s="78" t="s">
        <v>146</v>
      </c>
    </row>
    <row r="522" customFormat="false" ht="15" hidden="false" customHeight="false" outlineLevel="0" collapsed="false">
      <c r="A522" s="78" t="s">
        <v>96</v>
      </c>
      <c r="B522" s="78" t="s">
        <v>97</v>
      </c>
      <c r="C522" s="78" t="s">
        <v>662</v>
      </c>
      <c r="D522" s="78" t="s">
        <v>160</v>
      </c>
      <c r="E522" s="78" t="s">
        <v>1784</v>
      </c>
      <c r="F522" s="78" t="s">
        <v>1683</v>
      </c>
      <c r="G522" s="78" t="s">
        <v>151</v>
      </c>
      <c r="H522" s="78" t="s">
        <v>146</v>
      </c>
    </row>
    <row r="523" customFormat="false" ht="15" hidden="false" customHeight="false" outlineLevel="0" collapsed="false">
      <c r="A523" s="78" t="s">
        <v>96</v>
      </c>
      <c r="B523" s="78" t="s">
        <v>97</v>
      </c>
      <c r="C523" s="78" t="s">
        <v>662</v>
      </c>
      <c r="D523" s="78" t="s">
        <v>160</v>
      </c>
      <c r="E523" s="78" t="s">
        <v>1785</v>
      </c>
      <c r="F523" s="78" t="s">
        <v>1692</v>
      </c>
      <c r="G523" s="78" t="s">
        <v>151</v>
      </c>
      <c r="H523" s="78" t="s">
        <v>146</v>
      </c>
    </row>
    <row r="524" customFormat="false" ht="15" hidden="false" customHeight="false" outlineLevel="0" collapsed="false">
      <c r="A524" s="78" t="s">
        <v>96</v>
      </c>
      <c r="B524" s="78" t="s">
        <v>97</v>
      </c>
      <c r="C524" s="78" t="s">
        <v>662</v>
      </c>
      <c r="D524" s="78" t="s">
        <v>160</v>
      </c>
      <c r="E524" s="78" t="s">
        <v>1786</v>
      </c>
      <c r="F524" s="78" t="s">
        <v>1694</v>
      </c>
      <c r="G524" s="78" t="s">
        <v>151</v>
      </c>
      <c r="H524" s="78" t="s">
        <v>146</v>
      </c>
    </row>
    <row r="525" customFormat="false" ht="15" hidden="false" customHeight="false" outlineLevel="0" collapsed="false">
      <c r="A525" s="78" t="s">
        <v>96</v>
      </c>
      <c r="B525" s="78" t="s">
        <v>97</v>
      </c>
      <c r="C525" s="78" t="s">
        <v>662</v>
      </c>
      <c r="D525" s="78" t="s">
        <v>160</v>
      </c>
      <c r="E525" s="78" t="s">
        <v>1787</v>
      </c>
      <c r="F525" s="78" t="s">
        <v>1699</v>
      </c>
      <c r="G525" s="78" t="s">
        <v>151</v>
      </c>
      <c r="H525" s="78" t="s">
        <v>146</v>
      </c>
    </row>
    <row r="526" customFormat="false" ht="15" hidden="false" customHeight="false" outlineLevel="0" collapsed="false">
      <c r="A526" s="78" t="s">
        <v>96</v>
      </c>
      <c r="B526" s="78" t="s">
        <v>97</v>
      </c>
      <c r="C526" s="78" t="s">
        <v>662</v>
      </c>
      <c r="D526" s="78" t="s">
        <v>160</v>
      </c>
      <c r="E526" s="78" t="s">
        <v>1788</v>
      </c>
      <c r="F526" s="78" t="s">
        <v>1704</v>
      </c>
      <c r="G526" s="78" t="s">
        <v>151</v>
      </c>
      <c r="H526" s="78" t="s">
        <v>146</v>
      </c>
    </row>
    <row r="527" customFormat="false" ht="15" hidden="false" customHeight="false" outlineLevel="0" collapsed="false">
      <c r="A527" s="78" t="s">
        <v>96</v>
      </c>
      <c r="B527" s="78" t="s">
        <v>97</v>
      </c>
      <c r="C527" s="78" t="s">
        <v>662</v>
      </c>
      <c r="D527" s="78" t="s">
        <v>160</v>
      </c>
      <c r="E527" s="78" t="s">
        <v>1789</v>
      </c>
      <c r="F527" s="78" t="s">
        <v>1752</v>
      </c>
      <c r="G527" s="78" t="s">
        <v>151</v>
      </c>
      <c r="H527" s="78" t="s">
        <v>146</v>
      </c>
    </row>
    <row r="528" customFormat="false" ht="15" hidden="false" customHeight="false" outlineLevel="0" collapsed="false">
      <c r="A528" s="78" t="s">
        <v>96</v>
      </c>
      <c r="B528" s="78" t="s">
        <v>97</v>
      </c>
      <c r="C528" s="78" t="s">
        <v>662</v>
      </c>
      <c r="D528" s="78" t="s">
        <v>160</v>
      </c>
      <c r="E528" s="78" t="s">
        <v>1790</v>
      </c>
      <c r="F528" s="78" t="s">
        <v>1703</v>
      </c>
      <c r="G528" s="78" t="s">
        <v>151</v>
      </c>
      <c r="H528" s="78" t="s">
        <v>146</v>
      </c>
    </row>
    <row r="529" customFormat="false" ht="15" hidden="false" customHeight="false" outlineLevel="0" collapsed="false">
      <c r="A529" s="78" t="s">
        <v>96</v>
      </c>
      <c r="B529" s="78" t="s">
        <v>97</v>
      </c>
      <c r="C529" s="78" t="s">
        <v>662</v>
      </c>
      <c r="D529" s="78" t="s">
        <v>160</v>
      </c>
      <c r="E529" s="78" t="s">
        <v>1791</v>
      </c>
      <c r="F529" s="78" t="s">
        <v>1606</v>
      </c>
      <c r="G529" s="78" t="s">
        <v>151</v>
      </c>
      <c r="H529" s="78" t="s">
        <v>146</v>
      </c>
    </row>
    <row r="530" customFormat="false" ht="15" hidden="false" customHeight="false" outlineLevel="0" collapsed="false">
      <c r="A530" s="78" t="s">
        <v>96</v>
      </c>
      <c r="B530" s="78" t="s">
        <v>97</v>
      </c>
      <c r="C530" s="78" t="s">
        <v>662</v>
      </c>
      <c r="D530" s="78" t="s">
        <v>160</v>
      </c>
      <c r="E530" s="78" t="s">
        <v>1792</v>
      </c>
      <c r="F530" s="78" t="s">
        <v>1714</v>
      </c>
      <c r="G530" s="78" t="s">
        <v>151</v>
      </c>
      <c r="H530" s="78" t="s">
        <v>146</v>
      </c>
    </row>
    <row r="531" customFormat="false" ht="15" hidden="false" customHeight="false" outlineLevel="0" collapsed="false">
      <c r="A531" s="78" t="s">
        <v>96</v>
      </c>
      <c r="B531" s="78" t="s">
        <v>97</v>
      </c>
      <c r="C531" s="78" t="s">
        <v>662</v>
      </c>
      <c r="D531" s="78" t="s">
        <v>160</v>
      </c>
      <c r="E531" s="78" t="s">
        <v>1793</v>
      </c>
      <c r="F531" s="78" t="s">
        <v>1719</v>
      </c>
      <c r="G531" s="78" t="s">
        <v>151</v>
      </c>
      <c r="H531" s="78" t="s">
        <v>146</v>
      </c>
    </row>
    <row r="532" customFormat="false" ht="15" hidden="false" customHeight="false" outlineLevel="0" collapsed="false">
      <c r="A532" s="78" t="s">
        <v>96</v>
      </c>
      <c r="B532" s="78" t="s">
        <v>97</v>
      </c>
      <c r="C532" s="78" t="s">
        <v>662</v>
      </c>
      <c r="D532" s="78" t="s">
        <v>160</v>
      </c>
      <c r="E532" s="78" t="s">
        <v>1794</v>
      </c>
      <c r="F532" s="78" t="s">
        <v>1725</v>
      </c>
      <c r="G532" s="78" t="s">
        <v>151</v>
      </c>
      <c r="H532" s="78" t="s">
        <v>146</v>
      </c>
    </row>
    <row r="533" customFormat="false" ht="15" hidden="false" customHeight="false" outlineLevel="0" collapsed="false">
      <c r="A533" s="78" t="s">
        <v>96</v>
      </c>
      <c r="B533" s="78" t="s">
        <v>97</v>
      </c>
      <c r="C533" s="78" t="s">
        <v>662</v>
      </c>
      <c r="D533" s="78" t="s">
        <v>160</v>
      </c>
      <c r="E533" s="78" t="s">
        <v>1795</v>
      </c>
      <c r="F533" s="78" t="s">
        <v>1577</v>
      </c>
      <c r="G533" s="78" t="s">
        <v>151</v>
      </c>
      <c r="H533" s="78" t="s">
        <v>146</v>
      </c>
    </row>
    <row r="534" customFormat="false" ht="15" hidden="false" customHeight="false" outlineLevel="0" collapsed="false">
      <c r="A534" s="78" t="s">
        <v>96</v>
      </c>
      <c r="B534" s="78" t="s">
        <v>97</v>
      </c>
      <c r="C534" s="78" t="s">
        <v>680</v>
      </c>
      <c r="D534" s="78" t="s">
        <v>681</v>
      </c>
      <c r="E534" s="78" t="s">
        <v>1822</v>
      </c>
      <c r="F534" s="78" t="s">
        <v>1822</v>
      </c>
      <c r="G534" s="78" t="s">
        <v>151</v>
      </c>
      <c r="H534" s="78" t="s">
        <v>146</v>
      </c>
    </row>
    <row r="535" customFormat="false" ht="15" hidden="false" customHeight="false" outlineLevel="0" collapsed="false">
      <c r="A535" s="78" t="s">
        <v>96</v>
      </c>
      <c r="B535" s="78" t="s">
        <v>97</v>
      </c>
      <c r="C535" s="78" t="s">
        <v>680</v>
      </c>
      <c r="D535" s="78" t="s">
        <v>681</v>
      </c>
      <c r="E535" s="78" t="s">
        <v>1823</v>
      </c>
      <c r="F535" s="78" t="s">
        <v>1823</v>
      </c>
      <c r="G535" s="78" t="s">
        <v>151</v>
      </c>
      <c r="H535" s="78" t="s">
        <v>146</v>
      </c>
    </row>
    <row r="536" customFormat="false" ht="15" hidden="false" customHeight="false" outlineLevel="0" collapsed="false">
      <c r="A536" s="78" t="s">
        <v>96</v>
      </c>
      <c r="B536" s="78" t="s">
        <v>97</v>
      </c>
      <c r="C536" s="78" t="s">
        <v>680</v>
      </c>
      <c r="D536" s="78" t="s">
        <v>681</v>
      </c>
      <c r="E536" s="78" t="s">
        <v>1824</v>
      </c>
      <c r="F536" s="78" t="s">
        <v>1824</v>
      </c>
      <c r="G536" s="78" t="s">
        <v>151</v>
      </c>
      <c r="H536" s="78" t="s">
        <v>146</v>
      </c>
    </row>
    <row r="537" customFormat="false" ht="15" hidden="false" customHeight="false" outlineLevel="0" collapsed="false">
      <c r="A537" s="78" t="s">
        <v>96</v>
      </c>
      <c r="B537" s="78" t="s">
        <v>97</v>
      </c>
      <c r="C537" s="78" t="s">
        <v>680</v>
      </c>
      <c r="D537" s="78" t="s">
        <v>681</v>
      </c>
      <c r="E537" s="78" t="s">
        <v>1825</v>
      </c>
      <c r="F537" s="78" t="s">
        <v>1825</v>
      </c>
      <c r="G537" s="78" t="s">
        <v>151</v>
      </c>
      <c r="H537" s="78" t="s">
        <v>146</v>
      </c>
    </row>
    <row r="538" customFormat="false" ht="15" hidden="false" customHeight="false" outlineLevel="0" collapsed="false">
      <c r="A538" s="78" t="s">
        <v>96</v>
      </c>
      <c r="B538" s="78" t="s">
        <v>97</v>
      </c>
      <c r="C538" s="78" t="s">
        <v>693</v>
      </c>
      <c r="D538" s="78" t="s">
        <v>694</v>
      </c>
      <c r="E538" s="78" t="s">
        <v>1494</v>
      </c>
      <c r="F538" s="78" t="s">
        <v>1494</v>
      </c>
      <c r="G538" s="78" t="s">
        <v>151</v>
      </c>
      <c r="H538" s="78" t="s">
        <v>151</v>
      </c>
    </row>
    <row r="539" customFormat="false" ht="15" hidden="false" customHeight="false" outlineLevel="0" collapsed="false">
      <c r="A539" s="78" t="s">
        <v>96</v>
      </c>
      <c r="B539" s="78" t="s">
        <v>97</v>
      </c>
      <c r="C539" s="78" t="s">
        <v>693</v>
      </c>
      <c r="D539" s="78" t="s">
        <v>694</v>
      </c>
      <c r="E539" s="78" t="s">
        <v>1495</v>
      </c>
      <c r="F539" s="78" t="s">
        <v>1495</v>
      </c>
      <c r="G539" s="78" t="s">
        <v>151</v>
      </c>
      <c r="H539" s="78" t="s">
        <v>146</v>
      </c>
    </row>
    <row r="540" customFormat="false" ht="15" hidden="false" customHeight="false" outlineLevel="0" collapsed="false">
      <c r="A540" s="78" t="s">
        <v>96</v>
      </c>
      <c r="B540" s="78" t="s">
        <v>97</v>
      </c>
      <c r="C540" s="78" t="s">
        <v>693</v>
      </c>
      <c r="D540" s="78" t="s">
        <v>694</v>
      </c>
      <c r="E540" s="78" t="s">
        <v>1496</v>
      </c>
      <c r="F540" s="78" t="s">
        <v>1496</v>
      </c>
      <c r="G540" s="78" t="s">
        <v>151</v>
      </c>
      <c r="H540" s="78" t="s">
        <v>146</v>
      </c>
    </row>
    <row r="541" customFormat="false" ht="15" hidden="false" customHeight="false" outlineLevel="0" collapsed="false">
      <c r="A541" s="78" t="s">
        <v>96</v>
      </c>
      <c r="B541" s="78" t="s">
        <v>97</v>
      </c>
      <c r="C541" s="78" t="s">
        <v>693</v>
      </c>
      <c r="D541" s="78" t="s">
        <v>694</v>
      </c>
      <c r="E541" s="78" t="s">
        <v>1497</v>
      </c>
      <c r="F541" s="78" t="s">
        <v>1497</v>
      </c>
      <c r="G541" s="78" t="s">
        <v>151</v>
      </c>
      <c r="H541" s="78" t="s">
        <v>146</v>
      </c>
    </row>
    <row r="542" customFormat="false" ht="15" hidden="false" customHeight="false" outlineLevel="0" collapsed="false">
      <c r="A542" s="78" t="s">
        <v>96</v>
      </c>
      <c r="B542" s="78" t="s">
        <v>97</v>
      </c>
      <c r="C542" s="78" t="s">
        <v>693</v>
      </c>
      <c r="D542" s="78" t="s">
        <v>694</v>
      </c>
      <c r="E542" s="78" t="s">
        <v>1498</v>
      </c>
      <c r="F542" s="78" t="s">
        <v>1498</v>
      </c>
      <c r="G542" s="78" t="s">
        <v>151</v>
      </c>
      <c r="H542" s="78" t="s">
        <v>146</v>
      </c>
    </row>
    <row r="543" customFormat="false" ht="15" hidden="false" customHeight="false" outlineLevel="0" collapsed="false">
      <c r="A543" s="78" t="s">
        <v>96</v>
      </c>
      <c r="B543" s="78" t="s">
        <v>97</v>
      </c>
      <c r="C543" s="78" t="s">
        <v>693</v>
      </c>
      <c r="D543" s="78" t="s">
        <v>694</v>
      </c>
      <c r="E543" s="78" t="s">
        <v>1499</v>
      </c>
      <c r="F543" s="78" t="s">
        <v>1499</v>
      </c>
      <c r="G543" s="78" t="s">
        <v>151</v>
      </c>
      <c r="H543" s="78" t="s">
        <v>146</v>
      </c>
    </row>
    <row r="544" customFormat="false" ht="15" hidden="false" customHeight="false" outlineLevel="0" collapsed="false">
      <c r="A544" s="78" t="s">
        <v>96</v>
      </c>
      <c r="B544" s="78" t="s">
        <v>97</v>
      </c>
      <c r="C544" s="78" t="s">
        <v>693</v>
      </c>
      <c r="D544" s="78" t="s">
        <v>694</v>
      </c>
      <c r="E544" s="78" t="s">
        <v>1500</v>
      </c>
      <c r="F544" s="78" t="s">
        <v>1500</v>
      </c>
      <c r="G544" s="78" t="s">
        <v>151</v>
      </c>
      <c r="H544" s="78" t="s">
        <v>146</v>
      </c>
    </row>
    <row r="545" customFormat="false" ht="15" hidden="false" customHeight="false" outlineLevel="0" collapsed="false">
      <c r="A545" s="78" t="s">
        <v>96</v>
      </c>
      <c r="B545" s="78" t="s">
        <v>97</v>
      </c>
      <c r="C545" s="78" t="s">
        <v>693</v>
      </c>
      <c r="D545" s="78" t="s">
        <v>694</v>
      </c>
      <c r="E545" s="78" t="s">
        <v>1501</v>
      </c>
      <c r="F545" s="78" t="s">
        <v>1501</v>
      </c>
      <c r="G545" s="78" t="s">
        <v>151</v>
      </c>
      <c r="H545" s="78" t="s">
        <v>146</v>
      </c>
    </row>
    <row r="546" customFormat="false" ht="15" hidden="false" customHeight="false" outlineLevel="0" collapsed="false">
      <c r="A546" s="78" t="s">
        <v>96</v>
      </c>
      <c r="B546" s="78" t="s">
        <v>97</v>
      </c>
      <c r="C546" s="78" t="s">
        <v>693</v>
      </c>
      <c r="D546" s="78" t="s">
        <v>694</v>
      </c>
      <c r="E546" s="78" t="s">
        <v>1502</v>
      </c>
      <c r="F546" s="78" t="s">
        <v>1502</v>
      </c>
      <c r="G546" s="78" t="s">
        <v>151</v>
      </c>
      <c r="H546" s="78" t="s">
        <v>146</v>
      </c>
    </row>
    <row r="547" customFormat="false" ht="15" hidden="false" customHeight="false" outlineLevel="0" collapsed="false">
      <c r="A547" s="78" t="s">
        <v>96</v>
      </c>
      <c r="B547" s="78" t="s">
        <v>97</v>
      </c>
      <c r="C547" s="78" t="s">
        <v>693</v>
      </c>
      <c r="D547" s="78" t="s">
        <v>694</v>
      </c>
      <c r="E547" s="78" t="s">
        <v>1503</v>
      </c>
      <c r="F547" s="78" t="s">
        <v>1503</v>
      </c>
      <c r="G547" s="78" t="s">
        <v>151</v>
      </c>
      <c r="H547" s="78" t="s">
        <v>146</v>
      </c>
    </row>
    <row r="548" customFormat="false" ht="15" hidden="false" customHeight="false" outlineLevel="0" collapsed="false">
      <c r="A548" s="78" t="s">
        <v>96</v>
      </c>
      <c r="B548" s="78" t="s">
        <v>97</v>
      </c>
      <c r="C548" s="78" t="s">
        <v>693</v>
      </c>
      <c r="D548" s="78" t="s">
        <v>694</v>
      </c>
      <c r="E548" s="78" t="s">
        <v>1504</v>
      </c>
      <c r="F548" s="78" t="s">
        <v>1504</v>
      </c>
      <c r="G548" s="78" t="s">
        <v>151</v>
      </c>
      <c r="H548" s="78" t="s">
        <v>146</v>
      </c>
    </row>
    <row r="549" customFormat="false" ht="15" hidden="false" customHeight="false" outlineLevel="0" collapsed="false">
      <c r="A549" s="78" t="s">
        <v>96</v>
      </c>
      <c r="B549" s="78" t="s">
        <v>97</v>
      </c>
      <c r="C549" s="78" t="s">
        <v>693</v>
      </c>
      <c r="D549" s="78" t="s">
        <v>694</v>
      </c>
      <c r="E549" s="78" t="s">
        <v>1505</v>
      </c>
      <c r="F549" s="78" t="s">
        <v>1505</v>
      </c>
      <c r="G549" s="78" t="s">
        <v>151</v>
      </c>
      <c r="H549" s="78" t="s">
        <v>146</v>
      </c>
    </row>
    <row r="550" customFormat="false" ht="15" hidden="false" customHeight="false" outlineLevel="0" collapsed="false">
      <c r="A550" s="78" t="s">
        <v>96</v>
      </c>
      <c r="B550" s="78" t="s">
        <v>97</v>
      </c>
      <c r="C550" s="78" t="s">
        <v>693</v>
      </c>
      <c r="D550" s="78" t="s">
        <v>694</v>
      </c>
      <c r="E550" s="78" t="s">
        <v>1506</v>
      </c>
      <c r="F550" s="78" t="s">
        <v>1506</v>
      </c>
      <c r="G550" s="78" t="s">
        <v>151</v>
      </c>
      <c r="H550" s="78" t="s">
        <v>146</v>
      </c>
    </row>
    <row r="551" customFormat="false" ht="15" hidden="false" customHeight="false" outlineLevel="0" collapsed="false">
      <c r="A551" s="78" t="s">
        <v>96</v>
      </c>
      <c r="B551" s="78" t="s">
        <v>97</v>
      </c>
      <c r="C551" s="78" t="s">
        <v>693</v>
      </c>
      <c r="D551" s="78" t="s">
        <v>694</v>
      </c>
      <c r="E551" s="78" t="s">
        <v>1507</v>
      </c>
      <c r="F551" s="78" t="s">
        <v>1507</v>
      </c>
      <c r="G551" s="78" t="s">
        <v>151</v>
      </c>
      <c r="H551" s="78" t="s">
        <v>146</v>
      </c>
    </row>
    <row r="552" customFormat="false" ht="15" hidden="false" customHeight="false" outlineLevel="0" collapsed="false">
      <c r="A552" s="78" t="s">
        <v>96</v>
      </c>
      <c r="B552" s="78" t="s">
        <v>97</v>
      </c>
      <c r="C552" s="78" t="s">
        <v>693</v>
      </c>
      <c r="D552" s="78" t="s">
        <v>694</v>
      </c>
      <c r="E552" s="78" t="s">
        <v>1508</v>
      </c>
      <c r="F552" s="78" t="s">
        <v>1508</v>
      </c>
      <c r="G552" s="78" t="s">
        <v>151</v>
      </c>
      <c r="H552" s="78" t="s">
        <v>146</v>
      </c>
    </row>
    <row r="553" customFormat="false" ht="15" hidden="false" customHeight="false" outlineLevel="0" collapsed="false">
      <c r="A553" s="78" t="s">
        <v>96</v>
      </c>
      <c r="B553" s="78" t="s">
        <v>97</v>
      </c>
      <c r="C553" s="78" t="s">
        <v>693</v>
      </c>
      <c r="D553" s="78" t="s">
        <v>694</v>
      </c>
      <c r="E553" s="78" t="s">
        <v>1509</v>
      </c>
      <c r="F553" s="78" t="s">
        <v>1509</v>
      </c>
      <c r="G553" s="78" t="s">
        <v>151</v>
      </c>
      <c r="H553" s="78" t="s">
        <v>146</v>
      </c>
    </row>
    <row r="554" customFormat="false" ht="15" hidden="false" customHeight="false" outlineLevel="0" collapsed="false">
      <c r="A554" s="78" t="s">
        <v>96</v>
      </c>
      <c r="B554" s="78" t="s">
        <v>97</v>
      </c>
      <c r="C554" s="78" t="s">
        <v>693</v>
      </c>
      <c r="D554" s="78" t="s">
        <v>694</v>
      </c>
      <c r="E554" s="78" t="s">
        <v>1510</v>
      </c>
      <c r="F554" s="78" t="s">
        <v>1510</v>
      </c>
      <c r="G554" s="78" t="s">
        <v>151</v>
      </c>
      <c r="H554" s="78" t="s">
        <v>146</v>
      </c>
    </row>
    <row r="555" customFormat="false" ht="15" hidden="false" customHeight="false" outlineLevel="0" collapsed="false">
      <c r="A555" s="78" t="s">
        <v>96</v>
      </c>
      <c r="B555" s="78" t="s">
        <v>97</v>
      </c>
      <c r="C555" s="78" t="s">
        <v>693</v>
      </c>
      <c r="D555" s="78" t="s">
        <v>694</v>
      </c>
      <c r="E555" s="78" t="s">
        <v>1511</v>
      </c>
      <c r="F555" s="78" t="s">
        <v>1511</v>
      </c>
      <c r="G555" s="78" t="s">
        <v>151</v>
      </c>
      <c r="H555" s="78" t="s">
        <v>146</v>
      </c>
    </row>
    <row r="556" customFormat="false" ht="15" hidden="false" customHeight="false" outlineLevel="0" collapsed="false">
      <c r="A556" s="78" t="s">
        <v>96</v>
      </c>
      <c r="B556" s="78" t="s">
        <v>97</v>
      </c>
      <c r="C556" s="78" t="s">
        <v>693</v>
      </c>
      <c r="D556" s="78" t="s">
        <v>694</v>
      </c>
      <c r="E556" s="78" t="s">
        <v>385</v>
      </c>
      <c r="F556" s="78" t="s">
        <v>385</v>
      </c>
      <c r="G556" s="78" t="s">
        <v>151</v>
      </c>
      <c r="H556" s="78" t="s">
        <v>146</v>
      </c>
    </row>
    <row r="557" customFormat="false" ht="15" hidden="false" customHeight="false" outlineLevel="0" collapsed="false">
      <c r="A557" s="78" t="s">
        <v>96</v>
      </c>
      <c r="B557" s="78" t="s">
        <v>97</v>
      </c>
      <c r="C557" s="78" t="s">
        <v>693</v>
      </c>
      <c r="D557" s="78" t="s">
        <v>694</v>
      </c>
      <c r="E557" s="78" t="s">
        <v>1512</v>
      </c>
      <c r="F557" s="78" t="s">
        <v>1512</v>
      </c>
      <c r="G557" s="78" t="s">
        <v>151</v>
      </c>
      <c r="H557" s="78" t="s">
        <v>146</v>
      </c>
    </row>
    <row r="558" customFormat="false" ht="15" hidden="false" customHeight="false" outlineLevel="0" collapsed="false">
      <c r="A558" s="78" t="s">
        <v>96</v>
      </c>
      <c r="B558" s="78" t="s">
        <v>97</v>
      </c>
      <c r="C558" s="78" t="s">
        <v>693</v>
      </c>
      <c r="D558" s="78" t="s">
        <v>694</v>
      </c>
      <c r="E558" s="78" t="s">
        <v>1513</v>
      </c>
      <c r="F558" s="78" t="s">
        <v>1513</v>
      </c>
      <c r="G558" s="78" t="s">
        <v>151</v>
      </c>
      <c r="H558" s="78" t="s">
        <v>146</v>
      </c>
    </row>
    <row r="559" customFormat="false" ht="15" hidden="false" customHeight="false" outlineLevel="0" collapsed="false">
      <c r="A559" s="78" t="s">
        <v>96</v>
      </c>
      <c r="B559" s="78" t="s">
        <v>97</v>
      </c>
      <c r="C559" s="78" t="s">
        <v>693</v>
      </c>
      <c r="D559" s="78" t="s">
        <v>694</v>
      </c>
      <c r="E559" s="78" t="s">
        <v>1514</v>
      </c>
      <c r="F559" s="78" t="s">
        <v>1514</v>
      </c>
      <c r="G559" s="78" t="s">
        <v>151</v>
      </c>
      <c r="H559" s="78" t="s">
        <v>146</v>
      </c>
    </row>
    <row r="560" customFormat="false" ht="15" hidden="false" customHeight="false" outlineLevel="0" collapsed="false">
      <c r="A560" s="78" t="s">
        <v>96</v>
      </c>
      <c r="B560" s="78" t="s">
        <v>97</v>
      </c>
      <c r="C560" s="78" t="s">
        <v>693</v>
      </c>
      <c r="D560" s="78" t="s">
        <v>694</v>
      </c>
      <c r="E560" s="78" t="s">
        <v>1515</v>
      </c>
      <c r="F560" s="78" t="s">
        <v>1515</v>
      </c>
      <c r="G560" s="78" t="s">
        <v>151</v>
      </c>
      <c r="H560" s="78" t="s">
        <v>146</v>
      </c>
    </row>
    <row r="561" customFormat="false" ht="15" hidden="false" customHeight="false" outlineLevel="0" collapsed="false">
      <c r="A561" s="78" t="s">
        <v>96</v>
      </c>
      <c r="B561" s="78" t="s">
        <v>97</v>
      </c>
      <c r="C561" s="78" t="s">
        <v>693</v>
      </c>
      <c r="D561" s="78" t="s">
        <v>694</v>
      </c>
      <c r="E561" s="78" t="s">
        <v>1516</v>
      </c>
      <c r="F561" s="78" t="s">
        <v>1516</v>
      </c>
      <c r="G561" s="78" t="s">
        <v>151</v>
      </c>
      <c r="H561" s="78" t="s">
        <v>146</v>
      </c>
    </row>
    <row r="562" customFormat="false" ht="15" hidden="false" customHeight="false" outlineLevel="0" collapsed="false">
      <c r="A562" s="78" t="s">
        <v>96</v>
      </c>
      <c r="B562" s="78" t="s">
        <v>97</v>
      </c>
      <c r="C562" s="78" t="s">
        <v>693</v>
      </c>
      <c r="D562" s="78" t="s">
        <v>694</v>
      </c>
      <c r="E562" s="78" t="s">
        <v>1517</v>
      </c>
      <c r="F562" s="78" t="s">
        <v>1517</v>
      </c>
      <c r="G562" s="78" t="s">
        <v>151</v>
      </c>
      <c r="H562" s="78" t="s">
        <v>146</v>
      </c>
    </row>
    <row r="563" customFormat="false" ht="15" hidden="false" customHeight="false" outlineLevel="0" collapsed="false">
      <c r="A563" s="78" t="s">
        <v>96</v>
      </c>
      <c r="B563" s="78" t="s">
        <v>97</v>
      </c>
      <c r="C563" s="78" t="s">
        <v>693</v>
      </c>
      <c r="D563" s="78" t="s">
        <v>694</v>
      </c>
      <c r="E563" s="78" t="s">
        <v>1518</v>
      </c>
      <c r="F563" s="78" t="s">
        <v>1518</v>
      </c>
      <c r="G563" s="78" t="s">
        <v>151</v>
      </c>
      <c r="H563" s="78" t="s">
        <v>146</v>
      </c>
    </row>
    <row r="564" customFormat="false" ht="15" hidden="false" customHeight="false" outlineLevel="0" collapsed="false">
      <c r="A564" s="78" t="s">
        <v>96</v>
      </c>
      <c r="B564" s="78" t="s">
        <v>97</v>
      </c>
      <c r="C564" s="78" t="s">
        <v>693</v>
      </c>
      <c r="D564" s="78" t="s">
        <v>694</v>
      </c>
      <c r="E564" s="78" t="s">
        <v>1519</v>
      </c>
      <c r="F564" s="78" t="s">
        <v>1519</v>
      </c>
      <c r="G564" s="78" t="s">
        <v>151</v>
      </c>
      <c r="H564" s="78" t="s">
        <v>146</v>
      </c>
    </row>
    <row r="565" customFormat="false" ht="15" hidden="false" customHeight="false" outlineLevel="0" collapsed="false">
      <c r="A565" s="78" t="s">
        <v>96</v>
      </c>
      <c r="B565" s="78" t="s">
        <v>97</v>
      </c>
      <c r="C565" s="78" t="s">
        <v>693</v>
      </c>
      <c r="D565" s="78" t="s">
        <v>694</v>
      </c>
      <c r="E565" s="78" t="s">
        <v>1520</v>
      </c>
      <c r="F565" s="78" t="s">
        <v>1520</v>
      </c>
      <c r="G565" s="78" t="s">
        <v>151</v>
      </c>
      <c r="H565" s="78" t="s">
        <v>146</v>
      </c>
    </row>
    <row r="566" customFormat="false" ht="15" hidden="false" customHeight="false" outlineLevel="0" collapsed="false">
      <c r="A566" s="78" t="s">
        <v>96</v>
      </c>
      <c r="B566" s="78" t="s">
        <v>97</v>
      </c>
      <c r="C566" s="78" t="s">
        <v>693</v>
      </c>
      <c r="D566" s="78" t="s">
        <v>694</v>
      </c>
      <c r="E566" s="78" t="s">
        <v>1521</v>
      </c>
      <c r="F566" s="78" t="s">
        <v>1521</v>
      </c>
      <c r="G566" s="78" t="s">
        <v>151</v>
      </c>
      <c r="H566" s="78" t="s">
        <v>146</v>
      </c>
    </row>
    <row r="567" customFormat="false" ht="15" hidden="false" customHeight="false" outlineLevel="0" collapsed="false">
      <c r="A567" s="78" t="s">
        <v>96</v>
      </c>
      <c r="B567" s="78" t="s">
        <v>97</v>
      </c>
      <c r="C567" s="78" t="s">
        <v>700</v>
      </c>
      <c r="D567" s="78" t="s">
        <v>701</v>
      </c>
      <c r="E567" s="78" t="s">
        <v>1826</v>
      </c>
      <c r="F567" s="78" t="s">
        <v>1826</v>
      </c>
      <c r="G567" s="78" t="s">
        <v>151</v>
      </c>
      <c r="H567" s="78" t="s">
        <v>146</v>
      </c>
    </row>
    <row r="568" customFormat="false" ht="15" hidden="false" customHeight="false" outlineLevel="0" collapsed="false">
      <c r="A568" s="78" t="s">
        <v>96</v>
      </c>
      <c r="B568" s="78" t="s">
        <v>97</v>
      </c>
      <c r="C568" s="78" t="s">
        <v>700</v>
      </c>
      <c r="D568" s="78" t="s">
        <v>701</v>
      </c>
      <c r="E568" s="78" t="s">
        <v>1827</v>
      </c>
      <c r="F568" s="78" t="s">
        <v>1827</v>
      </c>
      <c r="G568" s="78" t="s">
        <v>151</v>
      </c>
      <c r="H568" s="78" t="s">
        <v>146</v>
      </c>
    </row>
    <row r="569" customFormat="false" ht="15" hidden="false" customHeight="false" outlineLevel="0" collapsed="false">
      <c r="A569" s="78" t="s">
        <v>96</v>
      </c>
      <c r="B569" s="78" t="s">
        <v>97</v>
      </c>
      <c r="C569" s="78" t="s">
        <v>700</v>
      </c>
      <c r="D569" s="78" t="s">
        <v>701</v>
      </c>
      <c r="E569" s="78" t="s">
        <v>1828</v>
      </c>
      <c r="F569" s="78" t="s">
        <v>1828</v>
      </c>
      <c r="G569" s="78" t="s">
        <v>151</v>
      </c>
      <c r="H569" s="78" t="s">
        <v>151</v>
      </c>
    </row>
    <row r="570" customFormat="false" ht="15" hidden="false" customHeight="false" outlineLevel="0" collapsed="false">
      <c r="A570" s="78" t="s">
        <v>96</v>
      </c>
      <c r="B570" s="78" t="s">
        <v>97</v>
      </c>
      <c r="C570" s="78" t="s">
        <v>767</v>
      </c>
      <c r="D570" s="78" t="s">
        <v>275</v>
      </c>
      <c r="E570" s="78" t="s">
        <v>1522</v>
      </c>
      <c r="F570" s="78" t="s">
        <v>1829</v>
      </c>
      <c r="G570" s="78" t="s">
        <v>151</v>
      </c>
      <c r="H570" s="78" t="s">
        <v>146</v>
      </c>
    </row>
    <row r="571" customFormat="false" ht="15" hidden="false" customHeight="false" outlineLevel="0" collapsed="false">
      <c r="A571" s="78" t="s">
        <v>96</v>
      </c>
      <c r="B571" s="78" t="s">
        <v>97</v>
      </c>
      <c r="C571" s="78" t="s">
        <v>767</v>
      </c>
      <c r="D571" s="78" t="s">
        <v>275</v>
      </c>
      <c r="E571" s="78" t="s">
        <v>1523</v>
      </c>
      <c r="F571" s="78" t="s">
        <v>1523</v>
      </c>
      <c r="G571" s="78" t="s">
        <v>151</v>
      </c>
      <c r="H571" s="78" t="s">
        <v>146</v>
      </c>
    </row>
    <row r="572" customFormat="false" ht="15" hidden="false" customHeight="false" outlineLevel="0" collapsed="false">
      <c r="A572" s="78" t="s">
        <v>96</v>
      </c>
      <c r="B572" s="78" t="s">
        <v>97</v>
      </c>
      <c r="C572" s="78" t="s">
        <v>767</v>
      </c>
      <c r="D572" s="78" t="s">
        <v>275</v>
      </c>
      <c r="E572" s="78" t="s">
        <v>1524</v>
      </c>
      <c r="F572" s="78" t="s">
        <v>1524</v>
      </c>
      <c r="G572" s="78" t="s">
        <v>151</v>
      </c>
      <c r="H572" s="78" t="s">
        <v>146</v>
      </c>
    </row>
    <row r="573" customFormat="false" ht="15" hidden="false" customHeight="false" outlineLevel="0" collapsed="false">
      <c r="A573" s="78" t="s">
        <v>96</v>
      </c>
      <c r="B573" s="78" t="s">
        <v>97</v>
      </c>
      <c r="C573" s="78" t="s">
        <v>767</v>
      </c>
      <c r="D573" s="78" t="s">
        <v>275</v>
      </c>
      <c r="E573" s="78" t="s">
        <v>1525</v>
      </c>
      <c r="F573" s="78" t="s">
        <v>1525</v>
      </c>
      <c r="G573" s="78" t="s">
        <v>151</v>
      </c>
      <c r="H573" s="78" t="s">
        <v>146</v>
      </c>
    </row>
    <row r="574" customFormat="false" ht="15" hidden="false" customHeight="false" outlineLevel="0" collapsed="false">
      <c r="A574" s="78" t="s">
        <v>96</v>
      </c>
      <c r="B574" s="78" t="s">
        <v>97</v>
      </c>
      <c r="C574" s="78" t="s">
        <v>767</v>
      </c>
      <c r="D574" s="78" t="s">
        <v>275</v>
      </c>
      <c r="E574" s="78" t="s">
        <v>1830</v>
      </c>
      <c r="F574" s="78" t="s">
        <v>1830</v>
      </c>
      <c r="G574" s="78" t="s">
        <v>151</v>
      </c>
      <c r="H574" s="78" t="s">
        <v>146</v>
      </c>
    </row>
    <row r="575" customFormat="false" ht="15" hidden="false" customHeight="false" outlineLevel="0" collapsed="false">
      <c r="A575" s="78" t="s">
        <v>96</v>
      </c>
      <c r="B575" s="78" t="s">
        <v>97</v>
      </c>
      <c r="C575" s="78" t="s">
        <v>767</v>
      </c>
      <c r="D575" s="78" t="s">
        <v>275</v>
      </c>
      <c r="E575" s="78" t="s">
        <v>1526</v>
      </c>
      <c r="F575" s="78" t="s">
        <v>1526</v>
      </c>
      <c r="G575" s="78" t="s">
        <v>151</v>
      </c>
      <c r="H575" s="78" t="s">
        <v>146</v>
      </c>
    </row>
    <row r="576" customFormat="false" ht="15" hidden="false" customHeight="false" outlineLevel="0" collapsed="false">
      <c r="A576" s="78" t="s">
        <v>96</v>
      </c>
      <c r="B576" s="78" t="s">
        <v>97</v>
      </c>
      <c r="C576" s="78" t="s">
        <v>767</v>
      </c>
      <c r="D576" s="78" t="s">
        <v>275</v>
      </c>
      <c r="E576" s="78" t="s">
        <v>1527</v>
      </c>
      <c r="F576" s="78" t="s">
        <v>1527</v>
      </c>
      <c r="G576" s="78" t="s">
        <v>151</v>
      </c>
      <c r="H576" s="78" t="s">
        <v>146</v>
      </c>
    </row>
    <row r="577" customFormat="false" ht="15" hidden="false" customHeight="false" outlineLevel="0" collapsed="false">
      <c r="A577" s="78" t="s">
        <v>96</v>
      </c>
      <c r="B577" s="78" t="s">
        <v>97</v>
      </c>
      <c r="C577" s="78" t="s">
        <v>767</v>
      </c>
      <c r="D577" s="78" t="s">
        <v>275</v>
      </c>
      <c r="E577" s="78" t="s">
        <v>1528</v>
      </c>
      <c r="F577" s="78" t="s">
        <v>1528</v>
      </c>
      <c r="G577" s="78" t="s">
        <v>151</v>
      </c>
      <c r="H577" s="78" t="s">
        <v>146</v>
      </c>
    </row>
    <row r="578" customFormat="false" ht="15" hidden="false" customHeight="false" outlineLevel="0" collapsed="false">
      <c r="A578" s="78" t="s">
        <v>96</v>
      </c>
      <c r="B578" s="78" t="s">
        <v>97</v>
      </c>
      <c r="C578" s="78" t="s">
        <v>767</v>
      </c>
      <c r="D578" s="78" t="s">
        <v>275</v>
      </c>
      <c r="E578" s="78" t="s">
        <v>1529</v>
      </c>
      <c r="F578" s="78" t="s">
        <v>1529</v>
      </c>
      <c r="G578" s="78" t="s">
        <v>151</v>
      </c>
      <c r="H578" s="78" t="s">
        <v>146</v>
      </c>
    </row>
    <row r="579" customFormat="false" ht="15" hidden="false" customHeight="false" outlineLevel="0" collapsed="false">
      <c r="A579" s="78" t="s">
        <v>96</v>
      </c>
      <c r="B579" s="78" t="s">
        <v>97</v>
      </c>
      <c r="C579" s="78" t="s">
        <v>767</v>
      </c>
      <c r="D579" s="78" t="s">
        <v>275</v>
      </c>
      <c r="E579" s="78" t="s">
        <v>1831</v>
      </c>
      <c r="F579" s="78" t="s">
        <v>1831</v>
      </c>
      <c r="G579" s="78" t="s">
        <v>151</v>
      </c>
      <c r="H579" s="78" t="s">
        <v>146</v>
      </c>
    </row>
    <row r="580" customFormat="false" ht="15" hidden="false" customHeight="false" outlineLevel="0" collapsed="false">
      <c r="A580" s="78" t="s">
        <v>96</v>
      </c>
      <c r="B580" s="78" t="s">
        <v>97</v>
      </c>
      <c r="C580" s="78" t="s">
        <v>767</v>
      </c>
      <c r="D580" s="78" t="s">
        <v>275</v>
      </c>
      <c r="E580" s="78" t="s">
        <v>1530</v>
      </c>
      <c r="F580" s="78" t="s">
        <v>1530</v>
      </c>
      <c r="G580" s="78" t="s">
        <v>151</v>
      </c>
      <c r="H580" s="78" t="s">
        <v>146</v>
      </c>
    </row>
    <row r="581" customFormat="false" ht="15" hidden="false" customHeight="false" outlineLevel="0" collapsed="false">
      <c r="A581" s="78" t="s">
        <v>96</v>
      </c>
      <c r="B581" s="78" t="s">
        <v>97</v>
      </c>
      <c r="C581" s="78" t="s">
        <v>767</v>
      </c>
      <c r="D581" s="78" t="s">
        <v>275</v>
      </c>
      <c r="E581" s="78" t="s">
        <v>1531</v>
      </c>
      <c r="F581" s="78" t="s">
        <v>1531</v>
      </c>
      <c r="G581" s="78" t="s">
        <v>151</v>
      </c>
      <c r="H581" s="78" t="s">
        <v>146</v>
      </c>
    </row>
    <row r="582" customFormat="false" ht="15" hidden="false" customHeight="false" outlineLevel="0" collapsed="false">
      <c r="A582" s="78" t="s">
        <v>96</v>
      </c>
      <c r="B582" s="78" t="s">
        <v>97</v>
      </c>
      <c r="C582" s="78" t="s">
        <v>767</v>
      </c>
      <c r="D582" s="78" t="s">
        <v>275</v>
      </c>
      <c r="E582" s="78" t="s">
        <v>1532</v>
      </c>
      <c r="F582" s="78" t="s">
        <v>1532</v>
      </c>
      <c r="G582" s="78" t="s">
        <v>151</v>
      </c>
      <c r="H582" s="78" t="s">
        <v>146</v>
      </c>
    </row>
    <row r="583" customFormat="false" ht="15" hidden="false" customHeight="false" outlineLevel="0" collapsed="false">
      <c r="A583" s="78" t="s">
        <v>96</v>
      </c>
      <c r="B583" s="78" t="s">
        <v>97</v>
      </c>
      <c r="C583" s="78" t="s">
        <v>767</v>
      </c>
      <c r="D583" s="78" t="s">
        <v>275</v>
      </c>
      <c r="E583" s="78" t="s">
        <v>1533</v>
      </c>
      <c r="F583" s="78" t="s">
        <v>1533</v>
      </c>
      <c r="G583" s="78" t="s">
        <v>151</v>
      </c>
      <c r="H583" s="78" t="s">
        <v>146</v>
      </c>
    </row>
    <row r="584" customFormat="false" ht="15" hidden="false" customHeight="false" outlineLevel="0" collapsed="false">
      <c r="A584" s="78" t="s">
        <v>96</v>
      </c>
      <c r="B584" s="78" t="s">
        <v>97</v>
      </c>
      <c r="C584" s="78" t="s">
        <v>767</v>
      </c>
      <c r="D584" s="78" t="s">
        <v>275</v>
      </c>
      <c r="E584" s="78" t="s">
        <v>1534</v>
      </c>
      <c r="F584" s="78" t="s">
        <v>1534</v>
      </c>
      <c r="G584" s="78" t="s">
        <v>151</v>
      </c>
      <c r="H584" s="78" t="s">
        <v>146</v>
      </c>
    </row>
    <row r="585" customFormat="false" ht="15" hidden="false" customHeight="false" outlineLevel="0" collapsed="false">
      <c r="A585" s="78" t="s">
        <v>96</v>
      </c>
      <c r="B585" s="78" t="s">
        <v>97</v>
      </c>
      <c r="C585" s="78" t="s">
        <v>767</v>
      </c>
      <c r="D585" s="78" t="s">
        <v>275</v>
      </c>
      <c r="E585" s="78" t="s">
        <v>1535</v>
      </c>
      <c r="F585" s="78" t="s">
        <v>1535</v>
      </c>
      <c r="G585" s="78" t="s">
        <v>151</v>
      </c>
      <c r="H585" s="78" t="s">
        <v>146</v>
      </c>
    </row>
    <row r="586" customFormat="false" ht="15" hidden="false" customHeight="false" outlineLevel="0" collapsed="false">
      <c r="A586" s="78" t="s">
        <v>96</v>
      </c>
      <c r="B586" s="78" t="s">
        <v>97</v>
      </c>
      <c r="C586" s="78" t="s">
        <v>767</v>
      </c>
      <c r="D586" s="78" t="s">
        <v>275</v>
      </c>
      <c r="E586" s="78" t="s">
        <v>1536</v>
      </c>
      <c r="F586" s="78" t="s">
        <v>1536</v>
      </c>
      <c r="G586" s="78" t="s">
        <v>151</v>
      </c>
      <c r="H586" s="78" t="s">
        <v>146</v>
      </c>
    </row>
    <row r="587" customFormat="false" ht="15" hidden="false" customHeight="false" outlineLevel="0" collapsed="false">
      <c r="A587" s="78" t="s">
        <v>96</v>
      </c>
      <c r="B587" s="78" t="s">
        <v>97</v>
      </c>
      <c r="C587" s="78" t="s">
        <v>767</v>
      </c>
      <c r="D587" s="78" t="s">
        <v>275</v>
      </c>
      <c r="E587" s="78" t="s">
        <v>1537</v>
      </c>
      <c r="F587" s="78" t="s">
        <v>1537</v>
      </c>
      <c r="G587" s="78" t="s">
        <v>151</v>
      </c>
      <c r="H587" s="78" t="s">
        <v>146</v>
      </c>
    </row>
    <row r="588" customFormat="false" ht="15" hidden="false" customHeight="false" outlineLevel="0" collapsed="false">
      <c r="A588" s="78" t="s">
        <v>96</v>
      </c>
      <c r="B588" s="78" t="s">
        <v>97</v>
      </c>
      <c r="C588" s="78" t="s">
        <v>767</v>
      </c>
      <c r="D588" s="78" t="s">
        <v>275</v>
      </c>
      <c r="E588" s="78" t="s">
        <v>1538</v>
      </c>
      <c r="F588" s="78" t="s">
        <v>1538</v>
      </c>
      <c r="G588" s="78" t="s">
        <v>151</v>
      </c>
      <c r="H588" s="78" t="s">
        <v>146</v>
      </c>
    </row>
    <row r="589" customFormat="false" ht="15" hidden="false" customHeight="false" outlineLevel="0" collapsed="false">
      <c r="A589" s="78" t="s">
        <v>96</v>
      </c>
      <c r="B589" s="78" t="s">
        <v>97</v>
      </c>
      <c r="C589" s="78" t="s">
        <v>767</v>
      </c>
      <c r="D589" s="78" t="s">
        <v>275</v>
      </c>
      <c r="E589" s="78" t="s">
        <v>1539</v>
      </c>
      <c r="F589" s="78" t="s">
        <v>1539</v>
      </c>
      <c r="G589" s="78" t="s">
        <v>151</v>
      </c>
      <c r="H589" s="78" t="s">
        <v>146</v>
      </c>
    </row>
    <row r="590" customFormat="false" ht="15" hidden="false" customHeight="false" outlineLevel="0" collapsed="false">
      <c r="A590" s="78" t="s">
        <v>96</v>
      </c>
      <c r="B590" s="78" t="s">
        <v>97</v>
      </c>
      <c r="C590" s="78" t="s">
        <v>767</v>
      </c>
      <c r="D590" s="78" t="s">
        <v>275</v>
      </c>
      <c r="E590" s="78" t="s">
        <v>1540</v>
      </c>
      <c r="F590" s="78" t="s">
        <v>1540</v>
      </c>
      <c r="G590" s="78" t="s">
        <v>151</v>
      </c>
      <c r="H590" s="78" t="s">
        <v>146</v>
      </c>
    </row>
    <row r="591" customFormat="false" ht="15" hidden="false" customHeight="false" outlineLevel="0" collapsed="false">
      <c r="A591" s="78" t="s">
        <v>96</v>
      </c>
      <c r="B591" s="78" t="s">
        <v>97</v>
      </c>
      <c r="C591" s="78" t="s">
        <v>767</v>
      </c>
      <c r="D591" s="78" t="s">
        <v>275</v>
      </c>
      <c r="E591" s="78" t="s">
        <v>1541</v>
      </c>
      <c r="F591" s="78" t="s">
        <v>1541</v>
      </c>
      <c r="G591" s="78" t="s">
        <v>151</v>
      </c>
      <c r="H591" s="78" t="s">
        <v>146</v>
      </c>
    </row>
    <row r="592" customFormat="false" ht="15" hidden="false" customHeight="false" outlineLevel="0" collapsed="false">
      <c r="A592" s="78" t="s">
        <v>96</v>
      </c>
      <c r="B592" s="78" t="s">
        <v>97</v>
      </c>
      <c r="C592" s="78" t="s">
        <v>767</v>
      </c>
      <c r="D592" s="78" t="s">
        <v>275</v>
      </c>
      <c r="E592" s="78" t="s">
        <v>1542</v>
      </c>
      <c r="F592" s="78" t="s">
        <v>1542</v>
      </c>
      <c r="G592" s="78" t="s">
        <v>151</v>
      </c>
      <c r="H592" s="78" t="s">
        <v>146</v>
      </c>
    </row>
    <row r="593" customFormat="false" ht="15" hidden="false" customHeight="false" outlineLevel="0" collapsed="false">
      <c r="A593" s="78" t="s">
        <v>102</v>
      </c>
      <c r="B593" s="78" t="s">
        <v>103</v>
      </c>
      <c r="C593" s="78" t="s">
        <v>811</v>
      </c>
      <c r="D593" s="78" t="s">
        <v>160</v>
      </c>
      <c r="E593" s="78" t="s">
        <v>1771</v>
      </c>
      <c r="F593" s="78" t="s">
        <v>1584</v>
      </c>
      <c r="G593" s="78" t="s">
        <v>151</v>
      </c>
      <c r="H593" s="78" t="s">
        <v>146</v>
      </c>
    </row>
    <row r="594" customFormat="false" ht="15" hidden="false" customHeight="false" outlineLevel="0" collapsed="false">
      <c r="A594" s="78" t="s">
        <v>102</v>
      </c>
      <c r="B594" s="78" t="s">
        <v>103</v>
      </c>
      <c r="C594" s="78" t="s">
        <v>811</v>
      </c>
      <c r="D594" s="78" t="s">
        <v>160</v>
      </c>
      <c r="E594" s="78" t="s">
        <v>1772</v>
      </c>
      <c r="F594" s="78" t="s">
        <v>1628</v>
      </c>
      <c r="G594" s="78" t="s">
        <v>151</v>
      </c>
      <c r="H594" s="78" t="s">
        <v>151</v>
      </c>
    </row>
    <row r="595" customFormat="false" ht="15" hidden="false" customHeight="false" outlineLevel="0" collapsed="false">
      <c r="A595" s="78" t="s">
        <v>102</v>
      </c>
      <c r="B595" s="78" t="s">
        <v>103</v>
      </c>
      <c r="C595" s="78" t="s">
        <v>811</v>
      </c>
      <c r="D595" s="78" t="s">
        <v>160</v>
      </c>
      <c r="E595" s="78" t="s">
        <v>1773</v>
      </c>
      <c r="F595" s="78" t="s">
        <v>1603</v>
      </c>
      <c r="G595" s="78" t="s">
        <v>151</v>
      </c>
      <c r="H595" s="78" t="s">
        <v>146</v>
      </c>
    </row>
    <row r="596" customFormat="false" ht="15" hidden="false" customHeight="false" outlineLevel="0" collapsed="false">
      <c r="A596" s="78" t="s">
        <v>102</v>
      </c>
      <c r="B596" s="78" t="s">
        <v>103</v>
      </c>
      <c r="C596" s="78" t="s">
        <v>811</v>
      </c>
      <c r="D596" s="78" t="s">
        <v>160</v>
      </c>
      <c r="E596" s="78" t="s">
        <v>1774</v>
      </c>
      <c r="F596" s="78" t="s">
        <v>1617</v>
      </c>
      <c r="G596" s="78" t="s">
        <v>151</v>
      </c>
      <c r="H596" s="78" t="s">
        <v>146</v>
      </c>
    </row>
    <row r="597" customFormat="false" ht="15" hidden="false" customHeight="false" outlineLevel="0" collapsed="false">
      <c r="A597" s="78" t="s">
        <v>102</v>
      </c>
      <c r="B597" s="78" t="s">
        <v>103</v>
      </c>
      <c r="C597" s="78" t="s">
        <v>811</v>
      </c>
      <c r="D597" s="78" t="s">
        <v>160</v>
      </c>
      <c r="E597" s="78" t="s">
        <v>1775</v>
      </c>
      <c r="F597" s="78" t="s">
        <v>1619</v>
      </c>
      <c r="G597" s="78" t="s">
        <v>151</v>
      </c>
      <c r="H597" s="78" t="s">
        <v>146</v>
      </c>
    </row>
    <row r="598" customFormat="false" ht="15" hidden="false" customHeight="false" outlineLevel="0" collapsed="false">
      <c r="A598" s="78" t="s">
        <v>102</v>
      </c>
      <c r="B598" s="78" t="s">
        <v>103</v>
      </c>
      <c r="C598" s="78" t="s">
        <v>811</v>
      </c>
      <c r="D598" s="78" t="s">
        <v>160</v>
      </c>
      <c r="E598" s="78" t="s">
        <v>1776</v>
      </c>
      <c r="F598" s="78" t="s">
        <v>1625</v>
      </c>
      <c r="G598" s="78" t="s">
        <v>151</v>
      </c>
      <c r="H598" s="78" t="s">
        <v>146</v>
      </c>
    </row>
    <row r="599" customFormat="false" ht="15" hidden="false" customHeight="false" outlineLevel="0" collapsed="false">
      <c r="A599" s="78" t="s">
        <v>102</v>
      </c>
      <c r="B599" s="78" t="s">
        <v>103</v>
      </c>
      <c r="C599" s="78" t="s">
        <v>811</v>
      </c>
      <c r="D599" s="78" t="s">
        <v>160</v>
      </c>
      <c r="E599" s="78" t="s">
        <v>1777</v>
      </c>
      <c r="F599" s="78" t="s">
        <v>1636</v>
      </c>
      <c r="G599" s="78" t="s">
        <v>151</v>
      </c>
      <c r="H599" s="78" t="s">
        <v>146</v>
      </c>
    </row>
    <row r="600" customFormat="false" ht="15" hidden="false" customHeight="false" outlineLevel="0" collapsed="false">
      <c r="A600" s="78" t="s">
        <v>102</v>
      </c>
      <c r="B600" s="78" t="s">
        <v>103</v>
      </c>
      <c r="C600" s="78" t="s">
        <v>811</v>
      </c>
      <c r="D600" s="78" t="s">
        <v>160</v>
      </c>
      <c r="E600" s="78" t="s">
        <v>1778</v>
      </c>
      <c r="F600" s="78" t="s">
        <v>1640</v>
      </c>
      <c r="G600" s="78" t="s">
        <v>151</v>
      </c>
      <c r="H600" s="78" t="s">
        <v>146</v>
      </c>
    </row>
    <row r="601" customFormat="false" ht="15" hidden="false" customHeight="false" outlineLevel="0" collapsed="false">
      <c r="A601" s="78" t="s">
        <v>102</v>
      </c>
      <c r="B601" s="78" t="s">
        <v>103</v>
      </c>
      <c r="C601" s="78" t="s">
        <v>811</v>
      </c>
      <c r="D601" s="78" t="s">
        <v>160</v>
      </c>
      <c r="E601" s="78" t="s">
        <v>1779</v>
      </c>
      <c r="F601" s="78" t="s">
        <v>1642</v>
      </c>
      <c r="G601" s="78" t="s">
        <v>151</v>
      </c>
      <c r="H601" s="78" t="s">
        <v>146</v>
      </c>
    </row>
    <row r="602" customFormat="false" ht="15" hidden="false" customHeight="false" outlineLevel="0" collapsed="false">
      <c r="A602" s="78" t="s">
        <v>102</v>
      </c>
      <c r="B602" s="78" t="s">
        <v>103</v>
      </c>
      <c r="C602" s="78" t="s">
        <v>811</v>
      </c>
      <c r="D602" s="78" t="s">
        <v>160</v>
      </c>
      <c r="E602" s="78" t="s">
        <v>1780</v>
      </c>
      <c r="F602" s="78" t="s">
        <v>1649</v>
      </c>
      <c r="G602" s="78" t="s">
        <v>151</v>
      </c>
      <c r="H602" s="78" t="s">
        <v>146</v>
      </c>
    </row>
    <row r="603" customFormat="false" ht="15" hidden="false" customHeight="false" outlineLevel="0" collapsed="false">
      <c r="A603" s="78" t="s">
        <v>102</v>
      </c>
      <c r="B603" s="78" t="s">
        <v>103</v>
      </c>
      <c r="C603" s="78" t="s">
        <v>811</v>
      </c>
      <c r="D603" s="78" t="s">
        <v>160</v>
      </c>
      <c r="E603" s="78" t="s">
        <v>1781</v>
      </c>
      <c r="F603" s="78" t="s">
        <v>1676</v>
      </c>
      <c r="G603" s="78" t="s">
        <v>151</v>
      </c>
      <c r="H603" s="78" t="s">
        <v>146</v>
      </c>
    </row>
    <row r="604" customFormat="false" ht="15" hidden="false" customHeight="false" outlineLevel="0" collapsed="false">
      <c r="A604" s="78" t="s">
        <v>102</v>
      </c>
      <c r="B604" s="78" t="s">
        <v>103</v>
      </c>
      <c r="C604" s="78" t="s">
        <v>811</v>
      </c>
      <c r="D604" s="78" t="s">
        <v>160</v>
      </c>
      <c r="E604" s="78" t="s">
        <v>1782</v>
      </c>
      <c r="F604" s="78" t="s">
        <v>1665</v>
      </c>
      <c r="G604" s="78" t="s">
        <v>151</v>
      </c>
      <c r="H604" s="78" t="s">
        <v>146</v>
      </c>
    </row>
    <row r="605" customFormat="false" ht="15" hidden="false" customHeight="false" outlineLevel="0" collapsed="false">
      <c r="A605" s="78" t="s">
        <v>102</v>
      </c>
      <c r="B605" s="78" t="s">
        <v>103</v>
      </c>
      <c r="C605" s="78" t="s">
        <v>811</v>
      </c>
      <c r="D605" s="78" t="s">
        <v>160</v>
      </c>
      <c r="E605" s="78" t="s">
        <v>1783</v>
      </c>
      <c r="F605" s="78" t="s">
        <v>1685</v>
      </c>
      <c r="G605" s="78" t="s">
        <v>151</v>
      </c>
      <c r="H605" s="78" t="s">
        <v>146</v>
      </c>
    </row>
    <row r="606" customFormat="false" ht="15" hidden="false" customHeight="false" outlineLevel="0" collapsed="false">
      <c r="A606" s="78" t="s">
        <v>102</v>
      </c>
      <c r="B606" s="78" t="s">
        <v>103</v>
      </c>
      <c r="C606" s="78" t="s">
        <v>811</v>
      </c>
      <c r="D606" s="78" t="s">
        <v>160</v>
      </c>
      <c r="E606" s="78" t="s">
        <v>1784</v>
      </c>
      <c r="F606" s="78" t="s">
        <v>1683</v>
      </c>
      <c r="G606" s="78" t="s">
        <v>151</v>
      </c>
      <c r="H606" s="78" t="s">
        <v>146</v>
      </c>
    </row>
    <row r="607" customFormat="false" ht="15" hidden="false" customHeight="false" outlineLevel="0" collapsed="false">
      <c r="A607" s="78" t="s">
        <v>102</v>
      </c>
      <c r="B607" s="78" t="s">
        <v>103</v>
      </c>
      <c r="C607" s="78" t="s">
        <v>811</v>
      </c>
      <c r="D607" s="78" t="s">
        <v>160</v>
      </c>
      <c r="E607" s="78" t="s">
        <v>1785</v>
      </c>
      <c r="F607" s="78" t="s">
        <v>1692</v>
      </c>
      <c r="G607" s="78" t="s">
        <v>151</v>
      </c>
      <c r="H607" s="78" t="s">
        <v>146</v>
      </c>
    </row>
    <row r="608" customFormat="false" ht="15" hidden="false" customHeight="false" outlineLevel="0" collapsed="false">
      <c r="A608" s="78" t="s">
        <v>102</v>
      </c>
      <c r="B608" s="78" t="s">
        <v>103</v>
      </c>
      <c r="C608" s="78" t="s">
        <v>811</v>
      </c>
      <c r="D608" s="78" t="s">
        <v>160</v>
      </c>
      <c r="E608" s="78" t="s">
        <v>1786</v>
      </c>
      <c r="F608" s="78" t="s">
        <v>1694</v>
      </c>
      <c r="G608" s="78" t="s">
        <v>151</v>
      </c>
      <c r="H608" s="78" t="s">
        <v>146</v>
      </c>
    </row>
    <row r="609" customFormat="false" ht="15" hidden="false" customHeight="false" outlineLevel="0" collapsed="false">
      <c r="A609" s="78" t="s">
        <v>102</v>
      </c>
      <c r="B609" s="78" t="s">
        <v>103</v>
      </c>
      <c r="C609" s="78" t="s">
        <v>811</v>
      </c>
      <c r="D609" s="78" t="s">
        <v>160</v>
      </c>
      <c r="E609" s="78" t="s">
        <v>1787</v>
      </c>
      <c r="F609" s="78" t="s">
        <v>1699</v>
      </c>
      <c r="G609" s="78" t="s">
        <v>151</v>
      </c>
      <c r="H609" s="78" t="s">
        <v>146</v>
      </c>
    </row>
    <row r="610" customFormat="false" ht="15" hidden="false" customHeight="false" outlineLevel="0" collapsed="false">
      <c r="A610" s="78" t="s">
        <v>102</v>
      </c>
      <c r="B610" s="78" t="s">
        <v>103</v>
      </c>
      <c r="C610" s="78" t="s">
        <v>811</v>
      </c>
      <c r="D610" s="78" t="s">
        <v>160</v>
      </c>
      <c r="E610" s="78" t="s">
        <v>1788</v>
      </c>
      <c r="F610" s="78" t="s">
        <v>1704</v>
      </c>
      <c r="G610" s="78" t="s">
        <v>151</v>
      </c>
      <c r="H610" s="78" t="s">
        <v>146</v>
      </c>
    </row>
    <row r="611" customFormat="false" ht="15" hidden="false" customHeight="false" outlineLevel="0" collapsed="false">
      <c r="A611" s="78" t="s">
        <v>102</v>
      </c>
      <c r="B611" s="78" t="s">
        <v>103</v>
      </c>
      <c r="C611" s="78" t="s">
        <v>811</v>
      </c>
      <c r="D611" s="78" t="s">
        <v>160</v>
      </c>
      <c r="E611" s="78" t="s">
        <v>1789</v>
      </c>
      <c r="F611" s="78" t="s">
        <v>1752</v>
      </c>
      <c r="G611" s="78" t="s">
        <v>151</v>
      </c>
      <c r="H611" s="78" t="s">
        <v>146</v>
      </c>
    </row>
    <row r="612" customFormat="false" ht="15" hidden="false" customHeight="false" outlineLevel="0" collapsed="false">
      <c r="A612" s="78" t="s">
        <v>102</v>
      </c>
      <c r="B612" s="78" t="s">
        <v>103</v>
      </c>
      <c r="C612" s="78" t="s">
        <v>811</v>
      </c>
      <c r="D612" s="78" t="s">
        <v>160</v>
      </c>
      <c r="E612" s="78" t="s">
        <v>1790</v>
      </c>
      <c r="F612" s="78" t="s">
        <v>1703</v>
      </c>
      <c r="G612" s="78" t="s">
        <v>151</v>
      </c>
      <c r="H612" s="78" t="s">
        <v>146</v>
      </c>
    </row>
    <row r="613" customFormat="false" ht="15" hidden="false" customHeight="false" outlineLevel="0" collapsed="false">
      <c r="A613" s="78" t="s">
        <v>102</v>
      </c>
      <c r="B613" s="78" t="s">
        <v>103</v>
      </c>
      <c r="C613" s="78" t="s">
        <v>811</v>
      </c>
      <c r="D613" s="78" t="s">
        <v>160</v>
      </c>
      <c r="E613" s="78" t="s">
        <v>1791</v>
      </c>
      <c r="F613" s="78" t="s">
        <v>1606</v>
      </c>
      <c r="G613" s="78" t="s">
        <v>151</v>
      </c>
      <c r="H613" s="78" t="s">
        <v>146</v>
      </c>
    </row>
    <row r="614" customFormat="false" ht="15" hidden="false" customHeight="false" outlineLevel="0" collapsed="false">
      <c r="A614" s="78" t="s">
        <v>102</v>
      </c>
      <c r="B614" s="78" t="s">
        <v>103</v>
      </c>
      <c r="C614" s="78" t="s">
        <v>811</v>
      </c>
      <c r="D614" s="78" t="s">
        <v>160</v>
      </c>
      <c r="E614" s="78" t="s">
        <v>1792</v>
      </c>
      <c r="F614" s="78" t="s">
        <v>1714</v>
      </c>
      <c r="G614" s="78" t="s">
        <v>151</v>
      </c>
      <c r="H614" s="78" t="s">
        <v>146</v>
      </c>
    </row>
    <row r="615" customFormat="false" ht="15" hidden="false" customHeight="false" outlineLevel="0" collapsed="false">
      <c r="A615" s="78" t="s">
        <v>102</v>
      </c>
      <c r="B615" s="78" t="s">
        <v>103</v>
      </c>
      <c r="C615" s="78" t="s">
        <v>811</v>
      </c>
      <c r="D615" s="78" t="s">
        <v>160</v>
      </c>
      <c r="E615" s="78" t="s">
        <v>1793</v>
      </c>
      <c r="F615" s="78" t="s">
        <v>1719</v>
      </c>
      <c r="G615" s="78" t="s">
        <v>151</v>
      </c>
      <c r="H615" s="78" t="s">
        <v>146</v>
      </c>
    </row>
    <row r="616" customFormat="false" ht="15" hidden="false" customHeight="false" outlineLevel="0" collapsed="false">
      <c r="A616" s="78" t="s">
        <v>102</v>
      </c>
      <c r="B616" s="78" t="s">
        <v>103</v>
      </c>
      <c r="C616" s="78" t="s">
        <v>811</v>
      </c>
      <c r="D616" s="78" t="s">
        <v>160</v>
      </c>
      <c r="E616" s="78" t="s">
        <v>1794</v>
      </c>
      <c r="F616" s="78" t="s">
        <v>1725</v>
      </c>
      <c r="G616" s="78" t="s">
        <v>151</v>
      </c>
      <c r="H616" s="78" t="s">
        <v>146</v>
      </c>
    </row>
    <row r="617" customFormat="false" ht="15" hidden="false" customHeight="false" outlineLevel="0" collapsed="false">
      <c r="A617" s="78" t="s">
        <v>102</v>
      </c>
      <c r="B617" s="78" t="s">
        <v>103</v>
      </c>
      <c r="C617" s="78" t="s">
        <v>811</v>
      </c>
      <c r="D617" s="78" t="s">
        <v>160</v>
      </c>
      <c r="E617" s="78" t="s">
        <v>1795</v>
      </c>
      <c r="F617" s="78" t="s">
        <v>1577</v>
      </c>
      <c r="G617" s="78" t="s">
        <v>151</v>
      </c>
      <c r="H617" s="78" t="s">
        <v>146</v>
      </c>
    </row>
    <row r="618" customFormat="false" ht="15" hidden="false" customHeight="false" outlineLevel="0" collapsed="false">
      <c r="A618" s="78" t="s">
        <v>102</v>
      </c>
      <c r="B618" s="78" t="s">
        <v>103</v>
      </c>
      <c r="C618" s="78" t="s">
        <v>840</v>
      </c>
      <c r="D618" s="78" t="s">
        <v>841</v>
      </c>
      <c r="E618" s="78" t="s">
        <v>1832</v>
      </c>
      <c r="F618" s="78" t="s">
        <v>1833</v>
      </c>
      <c r="G618" s="78" t="s">
        <v>151</v>
      </c>
      <c r="H618" s="78" t="s">
        <v>151</v>
      </c>
    </row>
    <row r="619" customFormat="false" ht="15" hidden="false" customHeight="false" outlineLevel="0" collapsed="false">
      <c r="A619" s="78" t="s">
        <v>102</v>
      </c>
      <c r="B619" s="78" t="s">
        <v>103</v>
      </c>
      <c r="C619" s="78" t="s">
        <v>840</v>
      </c>
      <c r="D619" s="78" t="s">
        <v>841</v>
      </c>
      <c r="E619" s="78" t="s">
        <v>1491</v>
      </c>
      <c r="F619" s="78" t="s">
        <v>1492</v>
      </c>
      <c r="G619" s="78" t="s">
        <v>151</v>
      </c>
      <c r="H619" s="78" t="s">
        <v>146</v>
      </c>
    </row>
    <row r="620" customFormat="false" ht="15" hidden="false" customHeight="false" outlineLevel="0" collapsed="false">
      <c r="A620" s="78" t="s">
        <v>102</v>
      </c>
      <c r="B620" s="78" t="s">
        <v>103</v>
      </c>
      <c r="C620" s="78" t="s">
        <v>840</v>
      </c>
      <c r="D620" s="78" t="s">
        <v>841</v>
      </c>
      <c r="E620" s="78" t="s">
        <v>1492</v>
      </c>
      <c r="F620" s="78" t="s">
        <v>1834</v>
      </c>
      <c r="G620" s="78" t="s">
        <v>151</v>
      </c>
      <c r="H620" s="78" t="s">
        <v>146</v>
      </c>
    </row>
  </sheetData>
  <autoFilter ref="A1:I620"/>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37"/>
  <sheetViews>
    <sheetView showFormulas="false" showGridLines="true" showRowColHeaders="true" showZeros="true" rightToLeft="false" tabSelected="false" showOutlineSymbols="true" defaultGridColor="true" view="normal" topLeftCell="A4" colorId="64" zoomScale="75" zoomScaleNormal="75" zoomScalePageLayoutView="100" workbookViewId="0">
      <selection pane="topLeft" activeCell="K46" activeCellId="0" sqref="K46"/>
    </sheetView>
  </sheetViews>
  <sheetFormatPr defaultColWidth="8.71484375" defaultRowHeight="15" zeroHeight="false" outlineLevelRow="0" outlineLevelCol="0"/>
  <cols>
    <col collapsed="false" customWidth="true" hidden="false" outlineLevel="0" max="1" min="1" style="373" width="12.57"/>
    <col collapsed="false" customWidth="true" hidden="false" outlineLevel="0" max="2" min="2" style="373" width="61"/>
    <col collapsed="false" customWidth="true" hidden="false" outlineLevel="0" max="3" min="3" style="373" width="16.43"/>
    <col collapsed="false" customWidth="true" hidden="false" outlineLevel="0" max="4" min="4" style="373" width="41.57"/>
    <col collapsed="false" customWidth="true" hidden="false" outlineLevel="0" max="5" min="5" style="0" width="18.86"/>
    <col collapsed="false" customWidth="true" hidden="false" outlineLevel="0" max="6" min="6" style="0" width="10.57"/>
    <col collapsed="false" customWidth="true" hidden="false" outlineLevel="0" max="7" min="7" style="0" width="11.57"/>
    <col collapsed="false" customWidth="true" hidden="false" outlineLevel="0" max="8" min="8" style="0" width="15"/>
  </cols>
  <sheetData>
    <row r="1" customFormat="false" ht="15" hidden="false" customHeight="false" outlineLevel="0" collapsed="false">
      <c r="A1" s="374" t="s">
        <v>1835</v>
      </c>
      <c r="B1" s="375" t="s">
        <v>1836</v>
      </c>
      <c r="C1" s="374"/>
      <c r="D1" s="374"/>
      <c r="E1" s="374"/>
    </row>
    <row r="2" customFormat="false" ht="15" hidden="false" customHeight="false" outlineLevel="0" collapsed="false">
      <c r="A2" s="374" t="s">
        <v>1837</v>
      </c>
      <c r="B2" s="375" t="s">
        <v>1838</v>
      </c>
      <c r="C2" s="375"/>
      <c r="D2" s="375"/>
      <c r="E2" s="375"/>
    </row>
    <row r="3" customFormat="false" ht="15" hidden="false" customHeight="false" outlineLevel="0" collapsed="false">
      <c r="A3" s="374"/>
      <c r="B3" s="374"/>
      <c r="C3" s="375"/>
      <c r="D3" s="375"/>
      <c r="E3" s="375"/>
      <c r="F3" s="375"/>
    </row>
    <row r="4" customFormat="false" ht="15" hidden="false" customHeight="false" outlineLevel="0" collapsed="false">
      <c r="A4" s="374"/>
      <c r="B4" s="374"/>
      <c r="C4" s="375"/>
      <c r="D4" s="375"/>
      <c r="E4" s="375"/>
      <c r="F4" s="375"/>
    </row>
    <row r="5" customFormat="false" ht="15" hidden="false" customHeight="false" outlineLevel="0" collapsed="false">
      <c r="A5" s="374"/>
      <c r="B5" s="374"/>
      <c r="C5" s="375"/>
      <c r="D5" s="375"/>
      <c r="E5" s="375"/>
      <c r="F5" s="375"/>
    </row>
    <row r="6" customFormat="false" ht="23.25" hidden="false" customHeight="true" outlineLevel="0" collapsed="false">
      <c r="A6" s="376" t="s">
        <v>1839</v>
      </c>
      <c r="B6" s="376"/>
      <c r="C6" s="377" t="s">
        <v>1840</v>
      </c>
      <c r="D6" s="377"/>
      <c r="E6" s="377"/>
      <c r="F6" s="377"/>
      <c r="G6" s="377"/>
      <c r="H6" s="377"/>
      <c r="I6" s="377"/>
    </row>
    <row r="7" customFormat="false" ht="30" hidden="false" customHeight="false" outlineLevel="0" collapsed="false">
      <c r="A7" s="378" t="s">
        <v>1841</v>
      </c>
      <c r="B7" s="378" t="s">
        <v>1</v>
      </c>
      <c r="C7" s="379" t="s">
        <v>115</v>
      </c>
      <c r="D7" s="379" t="s">
        <v>1</v>
      </c>
      <c r="E7" s="380" t="s">
        <v>1842</v>
      </c>
      <c r="F7" s="380" t="s">
        <v>1843</v>
      </c>
      <c r="G7" s="380" t="s">
        <v>1844</v>
      </c>
      <c r="H7" s="380" t="s">
        <v>1845</v>
      </c>
      <c r="I7" s="380" t="s">
        <v>1846</v>
      </c>
    </row>
    <row r="8" customFormat="false" ht="15" hidden="false" customHeight="false" outlineLevel="0" collapsed="false">
      <c r="A8" s="56" t="s">
        <v>1847</v>
      </c>
      <c r="B8" s="3" t="s">
        <v>1848</v>
      </c>
      <c r="C8" s="56" t="s">
        <v>1849</v>
      </c>
      <c r="D8" s="3" t="s">
        <v>1850</v>
      </c>
      <c r="E8" s="3"/>
      <c r="F8" s="3"/>
      <c r="G8" s="3"/>
      <c r="H8" s="3"/>
      <c r="I8" s="3"/>
    </row>
    <row r="9" customFormat="false" ht="15" hidden="false" customHeight="false" outlineLevel="0" collapsed="false">
      <c r="A9" s="56" t="s">
        <v>1851</v>
      </c>
      <c r="B9" s="3" t="s">
        <v>1852</v>
      </c>
      <c r="C9" s="56" t="s">
        <v>1853</v>
      </c>
      <c r="D9" s="3" t="s">
        <v>1854</v>
      </c>
      <c r="E9" s="3" t="s">
        <v>1855</v>
      </c>
      <c r="F9" s="3"/>
      <c r="G9" s="3"/>
      <c r="H9" s="3"/>
      <c r="I9" s="3"/>
    </row>
    <row r="10" customFormat="false" ht="15" hidden="false" customHeight="false" outlineLevel="0" collapsed="false">
      <c r="A10" s="56" t="s">
        <v>27</v>
      </c>
      <c r="B10" s="3" t="s">
        <v>1856</v>
      </c>
      <c r="C10" s="56" t="s">
        <v>1857</v>
      </c>
      <c r="D10" s="3" t="s">
        <v>1858</v>
      </c>
      <c r="E10" s="3" t="s">
        <v>1859</v>
      </c>
      <c r="F10" s="3" t="s">
        <v>1860</v>
      </c>
      <c r="G10" s="3" t="s">
        <v>1861</v>
      </c>
      <c r="H10" s="3"/>
      <c r="I10" s="3"/>
    </row>
    <row r="11" customFormat="false" ht="15" hidden="false" customHeight="false" outlineLevel="0" collapsed="false">
      <c r="A11" s="56" t="s">
        <v>1862</v>
      </c>
      <c r="B11" s="3" t="s">
        <v>1863</v>
      </c>
      <c r="C11" s="56" t="s">
        <v>1149</v>
      </c>
      <c r="D11" s="3" t="s">
        <v>1864</v>
      </c>
      <c r="E11" s="3" t="s">
        <v>1859</v>
      </c>
      <c r="F11" s="3" t="s">
        <v>1865</v>
      </c>
      <c r="G11" s="3" t="s">
        <v>1866</v>
      </c>
      <c r="H11" s="3"/>
      <c r="I11" s="3"/>
    </row>
    <row r="12" customFormat="false" ht="15" hidden="false" customHeight="false" outlineLevel="0" collapsed="false">
      <c r="A12" s="56" t="s">
        <v>1206</v>
      </c>
      <c r="B12" s="3" t="s">
        <v>1867</v>
      </c>
      <c r="C12" s="56" t="s">
        <v>1205</v>
      </c>
      <c r="D12" s="3" t="s">
        <v>1868</v>
      </c>
      <c r="E12" s="3" t="s">
        <v>1869</v>
      </c>
      <c r="F12" s="3" t="s">
        <v>1870</v>
      </c>
      <c r="G12" s="3"/>
      <c r="H12" s="3" t="n">
        <v>38</v>
      </c>
      <c r="I12" s="3" t="n">
        <v>9</v>
      </c>
    </row>
    <row r="13" customFormat="false" ht="15" hidden="false" customHeight="false" outlineLevel="0" collapsed="false">
      <c r="A13" s="56" t="s">
        <v>1203</v>
      </c>
      <c r="B13" s="3" t="s">
        <v>1871</v>
      </c>
      <c r="C13" s="56" t="s">
        <v>1205</v>
      </c>
      <c r="D13" s="3" t="s">
        <v>1868</v>
      </c>
      <c r="E13" s="3" t="s">
        <v>1869</v>
      </c>
      <c r="F13" s="3" t="s">
        <v>1870</v>
      </c>
      <c r="G13" s="3"/>
      <c r="H13" s="3" t="n">
        <v>38</v>
      </c>
      <c r="I13" s="3" t="n">
        <v>9</v>
      </c>
    </row>
    <row r="14" customFormat="false" ht="15" hidden="false" customHeight="false" outlineLevel="0" collapsed="false">
      <c r="A14" s="56" t="s">
        <v>1872</v>
      </c>
      <c r="B14" s="3" t="s">
        <v>1873</v>
      </c>
      <c r="C14" s="56" t="s">
        <v>1403</v>
      </c>
      <c r="D14" s="3" t="s">
        <v>1874</v>
      </c>
      <c r="E14" s="3" t="s">
        <v>1875</v>
      </c>
      <c r="F14" s="3"/>
      <c r="G14" s="3" t="s">
        <v>1874</v>
      </c>
      <c r="H14" s="3"/>
      <c r="I14" s="3"/>
    </row>
    <row r="15" customFormat="false" ht="60" hidden="false" customHeight="false" outlineLevel="0" collapsed="false">
      <c r="A15" s="56" t="s">
        <v>1186</v>
      </c>
      <c r="B15" s="3" t="s">
        <v>1876</v>
      </c>
      <c r="C15" s="56" t="s">
        <v>1877</v>
      </c>
      <c r="D15" s="55" t="s">
        <v>1878</v>
      </c>
      <c r="E15" s="3" t="s">
        <v>1859</v>
      </c>
      <c r="F15" s="3" t="s">
        <v>1879</v>
      </c>
      <c r="G15" s="3"/>
      <c r="H15" s="3"/>
      <c r="I15" s="3"/>
    </row>
    <row r="16" customFormat="false" ht="60" hidden="false" customHeight="false" outlineLevel="0" collapsed="false">
      <c r="A16" s="56" t="s">
        <v>1880</v>
      </c>
      <c r="B16" s="3" t="s">
        <v>1881</v>
      </c>
      <c r="C16" s="56" t="s">
        <v>1877</v>
      </c>
      <c r="D16" s="55" t="s">
        <v>1878</v>
      </c>
      <c r="E16" s="3" t="s">
        <v>1859</v>
      </c>
      <c r="F16" s="3" t="s">
        <v>1879</v>
      </c>
      <c r="G16" s="3"/>
      <c r="H16" s="3"/>
      <c r="I16" s="3"/>
    </row>
    <row r="17" customFormat="false" ht="15" hidden="false" customHeight="false" outlineLevel="0" collapsed="false">
      <c r="A17" s="56" t="s">
        <v>1129</v>
      </c>
      <c r="B17" s="3" t="s">
        <v>1882</v>
      </c>
      <c r="C17" s="56" t="s">
        <v>1403</v>
      </c>
      <c r="D17" s="3" t="s">
        <v>1874</v>
      </c>
      <c r="E17" s="3" t="s">
        <v>1875</v>
      </c>
      <c r="F17" s="3"/>
      <c r="G17" s="3" t="s">
        <v>1874</v>
      </c>
      <c r="H17" s="3"/>
      <c r="I17" s="3"/>
    </row>
    <row r="18" customFormat="false" ht="15" hidden="false" customHeight="false" outlineLevel="0" collapsed="false">
      <c r="A18" s="56" t="s">
        <v>1148</v>
      </c>
      <c r="B18" s="3" t="s">
        <v>1883</v>
      </c>
      <c r="C18" s="56" t="s">
        <v>1403</v>
      </c>
      <c r="D18" s="3" t="s">
        <v>1874</v>
      </c>
      <c r="E18" s="3" t="s">
        <v>1875</v>
      </c>
      <c r="F18" s="3"/>
      <c r="G18" s="3" t="s">
        <v>1874</v>
      </c>
      <c r="H18" s="3"/>
      <c r="I18" s="3"/>
    </row>
    <row r="19" customFormat="false" ht="15" hidden="false" customHeight="false" outlineLevel="0" collapsed="false">
      <c r="A19" s="56" t="s">
        <v>1884</v>
      </c>
      <c r="B19" s="3" t="s">
        <v>1885</v>
      </c>
      <c r="C19" s="56" t="s">
        <v>1886</v>
      </c>
      <c r="D19" s="3" t="s">
        <v>1887</v>
      </c>
      <c r="E19" s="3" t="s">
        <v>1859</v>
      </c>
      <c r="F19" s="3" t="s">
        <v>1888</v>
      </c>
      <c r="G19" s="3" t="s">
        <v>1889</v>
      </c>
      <c r="H19" s="3"/>
      <c r="I19" s="3"/>
    </row>
    <row r="20" customFormat="false" ht="60" hidden="false" customHeight="false" outlineLevel="0" collapsed="false">
      <c r="A20" s="56" t="s">
        <v>993</v>
      </c>
      <c r="B20" s="3" t="s">
        <v>1890</v>
      </c>
      <c r="C20" s="56" t="s">
        <v>1877</v>
      </c>
      <c r="D20" s="55" t="s">
        <v>1878</v>
      </c>
      <c r="E20" s="3" t="s">
        <v>1859</v>
      </c>
      <c r="F20" s="3" t="s">
        <v>1879</v>
      </c>
      <c r="G20" s="3"/>
      <c r="H20" s="3"/>
      <c r="I20" s="3"/>
    </row>
    <row r="21" customFormat="false" ht="15" hidden="false" customHeight="false" outlineLevel="0" collapsed="false">
      <c r="A21" s="56" t="s">
        <v>579</v>
      </c>
      <c r="B21" s="3" t="s">
        <v>1891</v>
      </c>
      <c r="C21" s="56" t="s">
        <v>1205</v>
      </c>
      <c r="D21" s="3" t="s">
        <v>1868</v>
      </c>
      <c r="E21" s="3" t="s">
        <v>1869</v>
      </c>
      <c r="F21" s="3" t="s">
        <v>1870</v>
      </c>
      <c r="G21" s="3"/>
      <c r="H21" s="3" t="n">
        <v>38</v>
      </c>
      <c r="I21" s="3" t="n">
        <v>9</v>
      </c>
    </row>
    <row r="22" customFormat="false" ht="300" hidden="false" customHeight="false" outlineLevel="0" collapsed="false">
      <c r="A22" s="56" t="s">
        <v>1892</v>
      </c>
      <c r="B22" s="3" t="s">
        <v>1893</v>
      </c>
      <c r="C22" s="56" t="s">
        <v>1894</v>
      </c>
      <c r="D22" s="3"/>
      <c r="E22" s="3" t="s">
        <v>1895</v>
      </c>
      <c r="F22" s="55" t="s">
        <v>1896</v>
      </c>
      <c r="G22" s="3"/>
      <c r="H22" s="3" t="n">
        <v>76</v>
      </c>
      <c r="I22" s="3" t="n">
        <v>38</v>
      </c>
    </row>
    <row r="23" customFormat="false" ht="15" hidden="false" customHeight="false" outlineLevel="0" collapsed="false">
      <c r="A23" s="56" t="s">
        <v>927</v>
      </c>
      <c r="B23" s="3" t="s">
        <v>1897</v>
      </c>
      <c r="C23" s="56" t="s">
        <v>1853</v>
      </c>
      <c r="D23" s="3" t="s">
        <v>1854</v>
      </c>
      <c r="E23" s="3" t="s">
        <v>1855</v>
      </c>
      <c r="F23" s="3"/>
      <c r="G23" s="3"/>
      <c r="H23" s="3"/>
      <c r="I23" s="3"/>
    </row>
    <row r="24" customFormat="false" ht="300" hidden="false" customHeight="false" outlineLevel="0" collapsed="false">
      <c r="A24" s="56" t="s">
        <v>911</v>
      </c>
      <c r="B24" s="3" t="s">
        <v>1898</v>
      </c>
      <c r="C24" s="56" t="s">
        <v>1894</v>
      </c>
      <c r="D24" s="3"/>
      <c r="E24" s="3" t="s">
        <v>1895</v>
      </c>
      <c r="F24" s="55" t="s">
        <v>1896</v>
      </c>
      <c r="G24" s="3"/>
      <c r="H24" s="3" t="n">
        <v>76</v>
      </c>
      <c r="I24" s="3" t="n">
        <v>38</v>
      </c>
    </row>
    <row r="25" customFormat="false" ht="15" hidden="false" customHeight="false" outlineLevel="0" collapsed="false">
      <c r="A25" s="56" t="s">
        <v>1899</v>
      </c>
      <c r="B25" s="3" t="s">
        <v>1900</v>
      </c>
      <c r="C25" s="56" t="s">
        <v>1403</v>
      </c>
      <c r="D25" s="3" t="s">
        <v>1874</v>
      </c>
      <c r="E25" s="3" t="s">
        <v>1875</v>
      </c>
      <c r="F25" s="3"/>
      <c r="G25" s="3" t="s">
        <v>1874</v>
      </c>
      <c r="H25" s="3"/>
      <c r="I25" s="3"/>
    </row>
    <row r="26" customFormat="false" ht="15" hidden="false" customHeight="false" outlineLevel="0" collapsed="false">
      <c r="A26" s="56" t="s">
        <v>1901</v>
      </c>
      <c r="B26" s="3" t="s">
        <v>1902</v>
      </c>
      <c r="C26" s="56" t="s">
        <v>1903</v>
      </c>
      <c r="D26" s="3" t="s">
        <v>1904</v>
      </c>
      <c r="E26" s="3" t="s">
        <v>1905</v>
      </c>
      <c r="F26" s="3"/>
      <c r="G26" s="3"/>
      <c r="H26" s="3"/>
      <c r="I26" s="3"/>
    </row>
    <row r="27" customFormat="false" ht="15" hidden="false" customHeight="false" outlineLevel="0" collapsed="false">
      <c r="A27" s="56" t="s">
        <v>990</v>
      </c>
      <c r="B27" s="3" t="s">
        <v>1906</v>
      </c>
      <c r="C27" s="56" t="s">
        <v>1205</v>
      </c>
      <c r="D27" s="3" t="s">
        <v>1868</v>
      </c>
      <c r="E27" s="3"/>
      <c r="F27" s="3" t="s">
        <v>1870</v>
      </c>
      <c r="G27" s="3"/>
      <c r="H27" s="3" t="n">
        <v>38</v>
      </c>
      <c r="I27" s="3" t="n">
        <v>9</v>
      </c>
    </row>
    <row r="28" customFormat="false" ht="15" hidden="false" customHeight="false" outlineLevel="0" collapsed="false">
      <c r="A28" s="56" t="s">
        <v>1907</v>
      </c>
      <c r="B28" s="3" t="s">
        <v>1908</v>
      </c>
      <c r="C28" s="56" t="s">
        <v>1205</v>
      </c>
      <c r="D28" s="3" t="s">
        <v>1868</v>
      </c>
      <c r="E28" s="3"/>
      <c r="F28" s="3" t="s">
        <v>1870</v>
      </c>
      <c r="G28" s="3"/>
      <c r="H28" s="3" t="n">
        <v>38</v>
      </c>
      <c r="I28" s="3" t="n">
        <v>9</v>
      </c>
    </row>
    <row r="29" customFormat="false" ht="60" hidden="false" customHeight="false" outlineLevel="0" collapsed="false">
      <c r="A29" s="56" t="s">
        <v>1909</v>
      </c>
      <c r="B29" s="3" t="s">
        <v>1910</v>
      </c>
      <c r="C29" s="56" t="s">
        <v>1877</v>
      </c>
      <c r="D29" s="55" t="s">
        <v>1878</v>
      </c>
      <c r="E29" s="3" t="s">
        <v>1859</v>
      </c>
      <c r="F29" s="3" t="s">
        <v>1879</v>
      </c>
      <c r="G29" s="3"/>
      <c r="H29" s="3"/>
      <c r="I29" s="3"/>
    </row>
    <row r="30" customFormat="false" ht="15" hidden="false" customHeight="false" outlineLevel="0" collapsed="false">
      <c r="A30" s="56" t="s">
        <v>913</v>
      </c>
      <c r="B30" s="3" t="s">
        <v>1911</v>
      </c>
      <c r="C30" s="56" t="s">
        <v>1403</v>
      </c>
      <c r="D30" s="3" t="s">
        <v>1874</v>
      </c>
      <c r="E30" s="3" t="s">
        <v>1875</v>
      </c>
      <c r="F30" s="3"/>
      <c r="G30" s="3" t="s">
        <v>1874</v>
      </c>
      <c r="H30" s="3"/>
      <c r="I30" s="3"/>
    </row>
    <row r="31" customFormat="false" ht="15" hidden="false" customHeight="false" outlineLevel="0" collapsed="false">
      <c r="A31" s="56" t="s">
        <v>1912</v>
      </c>
      <c r="B31" s="3" t="s">
        <v>1913</v>
      </c>
      <c r="C31" s="56" t="s">
        <v>1914</v>
      </c>
      <c r="D31" s="3" t="s">
        <v>1915</v>
      </c>
      <c r="E31" s="3" t="s">
        <v>1916</v>
      </c>
      <c r="F31" s="3"/>
      <c r="G31" s="3"/>
      <c r="H31" s="3"/>
      <c r="I31" s="3"/>
    </row>
    <row r="32" customFormat="false" ht="15" hidden="false" customHeight="false" outlineLevel="0" collapsed="false">
      <c r="A32" s="56" t="s">
        <v>925</v>
      </c>
      <c r="B32" s="3" t="s">
        <v>1917</v>
      </c>
      <c r="C32" s="56" t="s">
        <v>1403</v>
      </c>
      <c r="D32" s="3" t="s">
        <v>1874</v>
      </c>
      <c r="E32" s="3" t="s">
        <v>1875</v>
      </c>
      <c r="F32" s="3"/>
      <c r="G32" s="3" t="s">
        <v>1874</v>
      </c>
      <c r="H32" s="3"/>
      <c r="I32" s="3"/>
    </row>
    <row r="33" customFormat="false" ht="15" hidden="false" customHeight="false" outlineLevel="0" collapsed="false">
      <c r="A33" s="56" t="s">
        <v>1918</v>
      </c>
      <c r="B33" s="3" t="s">
        <v>1919</v>
      </c>
      <c r="C33" s="56" t="s">
        <v>1403</v>
      </c>
      <c r="D33" s="3" t="s">
        <v>1874</v>
      </c>
      <c r="E33" s="3" t="s">
        <v>1875</v>
      </c>
      <c r="F33" s="3"/>
      <c r="G33" s="3" t="s">
        <v>1874</v>
      </c>
      <c r="H33" s="3"/>
      <c r="I33" s="3"/>
    </row>
    <row r="34" customFormat="false" ht="15" hidden="false" customHeight="false" outlineLevel="0" collapsed="false">
      <c r="A34" s="56" t="s">
        <v>1920</v>
      </c>
      <c r="B34" s="3" t="s">
        <v>1921</v>
      </c>
      <c r="C34" s="56" t="s">
        <v>1403</v>
      </c>
      <c r="D34" s="3" t="s">
        <v>1874</v>
      </c>
      <c r="E34" s="3" t="s">
        <v>1875</v>
      </c>
      <c r="F34" s="3"/>
      <c r="G34" s="3" t="s">
        <v>1874</v>
      </c>
      <c r="H34" s="3"/>
      <c r="I34" s="3"/>
    </row>
    <row r="35" customFormat="false" ht="15" hidden="false" customHeight="false" outlineLevel="0" collapsed="false">
      <c r="A35" s="56" t="s">
        <v>1922</v>
      </c>
      <c r="B35" s="3" t="s">
        <v>1923</v>
      </c>
      <c r="C35" s="56" t="s">
        <v>1403</v>
      </c>
      <c r="D35" s="3" t="s">
        <v>1874</v>
      </c>
      <c r="E35" s="3" t="s">
        <v>1875</v>
      </c>
      <c r="F35" s="3"/>
      <c r="G35" s="3" t="s">
        <v>1874</v>
      </c>
      <c r="H35" s="3"/>
      <c r="I35" s="3"/>
    </row>
    <row r="36" customFormat="false" ht="15" hidden="false" customHeight="false" outlineLevel="0" collapsed="false">
      <c r="A36" s="56" t="s">
        <v>1924</v>
      </c>
      <c r="B36" s="3" t="s">
        <v>1925</v>
      </c>
      <c r="C36" s="56" t="s">
        <v>1403</v>
      </c>
      <c r="D36" s="3" t="s">
        <v>1874</v>
      </c>
      <c r="E36" s="3" t="s">
        <v>1875</v>
      </c>
      <c r="F36" s="3"/>
      <c r="G36" s="3" t="s">
        <v>1874</v>
      </c>
      <c r="H36" s="3"/>
      <c r="I36" s="3"/>
    </row>
    <row r="37" customFormat="false" ht="15" hidden="false" customHeight="false" outlineLevel="0" collapsed="false">
      <c r="A37" s="56" t="s">
        <v>1926</v>
      </c>
      <c r="B37" s="3" t="s">
        <v>1927</v>
      </c>
      <c r="C37" s="56" t="s">
        <v>1403</v>
      </c>
      <c r="D37" s="3" t="s">
        <v>1874</v>
      </c>
      <c r="E37" s="3" t="s">
        <v>1875</v>
      </c>
      <c r="F37" s="3"/>
      <c r="G37" s="3" t="s">
        <v>1874</v>
      </c>
      <c r="H37" s="3"/>
      <c r="I37" s="3"/>
    </row>
  </sheetData>
  <autoFilter ref="A7:I37"/>
  <mergeCells count="2">
    <mergeCell ref="A6:B6"/>
    <mergeCell ref="C6:I6"/>
  </mergeCells>
  <hyperlinks>
    <hyperlink ref="B1" r:id="rId1" display="https://developer.salesforce.com/docs/atlas.en-us.apexcode.meta/apexcode/langCon_apex_primitives.htm"/>
    <hyperlink ref="B2" r:id="rId2" display="Data types  |  BigQuery  |  Google Cloud"/>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D5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1" activeCellId="0" sqref="B21"/>
    </sheetView>
  </sheetViews>
  <sheetFormatPr defaultColWidth="8.5703125" defaultRowHeight="15" zeroHeight="false" outlineLevelRow="0" outlineLevelCol="0"/>
  <cols>
    <col collapsed="false" customWidth="true" hidden="false" outlineLevel="0" max="1" min="1" style="0" width="92.29"/>
    <col collapsed="false" customWidth="true" hidden="false" outlineLevel="0" max="2" min="2" style="0" width="18.57"/>
    <col collapsed="false" customWidth="true" hidden="false" outlineLevel="0" max="3" min="3" style="0" width="23.86"/>
  </cols>
  <sheetData>
    <row r="2" customFormat="false" ht="15" hidden="false" customHeight="false" outlineLevel="0" collapsed="false">
      <c r="A2" s="381" t="s">
        <v>1928</v>
      </c>
      <c r="B2" s="381" t="s">
        <v>934</v>
      </c>
      <c r="C2" s="77" t="s">
        <v>1174</v>
      </c>
    </row>
    <row r="3" customFormat="false" ht="30" hidden="false" customHeight="false" outlineLevel="0" collapsed="false">
      <c r="A3" s="382" t="s">
        <v>1929</v>
      </c>
      <c r="B3" s="382" t="s">
        <v>1930</v>
      </c>
      <c r="C3" s="328" t="s">
        <v>1931</v>
      </c>
      <c r="D3" s="50" t="s">
        <v>1932</v>
      </c>
    </row>
    <row r="4" customFormat="false" ht="15" hidden="false" customHeight="false" outlineLevel="0" collapsed="false">
      <c r="A4" s="382" t="s">
        <v>1933</v>
      </c>
      <c r="C4" s="383" t="n">
        <v>45020</v>
      </c>
    </row>
    <row r="5" customFormat="false" ht="15" hidden="false" customHeight="false" outlineLevel="0" collapsed="false">
      <c r="A5" s="382" t="s">
        <v>1934</v>
      </c>
      <c r="C5" s="328" t="s">
        <v>1935</v>
      </c>
    </row>
    <row r="6" customFormat="false" ht="15" hidden="false" customHeight="false" outlineLevel="0" collapsed="false">
      <c r="A6" s="382" t="s">
        <v>1936</v>
      </c>
      <c r="C6" s="328" t="s">
        <v>1937</v>
      </c>
    </row>
    <row r="7" customFormat="false" ht="15" hidden="false" customHeight="false" outlineLevel="0" collapsed="false">
      <c r="A7" s="382" t="s">
        <v>1938</v>
      </c>
      <c r="C7" s="328" t="s">
        <v>1939</v>
      </c>
    </row>
    <row r="8" customFormat="false" ht="15" hidden="false" customHeight="false" outlineLevel="0" collapsed="false">
      <c r="A8" s="382"/>
      <c r="B8" s="382"/>
      <c r="C8" s="328"/>
    </row>
    <row r="9" customFormat="false" ht="15" hidden="false" customHeight="false" outlineLevel="0" collapsed="false">
      <c r="A9" s="381" t="s">
        <v>1940</v>
      </c>
      <c r="B9" s="381"/>
      <c r="C9" s="77" t="s">
        <v>1941</v>
      </c>
    </row>
    <row r="10" customFormat="false" ht="15" hidden="false" customHeight="false" outlineLevel="0" collapsed="false">
      <c r="A10" s="382" t="s">
        <v>1929</v>
      </c>
      <c r="B10" s="382"/>
      <c r="C10" s="384"/>
    </row>
    <row r="11" customFormat="false" ht="15" hidden="false" customHeight="false" outlineLevel="0" collapsed="false">
      <c r="A11" s="382" t="s">
        <v>1933</v>
      </c>
      <c r="B11" s="382"/>
      <c r="C11" s="328"/>
    </row>
    <row r="12" customFormat="false" ht="15" hidden="false" customHeight="false" outlineLevel="0" collapsed="false">
      <c r="A12" s="382" t="s">
        <v>1934</v>
      </c>
      <c r="B12" s="382"/>
      <c r="C12" s="328"/>
    </row>
    <row r="13" customFormat="false" ht="15" hidden="false" customHeight="false" outlineLevel="0" collapsed="false">
      <c r="A13" s="382" t="s">
        <v>1936</v>
      </c>
      <c r="C13" s="328"/>
    </row>
    <row r="14" customFormat="false" ht="15" hidden="false" customHeight="false" outlineLevel="0" collapsed="false">
      <c r="A14" s="382" t="s">
        <v>1938</v>
      </c>
      <c r="C14" s="328"/>
    </row>
    <row r="15" customFormat="false" ht="15" hidden="false" customHeight="false" outlineLevel="0" collapsed="false">
      <c r="A15" s="382"/>
      <c r="B15" s="382"/>
      <c r="C15" s="328"/>
    </row>
    <row r="16" customFormat="false" ht="15" hidden="false" customHeight="false" outlineLevel="0" collapsed="false">
      <c r="A16" s="381" t="s">
        <v>1942</v>
      </c>
      <c r="B16" s="381"/>
      <c r="C16" s="77"/>
    </row>
    <row r="17" customFormat="false" ht="15" hidden="false" customHeight="false" outlineLevel="0" collapsed="false">
      <c r="A17" s="382" t="s">
        <v>1943</v>
      </c>
      <c r="B17" s="382"/>
      <c r="C17" s="328" t="s">
        <v>1944</v>
      </c>
    </row>
    <row r="18" customFormat="false" ht="15" hidden="false" customHeight="false" outlineLevel="0" collapsed="false">
      <c r="A18" s="382" t="s">
        <v>1945</v>
      </c>
      <c r="B18" s="382"/>
      <c r="C18" s="328" t="s">
        <v>1939</v>
      </c>
    </row>
    <row r="19" customFormat="false" ht="15" hidden="false" customHeight="false" outlineLevel="0" collapsed="false">
      <c r="A19" s="382" t="s">
        <v>1946</v>
      </c>
      <c r="B19" s="382"/>
      <c r="C19" s="328" t="s">
        <v>1939</v>
      </c>
    </row>
    <row r="20" customFormat="false" ht="15" hidden="false" customHeight="false" outlineLevel="0" collapsed="false">
      <c r="A20" s="382" t="s">
        <v>1947</v>
      </c>
      <c r="B20" s="382"/>
      <c r="C20" s="328" t="s">
        <v>1939</v>
      </c>
    </row>
    <row r="21" customFormat="false" ht="15" hidden="false" customHeight="false" outlineLevel="0" collapsed="false">
      <c r="A21" s="382" t="s">
        <v>1948</v>
      </c>
      <c r="B21" s="382"/>
      <c r="C21" s="328" t="s">
        <v>1949</v>
      </c>
    </row>
    <row r="22" customFormat="false" ht="15" hidden="false" customHeight="false" outlineLevel="0" collapsed="false">
      <c r="A22" s="382" t="s">
        <v>1950</v>
      </c>
      <c r="B22" s="382"/>
      <c r="C22" s="328" t="s">
        <v>1951</v>
      </c>
    </row>
    <row r="23" customFormat="false" ht="15" hidden="false" customHeight="false" outlineLevel="0" collapsed="false">
      <c r="A23" s="382"/>
      <c r="B23" s="382"/>
      <c r="C23" s="328"/>
    </row>
    <row r="24" customFormat="false" ht="15" hidden="false" customHeight="false" outlineLevel="0" collapsed="false">
      <c r="A24" s="381" t="s">
        <v>1952</v>
      </c>
      <c r="B24" s="381"/>
      <c r="C24" s="77"/>
    </row>
    <row r="25" customFormat="false" ht="15" hidden="false" customHeight="false" outlineLevel="0" collapsed="false">
      <c r="A25" s="382" t="s">
        <v>1953</v>
      </c>
      <c r="B25" s="382"/>
      <c r="C25" s="328"/>
    </row>
    <row r="26" customFormat="false" ht="15" hidden="false" customHeight="false" outlineLevel="0" collapsed="false">
      <c r="A26" s="382" t="s">
        <v>1954</v>
      </c>
      <c r="B26" s="382"/>
      <c r="C26" s="328"/>
    </row>
    <row r="27" customFormat="false" ht="30" hidden="false" customHeight="false" outlineLevel="0" collapsed="false">
      <c r="A27" s="382" t="s">
        <v>1955</v>
      </c>
      <c r="B27" s="382"/>
      <c r="C27" s="328"/>
    </row>
    <row r="28" customFormat="false" ht="30" hidden="false" customHeight="false" outlineLevel="0" collapsed="false">
      <c r="A28" s="382" t="s">
        <v>1956</v>
      </c>
      <c r="B28" s="382"/>
      <c r="C28" s="328"/>
    </row>
    <row r="29" customFormat="false" ht="15" hidden="false" customHeight="false" outlineLevel="0" collapsed="false">
      <c r="A29" s="382" t="s">
        <v>1957</v>
      </c>
      <c r="B29" s="382"/>
      <c r="C29" s="328"/>
    </row>
    <row r="30" customFormat="false" ht="15" hidden="false" customHeight="false" outlineLevel="0" collapsed="false">
      <c r="A30" s="382" t="s">
        <v>1958</v>
      </c>
      <c r="B30" s="382"/>
      <c r="C30" s="328"/>
    </row>
    <row r="31" customFormat="false" ht="15" hidden="false" customHeight="false" outlineLevel="0" collapsed="false">
      <c r="A31" s="382" t="s">
        <v>1959</v>
      </c>
      <c r="B31" s="382"/>
      <c r="C31" s="328"/>
    </row>
    <row r="32" customFormat="false" ht="15" hidden="false" customHeight="false" outlineLevel="0" collapsed="false">
      <c r="A32" s="382" t="s">
        <v>1960</v>
      </c>
      <c r="B32" s="382"/>
      <c r="C32" s="328"/>
    </row>
    <row r="33" customFormat="false" ht="15" hidden="false" customHeight="false" outlineLevel="0" collapsed="false">
      <c r="A33" s="382" t="s">
        <v>1961</v>
      </c>
      <c r="B33" s="382"/>
      <c r="C33" s="328"/>
    </row>
    <row r="34" customFormat="false" ht="15" hidden="false" customHeight="false" outlineLevel="0" collapsed="false">
      <c r="A34" s="382" t="s">
        <v>1962</v>
      </c>
      <c r="B34" s="382"/>
      <c r="C34" s="328"/>
    </row>
    <row r="35" customFormat="false" ht="15" hidden="false" customHeight="false" outlineLevel="0" collapsed="false">
      <c r="A35" s="382"/>
      <c r="B35" s="382"/>
      <c r="C35" s="328"/>
    </row>
    <row r="36" customFormat="false" ht="15" hidden="false" customHeight="false" outlineLevel="0" collapsed="false">
      <c r="A36" s="381" t="s">
        <v>1963</v>
      </c>
      <c r="B36" s="381" t="s">
        <v>934</v>
      </c>
      <c r="C36" s="77" t="s">
        <v>1174</v>
      </c>
    </row>
    <row r="37" customFormat="false" ht="30" hidden="false" customHeight="false" outlineLevel="0" collapsed="false">
      <c r="A37" s="382" t="s">
        <v>1964</v>
      </c>
      <c r="B37" s="382"/>
      <c r="C37" s="328"/>
    </row>
    <row r="38" customFormat="false" ht="30" hidden="false" customHeight="false" outlineLevel="0" collapsed="false">
      <c r="A38" s="382" t="s">
        <v>1965</v>
      </c>
      <c r="B38" s="382"/>
      <c r="C38" s="328"/>
    </row>
    <row r="39" customFormat="false" ht="15" hidden="false" customHeight="false" outlineLevel="0" collapsed="false">
      <c r="A39" s="382" t="s">
        <v>1966</v>
      </c>
      <c r="B39" s="382"/>
      <c r="C39" s="328"/>
    </row>
    <row r="40" customFormat="false" ht="15" hidden="false" customHeight="false" outlineLevel="0" collapsed="false">
      <c r="A40" s="382" t="s">
        <v>1957</v>
      </c>
      <c r="B40" s="382"/>
      <c r="C40" s="328"/>
    </row>
    <row r="41" customFormat="false" ht="15" hidden="false" customHeight="false" outlineLevel="0" collapsed="false">
      <c r="A41" s="382" t="s">
        <v>1967</v>
      </c>
      <c r="B41" s="382"/>
      <c r="C41" s="328"/>
    </row>
    <row r="42" customFormat="false" ht="15" hidden="false" customHeight="false" outlineLevel="0" collapsed="false">
      <c r="A42" s="382" t="s">
        <v>1968</v>
      </c>
      <c r="B42" s="382"/>
      <c r="C42" s="328"/>
    </row>
    <row r="43" customFormat="false" ht="15" hidden="false" customHeight="false" outlineLevel="0" collapsed="false">
      <c r="A43" s="382" t="s">
        <v>1969</v>
      </c>
      <c r="B43" s="382"/>
      <c r="C43" s="328"/>
    </row>
    <row r="44" customFormat="false" ht="15" hidden="false" customHeight="false" outlineLevel="0" collapsed="false">
      <c r="A44" s="382" t="s">
        <v>1970</v>
      </c>
      <c r="B44" s="382"/>
      <c r="C44" s="328"/>
    </row>
    <row r="45" customFormat="false" ht="15" hidden="false" customHeight="false" outlineLevel="0" collapsed="false">
      <c r="A45" s="382" t="s">
        <v>1971</v>
      </c>
      <c r="B45" s="382"/>
      <c r="C45" s="328"/>
    </row>
    <row r="46" customFormat="false" ht="15" hidden="false" customHeight="false" outlineLevel="0" collapsed="false">
      <c r="A46" s="382" t="s">
        <v>1972</v>
      </c>
      <c r="B46" s="382"/>
      <c r="C46" s="328"/>
    </row>
    <row r="47" customFormat="false" ht="15" hidden="false" customHeight="false" outlineLevel="0" collapsed="false">
      <c r="A47" s="382" t="s">
        <v>1973</v>
      </c>
      <c r="B47" s="382"/>
      <c r="C47" s="328"/>
    </row>
    <row r="48" customFormat="false" ht="15" hidden="false" customHeight="false" outlineLevel="0" collapsed="false">
      <c r="A48" s="382" t="s">
        <v>1974</v>
      </c>
      <c r="B48" s="382"/>
      <c r="C48" s="328"/>
    </row>
    <row r="49" customFormat="false" ht="15" hidden="false" customHeight="false" outlineLevel="0" collapsed="false">
      <c r="A49" s="382"/>
      <c r="B49" s="382"/>
      <c r="C49" s="328"/>
    </row>
    <row r="50" customFormat="false" ht="15" hidden="false" customHeight="false" outlineLevel="0" collapsed="false">
      <c r="A50" s="381" t="s">
        <v>1975</v>
      </c>
      <c r="B50" s="381" t="s">
        <v>934</v>
      </c>
      <c r="C50" s="77" t="s">
        <v>1174</v>
      </c>
    </row>
    <row r="51" customFormat="false" ht="15" hidden="false" customHeight="false" outlineLevel="0" collapsed="false">
      <c r="A51" s="382" t="s">
        <v>1976</v>
      </c>
      <c r="B51" s="382"/>
      <c r="C51" s="328"/>
    </row>
    <row r="52" customFormat="false" ht="15" hidden="false" customHeight="false" outlineLevel="0" collapsed="false">
      <c r="A52" s="382" t="s">
        <v>1977</v>
      </c>
      <c r="B52" s="382"/>
      <c r="C52" s="328"/>
    </row>
    <row r="53" customFormat="false" ht="15" hidden="false" customHeight="false" outlineLevel="0" collapsed="false">
      <c r="A53" s="382" t="s">
        <v>1978</v>
      </c>
      <c r="B53" s="382"/>
      <c r="C53" s="328"/>
    </row>
    <row r="54" customFormat="false" ht="15" hidden="false" customHeight="false" outlineLevel="0" collapsed="false">
      <c r="A54" s="382" t="s">
        <v>1979</v>
      </c>
      <c r="B54" s="382"/>
      <c r="C54" s="328"/>
    </row>
    <row r="55" customFormat="false" ht="15" hidden="false" customHeight="false" outlineLevel="0" collapsed="false">
      <c r="A55" s="382" t="s">
        <v>1980</v>
      </c>
      <c r="B55" s="382"/>
      <c r="C55" s="328"/>
    </row>
  </sheetData>
  <hyperlinks>
    <hyperlink ref="D3" r:id="rId1" display="Attachments - nCino Data Master Workbook - Upstream/Downstream - Commercial Credit Transformation - Lloyds Banking Group Confluenc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3"/>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G23" activeCellId="0" sqref="G23"/>
    </sheetView>
  </sheetViews>
  <sheetFormatPr defaultColWidth="11.5703125" defaultRowHeight="15" zeroHeight="false" outlineLevelRow="0" outlineLevelCol="0"/>
  <cols>
    <col collapsed="false" customWidth="true" hidden="false" outlineLevel="0" max="1" min="1" style="0" width="44.71"/>
    <col collapsed="false" customWidth="true" hidden="false" outlineLevel="0" max="2" min="2" style="0" width="16"/>
    <col collapsed="false" customWidth="true" hidden="false" outlineLevel="0" max="7" min="7" style="0" width="37.57"/>
  </cols>
  <sheetData>
    <row r="1" customFormat="false" ht="15" hidden="false" customHeight="false" outlineLevel="0" collapsed="false">
      <c r="A1" s="0" t="s">
        <v>1981</v>
      </c>
      <c r="B1" s="0" t="s">
        <v>1982</v>
      </c>
    </row>
    <row r="2" customFormat="false" ht="15" hidden="false" customHeight="false" outlineLevel="0" collapsed="false">
      <c r="A2" s="0" t="s">
        <v>1983</v>
      </c>
      <c r="B2" s="0" t="n">
        <v>18</v>
      </c>
    </row>
    <row r="3" customFormat="false" ht="15" hidden="false" customHeight="false" outlineLevel="0" collapsed="false">
      <c r="A3" s="0" t="s">
        <v>1984</v>
      </c>
      <c r="B3" s="0" t="n">
        <v>13</v>
      </c>
      <c r="G3" s="0" t="s">
        <v>1983</v>
      </c>
      <c r="H3" s="0" t="n">
        <v>10</v>
      </c>
    </row>
    <row r="4" customFormat="false" ht="15" hidden="false" customHeight="false" outlineLevel="0" collapsed="false">
      <c r="A4" s="0" t="s">
        <v>1985</v>
      </c>
      <c r="B4" s="0" t="n">
        <v>16</v>
      </c>
      <c r="G4" s="0" t="s">
        <v>1986</v>
      </c>
      <c r="H4" s="0" t="n">
        <v>22</v>
      </c>
    </row>
    <row r="5" customFormat="false" ht="15" hidden="false" customHeight="false" outlineLevel="0" collapsed="false">
      <c r="A5" s="0" t="s">
        <v>1986</v>
      </c>
      <c r="B5" s="0" t="n">
        <v>30</v>
      </c>
      <c r="G5" s="0" t="s">
        <v>1987</v>
      </c>
      <c r="H5" s="0" t="n">
        <v>15</v>
      </c>
    </row>
    <row r="6" customFormat="false" ht="15" hidden="false" customHeight="false" outlineLevel="0" collapsed="false">
      <c r="A6" s="0" t="s">
        <v>1988</v>
      </c>
      <c r="B6" s="0" t="n">
        <v>25</v>
      </c>
      <c r="G6" s="0" t="s">
        <v>1989</v>
      </c>
      <c r="H6" s="0" t="n">
        <v>10</v>
      </c>
    </row>
    <row r="7" customFormat="false" ht="15" hidden="false" customHeight="false" outlineLevel="0" collapsed="false">
      <c r="A7" s="0" t="s">
        <v>1990</v>
      </c>
      <c r="B7" s="0" t="n">
        <v>28</v>
      </c>
      <c r="G7" s="0" t="s">
        <v>1991</v>
      </c>
      <c r="H7" s="0" t="n">
        <v>10</v>
      </c>
    </row>
    <row r="8" customFormat="false" ht="15" hidden="false" customHeight="false" outlineLevel="0" collapsed="false">
      <c r="A8" s="0" t="s">
        <v>1987</v>
      </c>
      <c r="B8" s="0" t="n">
        <v>23</v>
      </c>
      <c r="G8" s="0" t="s">
        <v>1992</v>
      </c>
      <c r="H8" s="0" t="n">
        <v>43</v>
      </c>
    </row>
    <row r="9" customFormat="false" ht="15" hidden="false" customHeight="false" outlineLevel="0" collapsed="false">
      <c r="A9" s="0" t="s">
        <v>1993</v>
      </c>
      <c r="B9" s="0" t="n">
        <v>18</v>
      </c>
      <c r="G9" s="0" t="s">
        <v>1994</v>
      </c>
      <c r="H9" s="0" t="n">
        <v>31</v>
      </c>
    </row>
    <row r="10" customFormat="false" ht="15" hidden="false" customHeight="false" outlineLevel="0" collapsed="false">
      <c r="A10" s="0" t="s">
        <v>1989</v>
      </c>
      <c r="B10" s="0" t="n">
        <v>18</v>
      </c>
      <c r="G10" s="0" t="s">
        <v>1995</v>
      </c>
      <c r="H10" s="0" t="n">
        <v>26</v>
      </c>
    </row>
    <row r="11" customFormat="false" ht="15" hidden="false" customHeight="false" outlineLevel="0" collapsed="false">
      <c r="A11" s="0" t="s">
        <v>1996</v>
      </c>
      <c r="B11" s="0" t="n">
        <v>13</v>
      </c>
      <c r="G11" s="0" t="s">
        <v>1997</v>
      </c>
      <c r="H11" s="0" t="n">
        <v>13</v>
      </c>
    </row>
    <row r="12" customFormat="false" ht="15" hidden="false" customHeight="false" outlineLevel="0" collapsed="false">
      <c r="A12" s="0" t="s">
        <v>1998</v>
      </c>
      <c r="B12" s="0" t="n">
        <v>16</v>
      </c>
      <c r="G12" s="0" t="s">
        <v>1999</v>
      </c>
      <c r="H12" s="0" t="n">
        <v>31</v>
      </c>
    </row>
    <row r="13" customFormat="false" ht="15" hidden="false" customHeight="false" outlineLevel="0" collapsed="false">
      <c r="A13" s="0" t="s">
        <v>1991</v>
      </c>
      <c r="B13" s="0" t="n">
        <v>18</v>
      </c>
      <c r="G13" s="0" t="s">
        <v>2000</v>
      </c>
      <c r="H13" s="0" t="n">
        <v>23</v>
      </c>
    </row>
    <row r="14" customFormat="false" ht="15" hidden="false" customHeight="false" outlineLevel="0" collapsed="false">
      <c r="A14" s="0" t="s">
        <v>2001</v>
      </c>
      <c r="B14" s="0" t="n">
        <v>13</v>
      </c>
    </row>
    <row r="15" customFormat="false" ht="15" hidden="false" customHeight="false" outlineLevel="0" collapsed="false">
      <c r="A15" s="0" t="s">
        <v>2002</v>
      </c>
      <c r="B15" s="0" t="n">
        <v>16</v>
      </c>
    </row>
    <row r="16" customFormat="false" ht="15" hidden="false" customHeight="false" outlineLevel="0" collapsed="false">
      <c r="A16" s="0" t="s">
        <v>1992</v>
      </c>
      <c r="B16" s="0" t="n">
        <v>56</v>
      </c>
    </row>
    <row r="17" customFormat="false" ht="15" hidden="false" customHeight="false" outlineLevel="0" collapsed="false">
      <c r="A17" s="0" t="s">
        <v>2003</v>
      </c>
      <c r="B17" s="0" t="n">
        <v>46</v>
      </c>
    </row>
    <row r="18" customFormat="false" ht="15" hidden="false" customHeight="false" outlineLevel="0" collapsed="false">
      <c r="A18" s="0" t="s">
        <v>2004</v>
      </c>
      <c r="B18" s="0" t="n">
        <v>49</v>
      </c>
    </row>
    <row r="19" customFormat="false" ht="15" hidden="false" customHeight="false" outlineLevel="0" collapsed="false">
      <c r="A19" s="0" t="s">
        <v>1994</v>
      </c>
      <c r="B19" s="0" t="n">
        <v>40</v>
      </c>
    </row>
    <row r="20" customFormat="false" ht="15" hidden="false" customHeight="false" outlineLevel="0" collapsed="false">
      <c r="A20" s="0" t="s">
        <v>2005</v>
      </c>
      <c r="B20" s="0" t="n">
        <v>34</v>
      </c>
    </row>
    <row r="21" customFormat="false" ht="15" hidden="false" customHeight="false" outlineLevel="0" collapsed="false">
      <c r="A21" s="0" t="s">
        <v>2006</v>
      </c>
      <c r="B21" s="0" t="n">
        <v>37</v>
      </c>
    </row>
    <row r="22" customFormat="false" ht="15" hidden="false" customHeight="false" outlineLevel="0" collapsed="false">
      <c r="A22" s="0" t="s">
        <v>1995</v>
      </c>
      <c r="B22" s="0" t="n">
        <v>38</v>
      </c>
    </row>
    <row r="23" customFormat="false" ht="15" hidden="false" customHeight="false" outlineLevel="0" collapsed="false">
      <c r="A23" s="0" t="s">
        <v>2007</v>
      </c>
      <c r="B23" s="0" t="n">
        <v>29</v>
      </c>
    </row>
    <row r="24" customFormat="false" ht="15" hidden="false" customHeight="false" outlineLevel="0" collapsed="false">
      <c r="A24" s="0" t="s">
        <v>2008</v>
      </c>
      <c r="B24" s="0" t="n">
        <v>32</v>
      </c>
    </row>
    <row r="25" customFormat="false" ht="15" hidden="false" customHeight="false" outlineLevel="0" collapsed="false">
      <c r="A25" s="0" t="s">
        <v>1997</v>
      </c>
      <c r="B25" s="0" t="n">
        <v>21</v>
      </c>
    </row>
    <row r="26" customFormat="false" ht="15" hidden="false" customHeight="false" outlineLevel="0" collapsed="false">
      <c r="A26" s="0" t="s">
        <v>2009</v>
      </c>
      <c r="B26" s="0" t="n">
        <v>16</v>
      </c>
    </row>
    <row r="27" customFormat="false" ht="15" hidden="false" customHeight="false" outlineLevel="0" collapsed="false">
      <c r="A27" s="0" t="s">
        <v>2010</v>
      </c>
      <c r="B27" s="0" t="n">
        <v>19</v>
      </c>
    </row>
    <row r="28" customFormat="false" ht="15" hidden="false" customHeight="false" outlineLevel="0" collapsed="false">
      <c r="A28" s="0" t="s">
        <v>1999</v>
      </c>
      <c r="B28" s="0" t="n">
        <v>59</v>
      </c>
    </row>
    <row r="29" customFormat="false" ht="15" hidden="false" customHeight="false" outlineLevel="0" collapsed="false">
      <c r="A29" s="0" t="s">
        <v>2011</v>
      </c>
      <c r="B29" s="0" t="n">
        <v>34</v>
      </c>
    </row>
    <row r="30" customFormat="false" ht="15" hidden="false" customHeight="false" outlineLevel="0" collapsed="false">
      <c r="A30" s="0" t="s">
        <v>2012</v>
      </c>
      <c r="B30" s="0" t="n">
        <v>37</v>
      </c>
    </row>
    <row r="31" customFormat="false" ht="15" hidden="false" customHeight="false" outlineLevel="0" collapsed="false">
      <c r="A31" s="0" t="s">
        <v>2000</v>
      </c>
      <c r="B31" s="0" t="n">
        <v>36</v>
      </c>
    </row>
    <row r="32" customFormat="false" ht="15" hidden="false" customHeight="false" outlineLevel="0" collapsed="false">
      <c r="A32" s="0" t="s">
        <v>2013</v>
      </c>
      <c r="B32" s="0" t="n">
        <v>26</v>
      </c>
    </row>
    <row r="33" customFormat="false" ht="15" hidden="false" customHeight="false" outlineLevel="0" collapsed="false">
      <c r="A33" s="0" t="s">
        <v>2014</v>
      </c>
      <c r="B33" s="0" t="n">
        <v>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N44" activeCellId="0" sqref="N44"/>
    </sheetView>
  </sheetViews>
  <sheetFormatPr defaultColWidth="8.71484375" defaultRowHeight="15" zeroHeight="true" outlineLevelRow="0" outlineLevelCol="0"/>
  <cols>
    <col collapsed="false" customWidth="false" hidden="true" outlineLevel="0" max="16384" min="30" style="0" width="8.71"/>
  </cols>
  <sheetData>
    <row r="1" customFormat="false" ht="15" hidden="false" customHeight="false" outlineLevel="0" collapsed="false"/>
    <row r="2" customFormat="false" ht="15" hidden="false" customHeight="false" outlineLevel="0" collapsed="false"/>
    <row r="3" customFormat="false" ht="15" hidden="false" customHeight="false" outlineLevel="0" collapsed="false"/>
    <row r="4" customFormat="false" ht="15" hidden="false" customHeight="false" outlineLevel="0" collapsed="false"/>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15" hidden="false" customHeight="false" outlineLevel="0" collapsed="false"/>
    <row r="12" customFormat="false" ht="15" hidden="false" customHeight="false" outlineLevel="0" collapsed="false"/>
    <row r="13" customFormat="false" ht="15" hidden="false" customHeight="false" outlineLevel="0" collapsed="false"/>
    <row r="14" customFormat="false" ht="15" hidden="false" customHeight="false" outlineLevel="0" collapsed="false"/>
    <row r="15" customFormat="false" ht="15" hidden="false" customHeight="false" outlineLevel="0" collapsed="false"/>
    <row r="16" customFormat="false" ht="15" hidden="false" customHeight="false" outlineLevel="0" collapsed="false"/>
    <row r="17" customFormat="false" ht="15" hidden="false" customHeight="false" outlineLevel="0" collapsed="false"/>
    <row r="18" customFormat="false" ht="15" hidden="false" customHeight="false" outlineLevel="0" collapsed="false"/>
    <row r="19" customFormat="false" ht="15" hidden="false" customHeight="false" outlineLevel="0" collapsed="false"/>
    <row r="20" customFormat="false" ht="15" hidden="false" customHeight="false" outlineLevel="0" collapsed="false"/>
    <row r="21" customFormat="false" ht="15" hidden="false" customHeight="false" outlineLevel="0" collapsed="false"/>
    <row r="22" customFormat="false" ht="15" hidden="false" customHeight="false" outlineLevel="0" collapsed="false"/>
    <row r="23" customFormat="false" ht="15" hidden="false" customHeight="false" outlineLevel="0" collapsed="false"/>
    <row r="24" customFormat="false" ht="15" hidden="false" customHeight="false" outlineLevel="0" collapsed="false"/>
    <row r="25" customFormat="false" ht="15" hidden="false" customHeight="false" outlineLevel="0" collapsed="false"/>
    <row r="26" customFormat="false" ht="15" hidden="false" customHeight="false" outlineLevel="0" collapsed="false"/>
    <row r="27" customFormat="false" ht="15" hidden="false" customHeight="false" outlineLevel="0" collapsed="false"/>
    <row r="28" customFormat="false" ht="15" hidden="false" customHeight="false" outlineLevel="0" collapsed="false"/>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row r="33" customFormat="false" ht="15" hidden="false" customHeight="false" outlineLevel="0" collapsed="false"/>
    <row r="34" customFormat="false" ht="15" hidden="false" customHeight="false" outlineLevel="0" collapsed="false"/>
    <row r="35" customFormat="false" ht="15" hidden="false" customHeight="false" outlineLevel="0" collapsed="false"/>
    <row r="36" customFormat="false" ht="15" hidden="false" customHeight="false" outlineLevel="0" collapsed="false"/>
    <row r="37" customFormat="false" ht="15" hidden="false" customHeight="false" outlineLevel="0" collapsed="false"/>
    <row r="38" customFormat="false" ht="15" hidden="false" customHeight="false" outlineLevel="0" collapsed="false"/>
    <row r="39" customFormat="false" ht="15" hidden="false" customHeight="false" outlineLevel="0" collapsed="false"/>
    <row r="40" customFormat="false" ht="15" hidden="false" customHeight="false" outlineLevel="0" collapsed="false"/>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sheetData>
  <sheetProtection sheet="true" objects="true" scenarios="true" selectLockedCells="true" selectUnlockedCells="true"/>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 activeCellId="0" sqref="K3"/>
    </sheetView>
  </sheetViews>
  <sheetFormatPr defaultColWidth="8.515625" defaultRowHeight="15" zeroHeight="false" outlineLevelRow="0" outlineLevelCol="0"/>
  <cols>
    <col collapsed="false" customWidth="true" hidden="false" outlineLevel="0" max="1" min="1" style="0" width="37.57"/>
    <col collapsed="false" customWidth="true" hidden="false" outlineLevel="0" max="2" min="2" style="0" width="47.86"/>
    <col collapsed="false" customWidth="true" hidden="false" outlineLevel="0" max="11" min="11" style="0" width="41.71"/>
    <col collapsed="false" customWidth="true" hidden="false" outlineLevel="0" max="12" min="12" style="0" width="21.14"/>
  </cols>
  <sheetData>
    <row r="1" customFormat="false" ht="15" hidden="false" customHeight="false" outlineLevel="0" collapsed="false">
      <c r="A1" s="0" t="s">
        <v>2015</v>
      </c>
      <c r="B1" s="0" t="s">
        <v>2016</v>
      </c>
    </row>
    <row r="2" customFormat="false" ht="15" hidden="false" customHeight="false" outlineLevel="0" collapsed="false">
      <c r="A2" s="0" t="s">
        <v>1986</v>
      </c>
      <c r="B2" s="0" t="s">
        <v>236</v>
      </c>
    </row>
    <row r="3" customFormat="false" ht="15" hidden="false" customHeight="false" outlineLevel="0" collapsed="false">
      <c r="A3" s="0" t="s">
        <v>1986</v>
      </c>
      <c r="B3" s="0" t="s">
        <v>168</v>
      </c>
      <c r="K3" s="385" t="s">
        <v>2015</v>
      </c>
      <c r="L3" s="386" t="s">
        <v>2017</v>
      </c>
    </row>
    <row r="4" customFormat="false" ht="15" hidden="false" customHeight="false" outlineLevel="0" collapsed="false">
      <c r="A4" s="0" t="s">
        <v>1986</v>
      </c>
      <c r="B4" s="0" t="s">
        <v>164</v>
      </c>
      <c r="K4" s="387" t="s">
        <v>1983</v>
      </c>
      <c r="L4" s="388" t="n">
        <v>10</v>
      </c>
    </row>
    <row r="5" customFormat="false" ht="15" hidden="false" customHeight="false" outlineLevel="0" collapsed="false">
      <c r="A5" s="0" t="s">
        <v>1986</v>
      </c>
      <c r="B5" s="0" t="s">
        <v>160</v>
      </c>
      <c r="K5" s="389" t="s">
        <v>1986</v>
      </c>
      <c r="L5" s="390" t="n">
        <v>22</v>
      </c>
    </row>
    <row r="6" customFormat="false" ht="15" hidden="false" customHeight="false" outlineLevel="0" collapsed="false">
      <c r="A6" s="0" t="s">
        <v>1986</v>
      </c>
      <c r="B6" s="0" t="s">
        <v>143</v>
      </c>
      <c r="K6" s="389" t="s">
        <v>1987</v>
      </c>
      <c r="L6" s="390" t="n">
        <v>15</v>
      </c>
    </row>
    <row r="7" customFormat="false" ht="15" hidden="false" customHeight="false" outlineLevel="0" collapsed="false">
      <c r="A7" s="0" t="s">
        <v>1986</v>
      </c>
      <c r="B7" s="0" t="s">
        <v>175</v>
      </c>
      <c r="K7" s="389" t="s">
        <v>1989</v>
      </c>
      <c r="L7" s="390" t="n">
        <v>10</v>
      </c>
    </row>
    <row r="8" customFormat="false" ht="15" hidden="false" customHeight="false" outlineLevel="0" collapsed="false">
      <c r="A8" s="0" t="s">
        <v>1986</v>
      </c>
      <c r="B8" s="0" t="s">
        <v>172</v>
      </c>
      <c r="K8" s="389" t="s">
        <v>1991</v>
      </c>
      <c r="L8" s="390" t="n">
        <v>10</v>
      </c>
    </row>
    <row r="9" customFormat="false" ht="15" hidden="false" customHeight="false" outlineLevel="0" collapsed="false">
      <c r="A9" s="0" t="s">
        <v>1986</v>
      </c>
      <c r="B9" s="0" t="s">
        <v>208</v>
      </c>
      <c r="K9" s="389" t="s">
        <v>1992</v>
      </c>
      <c r="L9" s="390" t="n">
        <v>43</v>
      </c>
    </row>
    <row r="10" customFormat="false" ht="15" hidden="false" customHeight="false" outlineLevel="0" collapsed="false">
      <c r="A10" s="0" t="s">
        <v>1986</v>
      </c>
      <c r="B10" s="0" t="s">
        <v>240</v>
      </c>
      <c r="K10" s="389" t="s">
        <v>1994</v>
      </c>
      <c r="L10" s="390" t="n">
        <v>31</v>
      </c>
    </row>
    <row r="11" customFormat="false" ht="15" hidden="false" customHeight="false" outlineLevel="0" collapsed="false">
      <c r="A11" s="0" t="s">
        <v>1986</v>
      </c>
      <c r="B11" s="0" t="s">
        <v>230</v>
      </c>
      <c r="K11" s="389" t="s">
        <v>1995</v>
      </c>
      <c r="L11" s="390" t="n">
        <v>26</v>
      </c>
    </row>
    <row r="12" customFormat="false" ht="15" hidden="false" customHeight="false" outlineLevel="0" collapsed="false">
      <c r="A12" s="0" t="s">
        <v>1986</v>
      </c>
      <c r="B12" s="0" t="s">
        <v>233</v>
      </c>
      <c r="K12" s="389" t="s">
        <v>1997</v>
      </c>
      <c r="L12" s="390" t="n">
        <v>13</v>
      </c>
    </row>
    <row r="13" customFormat="false" ht="15" hidden="false" customHeight="false" outlineLevel="0" collapsed="false">
      <c r="A13" s="0" t="s">
        <v>1986</v>
      </c>
      <c r="B13" s="0" t="s">
        <v>28</v>
      </c>
      <c r="K13" s="389" t="s">
        <v>1999</v>
      </c>
      <c r="L13" s="390" t="n">
        <v>31</v>
      </c>
    </row>
    <row r="14" customFormat="false" ht="15" hidden="false" customHeight="false" outlineLevel="0" collapsed="false">
      <c r="A14" s="0" t="s">
        <v>1986</v>
      </c>
      <c r="B14" s="0" t="s">
        <v>245</v>
      </c>
      <c r="K14" s="389" t="s">
        <v>2000</v>
      </c>
      <c r="L14" s="391" t="n">
        <v>23</v>
      </c>
    </row>
    <row r="15" customFormat="false" ht="15" hidden="false" customHeight="false" outlineLevel="0" collapsed="false">
      <c r="A15" s="0" t="s">
        <v>1986</v>
      </c>
      <c r="B15" s="0" t="s">
        <v>212</v>
      </c>
      <c r="K15" s="392" t="s">
        <v>2018</v>
      </c>
      <c r="L15" s="393" t="n">
        <v>234</v>
      </c>
    </row>
    <row r="16" customFormat="false" ht="15" hidden="false" customHeight="false" outlineLevel="0" collapsed="false">
      <c r="A16" s="0" t="s">
        <v>1986</v>
      </c>
      <c r="B16" s="0" t="s">
        <v>192</v>
      </c>
    </row>
    <row r="17" customFormat="false" ht="15" hidden="false" customHeight="false" outlineLevel="0" collapsed="false">
      <c r="A17" s="0" t="s">
        <v>1986</v>
      </c>
      <c r="B17" s="0" t="s">
        <v>215</v>
      </c>
    </row>
    <row r="18" customFormat="false" ht="15" hidden="false" customHeight="false" outlineLevel="0" collapsed="false">
      <c r="A18" s="0" t="s">
        <v>1986</v>
      </c>
      <c r="B18" s="0" t="s">
        <v>219</v>
      </c>
    </row>
    <row r="19" customFormat="false" ht="15" hidden="false" customHeight="false" outlineLevel="0" collapsed="false">
      <c r="A19" s="0" t="s">
        <v>1986</v>
      </c>
      <c r="B19" s="0" t="s">
        <v>148</v>
      </c>
    </row>
    <row r="20" customFormat="false" ht="15" hidden="false" customHeight="false" outlineLevel="0" collapsed="false">
      <c r="A20" s="0" t="s">
        <v>1986</v>
      </c>
      <c r="B20" s="0" t="s">
        <v>87</v>
      </c>
    </row>
    <row r="21" customFormat="false" ht="15" hidden="false" customHeight="false" outlineLevel="0" collapsed="false">
      <c r="A21" s="0" t="s">
        <v>1986</v>
      </c>
      <c r="B21" s="0" t="s">
        <v>222</v>
      </c>
    </row>
    <row r="22" customFormat="false" ht="15" hidden="false" customHeight="false" outlineLevel="0" collapsed="false">
      <c r="A22" s="0" t="s">
        <v>1986</v>
      </c>
      <c r="B22" s="0" t="s">
        <v>248</v>
      </c>
    </row>
    <row r="23" customFormat="false" ht="15" hidden="false" customHeight="false" outlineLevel="0" collapsed="false">
      <c r="A23" s="0" t="s">
        <v>1986</v>
      </c>
      <c r="B23" s="0" t="s">
        <v>226</v>
      </c>
    </row>
    <row r="24" customFormat="false" ht="15" hidden="false" customHeight="false" outlineLevel="0" collapsed="false">
      <c r="A24" s="0" t="s">
        <v>2000</v>
      </c>
      <c r="B24" s="0" t="s">
        <v>844</v>
      </c>
    </row>
    <row r="25" customFormat="false" ht="15" hidden="false" customHeight="false" outlineLevel="0" collapsed="false">
      <c r="A25" s="0" t="s">
        <v>2000</v>
      </c>
      <c r="B25" s="0" t="s">
        <v>168</v>
      </c>
    </row>
    <row r="26" customFormat="false" ht="15" hidden="false" customHeight="false" outlineLevel="0" collapsed="false">
      <c r="A26" s="0" t="s">
        <v>2000</v>
      </c>
      <c r="B26" s="0" t="s">
        <v>164</v>
      </c>
    </row>
    <row r="27" customFormat="false" ht="15" hidden="false" customHeight="false" outlineLevel="0" collapsed="false">
      <c r="A27" s="0" t="s">
        <v>2000</v>
      </c>
      <c r="B27" s="0" t="s">
        <v>160</v>
      </c>
    </row>
    <row r="28" customFormat="false" ht="15" hidden="false" customHeight="false" outlineLevel="0" collapsed="false">
      <c r="A28" s="0" t="s">
        <v>2000</v>
      </c>
      <c r="B28" s="0" t="s">
        <v>294</v>
      </c>
    </row>
    <row r="29" customFormat="false" ht="15" hidden="false" customHeight="false" outlineLevel="0" collapsed="false">
      <c r="A29" s="0" t="s">
        <v>2000</v>
      </c>
      <c r="B29" s="0" t="s">
        <v>858</v>
      </c>
    </row>
    <row r="30" customFormat="false" ht="15" hidden="false" customHeight="false" outlineLevel="0" collapsed="false">
      <c r="A30" s="0" t="s">
        <v>2000</v>
      </c>
      <c r="B30" s="0" t="s">
        <v>143</v>
      </c>
    </row>
    <row r="31" customFormat="false" ht="15" hidden="false" customHeight="false" outlineLevel="0" collapsed="false">
      <c r="A31" s="0" t="s">
        <v>2000</v>
      </c>
      <c r="B31" s="0" t="s">
        <v>852</v>
      </c>
    </row>
    <row r="32" customFormat="false" ht="15" hidden="false" customHeight="false" outlineLevel="0" collapsed="false">
      <c r="A32" s="0" t="s">
        <v>2000</v>
      </c>
      <c r="B32" s="0" t="s">
        <v>862</v>
      </c>
    </row>
    <row r="33" customFormat="false" ht="15" hidden="false" customHeight="false" outlineLevel="0" collapsed="false">
      <c r="A33" s="0" t="s">
        <v>2000</v>
      </c>
      <c r="B33" s="0" t="s">
        <v>833</v>
      </c>
    </row>
    <row r="34" customFormat="false" ht="15" hidden="false" customHeight="false" outlineLevel="0" collapsed="false">
      <c r="A34" s="0" t="s">
        <v>2000</v>
      </c>
      <c r="B34" s="0" t="s">
        <v>245</v>
      </c>
    </row>
    <row r="35" customFormat="false" ht="15" hidden="false" customHeight="false" outlineLevel="0" collapsed="false">
      <c r="A35" s="0" t="s">
        <v>2000</v>
      </c>
      <c r="B35" s="0" t="s">
        <v>175</v>
      </c>
    </row>
    <row r="36" customFormat="false" ht="15" hidden="false" customHeight="false" outlineLevel="0" collapsed="false">
      <c r="A36" s="0" t="s">
        <v>2000</v>
      </c>
      <c r="B36" s="0" t="s">
        <v>172</v>
      </c>
    </row>
    <row r="37" customFormat="false" ht="15" hidden="false" customHeight="false" outlineLevel="0" collapsed="false">
      <c r="A37" s="0" t="s">
        <v>2000</v>
      </c>
      <c r="B37" s="0" t="s">
        <v>192</v>
      </c>
    </row>
    <row r="38" customFormat="false" ht="15" hidden="false" customHeight="false" outlineLevel="0" collapsed="false">
      <c r="A38" s="0" t="s">
        <v>2000</v>
      </c>
      <c r="B38" s="0" t="s">
        <v>868</v>
      </c>
    </row>
    <row r="39" customFormat="false" ht="15" hidden="false" customHeight="false" outlineLevel="0" collapsed="false">
      <c r="A39" s="0" t="s">
        <v>2000</v>
      </c>
      <c r="B39" s="0" t="s">
        <v>848</v>
      </c>
    </row>
    <row r="40" customFormat="false" ht="15" hidden="false" customHeight="false" outlineLevel="0" collapsed="false">
      <c r="A40" s="0" t="s">
        <v>2000</v>
      </c>
      <c r="B40" s="0" t="s">
        <v>148</v>
      </c>
    </row>
    <row r="41" customFormat="false" ht="15" hidden="false" customHeight="false" outlineLevel="0" collapsed="false">
      <c r="A41" s="0" t="s">
        <v>2000</v>
      </c>
      <c r="B41" s="0" t="s">
        <v>222</v>
      </c>
    </row>
    <row r="42" customFormat="false" ht="15" hidden="false" customHeight="false" outlineLevel="0" collapsed="false">
      <c r="A42" s="0" t="s">
        <v>2000</v>
      </c>
      <c r="B42" s="0" t="s">
        <v>841</v>
      </c>
    </row>
    <row r="43" customFormat="false" ht="15" hidden="false" customHeight="false" outlineLevel="0" collapsed="false">
      <c r="A43" s="0" t="s">
        <v>2000</v>
      </c>
      <c r="B43" s="0" t="s">
        <v>837</v>
      </c>
    </row>
    <row r="44" customFormat="false" ht="15" hidden="false" customHeight="false" outlineLevel="0" collapsed="false">
      <c r="A44" s="0" t="s">
        <v>2000</v>
      </c>
      <c r="B44" s="0" t="s">
        <v>855</v>
      </c>
    </row>
    <row r="45" customFormat="false" ht="15" hidden="false" customHeight="false" outlineLevel="0" collapsed="false">
      <c r="A45" s="0" t="s">
        <v>2000</v>
      </c>
      <c r="B45" s="0" t="s">
        <v>28</v>
      </c>
    </row>
    <row r="46" customFormat="false" ht="15" hidden="false" customHeight="false" outlineLevel="0" collapsed="false">
      <c r="A46" s="0" t="s">
        <v>2000</v>
      </c>
      <c r="B46" s="0" t="s">
        <v>865</v>
      </c>
    </row>
    <row r="47" customFormat="false" ht="15" hidden="false" customHeight="false" outlineLevel="0" collapsed="false">
      <c r="A47" s="0" t="s">
        <v>1983</v>
      </c>
      <c r="B47" s="0" t="s">
        <v>188</v>
      </c>
    </row>
    <row r="48" customFormat="false" ht="15" hidden="false" customHeight="false" outlineLevel="0" collapsed="false">
      <c r="A48" s="0" t="s">
        <v>1983</v>
      </c>
      <c r="B48" s="0" t="s">
        <v>28</v>
      </c>
    </row>
    <row r="49" customFormat="false" ht="15" hidden="false" customHeight="false" outlineLevel="0" collapsed="false">
      <c r="A49" s="0" t="s">
        <v>1983</v>
      </c>
      <c r="B49" s="0" t="s">
        <v>168</v>
      </c>
    </row>
    <row r="50" customFormat="false" ht="15" hidden="false" customHeight="false" outlineLevel="0" collapsed="false">
      <c r="A50" s="0" t="s">
        <v>1983</v>
      </c>
      <c r="B50" s="0" t="s">
        <v>164</v>
      </c>
    </row>
    <row r="51" customFormat="false" ht="15" hidden="false" customHeight="false" outlineLevel="0" collapsed="false">
      <c r="A51" s="0" t="s">
        <v>1983</v>
      </c>
      <c r="B51" s="0" t="s">
        <v>160</v>
      </c>
    </row>
    <row r="52" customFormat="false" ht="15" hidden="false" customHeight="false" outlineLevel="0" collapsed="false">
      <c r="A52" s="0" t="s">
        <v>1983</v>
      </c>
      <c r="B52" s="0" t="s">
        <v>143</v>
      </c>
    </row>
    <row r="53" customFormat="false" ht="15" hidden="false" customHeight="false" outlineLevel="0" collapsed="false">
      <c r="A53" s="0" t="s">
        <v>1983</v>
      </c>
      <c r="B53" s="0" t="s">
        <v>175</v>
      </c>
    </row>
    <row r="54" customFormat="false" ht="15" hidden="false" customHeight="false" outlineLevel="0" collapsed="false">
      <c r="A54" s="0" t="s">
        <v>1983</v>
      </c>
      <c r="B54" s="0" t="s">
        <v>172</v>
      </c>
    </row>
    <row r="55" customFormat="false" ht="15" hidden="false" customHeight="false" outlineLevel="0" collapsed="false">
      <c r="A55" s="0" t="s">
        <v>1983</v>
      </c>
      <c r="B55" s="0" t="s">
        <v>192</v>
      </c>
    </row>
    <row r="56" customFormat="false" ht="15" hidden="false" customHeight="false" outlineLevel="0" collapsed="false">
      <c r="A56" s="0" t="s">
        <v>1983</v>
      </c>
      <c r="B56" s="0" t="s">
        <v>148</v>
      </c>
    </row>
    <row r="57" customFormat="false" ht="15" hidden="false" customHeight="false" outlineLevel="0" collapsed="false">
      <c r="A57" s="0" t="s">
        <v>1999</v>
      </c>
      <c r="B57" s="0" t="s">
        <v>673</v>
      </c>
    </row>
    <row r="58" customFormat="false" ht="15" hidden="false" customHeight="false" outlineLevel="0" collapsed="false">
      <c r="A58" s="0" t="s">
        <v>1999</v>
      </c>
      <c r="B58" s="0" t="s">
        <v>677</v>
      </c>
    </row>
    <row r="59" customFormat="false" ht="15" hidden="false" customHeight="false" outlineLevel="0" collapsed="false">
      <c r="A59" s="0" t="s">
        <v>1999</v>
      </c>
      <c r="B59" s="0" t="s">
        <v>236</v>
      </c>
    </row>
    <row r="60" customFormat="false" ht="15" hidden="false" customHeight="false" outlineLevel="0" collapsed="false">
      <c r="A60" s="0" t="s">
        <v>1999</v>
      </c>
      <c r="B60" s="0" t="s">
        <v>774</v>
      </c>
    </row>
    <row r="61" customFormat="false" ht="15" hidden="false" customHeight="false" outlineLevel="0" collapsed="false">
      <c r="A61" s="0" t="s">
        <v>1999</v>
      </c>
      <c r="B61" s="0" t="s">
        <v>777</v>
      </c>
    </row>
    <row r="62" customFormat="false" ht="15" hidden="false" customHeight="false" outlineLevel="0" collapsed="false">
      <c r="A62" s="0" t="s">
        <v>1999</v>
      </c>
      <c r="B62" s="0" t="s">
        <v>168</v>
      </c>
    </row>
    <row r="63" customFormat="false" ht="15" hidden="false" customHeight="false" outlineLevel="0" collapsed="false">
      <c r="A63" s="0" t="s">
        <v>1999</v>
      </c>
      <c r="B63" s="0" t="s">
        <v>164</v>
      </c>
    </row>
    <row r="64" customFormat="false" ht="15" hidden="false" customHeight="false" outlineLevel="0" collapsed="false">
      <c r="A64" s="0" t="s">
        <v>1999</v>
      </c>
      <c r="B64" s="0" t="s">
        <v>160</v>
      </c>
    </row>
    <row r="65" customFormat="false" ht="15" hidden="false" customHeight="false" outlineLevel="0" collapsed="false">
      <c r="A65" s="0" t="s">
        <v>1999</v>
      </c>
      <c r="B65" s="0" t="s">
        <v>294</v>
      </c>
    </row>
    <row r="66" customFormat="false" ht="15" hidden="false" customHeight="false" outlineLevel="0" collapsed="false">
      <c r="A66" s="0" t="s">
        <v>1999</v>
      </c>
      <c r="B66" s="0" t="s">
        <v>783</v>
      </c>
    </row>
    <row r="67" customFormat="false" ht="15" hidden="false" customHeight="false" outlineLevel="0" collapsed="false">
      <c r="A67" s="0" t="s">
        <v>1999</v>
      </c>
      <c r="B67" s="0" t="s">
        <v>798</v>
      </c>
    </row>
    <row r="68" customFormat="false" ht="15" hidden="false" customHeight="false" outlineLevel="0" collapsed="false">
      <c r="A68" s="0" t="s">
        <v>1999</v>
      </c>
      <c r="B68" s="0" t="s">
        <v>790</v>
      </c>
    </row>
    <row r="69" customFormat="false" ht="15" hidden="false" customHeight="false" outlineLevel="0" collapsed="false">
      <c r="A69" s="0" t="s">
        <v>1999</v>
      </c>
      <c r="B69" s="0" t="s">
        <v>694</v>
      </c>
    </row>
    <row r="70" customFormat="false" ht="15" hidden="false" customHeight="false" outlineLevel="0" collapsed="false">
      <c r="A70" s="0" t="s">
        <v>1999</v>
      </c>
      <c r="B70" s="0" t="s">
        <v>697</v>
      </c>
    </row>
    <row r="71" customFormat="false" ht="15" hidden="false" customHeight="false" outlineLevel="0" collapsed="false">
      <c r="A71" s="0" t="s">
        <v>1999</v>
      </c>
      <c r="B71" s="0" t="s">
        <v>143</v>
      </c>
    </row>
    <row r="72" customFormat="false" ht="15" hidden="false" customHeight="false" outlineLevel="0" collapsed="false">
      <c r="A72" s="0" t="s">
        <v>1999</v>
      </c>
      <c r="B72" s="0" t="s">
        <v>804</v>
      </c>
    </row>
    <row r="73" customFormat="false" ht="15" hidden="false" customHeight="false" outlineLevel="0" collapsed="false">
      <c r="A73" s="0" t="s">
        <v>1999</v>
      </c>
      <c r="B73" s="0" t="s">
        <v>721</v>
      </c>
    </row>
    <row r="74" customFormat="false" ht="15" hidden="false" customHeight="false" outlineLevel="0" collapsed="false">
      <c r="A74" s="0" t="s">
        <v>1999</v>
      </c>
      <c r="B74" s="0" t="s">
        <v>245</v>
      </c>
    </row>
    <row r="75" customFormat="false" ht="15" hidden="false" customHeight="false" outlineLevel="0" collapsed="false">
      <c r="A75" s="0" t="s">
        <v>1999</v>
      </c>
      <c r="B75" s="0" t="s">
        <v>175</v>
      </c>
    </row>
    <row r="76" customFormat="false" ht="15" hidden="false" customHeight="false" outlineLevel="0" collapsed="false">
      <c r="A76" s="0" t="s">
        <v>1999</v>
      </c>
      <c r="B76" s="0" t="s">
        <v>172</v>
      </c>
    </row>
    <row r="77" customFormat="false" ht="15" hidden="false" customHeight="false" outlineLevel="0" collapsed="false">
      <c r="A77" s="0" t="s">
        <v>1999</v>
      </c>
      <c r="B77" s="0" t="s">
        <v>192</v>
      </c>
    </row>
    <row r="78" customFormat="false" ht="15" hidden="false" customHeight="false" outlineLevel="0" collapsed="false">
      <c r="A78" s="0" t="s">
        <v>1999</v>
      </c>
      <c r="B78" s="0" t="s">
        <v>148</v>
      </c>
    </row>
    <row r="79" customFormat="false" ht="15" hidden="false" customHeight="false" outlineLevel="0" collapsed="false">
      <c r="A79" s="0" t="s">
        <v>1999</v>
      </c>
      <c r="B79" s="0" t="s">
        <v>780</v>
      </c>
    </row>
    <row r="80" customFormat="false" ht="15" hidden="false" customHeight="false" outlineLevel="0" collapsed="false">
      <c r="A80" s="0" t="s">
        <v>1999</v>
      </c>
      <c r="B80" s="0" t="s">
        <v>801</v>
      </c>
    </row>
    <row r="81" customFormat="false" ht="15" hidden="false" customHeight="false" outlineLevel="0" collapsed="false">
      <c r="A81" s="0" t="s">
        <v>1999</v>
      </c>
      <c r="B81" s="0" t="s">
        <v>28</v>
      </c>
    </row>
    <row r="82" customFormat="false" ht="15" hidden="false" customHeight="false" outlineLevel="0" collapsed="false">
      <c r="A82" s="0" t="s">
        <v>1999</v>
      </c>
      <c r="B82" s="0" t="s">
        <v>758</v>
      </c>
    </row>
    <row r="83" customFormat="false" ht="15" hidden="false" customHeight="false" outlineLevel="0" collapsed="false">
      <c r="A83" s="0" t="s">
        <v>1999</v>
      </c>
      <c r="B83" s="0" t="s">
        <v>786</v>
      </c>
    </row>
    <row r="84" customFormat="false" ht="15" hidden="false" customHeight="false" outlineLevel="0" collapsed="false">
      <c r="A84" s="0" t="s">
        <v>1999</v>
      </c>
      <c r="B84" s="0" t="s">
        <v>794</v>
      </c>
    </row>
    <row r="85" customFormat="false" ht="15" hidden="false" customHeight="false" outlineLevel="0" collapsed="false">
      <c r="A85" s="0" t="s">
        <v>1999</v>
      </c>
      <c r="B85" s="0" t="s">
        <v>761</v>
      </c>
    </row>
    <row r="86" customFormat="false" ht="15" hidden="false" customHeight="false" outlineLevel="0" collapsed="false">
      <c r="A86" s="0" t="s">
        <v>1999</v>
      </c>
      <c r="B86" s="0" t="s">
        <v>765</v>
      </c>
    </row>
    <row r="87" customFormat="false" ht="15" hidden="false" customHeight="false" outlineLevel="0" collapsed="false">
      <c r="A87" s="0" t="s">
        <v>1999</v>
      </c>
      <c r="B87" s="0" t="s">
        <v>275</v>
      </c>
    </row>
    <row r="88" customFormat="false" ht="15" hidden="false" customHeight="false" outlineLevel="0" collapsed="false">
      <c r="A88" s="0" t="s">
        <v>1994</v>
      </c>
      <c r="B88" s="0" t="s">
        <v>655</v>
      </c>
    </row>
    <row r="89" customFormat="false" ht="15" hidden="false" customHeight="false" outlineLevel="0" collapsed="false">
      <c r="A89" s="0" t="s">
        <v>1994</v>
      </c>
      <c r="B89" s="0" t="s">
        <v>650</v>
      </c>
    </row>
    <row r="90" customFormat="false" ht="15" hidden="false" customHeight="false" outlineLevel="0" collapsed="false">
      <c r="A90" s="0" t="s">
        <v>1994</v>
      </c>
      <c r="B90" s="0" t="s">
        <v>168</v>
      </c>
    </row>
    <row r="91" customFormat="false" ht="15" hidden="false" customHeight="false" outlineLevel="0" collapsed="false">
      <c r="A91" s="0" t="s">
        <v>1994</v>
      </c>
      <c r="B91" s="0" t="s">
        <v>164</v>
      </c>
    </row>
    <row r="92" customFormat="false" ht="15" hidden="false" customHeight="false" outlineLevel="0" collapsed="false">
      <c r="A92" s="0" t="s">
        <v>1994</v>
      </c>
      <c r="B92" s="0" t="s">
        <v>160</v>
      </c>
    </row>
    <row r="93" customFormat="false" ht="15" hidden="false" customHeight="false" outlineLevel="0" collapsed="false">
      <c r="A93" s="0" t="s">
        <v>1994</v>
      </c>
      <c r="B93" s="0" t="s">
        <v>494</v>
      </c>
    </row>
    <row r="94" customFormat="false" ht="15" hidden="false" customHeight="false" outlineLevel="0" collapsed="false">
      <c r="A94" s="0" t="s">
        <v>1994</v>
      </c>
      <c r="B94" s="0" t="s">
        <v>637</v>
      </c>
    </row>
    <row r="95" customFormat="false" ht="15" hidden="false" customHeight="false" outlineLevel="0" collapsed="false">
      <c r="A95" s="0" t="s">
        <v>1994</v>
      </c>
      <c r="B95" s="0" t="s">
        <v>653</v>
      </c>
    </row>
    <row r="96" customFormat="false" ht="15" hidden="false" customHeight="false" outlineLevel="0" collapsed="false">
      <c r="A96" s="0" t="s">
        <v>1994</v>
      </c>
      <c r="B96" s="0" t="s">
        <v>531</v>
      </c>
    </row>
    <row r="97" customFormat="false" ht="15" hidden="false" customHeight="false" outlineLevel="0" collapsed="false">
      <c r="A97" s="0" t="s">
        <v>1994</v>
      </c>
      <c r="B97" s="0" t="s">
        <v>143</v>
      </c>
    </row>
    <row r="98" customFormat="false" ht="15" hidden="false" customHeight="false" outlineLevel="0" collapsed="false">
      <c r="A98" s="0" t="s">
        <v>1994</v>
      </c>
      <c r="B98" s="0" t="s">
        <v>503</v>
      </c>
    </row>
    <row r="99" customFormat="false" ht="15" hidden="false" customHeight="false" outlineLevel="0" collapsed="false">
      <c r="A99" s="0" t="s">
        <v>1994</v>
      </c>
      <c r="B99" s="0" t="s">
        <v>572</v>
      </c>
    </row>
    <row r="100" customFormat="false" ht="15" hidden="false" customHeight="false" outlineLevel="0" collapsed="false">
      <c r="A100" s="0" t="s">
        <v>1994</v>
      </c>
      <c r="B100" s="0" t="s">
        <v>175</v>
      </c>
    </row>
    <row r="101" customFormat="false" ht="15" hidden="false" customHeight="false" outlineLevel="0" collapsed="false">
      <c r="A101" s="0" t="s">
        <v>1994</v>
      </c>
      <c r="B101" s="0" t="s">
        <v>172</v>
      </c>
    </row>
    <row r="102" customFormat="false" ht="15" hidden="false" customHeight="false" outlineLevel="0" collapsed="false">
      <c r="A102" s="0" t="s">
        <v>1994</v>
      </c>
      <c r="B102" s="0" t="s">
        <v>598</v>
      </c>
    </row>
    <row r="103" customFormat="false" ht="15" hidden="false" customHeight="false" outlineLevel="0" collapsed="false">
      <c r="A103" s="0" t="s">
        <v>1994</v>
      </c>
      <c r="B103" s="0" t="s">
        <v>601</v>
      </c>
    </row>
    <row r="104" customFormat="false" ht="15" hidden="false" customHeight="false" outlineLevel="0" collapsed="false">
      <c r="A104" s="0" t="s">
        <v>1994</v>
      </c>
      <c r="B104" s="0" t="s">
        <v>192</v>
      </c>
    </row>
    <row r="105" customFormat="false" ht="15" hidden="false" customHeight="false" outlineLevel="0" collapsed="false">
      <c r="A105" s="0" t="s">
        <v>1994</v>
      </c>
      <c r="B105" s="0" t="s">
        <v>620</v>
      </c>
    </row>
    <row r="106" customFormat="false" ht="15" hidden="false" customHeight="false" outlineLevel="0" collapsed="false">
      <c r="A106" s="0" t="s">
        <v>1994</v>
      </c>
      <c r="B106" s="0" t="s">
        <v>604</v>
      </c>
    </row>
    <row r="107" customFormat="false" ht="15" hidden="false" customHeight="false" outlineLevel="0" collapsed="false">
      <c r="A107" s="0" t="s">
        <v>1994</v>
      </c>
      <c r="B107" s="0" t="s">
        <v>608</v>
      </c>
    </row>
    <row r="108" customFormat="false" ht="15" hidden="false" customHeight="false" outlineLevel="0" collapsed="false">
      <c r="A108" s="0" t="s">
        <v>1994</v>
      </c>
      <c r="B108" s="0" t="s">
        <v>612</v>
      </c>
    </row>
    <row r="109" customFormat="false" ht="15" hidden="false" customHeight="false" outlineLevel="0" collapsed="false">
      <c r="A109" s="0" t="s">
        <v>1994</v>
      </c>
      <c r="B109" s="0" t="s">
        <v>616</v>
      </c>
    </row>
    <row r="110" customFormat="false" ht="15" hidden="false" customHeight="false" outlineLevel="0" collapsed="false">
      <c r="A110" s="0" t="s">
        <v>1994</v>
      </c>
      <c r="B110" s="0" t="s">
        <v>623</v>
      </c>
    </row>
    <row r="111" customFormat="false" ht="15" hidden="false" customHeight="false" outlineLevel="0" collapsed="false">
      <c r="A111" s="0" t="s">
        <v>1994</v>
      </c>
      <c r="B111" s="0" t="s">
        <v>641</v>
      </c>
    </row>
    <row r="112" customFormat="false" ht="15" hidden="false" customHeight="false" outlineLevel="0" collapsed="false">
      <c r="A112" s="0" t="s">
        <v>1994</v>
      </c>
      <c r="B112" s="0" t="s">
        <v>634</v>
      </c>
    </row>
    <row r="113" customFormat="false" ht="15" hidden="false" customHeight="false" outlineLevel="0" collapsed="false">
      <c r="A113" s="0" t="s">
        <v>1994</v>
      </c>
      <c r="B113" s="0" t="s">
        <v>631</v>
      </c>
    </row>
    <row r="114" customFormat="false" ht="15" hidden="false" customHeight="false" outlineLevel="0" collapsed="false">
      <c r="A114" s="0" t="s">
        <v>1994</v>
      </c>
      <c r="B114" s="0" t="s">
        <v>510</v>
      </c>
    </row>
    <row r="115" customFormat="false" ht="15" hidden="false" customHeight="false" outlineLevel="0" collapsed="false">
      <c r="A115" s="0" t="s">
        <v>1994</v>
      </c>
      <c r="B115" s="0" t="s">
        <v>647</v>
      </c>
    </row>
    <row r="116" customFormat="false" ht="15" hidden="false" customHeight="false" outlineLevel="0" collapsed="false">
      <c r="A116" s="0" t="s">
        <v>1994</v>
      </c>
      <c r="B116" s="0" t="s">
        <v>28</v>
      </c>
    </row>
    <row r="117" customFormat="false" ht="15" hidden="false" customHeight="false" outlineLevel="0" collapsed="false">
      <c r="A117" s="0" t="s">
        <v>1994</v>
      </c>
      <c r="B117" s="0" t="s">
        <v>99</v>
      </c>
    </row>
    <row r="118" customFormat="false" ht="15" hidden="false" customHeight="false" outlineLevel="0" collapsed="false">
      <c r="A118" s="0" t="s">
        <v>1994</v>
      </c>
      <c r="B118" s="0" t="s">
        <v>96</v>
      </c>
    </row>
    <row r="119" customFormat="false" ht="15" hidden="false" customHeight="false" outlineLevel="0" collapsed="false">
      <c r="A119" s="0" t="s">
        <v>1995</v>
      </c>
      <c r="B119" s="0" t="s">
        <v>168</v>
      </c>
    </row>
    <row r="120" customFormat="false" ht="15" hidden="false" customHeight="false" outlineLevel="0" collapsed="false">
      <c r="A120" s="0" t="s">
        <v>1995</v>
      </c>
      <c r="B120" s="0" t="s">
        <v>164</v>
      </c>
    </row>
    <row r="121" customFormat="false" ht="15" hidden="false" customHeight="false" outlineLevel="0" collapsed="false">
      <c r="A121" s="0" t="s">
        <v>1995</v>
      </c>
      <c r="B121" s="0" t="s">
        <v>160</v>
      </c>
    </row>
    <row r="122" customFormat="false" ht="15" hidden="false" customHeight="false" outlineLevel="0" collapsed="false">
      <c r="A122" s="0" t="s">
        <v>1995</v>
      </c>
      <c r="B122" s="0" t="s">
        <v>494</v>
      </c>
    </row>
    <row r="123" customFormat="false" ht="15" hidden="false" customHeight="false" outlineLevel="0" collapsed="false">
      <c r="A123" s="0" t="s">
        <v>1995</v>
      </c>
      <c r="B123" s="0" t="s">
        <v>524</v>
      </c>
    </row>
    <row r="124" customFormat="false" ht="15" hidden="false" customHeight="false" outlineLevel="0" collapsed="false">
      <c r="A124" s="0" t="s">
        <v>1995</v>
      </c>
      <c r="B124" s="0" t="s">
        <v>554</v>
      </c>
    </row>
    <row r="125" customFormat="false" ht="15" hidden="false" customHeight="false" outlineLevel="0" collapsed="false">
      <c r="A125" s="0" t="s">
        <v>1995</v>
      </c>
      <c r="B125" s="0" t="s">
        <v>517</v>
      </c>
    </row>
    <row r="126" customFormat="false" ht="15" hidden="false" customHeight="false" outlineLevel="0" collapsed="false">
      <c r="A126" s="0" t="s">
        <v>1995</v>
      </c>
      <c r="B126" s="0" t="s">
        <v>497</v>
      </c>
    </row>
    <row r="127" customFormat="false" ht="15" hidden="false" customHeight="false" outlineLevel="0" collapsed="false">
      <c r="A127" s="0" t="s">
        <v>1995</v>
      </c>
      <c r="B127" s="0" t="s">
        <v>527</v>
      </c>
    </row>
    <row r="128" customFormat="false" ht="15" hidden="false" customHeight="false" outlineLevel="0" collapsed="false">
      <c r="A128" s="0" t="s">
        <v>1995</v>
      </c>
      <c r="B128" s="0" t="s">
        <v>531</v>
      </c>
    </row>
    <row r="129" customFormat="false" ht="15" hidden="false" customHeight="false" outlineLevel="0" collapsed="false">
      <c r="A129" s="0" t="s">
        <v>1995</v>
      </c>
      <c r="B129" s="0" t="s">
        <v>143</v>
      </c>
    </row>
    <row r="130" customFormat="false" ht="15" hidden="false" customHeight="false" outlineLevel="0" collapsed="false">
      <c r="A130" s="0" t="s">
        <v>1995</v>
      </c>
      <c r="B130" s="0" t="s">
        <v>503</v>
      </c>
    </row>
    <row r="131" customFormat="false" ht="15" hidden="false" customHeight="false" outlineLevel="0" collapsed="false">
      <c r="A131" s="0" t="s">
        <v>1995</v>
      </c>
      <c r="B131" s="0" t="s">
        <v>551</v>
      </c>
    </row>
    <row r="132" customFormat="false" ht="15" hidden="false" customHeight="false" outlineLevel="0" collapsed="false">
      <c r="A132" s="0" t="s">
        <v>1995</v>
      </c>
      <c r="B132" s="0" t="s">
        <v>520</v>
      </c>
    </row>
    <row r="133" customFormat="false" ht="15" hidden="false" customHeight="false" outlineLevel="0" collapsed="false">
      <c r="A133" s="0" t="s">
        <v>1995</v>
      </c>
      <c r="B133" s="0" t="s">
        <v>175</v>
      </c>
    </row>
    <row r="134" customFormat="false" ht="15" hidden="false" customHeight="false" outlineLevel="0" collapsed="false">
      <c r="A134" s="0" t="s">
        <v>1995</v>
      </c>
      <c r="B134" s="0" t="s">
        <v>172</v>
      </c>
    </row>
    <row r="135" customFormat="false" ht="15" hidden="false" customHeight="false" outlineLevel="0" collapsed="false">
      <c r="A135" s="0" t="s">
        <v>1995</v>
      </c>
      <c r="B135" s="0" t="s">
        <v>192</v>
      </c>
    </row>
    <row r="136" customFormat="false" ht="15" hidden="false" customHeight="false" outlineLevel="0" collapsed="false">
      <c r="A136" s="0" t="s">
        <v>1995</v>
      </c>
      <c r="B136" s="0" t="s">
        <v>534</v>
      </c>
    </row>
    <row r="137" customFormat="false" ht="15" hidden="false" customHeight="false" outlineLevel="0" collapsed="false">
      <c r="A137" s="0" t="s">
        <v>1995</v>
      </c>
      <c r="B137" s="0" t="s">
        <v>538</v>
      </c>
    </row>
    <row r="138" customFormat="false" ht="15" hidden="false" customHeight="false" outlineLevel="0" collapsed="false">
      <c r="A138" s="0" t="s">
        <v>1995</v>
      </c>
      <c r="B138" s="0" t="s">
        <v>510</v>
      </c>
    </row>
    <row r="139" customFormat="false" ht="15" hidden="false" customHeight="false" outlineLevel="0" collapsed="false">
      <c r="A139" s="0" t="s">
        <v>1995</v>
      </c>
      <c r="B139" s="0" t="s">
        <v>545</v>
      </c>
    </row>
    <row r="140" customFormat="false" ht="15" hidden="false" customHeight="false" outlineLevel="0" collapsed="false">
      <c r="A140" s="0" t="s">
        <v>1995</v>
      </c>
      <c r="B140" s="0" t="s">
        <v>548</v>
      </c>
    </row>
    <row r="141" customFormat="false" ht="15" hidden="false" customHeight="false" outlineLevel="0" collapsed="false">
      <c r="A141" s="0" t="s">
        <v>1995</v>
      </c>
      <c r="B141" s="0" t="s">
        <v>28</v>
      </c>
    </row>
    <row r="142" customFormat="false" ht="15" hidden="false" customHeight="false" outlineLevel="0" collapsed="false">
      <c r="A142" s="0" t="s">
        <v>1995</v>
      </c>
      <c r="B142" s="0" t="s">
        <v>96</v>
      </c>
    </row>
    <row r="143" customFormat="false" ht="15" hidden="false" customHeight="false" outlineLevel="0" collapsed="false">
      <c r="A143" s="0" t="s">
        <v>1995</v>
      </c>
      <c r="B143" s="0" t="s">
        <v>513</v>
      </c>
    </row>
    <row r="144" customFormat="false" ht="15" hidden="false" customHeight="false" outlineLevel="0" collapsed="false">
      <c r="A144" s="0" t="s">
        <v>1995</v>
      </c>
      <c r="B144" s="0" t="s">
        <v>542</v>
      </c>
    </row>
    <row r="145" customFormat="false" ht="15" hidden="false" customHeight="false" outlineLevel="0" collapsed="false">
      <c r="A145" s="0" t="s">
        <v>1997</v>
      </c>
      <c r="B145" s="0" t="s">
        <v>168</v>
      </c>
    </row>
    <row r="146" customFormat="false" ht="15" hidden="false" customHeight="false" outlineLevel="0" collapsed="false">
      <c r="A146" s="0" t="s">
        <v>1997</v>
      </c>
      <c r="B146" s="0" t="s">
        <v>164</v>
      </c>
    </row>
    <row r="147" customFormat="false" ht="15" hidden="false" customHeight="false" outlineLevel="0" collapsed="false">
      <c r="A147" s="0" t="s">
        <v>1997</v>
      </c>
      <c r="B147" s="0" t="s">
        <v>160</v>
      </c>
    </row>
    <row r="148" customFormat="false" ht="15" hidden="false" customHeight="false" outlineLevel="0" collapsed="false">
      <c r="A148" s="0" t="s">
        <v>1997</v>
      </c>
      <c r="B148" s="0" t="s">
        <v>578</v>
      </c>
    </row>
    <row r="149" customFormat="false" ht="15" hidden="false" customHeight="false" outlineLevel="0" collapsed="false">
      <c r="A149" s="0" t="s">
        <v>1997</v>
      </c>
      <c r="B149" s="0" t="s">
        <v>143</v>
      </c>
    </row>
    <row r="150" customFormat="false" ht="15" hidden="false" customHeight="false" outlineLevel="0" collapsed="false">
      <c r="A150" s="0" t="s">
        <v>1997</v>
      </c>
      <c r="B150" s="0" t="s">
        <v>572</v>
      </c>
    </row>
    <row r="151" customFormat="false" ht="15" hidden="false" customHeight="false" outlineLevel="0" collapsed="false">
      <c r="A151" s="0" t="s">
        <v>1997</v>
      </c>
      <c r="B151" s="0" t="s">
        <v>175</v>
      </c>
    </row>
    <row r="152" customFormat="false" ht="15" hidden="false" customHeight="false" outlineLevel="0" collapsed="false">
      <c r="A152" s="0" t="s">
        <v>1997</v>
      </c>
      <c r="B152" s="0" t="s">
        <v>172</v>
      </c>
    </row>
    <row r="153" customFormat="false" ht="15" hidden="false" customHeight="false" outlineLevel="0" collapsed="false">
      <c r="A153" s="0" t="s">
        <v>1997</v>
      </c>
      <c r="B153" s="0" t="s">
        <v>192</v>
      </c>
    </row>
    <row r="154" customFormat="false" ht="15" hidden="false" customHeight="false" outlineLevel="0" collapsed="false">
      <c r="A154" s="0" t="s">
        <v>1997</v>
      </c>
      <c r="B154" s="0" t="s">
        <v>87</v>
      </c>
    </row>
    <row r="155" customFormat="false" ht="15" hidden="false" customHeight="false" outlineLevel="0" collapsed="false">
      <c r="A155" s="0" t="s">
        <v>1997</v>
      </c>
      <c r="B155" s="0" t="s">
        <v>90</v>
      </c>
    </row>
    <row r="156" customFormat="false" ht="15" hidden="false" customHeight="false" outlineLevel="0" collapsed="false">
      <c r="A156" s="0" t="s">
        <v>1997</v>
      </c>
      <c r="B156" s="0" t="s">
        <v>28</v>
      </c>
    </row>
    <row r="157" customFormat="false" ht="15" hidden="false" customHeight="false" outlineLevel="0" collapsed="false">
      <c r="A157" s="0" t="s">
        <v>1997</v>
      </c>
      <c r="B157" s="0" t="s">
        <v>277</v>
      </c>
    </row>
    <row r="158" customFormat="false" ht="15" hidden="false" customHeight="false" outlineLevel="0" collapsed="false">
      <c r="A158" s="0" t="s">
        <v>1989</v>
      </c>
      <c r="B158" s="0" t="s">
        <v>68</v>
      </c>
    </row>
    <row r="159" customFormat="false" ht="15" hidden="false" customHeight="false" outlineLevel="0" collapsed="false">
      <c r="A159" s="0" t="s">
        <v>1989</v>
      </c>
      <c r="B159" s="0" t="s">
        <v>168</v>
      </c>
    </row>
    <row r="160" customFormat="false" ht="15" hidden="false" customHeight="false" outlineLevel="0" collapsed="false">
      <c r="A160" s="0" t="s">
        <v>1989</v>
      </c>
      <c r="B160" s="0" t="s">
        <v>164</v>
      </c>
    </row>
    <row r="161" customFormat="false" ht="15" hidden="false" customHeight="false" outlineLevel="0" collapsed="false">
      <c r="A161" s="0" t="s">
        <v>1989</v>
      </c>
      <c r="B161" s="0" t="s">
        <v>160</v>
      </c>
    </row>
    <row r="162" customFormat="false" ht="15" hidden="false" customHeight="false" outlineLevel="0" collapsed="false">
      <c r="A162" s="0" t="s">
        <v>1989</v>
      </c>
      <c r="B162" s="0" t="s">
        <v>143</v>
      </c>
    </row>
    <row r="163" customFormat="false" ht="15" hidden="false" customHeight="false" outlineLevel="0" collapsed="false">
      <c r="A163" s="0" t="s">
        <v>1989</v>
      </c>
      <c r="B163" s="0" t="s">
        <v>175</v>
      </c>
    </row>
    <row r="164" customFormat="false" ht="15" hidden="false" customHeight="false" outlineLevel="0" collapsed="false">
      <c r="A164" s="0" t="s">
        <v>1989</v>
      </c>
      <c r="B164" s="0" t="s">
        <v>172</v>
      </c>
    </row>
    <row r="165" customFormat="false" ht="15" hidden="false" customHeight="false" outlineLevel="0" collapsed="false">
      <c r="A165" s="0" t="s">
        <v>1989</v>
      </c>
      <c r="B165" s="0" t="s">
        <v>192</v>
      </c>
    </row>
    <row r="166" customFormat="false" ht="15" hidden="false" customHeight="false" outlineLevel="0" collapsed="false">
      <c r="A166" s="0" t="s">
        <v>1989</v>
      </c>
      <c r="B166" s="0" t="s">
        <v>28</v>
      </c>
    </row>
    <row r="167" customFormat="false" ht="15" hidden="false" customHeight="false" outlineLevel="0" collapsed="false">
      <c r="A167" s="0" t="s">
        <v>1989</v>
      </c>
      <c r="B167" s="0" t="s">
        <v>90</v>
      </c>
    </row>
    <row r="168" customFormat="false" ht="15" hidden="false" customHeight="false" outlineLevel="0" collapsed="false">
      <c r="A168" s="0" t="s">
        <v>1991</v>
      </c>
      <c r="B168" s="0" t="s">
        <v>68</v>
      </c>
    </row>
    <row r="169" customFormat="false" ht="15" hidden="false" customHeight="false" outlineLevel="0" collapsed="false">
      <c r="A169" s="0" t="s">
        <v>1991</v>
      </c>
      <c r="B169" s="0" t="s">
        <v>168</v>
      </c>
    </row>
    <row r="170" customFormat="false" ht="15" hidden="false" customHeight="false" outlineLevel="0" collapsed="false">
      <c r="A170" s="0" t="s">
        <v>1991</v>
      </c>
      <c r="B170" s="0" t="s">
        <v>164</v>
      </c>
    </row>
    <row r="171" customFormat="false" ht="15" hidden="false" customHeight="false" outlineLevel="0" collapsed="false">
      <c r="A171" s="0" t="s">
        <v>1991</v>
      </c>
      <c r="B171" s="0" t="s">
        <v>160</v>
      </c>
    </row>
    <row r="172" customFormat="false" ht="15" hidden="false" customHeight="false" outlineLevel="0" collapsed="false">
      <c r="A172" s="0" t="s">
        <v>1991</v>
      </c>
      <c r="B172" s="0" t="s">
        <v>143</v>
      </c>
    </row>
    <row r="173" customFormat="false" ht="15" hidden="false" customHeight="false" outlineLevel="0" collapsed="false">
      <c r="A173" s="0" t="s">
        <v>1991</v>
      </c>
      <c r="B173" s="0" t="s">
        <v>175</v>
      </c>
    </row>
    <row r="174" customFormat="false" ht="15" hidden="false" customHeight="false" outlineLevel="0" collapsed="false">
      <c r="A174" s="0" t="s">
        <v>1991</v>
      </c>
      <c r="B174" s="0" t="s">
        <v>172</v>
      </c>
    </row>
    <row r="175" customFormat="false" ht="15" hidden="false" customHeight="false" outlineLevel="0" collapsed="false">
      <c r="A175" s="0" t="s">
        <v>1991</v>
      </c>
      <c r="B175" s="0" t="s">
        <v>192</v>
      </c>
    </row>
    <row r="176" customFormat="false" ht="15" hidden="false" customHeight="false" outlineLevel="0" collapsed="false">
      <c r="A176" s="0" t="s">
        <v>1991</v>
      </c>
      <c r="B176" s="0" t="s">
        <v>28</v>
      </c>
    </row>
    <row r="177" customFormat="false" ht="15" hidden="false" customHeight="false" outlineLevel="0" collapsed="false">
      <c r="A177" s="0" t="s">
        <v>1991</v>
      </c>
      <c r="B177" s="0" t="s">
        <v>335</v>
      </c>
    </row>
    <row r="178" customFormat="false" ht="15" hidden="false" customHeight="false" outlineLevel="0" collapsed="false">
      <c r="A178" s="0" t="s">
        <v>1992</v>
      </c>
      <c r="B178" s="0" t="s">
        <v>384</v>
      </c>
    </row>
    <row r="179" customFormat="false" ht="15" hidden="false" customHeight="false" outlineLevel="0" collapsed="false">
      <c r="A179" s="0" t="s">
        <v>1992</v>
      </c>
      <c r="B179" s="0" t="s">
        <v>450</v>
      </c>
    </row>
    <row r="180" customFormat="false" ht="15" hidden="false" customHeight="false" outlineLevel="0" collapsed="false">
      <c r="A180" s="0" t="s">
        <v>1992</v>
      </c>
      <c r="B180" s="0" t="s">
        <v>423</v>
      </c>
    </row>
    <row r="181" customFormat="false" ht="15" hidden="false" customHeight="false" outlineLevel="0" collapsed="false">
      <c r="A181" s="0" t="s">
        <v>1992</v>
      </c>
      <c r="B181" s="0" t="s">
        <v>168</v>
      </c>
    </row>
    <row r="182" customFormat="false" ht="15" hidden="false" customHeight="false" outlineLevel="0" collapsed="false">
      <c r="A182" s="0" t="s">
        <v>1992</v>
      </c>
      <c r="B182" s="0" t="s">
        <v>164</v>
      </c>
    </row>
    <row r="183" customFormat="false" ht="15" hidden="false" customHeight="false" outlineLevel="0" collapsed="false">
      <c r="A183" s="0" t="s">
        <v>1992</v>
      </c>
      <c r="B183" s="0" t="s">
        <v>160</v>
      </c>
    </row>
    <row r="184" customFormat="false" ht="15" hidden="false" customHeight="false" outlineLevel="0" collapsed="false">
      <c r="A184" s="0" t="s">
        <v>1992</v>
      </c>
      <c r="B184" s="0" t="s">
        <v>436</v>
      </c>
    </row>
    <row r="185" customFormat="false" ht="15" hidden="false" customHeight="false" outlineLevel="0" collapsed="false">
      <c r="A185" s="0" t="s">
        <v>1992</v>
      </c>
      <c r="B185" s="0" t="s">
        <v>471</v>
      </c>
    </row>
    <row r="186" customFormat="false" ht="15" hidden="false" customHeight="false" outlineLevel="0" collapsed="false">
      <c r="A186" s="0" t="s">
        <v>1992</v>
      </c>
      <c r="B186" s="0" t="s">
        <v>71</v>
      </c>
    </row>
    <row r="187" customFormat="false" ht="15" hidden="false" customHeight="false" outlineLevel="0" collapsed="false">
      <c r="A187" s="0" t="s">
        <v>1992</v>
      </c>
      <c r="B187" s="0" t="s">
        <v>365</v>
      </c>
    </row>
    <row r="188" customFormat="false" ht="15" hidden="false" customHeight="false" outlineLevel="0" collapsed="false">
      <c r="A188" s="0" t="s">
        <v>1992</v>
      </c>
      <c r="B188" s="0" t="s">
        <v>453</v>
      </c>
    </row>
    <row r="189" customFormat="false" ht="15" hidden="false" customHeight="false" outlineLevel="0" collapsed="false">
      <c r="A189" s="0" t="s">
        <v>1992</v>
      </c>
      <c r="B189" s="0" t="s">
        <v>441</v>
      </c>
    </row>
    <row r="190" customFormat="false" ht="15" hidden="false" customHeight="false" outlineLevel="0" collapsed="false">
      <c r="A190" s="0" t="s">
        <v>1992</v>
      </c>
      <c r="B190" s="0" t="s">
        <v>444</v>
      </c>
    </row>
    <row r="191" customFormat="false" ht="15" hidden="false" customHeight="false" outlineLevel="0" collapsed="false">
      <c r="A191" s="0" t="s">
        <v>1992</v>
      </c>
      <c r="B191" s="0" t="s">
        <v>381</v>
      </c>
    </row>
    <row r="192" customFormat="false" ht="15" hidden="false" customHeight="false" outlineLevel="0" collapsed="false">
      <c r="A192" s="0" t="s">
        <v>1992</v>
      </c>
      <c r="B192" s="0" t="s">
        <v>413</v>
      </c>
    </row>
    <row r="193" customFormat="false" ht="15" hidden="false" customHeight="false" outlineLevel="0" collapsed="false">
      <c r="A193" s="0" t="s">
        <v>1992</v>
      </c>
      <c r="B193" s="0" t="s">
        <v>143</v>
      </c>
    </row>
    <row r="194" customFormat="false" ht="15" hidden="false" customHeight="false" outlineLevel="0" collapsed="false">
      <c r="A194" s="0" t="s">
        <v>1992</v>
      </c>
      <c r="B194" s="0" t="s">
        <v>416</v>
      </c>
    </row>
    <row r="195" customFormat="false" ht="15" hidden="false" customHeight="false" outlineLevel="0" collapsed="false">
      <c r="A195" s="0" t="s">
        <v>1992</v>
      </c>
      <c r="B195" s="0" t="s">
        <v>456</v>
      </c>
    </row>
    <row r="196" customFormat="false" ht="15" hidden="false" customHeight="false" outlineLevel="0" collapsed="false">
      <c r="A196" s="0" t="s">
        <v>1992</v>
      </c>
      <c r="B196" s="0" t="s">
        <v>403</v>
      </c>
    </row>
    <row r="197" customFormat="false" ht="15" hidden="false" customHeight="false" outlineLevel="0" collapsed="false">
      <c r="A197" s="0" t="s">
        <v>1992</v>
      </c>
      <c r="B197" s="0" t="s">
        <v>447</v>
      </c>
    </row>
    <row r="198" customFormat="false" ht="15" hidden="false" customHeight="false" outlineLevel="0" collapsed="false">
      <c r="A198" s="0" t="s">
        <v>1992</v>
      </c>
      <c r="B198" s="0" t="s">
        <v>406</v>
      </c>
    </row>
    <row r="199" customFormat="false" ht="15" hidden="false" customHeight="false" outlineLevel="0" collapsed="false">
      <c r="A199" s="0" t="s">
        <v>1992</v>
      </c>
      <c r="B199" s="0" t="s">
        <v>175</v>
      </c>
    </row>
    <row r="200" customFormat="false" ht="15" hidden="false" customHeight="false" outlineLevel="0" collapsed="false">
      <c r="A200" s="0" t="s">
        <v>1992</v>
      </c>
      <c r="B200" s="0" t="s">
        <v>172</v>
      </c>
    </row>
    <row r="201" customFormat="false" ht="15" hidden="false" customHeight="false" outlineLevel="0" collapsed="false">
      <c r="A201" s="0" t="s">
        <v>1992</v>
      </c>
      <c r="B201" s="0" t="s">
        <v>362</v>
      </c>
    </row>
    <row r="202" customFormat="false" ht="15" hidden="false" customHeight="false" outlineLevel="0" collapsed="false">
      <c r="A202" s="0" t="s">
        <v>1992</v>
      </c>
      <c r="B202" s="0" t="s">
        <v>387</v>
      </c>
    </row>
    <row r="203" customFormat="false" ht="15" hidden="false" customHeight="false" outlineLevel="0" collapsed="false">
      <c r="A203" s="0" t="s">
        <v>1992</v>
      </c>
      <c r="B203" s="0" t="s">
        <v>390</v>
      </c>
    </row>
    <row r="204" customFormat="false" ht="15" hidden="false" customHeight="false" outlineLevel="0" collapsed="false">
      <c r="A204" s="0" t="s">
        <v>1992</v>
      </c>
      <c r="B204" s="0" t="s">
        <v>429</v>
      </c>
    </row>
    <row r="205" customFormat="false" ht="15" hidden="false" customHeight="false" outlineLevel="0" collapsed="false">
      <c r="A205" s="0" t="s">
        <v>1992</v>
      </c>
      <c r="B205" s="0" t="s">
        <v>394</v>
      </c>
    </row>
    <row r="206" customFormat="false" ht="15" hidden="false" customHeight="false" outlineLevel="0" collapsed="false">
      <c r="A206" s="0" t="s">
        <v>1992</v>
      </c>
      <c r="B206" s="0" t="s">
        <v>410</v>
      </c>
    </row>
    <row r="207" customFormat="false" ht="15" hidden="false" customHeight="false" outlineLevel="0" collapsed="false">
      <c r="A207" s="0" t="s">
        <v>1992</v>
      </c>
      <c r="B207" s="0" t="s">
        <v>397</v>
      </c>
    </row>
    <row r="208" customFormat="false" ht="15" hidden="false" customHeight="false" outlineLevel="0" collapsed="false">
      <c r="A208" s="0" t="s">
        <v>1992</v>
      </c>
      <c r="B208" s="0" t="s">
        <v>459</v>
      </c>
    </row>
    <row r="209" customFormat="false" ht="15" hidden="false" customHeight="false" outlineLevel="0" collapsed="false">
      <c r="A209" s="0" t="s">
        <v>1992</v>
      </c>
      <c r="B209" s="0" t="s">
        <v>77</v>
      </c>
    </row>
    <row r="210" customFormat="false" ht="15" hidden="false" customHeight="false" outlineLevel="0" collapsed="false">
      <c r="A210" s="0" t="s">
        <v>1992</v>
      </c>
      <c r="B210" s="0" t="s">
        <v>28</v>
      </c>
    </row>
    <row r="211" customFormat="false" ht="15" hidden="false" customHeight="false" outlineLevel="0" collapsed="false">
      <c r="A211" s="0" t="s">
        <v>1992</v>
      </c>
      <c r="B211" s="0" t="s">
        <v>96</v>
      </c>
    </row>
    <row r="212" customFormat="false" ht="15" hidden="false" customHeight="false" outlineLevel="0" collapsed="false">
      <c r="A212" s="0" t="s">
        <v>1992</v>
      </c>
      <c r="B212" s="0" t="s">
        <v>400</v>
      </c>
    </row>
    <row r="213" customFormat="false" ht="15" hidden="false" customHeight="false" outlineLevel="0" collapsed="false">
      <c r="A213" s="0" t="s">
        <v>1992</v>
      </c>
      <c r="B213" s="0" t="s">
        <v>462</v>
      </c>
    </row>
    <row r="214" customFormat="false" ht="15" hidden="false" customHeight="false" outlineLevel="0" collapsed="false">
      <c r="A214" s="0" t="s">
        <v>1992</v>
      </c>
      <c r="B214" s="0" t="s">
        <v>465</v>
      </c>
    </row>
    <row r="215" customFormat="false" ht="15" hidden="false" customHeight="false" outlineLevel="0" collapsed="false">
      <c r="A215" s="0" t="s">
        <v>1992</v>
      </c>
      <c r="B215" s="0" t="s">
        <v>468</v>
      </c>
    </row>
    <row r="216" customFormat="false" ht="15" hidden="false" customHeight="false" outlineLevel="0" collapsed="false">
      <c r="A216" s="0" t="s">
        <v>1992</v>
      </c>
      <c r="B216" s="0" t="s">
        <v>419</v>
      </c>
    </row>
    <row r="217" customFormat="false" ht="15" hidden="false" customHeight="false" outlineLevel="0" collapsed="false">
      <c r="A217" s="0" t="s">
        <v>1992</v>
      </c>
      <c r="B217" s="0" t="s">
        <v>275</v>
      </c>
    </row>
    <row r="218" customFormat="false" ht="15" hidden="false" customHeight="false" outlineLevel="0" collapsed="false">
      <c r="A218" s="0" t="s">
        <v>1992</v>
      </c>
      <c r="B218" s="0" t="s">
        <v>433</v>
      </c>
    </row>
    <row r="219" customFormat="false" ht="15" hidden="false" customHeight="false" outlineLevel="0" collapsed="false">
      <c r="A219" s="0" t="s">
        <v>1992</v>
      </c>
      <c r="B219" s="0" t="s">
        <v>376</v>
      </c>
    </row>
    <row r="220" customFormat="false" ht="15" hidden="false" customHeight="false" outlineLevel="0" collapsed="false">
      <c r="A220" s="0" t="s">
        <v>1992</v>
      </c>
      <c r="B220" s="0" t="s">
        <v>426</v>
      </c>
    </row>
    <row r="221" customFormat="false" ht="15" hidden="false" customHeight="false" outlineLevel="0" collapsed="false">
      <c r="A221" s="0" t="s">
        <v>1987</v>
      </c>
      <c r="B221" s="0" t="s">
        <v>68</v>
      </c>
    </row>
    <row r="222" customFormat="false" ht="15" hidden="false" customHeight="false" outlineLevel="0" collapsed="false">
      <c r="A222" s="0" t="s">
        <v>1987</v>
      </c>
      <c r="B222" s="0" t="s">
        <v>168</v>
      </c>
    </row>
    <row r="223" customFormat="false" ht="15" hidden="false" customHeight="false" outlineLevel="0" collapsed="false">
      <c r="A223" s="0" t="s">
        <v>1987</v>
      </c>
      <c r="B223" s="0" t="s">
        <v>164</v>
      </c>
    </row>
    <row r="224" customFormat="false" ht="15" hidden="false" customHeight="false" outlineLevel="0" collapsed="false">
      <c r="A224" s="0" t="s">
        <v>1987</v>
      </c>
      <c r="B224" s="0" t="s">
        <v>160</v>
      </c>
    </row>
    <row r="225" customFormat="false" ht="15" hidden="false" customHeight="false" outlineLevel="0" collapsed="false">
      <c r="A225" s="0" t="s">
        <v>1987</v>
      </c>
      <c r="B225" s="0" t="s">
        <v>143</v>
      </c>
    </row>
    <row r="226" customFormat="false" ht="15" hidden="false" customHeight="false" outlineLevel="0" collapsed="false">
      <c r="A226" s="0" t="s">
        <v>1987</v>
      </c>
      <c r="B226" s="0" t="s">
        <v>175</v>
      </c>
    </row>
    <row r="227" customFormat="false" ht="15" hidden="false" customHeight="false" outlineLevel="0" collapsed="false">
      <c r="A227" s="0" t="s">
        <v>1987</v>
      </c>
      <c r="B227" s="0" t="s">
        <v>172</v>
      </c>
    </row>
    <row r="228" customFormat="false" ht="15" hidden="false" customHeight="false" outlineLevel="0" collapsed="false">
      <c r="A228" s="0" t="s">
        <v>1987</v>
      </c>
      <c r="B228" s="0" t="s">
        <v>192</v>
      </c>
    </row>
    <row r="229" customFormat="false" ht="15" hidden="false" customHeight="false" outlineLevel="0" collapsed="false">
      <c r="A229" s="0" t="s">
        <v>1987</v>
      </c>
      <c r="B229" s="0" t="s">
        <v>148</v>
      </c>
    </row>
    <row r="230" customFormat="false" ht="15" hidden="false" customHeight="false" outlineLevel="0" collapsed="false">
      <c r="A230" s="0" t="s">
        <v>1987</v>
      </c>
      <c r="B230" s="0" t="s">
        <v>28</v>
      </c>
    </row>
    <row r="231" customFormat="false" ht="15" hidden="false" customHeight="false" outlineLevel="0" collapsed="false">
      <c r="A231" s="0" t="s">
        <v>1987</v>
      </c>
      <c r="B231" s="0" t="s">
        <v>77</v>
      </c>
    </row>
    <row r="232" customFormat="false" ht="15" hidden="false" customHeight="false" outlineLevel="0" collapsed="false">
      <c r="A232" s="0" t="s">
        <v>1987</v>
      </c>
      <c r="B232" s="0" t="s">
        <v>90</v>
      </c>
    </row>
    <row r="233" customFormat="false" ht="15" hidden="false" customHeight="false" outlineLevel="0" collapsed="false">
      <c r="A233" s="0" t="s">
        <v>1987</v>
      </c>
      <c r="B233" s="0" t="s">
        <v>93</v>
      </c>
    </row>
    <row r="234" customFormat="false" ht="15" hidden="false" customHeight="false" outlineLevel="0" collapsed="false">
      <c r="A234" s="0" t="s">
        <v>1987</v>
      </c>
      <c r="B234" s="0" t="s">
        <v>275</v>
      </c>
    </row>
    <row r="235" customFormat="false" ht="15" hidden="false" customHeight="false" outlineLevel="0" collapsed="false">
      <c r="A235" s="0" t="s">
        <v>1987</v>
      </c>
      <c r="B235" s="0" t="s">
        <v>277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3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 activeCellId="0" sqref="B1"/>
    </sheetView>
  </sheetViews>
  <sheetFormatPr defaultColWidth="11.53515625" defaultRowHeight="13.8" zeroHeight="false" outlineLevelRow="0" outlineLevelCol="0"/>
  <cols>
    <col collapsed="false" customWidth="true" hidden="false" outlineLevel="0" max="1" min="1" style="0" width="27.34"/>
    <col collapsed="false" customWidth="true" hidden="false" outlineLevel="0" max="2" min="2" style="0" width="32.15"/>
  </cols>
  <sheetData>
    <row r="1" customFormat="false" ht="13.8" hidden="false" customHeight="false" outlineLevel="0" collapsed="false">
      <c r="A1" s="0" t="s">
        <v>2019</v>
      </c>
      <c r="B1" s="0" t="s">
        <v>2020</v>
      </c>
    </row>
    <row r="2" customFormat="false" ht="13.8" hidden="false" customHeight="false" outlineLevel="0" collapsed="false">
      <c r="A2" s="0" t="s">
        <v>2021</v>
      </c>
      <c r="B2" s="0" t="s">
        <v>2022</v>
      </c>
    </row>
    <row r="3" customFormat="false" ht="13.8" hidden="false" customHeight="false" outlineLevel="0" collapsed="false">
      <c r="A3" s="0" t="s">
        <v>2021</v>
      </c>
      <c r="B3" s="0" t="s">
        <v>2023</v>
      </c>
    </row>
    <row r="4" customFormat="false" ht="13.8" hidden="false" customHeight="false" outlineLevel="0" collapsed="false">
      <c r="A4" s="0" t="s">
        <v>2021</v>
      </c>
      <c r="B4" s="0" t="s">
        <v>2024</v>
      </c>
    </row>
    <row r="5" customFormat="false" ht="13.8" hidden="false" customHeight="false" outlineLevel="0" collapsed="false">
      <c r="A5" s="0" t="s">
        <v>2021</v>
      </c>
      <c r="B5" s="0" t="s">
        <v>2025</v>
      </c>
    </row>
    <row r="6" customFormat="false" ht="13.8" hidden="false" customHeight="false" outlineLevel="0" collapsed="false">
      <c r="A6" s="0" t="s">
        <v>2021</v>
      </c>
      <c r="B6" s="0" t="s">
        <v>2026</v>
      </c>
    </row>
    <row r="7" customFormat="false" ht="13.8" hidden="false" customHeight="false" outlineLevel="0" collapsed="false">
      <c r="A7" s="0" t="s">
        <v>2021</v>
      </c>
      <c r="B7" s="0" t="s">
        <v>2027</v>
      </c>
    </row>
    <row r="8" customFormat="false" ht="13.8" hidden="false" customHeight="false" outlineLevel="0" collapsed="false">
      <c r="A8" s="0" t="s">
        <v>2021</v>
      </c>
      <c r="B8" s="0" t="s">
        <v>2028</v>
      </c>
    </row>
    <row r="9" customFormat="false" ht="13.8" hidden="false" customHeight="false" outlineLevel="0" collapsed="false">
      <c r="A9" s="0" t="s">
        <v>2021</v>
      </c>
      <c r="B9" s="0" t="s">
        <v>2029</v>
      </c>
    </row>
    <row r="10" customFormat="false" ht="13.8" hidden="false" customHeight="false" outlineLevel="0" collapsed="false">
      <c r="A10" s="0" t="s">
        <v>2021</v>
      </c>
      <c r="B10" s="0" t="s">
        <v>2030</v>
      </c>
    </row>
    <row r="11" customFormat="false" ht="13.8" hidden="false" customHeight="false" outlineLevel="0" collapsed="false">
      <c r="A11" s="0" t="s">
        <v>2021</v>
      </c>
      <c r="B11" s="0" t="s">
        <v>2031</v>
      </c>
    </row>
    <row r="12" customFormat="false" ht="13.8" hidden="false" customHeight="false" outlineLevel="0" collapsed="false">
      <c r="A12" s="0" t="s">
        <v>2021</v>
      </c>
      <c r="B12" s="0" t="s">
        <v>2032</v>
      </c>
    </row>
    <row r="13" customFormat="false" ht="13.8" hidden="false" customHeight="false" outlineLevel="0" collapsed="false">
      <c r="A13" s="0" t="s">
        <v>2021</v>
      </c>
      <c r="B13" s="0" t="s">
        <v>2033</v>
      </c>
    </row>
    <row r="14" customFormat="false" ht="13.8" hidden="false" customHeight="false" outlineLevel="0" collapsed="false">
      <c r="A14" s="0" t="s">
        <v>2021</v>
      </c>
      <c r="B14" s="0" t="s">
        <v>2034</v>
      </c>
    </row>
    <row r="15" customFormat="false" ht="13.8" hidden="false" customHeight="false" outlineLevel="0" collapsed="false">
      <c r="A15" s="0" t="s">
        <v>2021</v>
      </c>
      <c r="B15" s="0" t="s">
        <v>2035</v>
      </c>
    </row>
    <row r="16" customFormat="false" ht="13.8" hidden="false" customHeight="false" outlineLevel="0" collapsed="false">
      <c r="A16" s="0" t="s">
        <v>2021</v>
      </c>
      <c r="B16" s="0" t="s">
        <v>2036</v>
      </c>
    </row>
    <row r="17" customFormat="false" ht="13.8" hidden="false" customHeight="false" outlineLevel="0" collapsed="false">
      <c r="A17" s="0" t="s">
        <v>2021</v>
      </c>
      <c r="B17" s="0" t="s">
        <v>2037</v>
      </c>
    </row>
    <row r="18" customFormat="false" ht="13.8" hidden="false" customHeight="false" outlineLevel="0" collapsed="false">
      <c r="A18" s="0" t="s">
        <v>2021</v>
      </c>
      <c r="B18" s="0" t="s">
        <v>2038</v>
      </c>
    </row>
    <row r="19" customFormat="false" ht="13.8" hidden="false" customHeight="false" outlineLevel="0" collapsed="false">
      <c r="A19" s="0" t="s">
        <v>2021</v>
      </c>
      <c r="B19" s="0" t="s">
        <v>2039</v>
      </c>
    </row>
    <row r="20" customFormat="false" ht="13.8" hidden="false" customHeight="false" outlineLevel="0" collapsed="false">
      <c r="A20" s="0" t="s">
        <v>2021</v>
      </c>
      <c r="B20" s="0" t="s">
        <v>2040</v>
      </c>
    </row>
    <row r="21" customFormat="false" ht="13.8" hidden="false" customHeight="false" outlineLevel="0" collapsed="false">
      <c r="A21" s="0" t="s">
        <v>2021</v>
      </c>
      <c r="B21" s="0" t="s">
        <v>2041</v>
      </c>
    </row>
    <row r="22" customFormat="false" ht="13.8" hidden="false" customHeight="false" outlineLevel="0" collapsed="false">
      <c r="A22" s="0" t="s">
        <v>2021</v>
      </c>
      <c r="B22" s="0" t="s">
        <v>2042</v>
      </c>
    </row>
    <row r="23" customFormat="false" ht="13.8" hidden="false" customHeight="false" outlineLevel="0" collapsed="false">
      <c r="A23" s="0" t="s">
        <v>2021</v>
      </c>
      <c r="B23" s="0" t="s">
        <v>2043</v>
      </c>
    </row>
    <row r="24" customFormat="false" ht="13.8" hidden="false" customHeight="false" outlineLevel="0" collapsed="false">
      <c r="A24" s="0" t="s">
        <v>2044</v>
      </c>
      <c r="B24" s="0" t="s">
        <v>2045</v>
      </c>
    </row>
    <row r="25" customFormat="false" ht="13.8" hidden="false" customHeight="false" outlineLevel="0" collapsed="false">
      <c r="A25" s="0" t="s">
        <v>2044</v>
      </c>
      <c r="B25" s="0" t="s">
        <v>2023</v>
      </c>
    </row>
    <row r="26" customFormat="false" ht="13.8" hidden="false" customHeight="false" outlineLevel="0" collapsed="false">
      <c r="A26" s="0" t="s">
        <v>2044</v>
      </c>
      <c r="B26" s="0" t="s">
        <v>2024</v>
      </c>
    </row>
    <row r="27" customFormat="false" ht="13.8" hidden="false" customHeight="false" outlineLevel="0" collapsed="false">
      <c r="A27" s="0" t="s">
        <v>2044</v>
      </c>
      <c r="B27" s="0" t="s">
        <v>2025</v>
      </c>
    </row>
    <row r="28" customFormat="false" ht="13.8" hidden="false" customHeight="false" outlineLevel="0" collapsed="false">
      <c r="A28" s="0" t="s">
        <v>2044</v>
      </c>
      <c r="B28" s="0" t="s">
        <v>2046</v>
      </c>
    </row>
    <row r="29" customFormat="false" ht="13.8" hidden="false" customHeight="false" outlineLevel="0" collapsed="false">
      <c r="A29" s="0" t="s">
        <v>2044</v>
      </c>
      <c r="B29" s="0" t="s">
        <v>2047</v>
      </c>
    </row>
    <row r="30" customFormat="false" ht="13.8" hidden="false" customHeight="false" outlineLevel="0" collapsed="false">
      <c r="A30" s="0" t="s">
        <v>2044</v>
      </c>
      <c r="B30" s="0" t="s">
        <v>2026</v>
      </c>
    </row>
    <row r="31" customFormat="false" ht="13.8" hidden="false" customHeight="false" outlineLevel="0" collapsed="false">
      <c r="A31" s="0" t="s">
        <v>2044</v>
      </c>
      <c r="B31" s="0" t="s">
        <v>2048</v>
      </c>
    </row>
    <row r="32" customFormat="false" ht="13.8" hidden="false" customHeight="false" outlineLevel="0" collapsed="false">
      <c r="A32" s="0" t="s">
        <v>2044</v>
      </c>
      <c r="B32" s="0" t="s">
        <v>2049</v>
      </c>
    </row>
    <row r="33" customFormat="false" ht="13.8" hidden="false" customHeight="false" outlineLevel="0" collapsed="false">
      <c r="A33" s="0" t="s">
        <v>2044</v>
      </c>
      <c r="B33" s="0" t="s">
        <v>2050</v>
      </c>
    </row>
    <row r="34" customFormat="false" ht="13.8" hidden="false" customHeight="false" outlineLevel="0" collapsed="false">
      <c r="A34" s="0" t="s">
        <v>2044</v>
      </c>
      <c r="B34" s="0" t="s">
        <v>2034</v>
      </c>
    </row>
    <row r="35" customFormat="false" ht="13.8" hidden="false" customHeight="false" outlineLevel="0" collapsed="false">
      <c r="A35" s="0" t="s">
        <v>2044</v>
      </c>
      <c r="B35" s="0" t="s">
        <v>2027</v>
      </c>
    </row>
    <row r="36" customFormat="false" ht="13.8" hidden="false" customHeight="false" outlineLevel="0" collapsed="false">
      <c r="A36" s="0" t="s">
        <v>2044</v>
      </c>
      <c r="B36" s="0" t="s">
        <v>2028</v>
      </c>
    </row>
    <row r="37" customFormat="false" ht="13.8" hidden="false" customHeight="false" outlineLevel="0" collapsed="false">
      <c r="A37" s="0" t="s">
        <v>2044</v>
      </c>
      <c r="B37" s="0" t="s">
        <v>2036</v>
      </c>
    </row>
    <row r="38" customFormat="false" ht="13.8" hidden="false" customHeight="false" outlineLevel="0" collapsed="false">
      <c r="A38" s="0" t="s">
        <v>2044</v>
      </c>
      <c r="B38" s="0" t="s">
        <v>2051</v>
      </c>
    </row>
    <row r="39" customFormat="false" ht="13.8" hidden="false" customHeight="false" outlineLevel="0" collapsed="false">
      <c r="A39" s="0" t="s">
        <v>2044</v>
      </c>
      <c r="B39" s="0" t="s">
        <v>2052</v>
      </c>
    </row>
    <row r="40" customFormat="false" ht="13.8" hidden="false" customHeight="false" outlineLevel="0" collapsed="false">
      <c r="A40" s="0" t="s">
        <v>2044</v>
      </c>
      <c r="B40" s="0" t="s">
        <v>2039</v>
      </c>
    </row>
    <row r="41" customFormat="false" ht="13.8" hidden="false" customHeight="false" outlineLevel="0" collapsed="false">
      <c r="A41" s="0" t="s">
        <v>2044</v>
      </c>
      <c r="B41" s="0" t="s">
        <v>2041</v>
      </c>
    </row>
    <row r="42" customFormat="false" ht="13.8" hidden="false" customHeight="false" outlineLevel="0" collapsed="false">
      <c r="A42" s="0" t="s">
        <v>2044</v>
      </c>
      <c r="B42" s="0" t="s">
        <v>2053</v>
      </c>
    </row>
    <row r="43" customFormat="false" ht="13.8" hidden="false" customHeight="false" outlineLevel="0" collapsed="false">
      <c r="A43" s="0" t="s">
        <v>2044</v>
      </c>
      <c r="B43" s="0" t="s">
        <v>2054</v>
      </c>
    </row>
    <row r="44" customFormat="false" ht="13.8" hidden="false" customHeight="false" outlineLevel="0" collapsed="false">
      <c r="A44" s="0" t="s">
        <v>2044</v>
      </c>
      <c r="B44" s="0" t="s">
        <v>2055</v>
      </c>
    </row>
    <row r="45" customFormat="false" ht="13.8" hidden="false" customHeight="false" outlineLevel="0" collapsed="false">
      <c r="A45" s="0" t="s">
        <v>2044</v>
      </c>
      <c r="B45" s="0" t="s">
        <v>2033</v>
      </c>
    </row>
    <row r="46" customFormat="false" ht="13.8" hidden="false" customHeight="false" outlineLevel="0" collapsed="false">
      <c r="A46" s="0" t="s">
        <v>2044</v>
      </c>
      <c r="B46" s="0" t="s">
        <v>2056</v>
      </c>
    </row>
    <row r="47" customFormat="false" ht="13.8" hidden="false" customHeight="false" outlineLevel="0" collapsed="false">
      <c r="A47" s="0" t="s">
        <v>2057</v>
      </c>
      <c r="B47" s="0" t="s">
        <v>2058</v>
      </c>
    </row>
    <row r="48" customFormat="false" ht="13.8" hidden="false" customHeight="false" outlineLevel="0" collapsed="false">
      <c r="A48" s="0" t="s">
        <v>2057</v>
      </c>
      <c r="B48" s="0" t="s">
        <v>2033</v>
      </c>
    </row>
    <row r="49" customFormat="false" ht="13.8" hidden="false" customHeight="false" outlineLevel="0" collapsed="false">
      <c r="A49" s="0" t="s">
        <v>2057</v>
      </c>
      <c r="B49" s="0" t="s">
        <v>2023</v>
      </c>
    </row>
    <row r="50" customFormat="false" ht="13.8" hidden="false" customHeight="false" outlineLevel="0" collapsed="false">
      <c r="A50" s="0" t="s">
        <v>2057</v>
      </c>
      <c r="B50" s="0" t="s">
        <v>2024</v>
      </c>
    </row>
    <row r="51" customFormat="false" ht="13.8" hidden="false" customHeight="false" outlineLevel="0" collapsed="false">
      <c r="A51" s="0" t="s">
        <v>2057</v>
      </c>
      <c r="B51" s="0" t="s">
        <v>2025</v>
      </c>
    </row>
    <row r="52" customFormat="false" ht="13.8" hidden="false" customHeight="false" outlineLevel="0" collapsed="false">
      <c r="A52" s="0" t="s">
        <v>2057</v>
      </c>
      <c r="B52" s="0" t="s">
        <v>2026</v>
      </c>
    </row>
    <row r="53" customFormat="false" ht="13.8" hidden="false" customHeight="false" outlineLevel="0" collapsed="false">
      <c r="A53" s="0" t="s">
        <v>2057</v>
      </c>
      <c r="B53" s="0" t="s">
        <v>2027</v>
      </c>
    </row>
    <row r="54" customFormat="false" ht="13.8" hidden="false" customHeight="false" outlineLevel="0" collapsed="false">
      <c r="A54" s="0" t="s">
        <v>2057</v>
      </c>
      <c r="B54" s="0" t="s">
        <v>2028</v>
      </c>
    </row>
    <row r="55" customFormat="false" ht="13.8" hidden="false" customHeight="false" outlineLevel="0" collapsed="false">
      <c r="A55" s="0" t="s">
        <v>2057</v>
      </c>
      <c r="B55" s="0" t="s">
        <v>2036</v>
      </c>
    </row>
    <row r="56" customFormat="false" ht="13.8" hidden="false" customHeight="false" outlineLevel="0" collapsed="false">
      <c r="A56" s="0" t="s">
        <v>2057</v>
      </c>
      <c r="B56" s="0" t="s">
        <v>2039</v>
      </c>
    </row>
    <row r="57" customFormat="false" ht="13.8" hidden="false" customHeight="false" outlineLevel="0" collapsed="false">
      <c r="A57" s="0" t="s">
        <v>2059</v>
      </c>
      <c r="B57" s="0" t="s">
        <v>2060</v>
      </c>
    </row>
    <row r="58" customFormat="false" ht="13.8" hidden="false" customHeight="false" outlineLevel="0" collapsed="false">
      <c r="A58" s="0" t="s">
        <v>2059</v>
      </c>
      <c r="B58" s="0" t="s">
        <v>2061</v>
      </c>
    </row>
    <row r="59" customFormat="false" ht="13.8" hidden="false" customHeight="false" outlineLevel="0" collapsed="false">
      <c r="A59" s="0" t="s">
        <v>2059</v>
      </c>
      <c r="B59" s="0" t="s">
        <v>2022</v>
      </c>
    </row>
    <row r="60" customFormat="false" ht="13.8" hidden="false" customHeight="false" outlineLevel="0" collapsed="false">
      <c r="A60" s="0" t="s">
        <v>2059</v>
      </c>
      <c r="B60" s="0" t="s">
        <v>2062</v>
      </c>
    </row>
    <row r="61" customFormat="false" ht="13.8" hidden="false" customHeight="false" outlineLevel="0" collapsed="false">
      <c r="A61" s="0" t="s">
        <v>2059</v>
      </c>
      <c r="B61" s="0" t="s">
        <v>2063</v>
      </c>
    </row>
    <row r="62" customFormat="false" ht="13.8" hidden="false" customHeight="false" outlineLevel="0" collapsed="false">
      <c r="A62" s="0" t="s">
        <v>2059</v>
      </c>
      <c r="B62" s="0" t="s">
        <v>2023</v>
      </c>
    </row>
    <row r="63" customFormat="false" ht="13.8" hidden="false" customHeight="false" outlineLevel="0" collapsed="false">
      <c r="A63" s="0" t="s">
        <v>2059</v>
      </c>
      <c r="B63" s="0" t="s">
        <v>2024</v>
      </c>
    </row>
    <row r="64" customFormat="false" ht="13.8" hidden="false" customHeight="false" outlineLevel="0" collapsed="false">
      <c r="A64" s="0" t="s">
        <v>2059</v>
      </c>
      <c r="B64" s="0" t="s">
        <v>2025</v>
      </c>
    </row>
    <row r="65" customFormat="false" ht="13.8" hidden="false" customHeight="false" outlineLevel="0" collapsed="false">
      <c r="A65" s="0" t="s">
        <v>2059</v>
      </c>
      <c r="B65" s="0" t="s">
        <v>2046</v>
      </c>
    </row>
    <row r="66" customFormat="false" ht="13.8" hidden="false" customHeight="false" outlineLevel="0" collapsed="false">
      <c r="A66" s="0" t="s">
        <v>2059</v>
      </c>
      <c r="B66" s="0" t="s">
        <v>2064</v>
      </c>
    </row>
    <row r="67" customFormat="false" ht="13.8" hidden="false" customHeight="false" outlineLevel="0" collapsed="false">
      <c r="A67" s="0" t="s">
        <v>2059</v>
      </c>
      <c r="B67" s="0" t="s">
        <v>2065</v>
      </c>
    </row>
    <row r="68" customFormat="false" ht="13.8" hidden="false" customHeight="false" outlineLevel="0" collapsed="false">
      <c r="A68" s="0" t="s">
        <v>2059</v>
      </c>
      <c r="B68" s="0" t="s">
        <v>2066</v>
      </c>
    </row>
    <row r="69" customFormat="false" ht="13.8" hidden="false" customHeight="false" outlineLevel="0" collapsed="false">
      <c r="A69" s="0" t="s">
        <v>2059</v>
      </c>
      <c r="B69" s="0" t="s">
        <v>2067</v>
      </c>
    </row>
    <row r="70" customFormat="false" ht="13.8" hidden="false" customHeight="false" outlineLevel="0" collapsed="false">
      <c r="A70" s="0" t="s">
        <v>2059</v>
      </c>
      <c r="B70" s="0" t="s">
        <v>2068</v>
      </c>
    </row>
    <row r="71" customFormat="false" ht="13.8" hidden="false" customHeight="false" outlineLevel="0" collapsed="false">
      <c r="A71" s="0" t="s">
        <v>2059</v>
      </c>
      <c r="B71" s="0" t="s">
        <v>2026</v>
      </c>
    </row>
    <row r="72" customFormat="false" ht="13.8" hidden="false" customHeight="false" outlineLevel="0" collapsed="false">
      <c r="A72" s="0" t="s">
        <v>2059</v>
      </c>
      <c r="B72" s="0" t="s">
        <v>2069</v>
      </c>
    </row>
    <row r="73" customFormat="false" ht="13.8" hidden="false" customHeight="false" outlineLevel="0" collapsed="false">
      <c r="A73" s="0" t="s">
        <v>2059</v>
      </c>
      <c r="B73" s="0" t="s">
        <v>2070</v>
      </c>
    </row>
    <row r="74" customFormat="false" ht="13.8" hidden="false" customHeight="false" outlineLevel="0" collapsed="false">
      <c r="A74" s="0" t="s">
        <v>2059</v>
      </c>
      <c r="B74" s="0" t="s">
        <v>2034</v>
      </c>
    </row>
    <row r="75" customFormat="false" ht="13.8" hidden="false" customHeight="false" outlineLevel="0" collapsed="false">
      <c r="A75" s="0" t="s">
        <v>2059</v>
      </c>
      <c r="B75" s="0" t="s">
        <v>2027</v>
      </c>
    </row>
    <row r="76" customFormat="false" ht="13.8" hidden="false" customHeight="false" outlineLevel="0" collapsed="false">
      <c r="A76" s="0" t="s">
        <v>2059</v>
      </c>
      <c r="B76" s="0" t="s">
        <v>2028</v>
      </c>
    </row>
    <row r="77" customFormat="false" ht="13.8" hidden="false" customHeight="false" outlineLevel="0" collapsed="false">
      <c r="A77" s="0" t="s">
        <v>2059</v>
      </c>
      <c r="B77" s="0" t="s">
        <v>2036</v>
      </c>
    </row>
    <row r="78" customFormat="false" ht="13.8" hidden="false" customHeight="false" outlineLevel="0" collapsed="false">
      <c r="A78" s="0" t="s">
        <v>2059</v>
      </c>
      <c r="B78" s="0" t="s">
        <v>2039</v>
      </c>
    </row>
    <row r="79" customFormat="false" ht="13.8" hidden="false" customHeight="false" outlineLevel="0" collapsed="false">
      <c r="A79" s="0" t="s">
        <v>2059</v>
      </c>
      <c r="B79" s="0" t="s">
        <v>2071</v>
      </c>
    </row>
    <row r="80" customFormat="false" ht="13.8" hidden="false" customHeight="false" outlineLevel="0" collapsed="false">
      <c r="A80" s="0" t="s">
        <v>2059</v>
      </c>
      <c r="B80" s="0" t="s">
        <v>2072</v>
      </c>
    </row>
    <row r="81" customFormat="false" ht="13.8" hidden="false" customHeight="false" outlineLevel="0" collapsed="false">
      <c r="A81" s="0" t="s">
        <v>2059</v>
      </c>
      <c r="B81" s="0" t="s">
        <v>2033</v>
      </c>
    </row>
    <row r="82" customFormat="false" ht="13.8" hidden="false" customHeight="false" outlineLevel="0" collapsed="false">
      <c r="A82" s="0" t="s">
        <v>2059</v>
      </c>
      <c r="B82" s="0" t="s">
        <v>2073</v>
      </c>
    </row>
    <row r="83" customFormat="false" ht="13.8" hidden="false" customHeight="false" outlineLevel="0" collapsed="false">
      <c r="A83" s="0" t="s">
        <v>2059</v>
      </c>
      <c r="B83" s="0" t="s">
        <v>2074</v>
      </c>
    </row>
    <row r="84" customFormat="false" ht="13.8" hidden="false" customHeight="false" outlineLevel="0" collapsed="false">
      <c r="A84" s="0" t="s">
        <v>2059</v>
      </c>
      <c r="B84" s="0" t="s">
        <v>2075</v>
      </c>
    </row>
    <row r="85" customFormat="false" ht="13.8" hidden="false" customHeight="false" outlineLevel="0" collapsed="false">
      <c r="A85" s="0" t="s">
        <v>2059</v>
      </c>
      <c r="B85" s="0" t="s">
        <v>2076</v>
      </c>
    </row>
    <row r="86" customFormat="false" ht="13.8" hidden="false" customHeight="false" outlineLevel="0" collapsed="false">
      <c r="A86" s="0" t="s">
        <v>2059</v>
      </c>
      <c r="B86" s="0" t="s">
        <v>2077</v>
      </c>
    </row>
    <row r="87" customFormat="false" ht="13.8" hidden="false" customHeight="false" outlineLevel="0" collapsed="false">
      <c r="A87" s="0" t="s">
        <v>2059</v>
      </c>
      <c r="B87" s="0" t="s">
        <v>2078</v>
      </c>
    </row>
    <row r="88" customFormat="false" ht="13.8" hidden="false" customHeight="false" outlineLevel="0" collapsed="false">
      <c r="A88" s="0" t="s">
        <v>2079</v>
      </c>
      <c r="B88" s="0" t="s">
        <v>2080</v>
      </c>
    </row>
    <row r="89" customFormat="false" ht="13.8" hidden="false" customHeight="false" outlineLevel="0" collapsed="false">
      <c r="A89" s="0" t="s">
        <v>2079</v>
      </c>
      <c r="B89" s="0" t="s">
        <v>2081</v>
      </c>
    </row>
    <row r="90" customFormat="false" ht="13.8" hidden="false" customHeight="false" outlineLevel="0" collapsed="false">
      <c r="A90" s="0" t="s">
        <v>2079</v>
      </c>
      <c r="B90" s="0" t="s">
        <v>2023</v>
      </c>
    </row>
    <row r="91" customFormat="false" ht="13.8" hidden="false" customHeight="false" outlineLevel="0" collapsed="false">
      <c r="A91" s="0" t="s">
        <v>2079</v>
      </c>
      <c r="B91" s="0" t="s">
        <v>2024</v>
      </c>
    </row>
    <row r="92" customFormat="false" ht="13.8" hidden="false" customHeight="false" outlineLevel="0" collapsed="false">
      <c r="A92" s="0" t="s">
        <v>2079</v>
      </c>
      <c r="B92" s="0" t="s">
        <v>2025</v>
      </c>
    </row>
    <row r="93" customFormat="false" ht="13.8" hidden="false" customHeight="false" outlineLevel="0" collapsed="false">
      <c r="A93" s="0" t="s">
        <v>2079</v>
      </c>
      <c r="B93" s="0" t="s">
        <v>2082</v>
      </c>
    </row>
    <row r="94" customFormat="false" ht="13.8" hidden="false" customHeight="false" outlineLevel="0" collapsed="false">
      <c r="A94" s="0" t="s">
        <v>2079</v>
      </c>
      <c r="B94" s="0" t="s">
        <v>2083</v>
      </c>
    </row>
    <row r="95" customFormat="false" ht="13.8" hidden="false" customHeight="false" outlineLevel="0" collapsed="false">
      <c r="A95" s="0" t="s">
        <v>2079</v>
      </c>
      <c r="B95" s="0" t="s">
        <v>2084</v>
      </c>
    </row>
    <row r="96" customFormat="false" ht="13.8" hidden="false" customHeight="false" outlineLevel="0" collapsed="false">
      <c r="A96" s="0" t="s">
        <v>2079</v>
      </c>
      <c r="B96" s="0" t="s">
        <v>2085</v>
      </c>
    </row>
    <row r="97" customFormat="false" ht="13.8" hidden="false" customHeight="false" outlineLevel="0" collapsed="false">
      <c r="A97" s="0" t="s">
        <v>2079</v>
      </c>
      <c r="B97" s="0" t="s">
        <v>2026</v>
      </c>
    </row>
    <row r="98" customFormat="false" ht="13.8" hidden="false" customHeight="false" outlineLevel="0" collapsed="false">
      <c r="A98" s="0" t="s">
        <v>2079</v>
      </c>
      <c r="B98" s="0" t="s">
        <v>2086</v>
      </c>
    </row>
    <row r="99" customFormat="false" ht="13.8" hidden="false" customHeight="false" outlineLevel="0" collapsed="false">
      <c r="A99" s="0" t="s">
        <v>2079</v>
      </c>
      <c r="B99" s="0" t="s">
        <v>2087</v>
      </c>
    </row>
    <row r="100" customFormat="false" ht="13.8" hidden="false" customHeight="false" outlineLevel="0" collapsed="false">
      <c r="A100" s="0" t="s">
        <v>2079</v>
      </c>
      <c r="B100" s="0" t="s">
        <v>2027</v>
      </c>
    </row>
    <row r="101" customFormat="false" ht="13.8" hidden="false" customHeight="false" outlineLevel="0" collapsed="false">
      <c r="A101" s="0" t="s">
        <v>2079</v>
      </c>
      <c r="B101" s="0" t="s">
        <v>2028</v>
      </c>
    </row>
    <row r="102" customFormat="false" ht="13.8" hidden="false" customHeight="false" outlineLevel="0" collapsed="false">
      <c r="A102" s="0" t="s">
        <v>2079</v>
      </c>
      <c r="B102" s="0" t="s">
        <v>2088</v>
      </c>
    </row>
    <row r="103" customFormat="false" ht="13.8" hidden="false" customHeight="false" outlineLevel="0" collapsed="false">
      <c r="A103" s="0" t="s">
        <v>2079</v>
      </c>
      <c r="B103" s="0" t="s">
        <v>2089</v>
      </c>
    </row>
    <row r="104" customFormat="false" ht="13.8" hidden="false" customHeight="false" outlineLevel="0" collapsed="false">
      <c r="A104" s="0" t="s">
        <v>2079</v>
      </c>
      <c r="B104" s="0" t="s">
        <v>2036</v>
      </c>
    </row>
    <row r="105" customFormat="false" ht="13.8" hidden="false" customHeight="false" outlineLevel="0" collapsed="false">
      <c r="A105" s="0" t="s">
        <v>2079</v>
      </c>
      <c r="B105" s="0" t="s">
        <v>2090</v>
      </c>
    </row>
    <row r="106" customFormat="false" ht="13.8" hidden="false" customHeight="false" outlineLevel="0" collapsed="false">
      <c r="A106" s="0" t="s">
        <v>2079</v>
      </c>
      <c r="B106" s="0" t="s">
        <v>2091</v>
      </c>
    </row>
    <row r="107" customFormat="false" ht="13.8" hidden="false" customHeight="false" outlineLevel="0" collapsed="false">
      <c r="A107" s="0" t="s">
        <v>2079</v>
      </c>
      <c r="B107" s="0" t="s">
        <v>2092</v>
      </c>
    </row>
    <row r="108" customFormat="false" ht="13.8" hidden="false" customHeight="false" outlineLevel="0" collapsed="false">
      <c r="A108" s="0" t="s">
        <v>2079</v>
      </c>
      <c r="B108" s="0" t="s">
        <v>2093</v>
      </c>
    </row>
    <row r="109" customFormat="false" ht="13.8" hidden="false" customHeight="false" outlineLevel="0" collapsed="false">
      <c r="A109" s="0" t="s">
        <v>2079</v>
      </c>
      <c r="B109" s="0" t="s">
        <v>2094</v>
      </c>
    </row>
    <row r="110" customFormat="false" ht="13.8" hidden="false" customHeight="false" outlineLevel="0" collapsed="false">
      <c r="A110" s="0" t="s">
        <v>2079</v>
      </c>
      <c r="B110" s="0" t="s">
        <v>2095</v>
      </c>
    </row>
    <row r="111" customFormat="false" ht="13.8" hidden="false" customHeight="false" outlineLevel="0" collapsed="false">
      <c r="A111" s="0" t="s">
        <v>2079</v>
      </c>
      <c r="B111" s="0" t="s">
        <v>2096</v>
      </c>
    </row>
    <row r="112" customFormat="false" ht="13.8" hidden="false" customHeight="false" outlineLevel="0" collapsed="false">
      <c r="A112" s="0" t="s">
        <v>2079</v>
      </c>
      <c r="B112" s="0" t="s">
        <v>2097</v>
      </c>
    </row>
    <row r="113" customFormat="false" ht="13.8" hidden="false" customHeight="false" outlineLevel="0" collapsed="false">
      <c r="A113" s="0" t="s">
        <v>2079</v>
      </c>
      <c r="B113" s="0" t="s">
        <v>2098</v>
      </c>
    </row>
    <row r="114" customFormat="false" ht="13.8" hidden="false" customHeight="false" outlineLevel="0" collapsed="false">
      <c r="A114" s="0" t="s">
        <v>2079</v>
      </c>
      <c r="B114" s="0" t="s">
        <v>2099</v>
      </c>
    </row>
    <row r="115" customFormat="false" ht="13.8" hidden="false" customHeight="false" outlineLevel="0" collapsed="false">
      <c r="A115" s="0" t="s">
        <v>2079</v>
      </c>
      <c r="B115" s="0" t="s">
        <v>2100</v>
      </c>
    </row>
    <row r="116" customFormat="false" ht="13.8" hidden="false" customHeight="false" outlineLevel="0" collapsed="false">
      <c r="A116" s="0" t="s">
        <v>2079</v>
      </c>
      <c r="B116" s="0" t="s">
        <v>2033</v>
      </c>
    </row>
    <row r="117" customFormat="false" ht="13.8" hidden="false" customHeight="false" outlineLevel="0" collapsed="false">
      <c r="A117" s="0" t="s">
        <v>2079</v>
      </c>
      <c r="B117" s="0" t="s">
        <v>2101</v>
      </c>
    </row>
    <row r="118" customFormat="false" ht="13.8" hidden="false" customHeight="false" outlineLevel="0" collapsed="false">
      <c r="A118" s="0" t="s">
        <v>2079</v>
      </c>
      <c r="B118" s="0" t="s">
        <v>2102</v>
      </c>
    </row>
    <row r="119" customFormat="false" ht="13.8" hidden="false" customHeight="false" outlineLevel="0" collapsed="false">
      <c r="A119" s="0" t="s">
        <v>2103</v>
      </c>
      <c r="B119" s="0" t="s">
        <v>2023</v>
      </c>
    </row>
    <row r="120" customFormat="false" ht="13.8" hidden="false" customHeight="false" outlineLevel="0" collapsed="false">
      <c r="A120" s="0" t="s">
        <v>2103</v>
      </c>
      <c r="B120" s="0" t="s">
        <v>2024</v>
      </c>
    </row>
    <row r="121" customFormat="false" ht="13.8" hidden="false" customHeight="false" outlineLevel="0" collapsed="false">
      <c r="A121" s="0" t="s">
        <v>2103</v>
      </c>
      <c r="B121" s="0" t="s">
        <v>2025</v>
      </c>
    </row>
    <row r="122" customFormat="false" ht="13.8" hidden="false" customHeight="false" outlineLevel="0" collapsed="false">
      <c r="A122" s="0" t="s">
        <v>2103</v>
      </c>
      <c r="B122" s="0" t="s">
        <v>2082</v>
      </c>
    </row>
    <row r="123" customFormat="false" ht="13.8" hidden="false" customHeight="false" outlineLevel="0" collapsed="false">
      <c r="A123" s="0" t="s">
        <v>2103</v>
      </c>
      <c r="B123" s="0" t="s">
        <v>2104</v>
      </c>
    </row>
    <row r="124" customFormat="false" ht="13.8" hidden="false" customHeight="false" outlineLevel="0" collapsed="false">
      <c r="A124" s="0" t="s">
        <v>2103</v>
      </c>
      <c r="B124" s="0" t="s">
        <v>2105</v>
      </c>
    </row>
    <row r="125" customFormat="false" ht="13.8" hidden="false" customHeight="false" outlineLevel="0" collapsed="false">
      <c r="A125" s="0" t="s">
        <v>2103</v>
      </c>
      <c r="B125" s="0" t="s">
        <v>2106</v>
      </c>
    </row>
    <row r="126" customFormat="false" ht="13.8" hidden="false" customHeight="false" outlineLevel="0" collapsed="false">
      <c r="A126" s="0" t="s">
        <v>2103</v>
      </c>
      <c r="B126" s="0" t="s">
        <v>2107</v>
      </c>
    </row>
    <row r="127" customFormat="false" ht="13.8" hidden="false" customHeight="false" outlineLevel="0" collapsed="false">
      <c r="A127" s="0" t="s">
        <v>2103</v>
      </c>
      <c r="B127" s="0" t="s">
        <v>2108</v>
      </c>
    </row>
    <row r="128" customFormat="false" ht="13.8" hidden="false" customHeight="false" outlineLevel="0" collapsed="false">
      <c r="A128" s="0" t="s">
        <v>2103</v>
      </c>
      <c r="B128" s="0" t="s">
        <v>2085</v>
      </c>
    </row>
    <row r="129" customFormat="false" ht="13.8" hidden="false" customHeight="false" outlineLevel="0" collapsed="false">
      <c r="A129" s="0" t="s">
        <v>2103</v>
      </c>
      <c r="B129" s="0" t="s">
        <v>2026</v>
      </c>
    </row>
    <row r="130" customFormat="false" ht="13.8" hidden="false" customHeight="false" outlineLevel="0" collapsed="false">
      <c r="A130" s="0" t="s">
        <v>2103</v>
      </c>
      <c r="B130" s="0" t="s">
        <v>2086</v>
      </c>
    </row>
    <row r="131" customFormat="false" ht="13.8" hidden="false" customHeight="false" outlineLevel="0" collapsed="false">
      <c r="A131" s="0" t="s">
        <v>2103</v>
      </c>
      <c r="B131" s="0" t="s">
        <v>2109</v>
      </c>
    </row>
    <row r="132" customFormat="false" ht="13.8" hidden="false" customHeight="false" outlineLevel="0" collapsed="false">
      <c r="A132" s="0" t="s">
        <v>2103</v>
      </c>
      <c r="B132" s="0" t="s">
        <v>2110</v>
      </c>
    </row>
    <row r="133" customFormat="false" ht="13.8" hidden="false" customHeight="false" outlineLevel="0" collapsed="false">
      <c r="A133" s="0" t="s">
        <v>2103</v>
      </c>
      <c r="B133" s="0" t="s">
        <v>2027</v>
      </c>
    </row>
    <row r="134" customFormat="false" ht="13.8" hidden="false" customHeight="false" outlineLevel="0" collapsed="false">
      <c r="A134" s="0" t="s">
        <v>2103</v>
      </c>
      <c r="B134" s="0" t="s">
        <v>2028</v>
      </c>
    </row>
    <row r="135" customFormat="false" ht="13.8" hidden="false" customHeight="false" outlineLevel="0" collapsed="false">
      <c r="A135" s="0" t="s">
        <v>2103</v>
      </c>
      <c r="B135" s="0" t="s">
        <v>2036</v>
      </c>
    </row>
    <row r="136" customFormat="false" ht="13.8" hidden="false" customHeight="false" outlineLevel="0" collapsed="false">
      <c r="A136" s="0" t="s">
        <v>2103</v>
      </c>
      <c r="B136" s="0" t="s">
        <v>2111</v>
      </c>
    </row>
    <row r="137" customFormat="false" ht="13.8" hidden="false" customHeight="false" outlineLevel="0" collapsed="false">
      <c r="A137" s="0" t="s">
        <v>2103</v>
      </c>
      <c r="B137" s="0" t="s">
        <v>2112</v>
      </c>
    </row>
    <row r="138" customFormat="false" ht="13.8" hidden="false" customHeight="false" outlineLevel="0" collapsed="false">
      <c r="A138" s="0" t="s">
        <v>2103</v>
      </c>
      <c r="B138" s="0" t="s">
        <v>2099</v>
      </c>
    </row>
    <row r="139" customFormat="false" ht="13.8" hidden="false" customHeight="false" outlineLevel="0" collapsed="false">
      <c r="A139" s="0" t="s">
        <v>2103</v>
      </c>
      <c r="B139" s="0" t="s">
        <v>2113</v>
      </c>
    </row>
    <row r="140" customFormat="false" ht="13.8" hidden="false" customHeight="false" outlineLevel="0" collapsed="false">
      <c r="A140" s="0" t="s">
        <v>2103</v>
      </c>
      <c r="B140" s="0" t="s">
        <v>2114</v>
      </c>
    </row>
    <row r="141" customFormat="false" ht="13.8" hidden="false" customHeight="false" outlineLevel="0" collapsed="false">
      <c r="A141" s="0" t="s">
        <v>2103</v>
      </c>
      <c r="B141" s="0" t="s">
        <v>2033</v>
      </c>
    </row>
    <row r="142" customFormat="false" ht="13.8" hidden="false" customHeight="false" outlineLevel="0" collapsed="false">
      <c r="A142" s="0" t="s">
        <v>2103</v>
      </c>
      <c r="B142" s="0" t="s">
        <v>2102</v>
      </c>
    </row>
    <row r="143" customFormat="false" ht="13.8" hidden="false" customHeight="false" outlineLevel="0" collapsed="false">
      <c r="A143" s="0" t="s">
        <v>2103</v>
      </c>
      <c r="B143" s="0" t="s">
        <v>2115</v>
      </c>
    </row>
    <row r="144" customFormat="false" ht="13.8" hidden="false" customHeight="false" outlineLevel="0" collapsed="false">
      <c r="A144" s="0" t="s">
        <v>2103</v>
      </c>
      <c r="B144" s="0" t="s">
        <v>2116</v>
      </c>
    </row>
    <row r="145" customFormat="false" ht="13.8" hidden="false" customHeight="false" outlineLevel="0" collapsed="false">
      <c r="A145" s="0" t="s">
        <v>2117</v>
      </c>
      <c r="B145" s="0" t="s">
        <v>2023</v>
      </c>
    </row>
    <row r="146" customFormat="false" ht="13.8" hidden="false" customHeight="false" outlineLevel="0" collapsed="false">
      <c r="A146" s="0" t="s">
        <v>2117</v>
      </c>
      <c r="B146" s="0" t="s">
        <v>2024</v>
      </c>
    </row>
    <row r="147" customFormat="false" ht="13.8" hidden="false" customHeight="false" outlineLevel="0" collapsed="false">
      <c r="A147" s="0" t="s">
        <v>2117</v>
      </c>
      <c r="B147" s="0" t="s">
        <v>2025</v>
      </c>
    </row>
    <row r="148" customFormat="false" ht="13.8" hidden="false" customHeight="false" outlineLevel="0" collapsed="false">
      <c r="A148" s="0" t="s">
        <v>2117</v>
      </c>
      <c r="B148" s="0" t="s">
        <v>2118</v>
      </c>
    </row>
    <row r="149" customFormat="false" ht="13.8" hidden="false" customHeight="false" outlineLevel="0" collapsed="false">
      <c r="A149" s="0" t="s">
        <v>2117</v>
      </c>
      <c r="B149" s="0" t="s">
        <v>2026</v>
      </c>
    </row>
    <row r="150" customFormat="false" ht="13.8" hidden="false" customHeight="false" outlineLevel="0" collapsed="false">
      <c r="A150" s="0" t="s">
        <v>2117</v>
      </c>
      <c r="B150" s="0" t="s">
        <v>2087</v>
      </c>
    </row>
    <row r="151" customFormat="false" ht="13.8" hidden="false" customHeight="false" outlineLevel="0" collapsed="false">
      <c r="A151" s="0" t="s">
        <v>2117</v>
      </c>
      <c r="B151" s="0" t="s">
        <v>2027</v>
      </c>
    </row>
    <row r="152" customFormat="false" ht="13.8" hidden="false" customHeight="false" outlineLevel="0" collapsed="false">
      <c r="A152" s="0" t="s">
        <v>2117</v>
      </c>
      <c r="B152" s="0" t="s">
        <v>2028</v>
      </c>
    </row>
    <row r="153" customFormat="false" ht="13.8" hidden="false" customHeight="false" outlineLevel="0" collapsed="false">
      <c r="A153" s="0" t="s">
        <v>2117</v>
      </c>
      <c r="B153" s="0" t="s">
        <v>2036</v>
      </c>
    </row>
    <row r="154" customFormat="false" ht="13.8" hidden="false" customHeight="false" outlineLevel="0" collapsed="false">
      <c r="A154" s="0" t="s">
        <v>2117</v>
      </c>
      <c r="B154" s="0" t="s">
        <v>2040</v>
      </c>
    </row>
    <row r="155" customFormat="false" ht="13.8" hidden="false" customHeight="false" outlineLevel="0" collapsed="false">
      <c r="A155" s="0" t="s">
        <v>2117</v>
      </c>
      <c r="B155" s="0" t="s">
        <v>2119</v>
      </c>
    </row>
    <row r="156" customFormat="false" ht="13.8" hidden="false" customHeight="false" outlineLevel="0" collapsed="false">
      <c r="A156" s="0" t="s">
        <v>2117</v>
      </c>
      <c r="B156" s="0" t="s">
        <v>2033</v>
      </c>
    </row>
    <row r="157" customFormat="false" ht="13.8" hidden="false" customHeight="false" outlineLevel="0" collapsed="false">
      <c r="A157" s="0" t="s">
        <v>2117</v>
      </c>
      <c r="B157" s="0" t="s">
        <v>2120</v>
      </c>
    </row>
    <row r="158" customFormat="false" ht="13.8" hidden="false" customHeight="false" outlineLevel="0" collapsed="false">
      <c r="A158" s="0" t="s">
        <v>2121</v>
      </c>
      <c r="B158" s="0" t="s">
        <v>2122</v>
      </c>
    </row>
    <row r="159" customFormat="false" ht="13.8" hidden="false" customHeight="false" outlineLevel="0" collapsed="false">
      <c r="A159" s="0" t="s">
        <v>2121</v>
      </c>
      <c r="B159" s="0" t="s">
        <v>2023</v>
      </c>
    </row>
    <row r="160" customFormat="false" ht="13.8" hidden="false" customHeight="false" outlineLevel="0" collapsed="false">
      <c r="A160" s="0" t="s">
        <v>2121</v>
      </c>
      <c r="B160" s="0" t="s">
        <v>2024</v>
      </c>
    </row>
    <row r="161" customFormat="false" ht="13.8" hidden="false" customHeight="false" outlineLevel="0" collapsed="false">
      <c r="A161" s="0" t="s">
        <v>2121</v>
      </c>
      <c r="B161" s="0" t="s">
        <v>2025</v>
      </c>
    </row>
    <row r="162" customFormat="false" ht="13.8" hidden="false" customHeight="false" outlineLevel="0" collapsed="false">
      <c r="A162" s="0" t="s">
        <v>2121</v>
      </c>
      <c r="B162" s="0" t="s">
        <v>2026</v>
      </c>
    </row>
    <row r="163" customFormat="false" ht="13.8" hidden="false" customHeight="false" outlineLevel="0" collapsed="false">
      <c r="A163" s="0" t="s">
        <v>2121</v>
      </c>
      <c r="B163" s="0" t="s">
        <v>2027</v>
      </c>
    </row>
    <row r="164" customFormat="false" ht="13.8" hidden="false" customHeight="false" outlineLevel="0" collapsed="false">
      <c r="A164" s="0" t="s">
        <v>2121</v>
      </c>
      <c r="B164" s="0" t="s">
        <v>2028</v>
      </c>
    </row>
    <row r="165" customFormat="false" ht="13.8" hidden="false" customHeight="false" outlineLevel="0" collapsed="false">
      <c r="A165" s="0" t="s">
        <v>2121</v>
      </c>
      <c r="B165" s="0" t="s">
        <v>2036</v>
      </c>
    </row>
    <row r="166" customFormat="false" ht="13.8" hidden="false" customHeight="false" outlineLevel="0" collapsed="false">
      <c r="A166" s="0" t="s">
        <v>2121</v>
      </c>
      <c r="B166" s="0" t="s">
        <v>2033</v>
      </c>
    </row>
    <row r="167" customFormat="false" ht="13.8" hidden="false" customHeight="false" outlineLevel="0" collapsed="false">
      <c r="A167" s="0" t="s">
        <v>2121</v>
      </c>
      <c r="B167" s="0" t="s">
        <v>2119</v>
      </c>
    </row>
    <row r="168" customFormat="false" ht="13.8" hidden="false" customHeight="false" outlineLevel="0" collapsed="false">
      <c r="A168" s="0" t="s">
        <v>2123</v>
      </c>
      <c r="B168" s="0" t="s">
        <v>2122</v>
      </c>
    </row>
    <row r="169" customFormat="false" ht="13.8" hidden="false" customHeight="false" outlineLevel="0" collapsed="false">
      <c r="A169" s="0" t="s">
        <v>2123</v>
      </c>
      <c r="B169" s="0" t="s">
        <v>2023</v>
      </c>
    </row>
    <row r="170" customFormat="false" ht="13.8" hidden="false" customHeight="false" outlineLevel="0" collapsed="false">
      <c r="A170" s="0" t="s">
        <v>2123</v>
      </c>
      <c r="B170" s="0" t="s">
        <v>2024</v>
      </c>
    </row>
    <row r="171" customFormat="false" ht="13.8" hidden="false" customHeight="false" outlineLevel="0" collapsed="false">
      <c r="A171" s="0" t="s">
        <v>2123</v>
      </c>
      <c r="B171" s="0" t="s">
        <v>2025</v>
      </c>
    </row>
    <row r="172" customFormat="false" ht="13.8" hidden="false" customHeight="false" outlineLevel="0" collapsed="false">
      <c r="A172" s="0" t="s">
        <v>2123</v>
      </c>
      <c r="B172" s="0" t="s">
        <v>2026</v>
      </c>
    </row>
    <row r="173" customFormat="false" ht="13.8" hidden="false" customHeight="false" outlineLevel="0" collapsed="false">
      <c r="A173" s="0" t="s">
        <v>2123</v>
      </c>
      <c r="B173" s="0" t="s">
        <v>2027</v>
      </c>
    </row>
    <row r="174" customFormat="false" ht="13.8" hidden="false" customHeight="false" outlineLevel="0" collapsed="false">
      <c r="A174" s="0" t="s">
        <v>2123</v>
      </c>
      <c r="B174" s="0" t="s">
        <v>2028</v>
      </c>
    </row>
    <row r="175" customFormat="false" ht="13.8" hidden="false" customHeight="false" outlineLevel="0" collapsed="false">
      <c r="A175" s="0" t="s">
        <v>2123</v>
      </c>
      <c r="B175" s="0" t="s">
        <v>2036</v>
      </c>
    </row>
    <row r="176" customFormat="false" ht="13.8" hidden="false" customHeight="false" outlineLevel="0" collapsed="false">
      <c r="A176" s="0" t="s">
        <v>2123</v>
      </c>
      <c r="B176" s="0" t="s">
        <v>2033</v>
      </c>
    </row>
    <row r="177" customFormat="false" ht="13.8" hidden="false" customHeight="false" outlineLevel="0" collapsed="false">
      <c r="A177" s="0" t="s">
        <v>2123</v>
      </c>
      <c r="B177" s="0" t="s">
        <v>2124</v>
      </c>
    </row>
    <row r="178" customFormat="false" ht="13.8" hidden="false" customHeight="false" outlineLevel="0" collapsed="false">
      <c r="A178" s="0" t="s">
        <v>2125</v>
      </c>
      <c r="B178" s="0" t="s">
        <v>2126</v>
      </c>
    </row>
    <row r="179" customFormat="false" ht="13.8" hidden="false" customHeight="false" outlineLevel="0" collapsed="false">
      <c r="A179" s="0" t="s">
        <v>2125</v>
      </c>
      <c r="B179" s="0" t="s">
        <v>2127</v>
      </c>
    </row>
    <row r="180" customFormat="false" ht="13.8" hidden="false" customHeight="false" outlineLevel="0" collapsed="false">
      <c r="A180" s="0" t="s">
        <v>2125</v>
      </c>
      <c r="B180" s="0" t="s">
        <v>2128</v>
      </c>
    </row>
    <row r="181" customFormat="false" ht="13.8" hidden="false" customHeight="false" outlineLevel="0" collapsed="false">
      <c r="A181" s="0" t="s">
        <v>2125</v>
      </c>
      <c r="B181" s="0" t="s">
        <v>2023</v>
      </c>
    </row>
    <row r="182" customFormat="false" ht="13.8" hidden="false" customHeight="false" outlineLevel="0" collapsed="false">
      <c r="A182" s="0" t="s">
        <v>2125</v>
      </c>
      <c r="B182" s="0" t="s">
        <v>2024</v>
      </c>
    </row>
    <row r="183" customFormat="false" ht="13.8" hidden="false" customHeight="false" outlineLevel="0" collapsed="false">
      <c r="A183" s="0" t="s">
        <v>2125</v>
      </c>
      <c r="B183" s="0" t="s">
        <v>2025</v>
      </c>
    </row>
    <row r="184" customFormat="false" ht="13.8" hidden="false" customHeight="false" outlineLevel="0" collapsed="false">
      <c r="A184" s="0" t="s">
        <v>2125</v>
      </c>
      <c r="B184" s="0" t="s">
        <v>2129</v>
      </c>
    </row>
    <row r="185" customFormat="false" ht="13.8" hidden="false" customHeight="false" outlineLevel="0" collapsed="false">
      <c r="A185" s="0" t="s">
        <v>2125</v>
      </c>
      <c r="B185" s="0" t="s">
        <v>2130</v>
      </c>
    </row>
    <row r="186" customFormat="false" ht="13.8" hidden="false" customHeight="false" outlineLevel="0" collapsed="false">
      <c r="A186" s="0" t="s">
        <v>2125</v>
      </c>
      <c r="B186" s="0" t="s">
        <v>2131</v>
      </c>
    </row>
    <row r="187" customFormat="false" ht="13.8" hidden="false" customHeight="false" outlineLevel="0" collapsed="false">
      <c r="A187" s="0" t="s">
        <v>2125</v>
      </c>
      <c r="B187" s="0" t="s">
        <v>2132</v>
      </c>
    </row>
    <row r="188" customFormat="false" ht="13.8" hidden="false" customHeight="false" outlineLevel="0" collapsed="false">
      <c r="A188" s="0" t="s">
        <v>2125</v>
      </c>
      <c r="B188" s="0" t="s">
        <v>2133</v>
      </c>
    </row>
    <row r="189" customFormat="false" ht="13.8" hidden="false" customHeight="false" outlineLevel="0" collapsed="false">
      <c r="A189" s="0" t="s">
        <v>2125</v>
      </c>
      <c r="B189" s="0" t="s">
        <v>2134</v>
      </c>
    </row>
    <row r="190" customFormat="false" ht="13.8" hidden="false" customHeight="false" outlineLevel="0" collapsed="false">
      <c r="A190" s="0" t="s">
        <v>2125</v>
      </c>
      <c r="B190" s="0" t="s">
        <v>2135</v>
      </c>
    </row>
    <row r="191" customFormat="false" ht="13.8" hidden="false" customHeight="false" outlineLevel="0" collapsed="false">
      <c r="A191" s="0" t="s">
        <v>2125</v>
      </c>
      <c r="B191" s="0" t="s">
        <v>2136</v>
      </c>
    </row>
    <row r="192" customFormat="false" ht="13.8" hidden="false" customHeight="false" outlineLevel="0" collapsed="false">
      <c r="A192" s="0" t="s">
        <v>2125</v>
      </c>
      <c r="B192" s="0" t="s">
        <v>2137</v>
      </c>
    </row>
    <row r="193" customFormat="false" ht="13.8" hidden="false" customHeight="false" outlineLevel="0" collapsed="false">
      <c r="A193" s="0" t="s">
        <v>2125</v>
      </c>
      <c r="B193" s="0" t="s">
        <v>2026</v>
      </c>
    </row>
    <row r="194" customFormat="false" ht="13.8" hidden="false" customHeight="false" outlineLevel="0" collapsed="false">
      <c r="A194" s="0" t="s">
        <v>2125</v>
      </c>
      <c r="B194" s="0" t="s">
        <v>2138</v>
      </c>
    </row>
    <row r="195" customFormat="false" ht="13.8" hidden="false" customHeight="false" outlineLevel="0" collapsed="false">
      <c r="A195" s="0" t="s">
        <v>2125</v>
      </c>
      <c r="B195" s="0" t="s">
        <v>2139</v>
      </c>
    </row>
    <row r="196" customFormat="false" ht="13.8" hidden="false" customHeight="false" outlineLevel="0" collapsed="false">
      <c r="A196" s="0" t="s">
        <v>2125</v>
      </c>
      <c r="B196" s="0" t="s">
        <v>2140</v>
      </c>
    </row>
    <row r="197" customFormat="false" ht="13.8" hidden="false" customHeight="false" outlineLevel="0" collapsed="false">
      <c r="A197" s="0" t="s">
        <v>2125</v>
      </c>
      <c r="B197" s="0" t="s">
        <v>2141</v>
      </c>
    </row>
    <row r="198" customFormat="false" ht="13.8" hidden="false" customHeight="false" outlineLevel="0" collapsed="false">
      <c r="A198" s="0" t="s">
        <v>2125</v>
      </c>
      <c r="B198" s="0" t="s">
        <v>2142</v>
      </c>
    </row>
    <row r="199" customFormat="false" ht="13.8" hidden="false" customHeight="false" outlineLevel="0" collapsed="false">
      <c r="A199" s="0" t="s">
        <v>2125</v>
      </c>
      <c r="B199" s="0" t="s">
        <v>2027</v>
      </c>
    </row>
    <row r="200" customFormat="false" ht="13.8" hidden="false" customHeight="false" outlineLevel="0" collapsed="false">
      <c r="A200" s="0" t="s">
        <v>2125</v>
      </c>
      <c r="B200" s="0" t="s">
        <v>2028</v>
      </c>
    </row>
    <row r="201" customFormat="false" ht="13.8" hidden="false" customHeight="false" outlineLevel="0" collapsed="false">
      <c r="A201" s="0" t="s">
        <v>2125</v>
      </c>
      <c r="B201" s="0" t="s">
        <v>2143</v>
      </c>
    </row>
    <row r="202" customFormat="false" ht="13.8" hidden="false" customHeight="false" outlineLevel="0" collapsed="false">
      <c r="A202" s="0" t="s">
        <v>2125</v>
      </c>
      <c r="B202" s="0" t="s">
        <v>2144</v>
      </c>
    </row>
    <row r="203" customFormat="false" ht="13.8" hidden="false" customHeight="false" outlineLevel="0" collapsed="false">
      <c r="A203" s="0" t="s">
        <v>2125</v>
      </c>
      <c r="B203" s="0" t="s">
        <v>2145</v>
      </c>
    </row>
    <row r="204" customFormat="false" ht="13.8" hidden="false" customHeight="false" outlineLevel="0" collapsed="false">
      <c r="A204" s="0" t="s">
        <v>2125</v>
      </c>
      <c r="B204" s="0" t="s">
        <v>2146</v>
      </c>
    </row>
    <row r="205" customFormat="false" ht="13.8" hidden="false" customHeight="false" outlineLevel="0" collapsed="false">
      <c r="A205" s="0" t="s">
        <v>2125</v>
      </c>
      <c r="B205" s="0" t="s">
        <v>2147</v>
      </c>
    </row>
    <row r="206" customFormat="false" ht="13.8" hidden="false" customHeight="false" outlineLevel="0" collapsed="false">
      <c r="A206" s="0" t="s">
        <v>2125</v>
      </c>
      <c r="B206" s="0" t="s">
        <v>2148</v>
      </c>
    </row>
    <row r="207" customFormat="false" ht="13.8" hidden="false" customHeight="false" outlineLevel="0" collapsed="false">
      <c r="A207" s="0" t="s">
        <v>2125</v>
      </c>
      <c r="B207" s="0" t="s">
        <v>2149</v>
      </c>
    </row>
    <row r="208" customFormat="false" ht="13.8" hidden="false" customHeight="false" outlineLevel="0" collapsed="false">
      <c r="A208" s="0" t="s">
        <v>2125</v>
      </c>
      <c r="B208" s="0" t="s">
        <v>2150</v>
      </c>
    </row>
    <row r="209" customFormat="false" ht="13.8" hidden="false" customHeight="false" outlineLevel="0" collapsed="false">
      <c r="A209" s="0" t="s">
        <v>2125</v>
      </c>
      <c r="B209" s="0" t="s">
        <v>2151</v>
      </c>
    </row>
    <row r="210" customFormat="false" ht="13.8" hidden="false" customHeight="false" outlineLevel="0" collapsed="false">
      <c r="A210" s="0" t="s">
        <v>2125</v>
      </c>
      <c r="B210" s="0" t="s">
        <v>2033</v>
      </c>
    </row>
    <row r="211" customFormat="false" ht="13.8" hidden="false" customHeight="false" outlineLevel="0" collapsed="false">
      <c r="A211" s="0" t="s">
        <v>2125</v>
      </c>
      <c r="B211" s="0" t="s">
        <v>2102</v>
      </c>
    </row>
    <row r="212" customFormat="false" ht="13.8" hidden="false" customHeight="false" outlineLevel="0" collapsed="false">
      <c r="A212" s="0" t="s">
        <v>2125</v>
      </c>
      <c r="B212" s="0" t="s">
        <v>2152</v>
      </c>
    </row>
    <row r="213" customFormat="false" ht="13.8" hidden="false" customHeight="false" outlineLevel="0" collapsed="false">
      <c r="A213" s="0" t="s">
        <v>2125</v>
      </c>
      <c r="B213" s="0" t="s">
        <v>2153</v>
      </c>
    </row>
    <row r="214" customFormat="false" ht="13.8" hidden="false" customHeight="false" outlineLevel="0" collapsed="false">
      <c r="A214" s="0" t="s">
        <v>2125</v>
      </c>
      <c r="B214" s="0" t="s">
        <v>2154</v>
      </c>
    </row>
    <row r="215" customFormat="false" ht="13.8" hidden="false" customHeight="false" outlineLevel="0" collapsed="false">
      <c r="A215" s="0" t="s">
        <v>2125</v>
      </c>
      <c r="B215" s="0" t="s">
        <v>2155</v>
      </c>
    </row>
    <row r="216" customFormat="false" ht="13.8" hidden="false" customHeight="false" outlineLevel="0" collapsed="false">
      <c r="A216" s="0" t="s">
        <v>2125</v>
      </c>
      <c r="B216" s="0" t="s">
        <v>2156</v>
      </c>
    </row>
    <row r="217" customFormat="false" ht="13.8" hidden="false" customHeight="false" outlineLevel="0" collapsed="false">
      <c r="A217" s="0" t="s">
        <v>2125</v>
      </c>
      <c r="B217" s="0" t="s">
        <v>2078</v>
      </c>
    </row>
    <row r="218" customFormat="false" ht="13.8" hidden="false" customHeight="false" outlineLevel="0" collapsed="false">
      <c r="A218" s="0" t="s">
        <v>2125</v>
      </c>
      <c r="B218" s="0" t="s">
        <v>2157</v>
      </c>
    </row>
    <row r="219" customFormat="false" ht="13.8" hidden="false" customHeight="false" outlineLevel="0" collapsed="false">
      <c r="A219" s="0" t="s">
        <v>2125</v>
      </c>
      <c r="B219" s="0" t="s">
        <v>2158</v>
      </c>
    </row>
    <row r="220" customFormat="false" ht="13.8" hidden="false" customHeight="false" outlineLevel="0" collapsed="false">
      <c r="A220" s="0" t="s">
        <v>2125</v>
      </c>
      <c r="B220" s="0" t="s">
        <v>2159</v>
      </c>
    </row>
    <row r="221" customFormat="false" ht="13.8" hidden="false" customHeight="false" outlineLevel="0" collapsed="false">
      <c r="A221" s="0" t="s">
        <v>2160</v>
      </c>
      <c r="B221" s="0" t="s">
        <v>2122</v>
      </c>
    </row>
    <row r="222" customFormat="false" ht="13.8" hidden="false" customHeight="false" outlineLevel="0" collapsed="false">
      <c r="A222" s="0" t="s">
        <v>2160</v>
      </c>
      <c r="B222" s="0" t="s">
        <v>2023</v>
      </c>
    </row>
    <row r="223" customFormat="false" ht="13.8" hidden="false" customHeight="false" outlineLevel="0" collapsed="false">
      <c r="A223" s="0" t="s">
        <v>2160</v>
      </c>
      <c r="B223" s="0" t="s">
        <v>2024</v>
      </c>
    </row>
    <row r="224" customFormat="false" ht="13.8" hidden="false" customHeight="false" outlineLevel="0" collapsed="false">
      <c r="A224" s="0" t="s">
        <v>2160</v>
      </c>
      <c r="B224" s="0" t="s">
        <v>2025</v>
      </c>
    </row>
    <row r="225" customFormat="false" ht="13.8" hidden="false" customHeight="false" outlineLevel="0" collapsed="false">
      <c r="A225" s="0" t="s">
        <v>2160</v>
      </c>
      <c r="B225" s="0" t="s">
        <v>2026</v>
      </c>
    </row>
    <row r="226" customFormat="false" ht="13.8" hidden="false" customHeight="false" outlineLevel="0" collapsed="false">
      <c r="A226" s="0" t="s">
        <v>2160</v>
      </c>
      <c r="B226" s="0" t="s">
        <v>2027</v>
      </c>
    </row>
    <row r="227" customFormat="false" ht="13.8" hidden="false" customHeight="false" outlineLevel="0" collapsed="false">
      <c r="A227" s="0" t="s">
        <v>2160</v>
      </c>
      <c r="B227" s="0" t="s">
        <v>2028</v>
      </c>
    </row>
    <row r="228" customFormat="false" ht="13.8" hidden="false" customHeight="false" outlineLevel="0" collapsed="false">
      <c r="A228" s="0" t="s">
        <v>2160</v>
      </c>
      <c r="B228" s="0" t="s">
        <v>2036</v>
      </c>
    </row>
    <row r="229" customFormat="false" ht="13.8" hidden="false" customHeight="false" outlineLevel="0" collapsed="false">
      <c r="A229" s="0" t="s">
        <v>2160</v>
      </c>
      <c r="B229" s="0" t="s">
        <v>2039</v>
      </c>
    </row>
    <row r="230" customFormat="false" ht="13.8" hidden="false" customHeight="false" outlineLevel="0" collapsed="false">
      <c r="A230" s="0" t="s">
        <v>2160</v>
      </c>
      <c r="B230" s="0" t="s">
        <v>2033</v>
      </c>
    </row>
    <row r="231" customFormat="false" ht="13.8" hidden="false" customHeight="false" outlineLevel="0" collapsed="false">
      <c r="A231" s="0" t="s">
        <v>2160</v>
      </c>
      <c r="B231" s="0" t="s">
        <v>2151</v>
      </c>
    </row>
    <row r="232" customFormat="false" ht="13.8" hidden="false" customHeight="false" outlineLevel="0" collapsed="false">
      <c r="A232" s="0" t="s">
        <v>2160</v>
      </c>
      <c r="B232" s="0" t="s">
        <v>2119</v>
      </c>
    </row>
    <row r="233" customFormat="false" ht="13.8" hidden="false" customHeight="false" outlineLevel="0" collapsed="false">
      <c r="A233" s="0" t="s">
        <v>2160</v>
      </c>
      <c r="B233" s="0" t="s">
        <v>2161</v>
      </c>
    </row>
    <row r="234" customFormat="false" ht="13.8" hidden="false" customHeight="false" outlineLevel="0" collapsed="false">
      <c r="A234" s="0" t="s">
        <v>2160</v>
      </c>
      <c r="B234" s="0" t="s">
        <v>2078</v>
      </c>
    </row>
    <row r="235" customFormat="false" ht="13.8" hidden="false" customHeight="false" outlineLevel="0" collapsed="false">
      <c r="A235" s="0" t="s">
        <v>2160</v>
      </c>
      <c r="B235" s="0" t="s">
        <v>2120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J60"/>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H12" activeCellId="0" sqref="H12"/>
    </sheetView>
  </sheetViews>
  <sheetFormatPr defaultColWidth="8.71484375" defaultRowHeight="12.75" zeroHeight="false" outlineLevelRow="0" outlineLevelCol="0"/>
  <cols>
    <col collapsed="false" customWidth="false" hidden="false" outlineLevel="0" max="2" min="1" style="5" width="8.71"/>
    <col collapsed="false" customWidth="true" hidden="false" outlineLevel="0" max="3" min="3" style="5" width="9.86"/>
    <col collapsed="false" customWidth="true" hidden="false" outlineLevel="0" max="4" min="4" style="5" width="11.43"/>
    <col collapsed="false" customWidth="false" hidden="false" outlineLevel="0" max="6" min="5" style="5" width="8.71"/>
    <col collapsed="false" customWidth="true" hidden="false" outlineLevel="0" max="7" min="7" style="5" width="30.29"/>
    <col collapsed="false" customWidth="true" hidden="false" outlineLevel="0" max="9" min="8" style="5" width="41.42"/>
    <col collapsed="false" customWidth="false" hidden="false" outlineLevel="0" max="16384" min="10" style="5" width="8.71"/>
  </cols>
  <sheetData>
    <row r="2" customFormat="false" ht="13.5" hidden="false" customHeight="true" outlineLevel="0" collapsed="false">
      <c r="B2" s="6"/>
      <c r="C2" s="7"/>
      <c r="D2" s="7"/>
      <c r="E2" s="7"/>
      <c r="F2" s="7"/>
      <c r="G2" s="7"/>
      <c r="H2" s="7"/>
      <c r="I2" s="7"/>
      <c r="J2" s="8"/>
    </row>
    <row r="3" customFormat="false" ht="5.25" hidden="false" customHeight="true" outlineLevel="0" collapsed="false">
      <c r="B3" s="9"/>
      <c r="J3" s="10"/>
    </row>
    <row r="4" customFormat="false" ht="5.25" hidden="false" customHeight="true" outlineLevel="0" collapsed="false">
      <c r="B4" s="9"/>
      <c r="J4" s="10"/>
    </row>
    <row r="5" customFormat="false" ht="5.25" hidden="false" customHeight="true" outlineLevel="0" collapsed="false">
      <c r="B5" s="9"/>
      <c r="J5" s="10"/>
    </row>
    <row r="6" customFormat="false" ht="5.25" hidden="false" customHeight="true" outlineLevel="0" collapsed="false">
      <c r="B6" s="9"/>
      <c r="J6" s="10"/>
    </row>
    <row r="7" customFormat="false" ht="15.75" hidden="false" customHeight="false" outlineLevel="0" collapsed="false">
      <c r="B7" s="9"/>
      <c r="C7" s="11" t="s">
        <v>26</v>
      </c>
      <c r="D7" s="11"/>
      <c r="E7" s="11"/>
      <c r="F7" s="11"/>
      <c r="G7" s="11"/>
      <c r="H7" s="11"/>
      <c r="I7" s="12"/>
      <c r="J7" s="10"/>
    </row>
    <row r="8" customFormat="false" ht="15.75" hidden="false" customHeight="false" outlineLevel="0" collapsed="false">
      <c r="B8" s="9"/>
      <c r="C8" s="13"/>
      <c r="D8" s="14"/>
      <c r="E8" s="15"/>
      <c r="F8" s="15"/>
      <c r="G8" s="15"/>
      <c r="H8" s="15"/>
      <c r="I8" s="15"/>
      <c r="J8" s="10"/>
    </row>
    <row r="9" customFormat="false" ht="12.75" hidden="false" customHeight="false" outlineLevel="0" collapsed="false">
      <c r="B9" s="9"/>
      <c r="C9" s="16" t="s">
        <v>27</v>
      </c>
      <c r="D9" s="16" t="s">
        <v>28</v>
      </c>
      <c r="E9" s="16" t="s">
        <v>29</v>
      </c>
      <c r="F9" s="16" t="s">
        <v>30</v>
      </c>
      <c r="G9" s="16" t="s">
        <v>31</v>
      </c>
      <c r="H9" s="16" t="s">
        <v>32</v>
      </c>
      <c r="I9" s="16" t="s">
        <v>33</v>
      </c>
      <c r="J9" s="10"/>
    </row>
    <row r="10" customFormat="false" ht="22.5" hidden="false" customHeight="false" outlineLevel="0" collapsed="false">
      <c r="B10" s="17"/>
      <c r="C10" s="18" t="n">
        <v>45009</v>
      </c>
      <c r="D10" s="19" t="s">
        <v>34</v>
      </c>
      <c r="E10" s="19" t="s">
        <v>35</v>
      </c>
      <c r="F10" s="20" t="s">
        <v>36</v>
      </c>
      <c r="G10" s="21" t="s">
        <v>37</v>
      </c>
      <c r="H10" s="21" t="s">
        <v>38</v>
      </c>
      <c r="I10" s="21"/>
      <c r="J10" s="22"/>
    </row>
    <row r="11" customFormat="false" ht="22.5" hidden="false" customHeight="false" outlineLevel="0" collapsed="false">
      <c r="B11" s="17"/>
      <c r="C11" s="18" t="n">
        <v>45020</v>
      </c>
      <c r="D11" s="19" t="s">
        <v>34</v>
      </c>
      <c r="E11" s="19" t="s">
        <v>35</v>
      </c>
      <c r="F11" s="20" t="s">
        <v>39</v>
      </c>
      <c r="G11" s="21" t="s">
        <v>40</v>
      </c>
      <c r="H11" s="21" t="s">
        <v>41</v>
      </c>
      <c r="I11" s="21"/>
      <c r="J11" s="22"/>
    </row>
    <row r="12" customFormat="false" ht="15" hidden="false" customHeight="false" outlineLevel="0" collapsed="false">
      <c r="B12" s="17"/>
      <c r="C12" s="18"/>
      <c r="D12" s="19"/>
      <c r="E12" s="19"/>
      <c r="F12" s="20"/>
      <c r="G12" s="21"/>
      <c r="H12" s="21"/>
      <c r="I12" s="23"/>
      <c r="J12" s="22"/>
    </row>
    <row r="13" customFormat="false" ht="15" hidden="false" customHeight="false" outlineLevel="0" collapsed="false">
      <c r="B13" s="17"/>
      <c r="C13" s="18"/>
      <c r="D13" s="19"/>
      <c r="E13" s="19"/>
      <c r="F13" s="20"/>
      <c r="G13" s="21"/>
      <c r="H13" s="21"/>
      <c r="I13" s="23"/>
      <c r="J13" s="22"/>
    </row>
    <row r="14" customFormat="false" ht="15" hidden="false" customHeight="false" outlineLevel="0" collapsed="false">
      <c r="B14" s="17"/>
      <c r="C14" s="18"/>
      <c r="D14" s="19"/>
      <c r="E14" s="19"/>
      <c r="F14" s="20"/>
      <c r="G14" s="21"/>
      <c r="H14" s="21"/>
      <c r="I14" s="23"/>
      <c r="J14" s="22"/>
    </row>
    <row r="15" customFormat="false" ht="12.75" hidden="false" customHeight="false" outlineLevel="0" collapsed="false">
      <c r="B15" s="17"/>
      <c r="C15" s="18"/>
      <c r="D15" s="19"/>
      <c r="E15" s="19"/>
      <c r="F15" s="20"/>
      <c r="G15" s="21"/>
      <c r="H15" s="21"/>
      <c r="I15" s="21"/>
      <c r="J15" s="22"/>
    </row>
    <row r="16" customFormat="false" ht="12.75" hidden="false" customHeight="false" outlineLevel="0" collapsed="false">
      <c r="B16" s="17"/>
      <c r="C16" s="18"/>
      <c r="D16" s="19"/>
      <c r="E16" s="19"/>
      <c r="F16" s="20"/>
      <c r="G16" s="21"/>
      <c r="H16" s="21"/>
      <c r="I16" s="21"/>
      <c r="J16" s="22"/>
    </row>
    <row r="17" customFormat="false" ht="12.75" hidden="false" customHeight="false" outlineLevel="0" collapsed="false">
      <c r="B17" s="17"/>
      <c r="C17" s="18"/>
      <c r="D17" s="19"/>
      <c r="E17" s="19"/>
      <c r="F17" s="20"/>
      <c r="G17" s="21"/>
      <c r="H17" s="21"/>
      <c r="I17" s="21"/>
      <c r="J17" s="22"/>
    </row>
    <row r="18" customFormat="false" ht="12.75" hidden="false" customHeight="false" outlineLevel="0" collapsed="false">
      <c r="B18" s="17"/>
      <c r="C18" s="18"/>
      <c r="D18" s="19"/>
      <c r="E18" s="19"/>
      <c r="F18" s="20"/>
      <c r="G18" s="21"/>
      <c r="H18" s="21"/>
      <c r="I18" s="21"/>
      <c r="J18" s="22"/>
    </row>
    <row r="19" customFormat="false" ht="12.75" hidden="false" customHeight="false" outlineLevel="0" collapsed="false">
      <c r="B19" s="17"/>
      <c r="C19" s="18"/>
      <c r="D19" s="19"/>
      <c r="E19" s="19"/>
      <c r="F19" s="20"/>
      <c r="G19" s="21"/>
      <c r="H19" s="21"/>
      <c r="I19" s="21"/>
      <c r="J19" s="22"/>
    </row>
    <row r="20" customFormat="false" ht="12.75" hidden="false" customHeight="false" outlineLevel="0" collapsed="false">
      <c r="B20" s="17"/>
      <c r="C20" s="18"/>
      <c r="D20" s="19"/>
      <c r="E20" s="19"/>
      <c r="F20" s="20"/>
      <c r="G20" s="21"/>
      <c r="H20" s="21"/>
      <c r="I20" s="21"/>
      <c r="J20" s="22"/>
    </row>
    <row r="21" customFormat="false" ht="12.75" hidden="false" customHeight="false" outlineLevel="0" collapsed="false">
      <c r="B21" s="17"/>
      <c r="C21" s="18"/>
      <c r="D21" s="19"/>
      <c r="E21" s="19"/>
      <c r="F21" s="20"/>
      <c r="G21" s="21"/>
      <c r="H21" s="21"/>
      <c r="I21" s="21"/>
      <c r="J21" s="22"/>
    </row>
    <row r="22" customFormat="false" ht="12.75" hidden="false" customHeight="false" outlineLevel="0" collapsed="false">
      <c r="B22" s="17"/>
      <c r="C22" s="18"/>
      <c r="D22" s="19"/>
      <c r="E22" s="19"/>
      <c r="F22" s="20"/>
      <c r="G22" s="21"/>
      <c r="H22" s="21"/>
      <c r="I22" s="21"/>
      <c r="J22" s="22"/>
    </row>
    <row r="23" customFormat="false" ht="12.75" hidden="false" customHeight="false" outlineLevel="0" collapsed="false">
      <c r="B23" s="17"/>
      <c r="C23" s="24"/>
      <c r="D23" s="25"/>
      <c r="E23" s="25"/>
      <c r="F23" s="26"/>
      <c r="G23" s="27"/>
      <c r="H23" s="27"/>
      <c r="I23" s="27"/>
      <c r="J23" s="22"/>
    </row>
    <row r="24" customFormat="false" ht="12.75" hidden="false" customHeight="false" outlineLevel="0" collapsed="false">
      <c r="B24" s="17"/>
      <c r="C24" s="28" t="s">
        <v>42</v>
      </c>
      <c r="D24" s="25"/>
      <c r="E24" s="25"/>
      <c r="F24" s="26"/>
      <c r="G24" s="27"/>
      <c r="H24" s="27"/>
      <c r="I24" s="27"/>
      <c r="J24" s="22"/>
    </row>
    <row r="25" customFormat="false" ht="12.75" hidden="false" customHeight="false" outlineLevel="0" collapsed="false">
      <c r="B25" s="17"/>
      <c r="C25" s="29" t="s">
        <v>43</v>
      </c>
      <c r="D25" s="25"/>
      <c r="E25" s="25"/>
      <c r="F25" s="26"/>
      <c r="G25" s="27"/>
      <c r="H25" s="27"/>
      <c r="I25" s="27"/>
      <c r="J25" s="22"/>
    </row>
    <row r="26" customFormat="false" ht="12.75" hidden="false" customHeight="false" outlineLevel="0" collapsed="false">
      <c r="B26" s="17"/>
      <c r="C26" s="29" t="s">
        <v>44</v>
      </c>
      <c r="D26" s="25"/>
      <c r="E26" s="25"/>
      <c r="F26" s="26"/>
      <c r="G26" s="27"/>
      <c r="H26" s="27"/>
      <c r="I26" s="27"/>
      <c r="J26" s="22"/>
    </row>
    <row r="27" customFormat="false" ht="12.75" hidden="false" customHeight="false" outlineLevel="0" collapsed="false">
      <c r="B27" s="17"/>
      <c r="C27" s="29" t="s">
        <v>45</v>
      </c>
      <c r="D27" s="25"/>
      <c r="E27" s="25"/>
      <c r="F27" s="26"/>
      <c r="G27" s="27"/>
      <c r="H27" s="27"/>
      <c r="I27" s="27"/>
      <c r="J27" s="22"/>
    </row>
    <row r="28" customFormat="false" ht="12.75" hidden="false" customHeight="false" outlineLevel="0" collapsed="false">
      <c r="B28" s="17"/>
      <c r="C28" s="29" t="s">
        <v>46</v>
      </c>
      <c r="D28" s="25"/>
      <c r="E28" s="25"/>
      <c r="F28" s="26"/>
      <c r="G28" s="27"/>
      <c r="H28" s="27"/>
      <c r="I28" s="27"/>
      <c r="J28" s="22"/>
    </row>
    <row r="29" customFormat="false" ht="12.75" hidden="false" customHeight="false" outlineLevel="0" collapsed="false">
      <c r="B29" s="9"/>
      <c r="J29" s="10"/>
    </row>
    <row r="30" customFormat="false" ht="12.75" hidden="false" customHeight="false" outlineLevel="0" collapsed="false">
      <c r="B30" s="9"/>
      <c r="C30" s="30" t="s">
        <v>47</v>
      </c>
      <c r="D30" s="30"/>
      <c r="E30" s="30"/>
      <c r="F30" s="30"/>
      <c r="G30" s="30"/>
      <c r="H30" s="30"/>
      <c r="I30" s="31"/>
      <c r="J30" s="10"/>
    </row>
    <row r="31" customFormat="false" ht="12.75" hidden="false" customHeight="false" outlineLevel="0" collapsed="false">
      <c r="B31" s="9"/>
      <c r="C31" s="32"/>
      <c r="D31" s="32"/>
      <c r="E31" s="33" t="s">
        <v>48</v>
      </c>
      <c r="F31" s="33"/>
      <c r="G31" s="33"/>
      <c r="H31" s="33"/>
      <c r="I31" s="34"/>
      <c r="J31" s="10"/>
    </row>
    <row r="32" customFormat="false" ht="12.75" hidden="false" customHeight="false" outlineLevel="0" collapsed="false">
      <c r="B32" s="9"/>
      <c r="C32" s="32"/>
      <c r="D32" s="32"/>
      <c r="E32" s="33" t="s">
        <v>49</v>
      </c>
      <c r="F32" s="33"/>
      <c r="G32" s="33"/>
      <c r="H32" s="33"/>
      <c r="I32" s="34"/>
      <c r="J32" s="10"/>
    </row>
    <row r="33" customFormat="false" ht="12.75" hidden="false" customHeight="false" outlineLevel="0" collapsed="false">
      <c r="B33" s="9"/>
      <c r="C33" s="32"/>
      <c r="D33" s="32"/>
      <c r="E33" s="32"/>
      <c r="F33" s="32"/>
      <c r="G33" s="32"/>
      <c r="J33" s="10"/>
    </row>
    <row r="34" customFormat="false" ht="12.75" hidden="false" customHeight="false" outlineLevel="0" collapsed="false">
      <c r="B34" s="9"/>
      <c r="C34" s="35" t="s">
        <v>50</v>
      </c>
      <c r="D34" s="32"/>
      <c r="E34" s="32"/>
      <c r="F34" s="32"/>
      <c r="G34" s="32"/>
      <c r="J34" s="10"/>
    </row>
    <row r="35" customFormat="false" ht="12" hidden="false" customHeight="true" outlineLevel="0" collapsed="false">
      <c r="B35" s="9"/>
      <c r="C35" s="32"/>
      <c r="D35" s="36" t="s">
        <v>51</v>
      </c>
      <c r="E35" s="36"/>
      <c r="F35" s="36"/>
      <c r="G35" s="36"/>
      <c r="H35" s="36"/>
      <c r="I35" s="37"/>
      <c r="J35" s="10"/>
    </row>
    <row r="36" customFormat="false" ht="12.75" hidden="false" customHeight="false" outlineLevel="0" collapsed="false">
      <c r="B36" s="9"/>
      <c r="C36" s="32"/>
      <c r="D36" s="37"/>
      <c r="E36" s="32" t="s">
        <v>52</v>
      </c>
      <c r="F36" s="32"/>
      <c r="G36" s="32"/>
      <c r="H36" s="32"/>
      <c r="I36" s="37"/>
      <c r="J36" s="10"/>
    </row>
    <row r="37" customFormat="false" ht="12" hidden="false" customHeight="true" outlineLevel="0" collapsed="false">
      <c r="B37" s="9"/>
      <c r="C37" s="32"/>
      <c r="D37" s="37"/>
      <c r="E37" s="32" t="s">
        <v>53</v>
      </c>
      <c r="F37" s="32"/>
      <c r="G37" s="32"/>
      <c r="H37" s="32"/>
      <c r="I37" s="37"/>
      <c r="J37" s="10"/>
    </row>
    <row r="38" customFormat="false" ht="12" hidden="false" customHeight="true" outlineLevel="0" collapsed="false">
      <c r="B38" s="9"/>
      <c r="C38" s="32"/>
      <c r="D38" s="37"/>
      <c r="E38" s="32" t="s">
        <v>54</v>
      </c>
      <c r="F38" s="32"/>
      <c r="G38" s="32"/>
      <c r="H38" s="32"/>
      <c r="I38" s="37"/>
      <c r="J38" s="10"/>
    </row>
    <row r="39" customFormat="false" ht="12" hidden="false" customHeight="true" outlineLevel="0" collapsed="false">
      <c r="B39" s="9"/>
      <c r="C39" s="32"/>
      <c r="D39" s="37"/>
      <c r="E39" s="32" t="s">
        <v>55</v>
      </c>
      <c r="F39" s="38"/>
      <c r="G39" s="38"/>
      <c r="H39" s="38"/>
      <c r="I39" s="39"/>
      <c r="J39" s="10"/>
    </row>
    <row r="40" customFormat="false" ht="12.75" hidden="false" customHeight="false" outlineLevel="0" collapsed="false">
      <c r="B40" s="9"/>
      <c r="C40" s="32"/>
      <c r="D40" s="37"/>
      <c r="E40" s="36"/>
      <c r="F40" s="36"/>
      <c r="G40" s="36"/>
      <c r="H40" s="36"/>
      <c r="I40" s="37"/>
      <c r="J40" s="10"/>
    </row>
    <row r="41" customFormat="false" ht="12.75" hidden="false" customHeight="false" outlineLevel="0" collapsed="false">
      <c r="B41" s="9"/>
      <c r="C41" s="32"/>
      <c r="D41" s="37"/>
      <c r="E41" s="40"/>
      <c r="F41" s="40"/>
      <c r="G41" s="40"/>
      <c r="H41" s="40"/>
      <c r="I41" s="39"/>
      <c r="J41" s="10"/>
    </row>
    <row r="42" customFormat="false" ht="12.75" hidden="false" customHeight="false" outlineLevel="0" collapsed="false">
      <c r="B42" s="9"/>
      <c r="C42" s="32"/>
      <c r="D42" s="37"/>
      <c r="E42" s="37"/>
      <c r="F42" s="37"/>
      <c r="G42" s="37"/>
      <c r="H42" s="37"/>
      <c r="I42" s="37"/>
      <c r="J42" s="10"/>
    </row>
    <row r="43" customFormat="false" ht="12.75" hidden="false" customHeight="false" outlineLevel="0" collapsed="false">
      <c r="B43" s="9"/>
      <c r="C43" s="35" t="s">
        <v>56</v>
      </c>
      <c r="D43" s="41"/>
      <c r="E43" s="41"/>
      <c r="F43" s="41"/>
      <c r="G43" s="41"/>
      <c r="H43" s="42"/>
      <c r="I43" s="42"/>
      <c r="J43" s="10"/>
    </row>
    <row r="44" customFormat="false" ht="39" hidden="false" customHeight="true" outlineLevel="0" collapsed="false">
      <c r="B44" s="9"/>
      <c r="C44" s="32"/>
      <c r="D44" s="36" t="s">
        <v>57</v>
      </c>
      <c r="E44" s="36"/>
      <c r="F44" s="36"/>
      <c r="G44" s="36"/>
      <c r="H44" s="36"/>
      <c r="I44" s="37"/>
      <c r="J44" s="10"/>
    </row>
    <row r="45" customFormat="false" ht="12" hidden="false" customHeight="true" outlineLevel="0" collapsed="false">
      <c r="B45" s="9"/>
      <c r="C45" s="32"/>
      <c r="D45" s="36" t="s">
        <v>58</v>
      </c>
      <c r="E45" s="36"/>
      <c r="F45" s="36"/>
      <c r="G45" s="36"/>
      <c r="H45" s="36"/>
      <c r="I45" s="37"/>
      <c r="J45" s="10"/>
    </row>
    <row r="46" customFormat="false" ht="12" hidden="false" customHeight="true" outlineLevel="0" collapsed="false">
      <c r="B46" s="9"/>
      <c r="C46" s="43"/>
      <c r="D46" s="36" t="s">
        <v>59</v>
      </c>
      <c r="E46" s="36"/>
      <c r="F46" s="36"/>
      <c r="G46" s="36"/>
      <c r="H46" s="36"/>
      <c r="I46" s="37"/>
      <c r="J46" s="10"/>
    </row>
    <row r="47" customFormat="false" ht="12.75" hidden="false" customHeight="false" outlineLevel="0" collapsed="false">
      <c r="B47" s="44"/>
      <c r="C47" s="45"/>
      <c r="D47" s="45"/>
      <c r="E47" s="45"/>
      <c r="F47" s="45"/>
      <c r="G47" s="45"/>
      <c r="H47" s="45"/>
      <c r="I47" s="45"/>
      <c r="J47" s="46"/>
    </row>
    <row r="48" customFormat="false" ht="12.75" hidden="false" customHeight="false" outlineLevel="0" collapsed="false">
      <c r="C48" s="47"/>
      <c r="D48" s="48"/>
      <c r="E48" s="48"/>
      <c r="F48" s="49"/>
    </row>
    <row r="49" customFormat="false" ht="15" hidden="false" customHeight="false" outlineLevel="0" collapsed="false">
      <c r="C49" s="48"/>
      <c r="D49" s="50"/>
      <c r="E49" s="48"/>
      <c r="F49" s="49"/>
    </row>
    <row r="50" customFormat="false" ht="12.75" hidden="false" customHeight="false" outlineLevel="0" collapsed="false">
      <c r="C50" s="48"/>
      <c r="D50" s="48"/>
      <c r="E50" s="48"/>
      <c r="F50" s="49"/>
    </row>
    <row r="51" customFormat="false" ht="12.75" hidden="false" customHeight="false" outlineLevel="0" collapsed="false">
      <c r="C51" s="48"/>
      <c r="D51" s="48"/>
      <c r="E51" s="48"/>
      <c r="F51" s="49"/>
    </row>
    <row r="52" customFormat="false" ht="12.75" hidden="false" customHeight="false" outlineLevel="0" collapsed="false">
      <c r="C52" s="48"/>
      <c r="D52" s="48"/>
      <c r="E52" s="48"/>
      <c r="F52" s="49"/>
    </row>
    <row r="53" customFormat="false" ht="12.75" hidden="false" customHeight="false" outlineLevel="0" collapsed="false">
      <c r="C53" s="48"/>
      <c r="D53" s="48"/>
      <c r="E53" s="48"/>
      <c r="F53" s="49"/>
    </row>
    <row r="54" customFormat="false" ht="12.75" hidden="false" customHeight="false" outlineLevel="0" collapsed="false">
      <c r="C54" s="48"/>
      <c r="D54" s="48"/>
      <c r="E54" s="51"/>
      <c r="F54" s="51"/>
      <c r="G54" s="51"/>
    </row>
    <row r="55" customFormat="false" ht="12.75" hidden="false" customHeight="false" outlineLevel="0" collapsed="false">
      <c r="C55" s="48"/>
      <c r="D55" s="48"/>
      <c r="E55" s="51"/>
      <c r="F55" s="51"/>
      <c r="G55" s="51"/>
    </row>
    <row r="56" customFormat="false" ht="12.75" hidden="false" customHeight="false" outlineLevel="0" collapsed="false">
      <c r="C56" s="48"/>
      <c r="D56" s="48"/>
      <c r="E56" s="51"/>
      <c r="F56" s="51"/>
      <c r="G56" s="51"/>
    </row>
    <row r="57" customFormat="false" ht="12.75" hidden="false" customHeight="false" outlineLevel="0" collapsed="false">
      <c r="C57" s="48"/>
      <c r="D57" s="48"/>
      <c r="E57" s="48"/>
      <c r="F57" s="49"/>
    </row>
    <row r="58" customFormat="false" ht="12.75" hidden="false" customHeight="false" outlineLevel="0" collapsed="false">
      <c r="C58" s="48"/>
      <c r="D58" s="48"/>
      <c r="E58" s="48"/>
      <c r="F58" s="49"/>
    </row>
    <row r="59" customFormat="false" ht="12.75" hidden="false" customHeight="false" outlineLevel="0" collapsed="false">
      <c r="C59" s="48"/>
      <c r="D59" s="48"/>
      <c r="E59" s="48"/>
      <c r="F59" s="49"/>
    </row>
    <row r="60" customFormat="false" ht="12.75" hidden="false" customHeight="false" outlineLevel="0" collapsed="false">
      <c r="C60" s="52"/>
      <c r="D60" s="52"/>
      <c r="E60" s="52"/>
      <c r="F60" s="53"/>
    </row>
  </sheetData>
  <mergeCells count="13">
    <mergeCell ref="C7:H7"/>
    <mergeCell ref="C30:H30"/>
    <mergeCell ref="E31:H31"/>
    <mergeCell ref="E32:H32"/>
    <mergeCell ref="D35:H35"/>
    <mergeCell ref="E40:H40"/>
    <mergeCell ref="E41:H41"/>
    <mergeCell ref="D44:H44"/>
    <mergeCell ref="D45:H45"/>
    <mergeCell ref="D46:H46"/>
    <mergeCell ref="E54:G54"/>
    <mergeCell ref="E55:G55"/>
    <mergeCell ref="E56:G56"/>
  </mergeCell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4" activeCellId="0" sqref="B14"/>
    </sheetView>
  </sheetViews>
  <sheetFormatPr defaultColWidth="8.5703125" defaultRowHeight="15" zeroHeight="false" outlineLevelRow="0" outlineLevelCol="0"/>
  <cols>
    <col collapsed="false" customWidth="true" hidden="false" outlineLevel="0" max="1" min="1" style="0" width="46.15"/>
    <col collapsed="false" customWidth="true" hidden="false" outlineLevel="0" max="2" min="2" style="0" width="30"/>
    <col collapsed="false" customWidth="true" hidden="false" outlineLevel="0" max="3" min="3" style="0" width="42.14"/>
    <col collapsed="false" customWidth="true" hidden="false" outlineLevel="0" max="6" min="4" style="0" width="30"/>
    <col collapsed="false" customWidth="true" hidden="false" outlineLevel="0" max="7" min="7" style="0" width="54.57"/>
    <col collapsed="false" customWidth="true" hidden="false" outlineLevel="0" max="8" min="8" style="0" width="37.15"/>
    <col collapsed="false" customWidth="true" hidden="false" outlineLevel="0" max="9" min="9" style="0" width="6.57"/>
  </cols>
  <sheetData>
    <row r="1" customFormat="false" ht="15" hidden="false" customHeight="false" outlineLevel="0" collapsed="false">
      <c r="A1" s="54" t="s">
        <v>60</v>
      </c>
      <c r="B1" s="54" t="s">
        <v>61</v>
      </c>
      <c r="C1" s="54" t="s">
        <v>62</v>
      </c>
      <c r="D1" s="54" t="s">
        <v>63</v>
      </c>
      <c r="E1" s="54" t="s">
        <v>64</v>
      </c>
      <c r="F1" s="54" t="s">
        <v>65</v>
      </c>
      <c r="G1" s="54" t="s">
        <v>1</v>
      </c>
      <c r="H1" s="54" t="s">
        <v>66</v>
      </c>
      <c r="I1" s="54" t="s">
        <v>67</v>
      </c>
    </row>
    <row r="2" customFormat="false" ht="13.5" hidden="false" customHeight="true" outlineLevel="0" collapsed="false">
      <c r="A2" s="3" t="s">
        <v>68</v>
      </c>
      <c r="B2" s="3" t="s">
        <v>69</v>
      </c>
      <c r="C2" s="3" t="str">
        <f aca="false">"rskcsp_ds_"&amp;F2</f>
        <v>rskcsp_ds_classification</v>
      </c>
      <c r="D2" s="3" t="str">
        <f aca="false">$C2&amp;"_staging"</f>
        <v>rskcsp_ds_classification_staging</v>
      </c>
      <c r="E2" s="3" t="str">
        <f aca="false">$C2&amp;"_curated"</f>
        <v>rskcsp_ds_classification_curated</v>
      </c>
      <c r="F2" s="3" t="str">
        <f aca="false">SUBSTITUTE(SUBSTITUTE(LOWER(A2), "llc_bi__", ""), "__c","")</f>
        <v>classification</v>
      </c>
      <c r="G2" s="55" t="s">
        <v>70</v>
      </c>
      <c r="H2" s="56" t="n">
        <f aca="false">COUNTIF(nCino_DMW!$H$2:$H$246,'Object Info'!A4)</f>
        <v>15</v>
      </c>
      <c r="I2" s="3"/>
    </row>
    <row r="3" customFormat="false" ht="13.5" hidden="false" customHeight="true" outlineLevel="0" collapsed="false">
      <c r="A3" s="3" t="s">
        <v>71</v>
      </c>
      <c r="B3" s="3" t="s">
        <v>72</v>
      </c>
      <c r="C3" s="3" t="str">
        <f aca="false">"rskcsp_ds_"&amp;F3</f>
        <v>rskcsp_ds_debt_schedule</v>
      </c>
      <c r="D3" s="3" t="str">
        <f aca="false">$C3&amp;"_staging"</f>
        <v>rskcsp_ds_debt_schedule_staging</v>
      </c>
      <c r="E3" s="3" t="str">
        <f aca="false">$C3&amp;"_curated"</f>
        <v>rskcsp_ds_debt_schedule_curated</v>
      </c>
      <c r="F3" s="3" t="str">
        <f aca="false">SUBSTITUTE(SUBSTITUTE(LOWER(A3), "llc_bi__", ""), "__c","")</f>
        <v>debt_schedule</v>
      </c>
      <c r="G3" s="55" t="s">
        <v>73</v>
      </c>
      <c r="H3" s="56" t="n">
        <f aca="false">COUNTIF(nCino_DMW!$H$2:$H$246,'Object Info'!A2)</f>
        <v>10</v>
      </c>
      <c r="I3" s="3"/>
    </row>
    <row r="4" customFormat="false" ht="13.5" hidden="false" customHeight="true" outlineLevel="0" collapsed="false">
      <c r="A4" s="3" t="s">
        <v>74</v>
      </c>
      <c r="B4" s="3" t="s">
        <v>75</v>
      </c>
      <c r="C4" s="3" t="str">
        <f aca="false">"rskcsp_ds_"&amp;F4</f>
        <v>rskcsp_ds_spread_projections_driver</v>
      </c>
      <c r="D4" s="3" t="str">
        <f aca="false">$C4&amp;"_staging"</f>
        <v>rskcsp_ds_spread_projections_driver_staging</v>
      </c>
      <c r="E4" s="3" t="str">
        <f aca="false">$C4&amp;"_curated"</f>
        <v>rskcsp_ds_spread_projections_driver_curated</v>
      </c>
      <c r="F4" s="3" t="str">
        <f aca="false">SUBSTITUTE(SUBSTITUTE(LOWER(A4), "llc_bi__", ""), "__c","")</f>
        <v>spread_projections_driver</v>
      </c>
      <c r="G4" s="55" t="s">
        <v>76</v>
      </c>
      <c r="H4" s="56" t="n">
        <f aca="false">COUNTIF(nCino_DMW!$H$2:$H$246,'Object Info'!A12)</f>
        <v>26</v>
      </c>
      <c r="I4" s="3"/>
    </row>
    <row r="5" customFormat="false" ht="13.5" hidden="false" customHeight="true" outlineLevel="0" collapsed="false">
      <c r="A5" s="57" t="s">
        <v>77</v>
      </c>
      <c r="B5" s="57" t="s">
        <v>78</v>
      </c>
      <c r="C5" s="57" t="str">
        <f aca="false">"rskcsp_ds_"&amp;F5</f>
        <v>rskcsp_ds_spread_projections_template</v>
      </c>
      <c r="D5" s="57" t="str">
        <f aca="false">$C5&amp;"_staging"</f>
        <v>rskcsp_ds_spread_projections_template_staging</v>
      </c>
      <c r="E5" s="57" t="str">
        <f aca="false">$C5&amp;"_curated"</f>
        <v>rskcsp_ds_spread_projections_template_curated</v>
      </c>
      <c r="F5" s="57" t="str">
        <f aca="false">SUBSTITUTE(SUBSTITUTE(LOWER(A5), "llc_bi__", ""), "__c","")</f>
        <v>spread_projections_template</v>
      </c>
      <c r="G5" s="58" t="s">
        <v>79</v>
      </c>
      <c r="H5" s="59" t="n">
        <f aca="false">COUNTIF(nCino_DMW!$H$2:$H$246,'Object Info'!A13)</f>
        <v>23</v>
      </c>
      <c r="I5" s="3" t="s">
        <v>80</v>
      </c>
    </row>
    <row r="6" customFormat="false" ht="13.5" hidden="false" customHeight="true" outlineLevel="0" collapsed="false">
      <c r="A6" s="3" t="s">
        <v>81</v>
      </c>
      <c r="B6" s="3" t="s">
        <v>82</v>
      </c>
      <c r="C6" s="3" t="str">
        <f aca="false">"rskcsp_ds_"&amp;F6</f>
        <v>rskcsp_ds_spread_record_classification</v>
      </c>
      <c r="D6" s="3" t="str">
        <f aca="false">$C6&amp;"_staging"</f>
        <v>rskcsp_ds_spread_record_classification_staging</v>
      </c>
      <c r="E6" s="3" t="str">
        <f aca="false">$C6&amp;"_curated"</f>
        <v>rskcsp_ds_spread_record_classification_curated</v>
      </c>
      <c r="F6" s="3" t="str">
        <f aca="false">SUBSTITUTE(SUBSTITUTE(LOWER(A6), "llc_bi__", ""), "__c","")</f>
        <v>spread_record_classification</v>
      </c>
      <c r="G6" s="55" t="s">
        <v>83</v>
      </c>
      <c r="H6" s="56" t="n">
        <f aca="false">COUNTIF(nCino_DMW!$H$2:$H$246,'Object Info'!A9)</f>
        <v>31</v>
      </c>
      <c r="I6" s="3"/>
    </row>
    <row r="7" customFormat="false" ht="13.5" hidden="false" customHeight="true" outlineLevel="0" collapsed="false">
      <c r="A7" s="3" t="s">
        <v>84</v>
      </c>
      <c r="B7" s="3" t="s">
        <v>85</v>
      </c>
      <c r="C7" s="3" t="str">
        <f aca="false">"rskcsp_ds_"&amp;F7</f>
        <v>rskcsp_ds_spread_record_total_classification</v>
      </c>
      <c r="D7" s="3" t="str">
        <f aca="false">$C7&amp;"_staging"</f>
        <v>rskcsp_ds_spread_record_total_classification_staging</v>
      </c>
      <c r="E7" s="3" t="str">
        <f aca="false">$C7&amp;"_curated"</f>
        <v>rskcsp_ds_spread_record_total_classification_curated</v>
      </c>
      <c r="F7" s="3" t="str">
        <f aca="false">SUBSTITUTE(SUBSTITUTE(LOWER(A7), "llc_bi__", ""), "__c","")</f>
        <v>spread_record_total_classification</v>
      </c>
      <c r="G7" s="55" t="s">
        <v>86</v>
      </c>
      <c r="H7" s="56" t="n">
        <f aca="false">COUNTIF(nCino_DMW!$H$2:$H$246,'Object Info'!A10)</f>
        <v>13</v>
      </c>
      <c r="I7" s="3"/>
    </row>
    <row r="8" customFormat="false" ht="13.5" hidden="false" customHeight="true" outlineLevel="0" collapsed="false">
      <c r="A8" s="3" t="s">
        <v>87</v>
      </c>
      <c r="B8" s="3" t="s">
        <v>88</v>
      </c>
      <c r="C8" s="3" t="str">
        <f aca="false">"rskcsp_ds_"&amp;F8</f>
        <v>rskcsp_ds_spread_statement_period</v>
      </c>
      <c r="D8" s="3" t="str">
        <f aca="false">$C8&amp;"_staging"</f>
        <v>rskcsp_ds_spread_statement_period_staging</v>
      </c>
      <c r="E8" s="3" t="str">
        <f aca="false">$C8&amp;"_curated"</f>
        <v>rskcsp_ds_spread_statement_period_curated</v>
      </c>
      <c r="F8" s="3" t="str">
        <f aca="false">SUBSTITUTE(SUBSTITUTE(LOWER(A8), "llc_bi__", ""), "__c","")</f>
        <v>spread_statement_period</v>
      </c>
      <c r="G8" s="55" t="s">
        <v>89</v>
      </c>
      <c r="H8" s="56" t="n">
        <f aca="false">COUNTIF(nCino_DMW!$H$2:$H$246,'Object Info'!A11)</f>
        <v>31</v>
      </c>
      <c r="I8" s="3"/>
    </row>
    <row r="9" customFormat="false" ht="13.5" hidden="false" customHeight="true" outlineLevel="0" collapsed="false">
      <c r="A9" s="3" t="s">
        <v>90</v>
      </c>
      <c r="B9" s="3" t="s">
        <v>91</v>
      </c>
      <c r="C9" s="3" t="str">
        <f aca="false">"rskcsp_ds_"&amp;F9</f>
        <v>rskcsp_ds_spread_statement_record</v>
      </c>
      <c r="D9" s="3" t="str">
        <f aca="false">$C9&amp;"_staging"</f>
        <v>rskcsp_ds_spread_statement_record_staging</v>
      </c>
      <c r="E9" s="3" t="str">
        <f aca="false">$C9&amp;"_curated"</f>
        <v>rskcsp_ds_spread_statement_record_curated</v>
      </c>
      <c r="F9" s="3" t="str">
        <f aca="false">SUBSTITUTE(SUBSTITUTE(LOWER(A9), "llc_bi__", ""), "__c","")</f>
        <v>spread_statement_record</v>
      </c>
      <c r="G9" s="55" t="s">
        <v>92</v>
      </c>
      <c r="H9" s="56" t="n">
        <f aca="false">COUNTIF(nCino_DMW!$H$2:$H$246,'Object Info'!A7)</f>
        <v>10</v>
      </c>
      <c r="I9" s="3"/>
    </row>
    <row r="10" customFormat="false" ht="13.5" hidden="false" customHeight="true" outlineLevel="0" collapsed="false">
      <c r="A10" s="3" t="s">
        <v>93</v>
      </c>
      <c r="B10" s="3" t="s">
        <v>94</v>
      </c>
      <c r="C10" s="3" t="str">
        <f aca="false">"rskcsp_ds_"&amp;F10</f>
        <v>rskcsp_ds_spread_statement_record_value</v>
      </c>
      <c r="D10" s="3" t="str">
        <f aca="false">$C10&amp;"_staging"</f>
        <v>rskcsp_ds_spread_statement_record_value_staging</v>
      </c>
      <c r="E10" s="3" t="str">
        <f aca="false">$C10&amp;"_curated"</f>
        <v>rskcsp_ds_spread_statement_record_value_curated</v>
      </c>
      <c r="F10" s="3" t="str">
        <f aca="false">SUBSTITUTE(SUBSTITUTE(LOWER(A10), "llc_bi__", ""), "__c","")</f>
        <v>spread_statement_record_value</v>
      </c>
      <c r="G10" s="55" t="s">
        <v>95</v>
      </c>
      <c r="H10" s="56" t="n">
        <f aca="false">COUNTIF(nCino_DMW!$H$2:$H$246,'Object Info'!A8)</f>
        <v>43</v>
      </c>
      <c r="I10" s="3"/>
    </row>
    <row r="11" customFormat="false" ht="13.5" hidden="false" customHeight="true" outlineLevel="0" collapsed="false">
      <c r="A11" s="3" t="s">
        <v>96</v>
      </c>
      <c r="B11" s="3" t="s">
        <v>97</v>
      </c>
      <c r="C11" s="3" t="str">
        <f aca="false">"rskcsp_ds_"&amp;F11</f>
        <v>rskcsp_ds_spread_statement_type</v>
      </c>
      <c r="D11" s="3" t="str">
        <f aca="false">$C11&amp;"_staging"</f>
        <v>rskcsp_ds_spread_statement_type_staging</v>
      </c>
      <c r="E11" s="3" t="str">
        <f aca="false">$C11&amp;"_curated"</f>
        <v>rskcsp_ds_spread_statement_type_curated</v>
      </c>
      <c r="F11" s="3" t="str">
        <f aca="false">SUBSTITUTE(SUBSTITUTE(LOWER(A11), "llc_bi__", ""), "__c","")</f>
        <v>spread_statement_type</v>
      </c>
      <c r="G11" s="55" t="s">
        <v>98</v>
      </c>
      <c r="H11" s="56" t="n">
        <f aca="false">COUNTIF(nCino_DMW!$H$2:$H$246,'Object Info'!A5)</f>
        <v>11</v>
      </c>
      <c r="I11" s="3"/>
    </row>
    <row r="12" customFormat="false" ht="13.5" hidden="false" customHeight="true" outlineLevel="0" collapsed="false">
      <c r="A12" s="3" t="s">
        <v>99</v>
      </c>
      <c r="B12" s="3" t="s">
        <v>100</v>
      </c>
      <c r="C12" s="3" t="str">
        <f aca="false">"rskcsp_ds_"&amp;F12</f>
        <v>rskcsp_ds_spread_statement_record_total</v>
      </c>
      <c r="D12" s="3" t="str">
        <f aca="false">$C12&amp;"_staging"</f>
        <v>rskcsp_ds_spread_statement_record_total_staging</v>
      </c>
      <c r="E12" s="3" t="str">
        <f aca="false">$C12&amp;"_curated"</f>
        <v>rskcsp_ds_spread_statement_record_total_curated</v>
      </c>
      <c r="F12" s="3" t="str">
        <f aca="false">SUBSTITUTE(SUBSTITUTE(LOWER(A12), "llc_bi__", ""), "__c","")</f>
        <v>spread_statement_record_total</v>
      </c>
      <c r="G12" s="55" t="s">
        <v>101</v>
      </c>
      <c r="H12" s="56" t="n">
        <f aca="false">COUNTIF(nCino_DMW!$H$2:$H$246,'Object Info'!A6)</f>
        <v>10</v>
      </c>
      <c r="I12" s="3"/>
    </row>
    <row r="13" customFormat="false" ht="13.5" hidden="false" customHeight="true" outlineLevel="0" collapsed="false">
      <c r="A13" s="3" t="s">
        <v>102</v>
      </c>
      <c r="B13" s="3" t="s">
        <v>103</v>
      </c>
      <c r="C13" s="3" t="str">
        <f aca="false">"rskcsp_ds_"&amp;F13</f>
        <v>rskcsp_ds_underwriting_bundle</v>
      </c>
      <c r="D13" s="3" t="str">
        <f aca="false">$C13&amp;"_staging"</f>
        <v>rskcsp_ds_underwriting_bundle_staging</v>
      </c>
      <c r="E13" s="3" t="str">
        <f aca="false">$C13&amp;"_curated"</f>
        <v>rskcsp_ds_underwriting_bundle_curated</v>
      </c>
      <c r="F13" s="3" t="str">
        <f aca="false">SUBSTITUTE(SUBSTITUTE(LOWER(A13), "llc_bi__", ""), "__c","")</f>
        <v>underwriting_bundle</v>
      </c>
      <c r="G13" s="55" t="s">
        <v>104</v>
      </c>
      <c r="H13" s="56" t="n">
        <f aca="false">COUNTIF(nCino_DMW!$H$2:$H$246,'Object Info'!A3)</f>
        <v>22</v>
      </c>
      <c r="I13" s="3"/>
    </row>
    <row r="14" s="60" customFormat="true" ht="15" hidden="false" customHeight="false" outlineLevel="0" collapsed="false">
      <c r="A14" s="56" t="s">
        <v>105</v>
      </c>
      <c r="B14" s="56" t="str">
        <f aca="false">COUNTA(B2:B13) &amp;" Tables"</f>
        <v>12 Tables</v>
      </c>
      <c r="C14" s="56"/>
      <c r="D14" s="56"/>
      <c r="E14" s="56"/>
      <c r="F14" s="56"/>
      <c r="G14" s="56"/>
      <c r="H14" s="56" t="str">
        <f aca="false">SUM(H2:H13)&amp;" Fields"</f>
        <v>245 Fields</v>
      </c>
      <c r="I14" s="56"/>
    </row>
    <row r="18" customFormat="false" ht="15" hidden="false" customHeight="false" outlineLevel="0" collapsed="false">
      <c r="A18" s="56" t="s">
        <v>106</v>
      </c>
      <c r="B18" s="61"/>
    </row>
    <row r="19" customFormat="false" ht="15" hidden="false" customHeight="false" outlineLevel="0" collapsed="false">
      <c r="A19" s="3" t="s">
        <v>107</v>
      </c>
      <c r="B19" s="61"/>
    </row>
    <row r="20" customFormat="false" ht="15.75" hidden="false" customHeight="true" outlineLevel="0" collapsed="false">
      <c r="A20" s="62" t="s">
        <v>108</v>
      </c>
      <c r="B20" s="63"/>
    </row>
    <row r="21" customFormat="false" ht="15" hidden="false" customHeight="false" outlineLevel="0" collapsed="false">
      <c r="A21" s="64" t="s">
        <v>109</v>
      </c>
      <c r="B21" s="63"/>
    </row>
    <row r="22" customFormat="false" ht="15" hidden="false" customHeight="false" outlineLevel="0" collapsed="false">
      <c r="A22" s="64" t="s">
        <v>110</v>
      </c>
      <c r="B22" s="63"/>
    </row>
    <row r="23" customFormat="false" ht="15" hidden="false" customHeight="false" outlineLevel="0" collapsed="false">
      <c r="A23" s="64"/>
      <c r="B23" s="63"/>
    </row>
    <row r="24" customFormat="false" ht="15" hidden="false" customHeight="false" outlineLevel="0" collapsed="false">
      <c r="A24" s="64"/>
      <c r="B24" s="63"/>
    </row>
    <row r="25" customFormat="false" ht="15" hidden="false" customHeight="false" outlineLevel="0" collapsed="false">
      <c r="A25" s="64"/>
      <c r="B25" s="63"/>
    </row>
    <row r="26" customFormat="false" ht="15" hidden="false" customHeight="false" outlineLevel="0" collapsed="false">
      <c r="A26" s="64"/>
      <c r="B26" s="63"/>
    </row>
    <row r="27" customFormat="false" ht="15" hidden="false" customHeight="false" outlineLevel="0" collapsed="false">
      <c r="A27" s="64"/>
      <c r="B27" s="63"/>
    </row>
    <row r="28" customFormat="false" ht="15" hidden="false" customHeight="false" outlineLevel="0" collapsed="false">
      <c r="A28" s="64"/>
      <c r="B28" s="63"/>
    </row>
  </sheetData>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K83"/>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pane xSplit="0" ySplit="2" topLeftCell="A3" activePane="bottomLeft" state="frozen"/>
      <selection pane="topLeft" activeCell="B1" activeCellId="0" sqref="B1"/>
      <selection pane="bottomLeft" activeCell="B2" activeCellId="0" sqref="B2"/>
    </sheetView>
  </sheetViews>
  <sheetFormatPr defaultColWidth="9.1484375" defaultRowHeight="15" zeroHeight="false" outlineLevelRow="0" outlineLevelCol="0"/>
  <cols>
    <col collapsed="false" customWidth="true" hidden="true" outlineLevel="0" max="1" min="1" style="65" width="11.57"/>
    <col collapsed="false" customWidth="true" hidden="false" outlineLevel="0" max="2" min="2" style="66" width="33.42"/>
    <col collapsed="false" customWidth="true" hidden="false" outlineLevel="0" max="3" min="3" style="66" width="25.85"/>
    <col collapsed="false" customWidth="true" hidden="false" outlineLevel="0" max="4" min="4" style="66" width="45.14"/>
    <col collapsed="false" customWidth="true" hidden="false" outlineLevel="0" max="5" min="5" style="66" width="15.71"/>
    <col collapsed="false" customWidth="true" hidden="false" outlineLevel="0" max="6" min="6" style="67" width="15.85"/>
    <col collapsed="false" customWidth="true" hidden="false" outlineLevel="0" max="14" min="7" style="68" width="10.42"/>
    <col collapsed="false" customWidth="true" hidden="false" outlineLevel="0" max="15" min="15" style="65" width="33.86"/>
    <col collapsed="false" customWidth="true" hidden="false" outlineLevel="0" max="16" min="16" style="65" width="31.15"/>
    <col collapsed="false" customWidth="true" hidden="false" outlineLevel="0" max="17" min="17" style="65" width="15.71"/>
    <col collapsed="false" customWidth="true" hidden="false" outlineLevel="0" max="18" min="18" style="69" width="11"/>
    <col collapsed="false" customWidth="true" hidden="false" outlineLevel="0" max="19" min="19" style="65" width="9.42"/>
    <col collapsed="false" customWidth="true" hidden="false" outlineLevel="0" max="20" min="20" style="65" width="20.57"/>
    <col collapsed="false" customWidth="true" hidden="false" outlineLevel="0" max="21" min="21" style="65" width="25.14"/>
    <col collapsed="false" customWidth="true" hidden="false" outlineLevel="0" max="22" min="22" style="65" width="24.29"/>
    <col collapsed="false" customWidth="true" hidden="false" outlineLevel="0" max="23" min="23" style="65" width="22.29"/>
    <col collapsed="false" customWidth="true" hidden="false" outlineLevel="0" max="24" min="24" style="65" width="20.57"/>
    <col collapsed="false" customWidth="true" hidden="false" outlineLevel="0" max="25" min="25" style="65" width="19.71"/>
    <col collapsed="false" customWidth="true" hidden="false" outlineLevel="0" max="26" min="26" style="65" width="20.57"/>
    <col collapsed="false" customWidth="true" hidden="false" outlineLevel="0" max="27" min="27" style="65" width="18.29"/>
    <col collapsed="false" customWidth="true" hidden="false" outlineLevel="0" max="28" min="28" style="65" width="17.42"/>
    <col collapsed="false" customWidth="true" hidden="false" outlineLevel="0" max="29" min="29" style="65" width="15.29"/>
    <col collapsed="false" customWidth="false" hidden="false" outlineLevel="0" max="16384" min="30" style="65" width="9.14"/>
  </cols>
  <sheetData>
    <row r="1" customFormat="false" ht="14.25" hidden="false" customHeight="true" outlineLevel="0" collapsed="false">
      <c r="B1" s="70" t="s">
        <v>111</v>
      </c>
      <c r="C1" s="70"/>
      <c r="D1" s="70"/>
      <c r="E1" s="70"/>
      <c r="F1" s="70"/>
      <c r="G1" s="70"/>
      <c r="H1" s="70"/>
      <c r="I1" s="71"/>
      <c r="J1" s="71"/>
      <c r="K1" s="71"/>
      <c r="L1" s="71"/>
      <c r="M1" s="71"/>
      <c r="N1" s="71"/>
      <c r="O1" s="71"/>
      <c r="P1" s="71"/>
      <c r="Q1" s="71"/>
      <c r="R1" s="71"/>
      <c r="S1" s="71"/>
    </row>
    <row r="2" s="72" customFormat="true" ht="15" hidden="false" customHeight="false" outlineLevel="0" collapsed="false">
      <c r="A2" s="72" t="s">
        <v>112</v>
      </c>
      <c r="B2" s="73" t="s">
        <v>113</v>
      </c>
      <c r="C2" s="73" t="s">
        <v>114</v>
      </c>
      <c r="D2" s="73" t="s">
        <v>1</v>
      </c>
      <c r="E2" s="73" t="s">
        <v>115</v>
      </c>
      <c r="F2" s="73" t="s">
        <v>116</v>
      </c>
      <c r="G2" s="73" t="s">
        <v>117</v>
      </c>
      <c r="H2" s="73" t="s">
        <v>118</v>
      </c>
      <c r="I2" s="73" t="s">
        <v>119</v>
      </c>
      <c r="J2" s="73" t="s">
        <v>120</v>
      </c>
      <c r="K2" s="73" t="s">
        <v>121</v>
      </c>
      <c r="L2" s="73" t="s">
        <v>122</v>
      </c>
      <c r="M2" s="73" t="s">
        <v>123</v>
      </c>
      <c r="N2" s="73"/>
      <c r="O2" s="65"/>
      <c r="P2" s="65"/>
      <c r="Q2" s="65"/>
      <c r="R2" s="65"/>
      <c r="S2" s="65"/>
      <c r="T2" s="65"/>
      <c r="U2" s="65"/>
      <c r="V2" s="65"/>
      <c r="W2" s="65"/>
      <c r="X2" s="65"/>
      <c r="Y2" s="65"/>
      <c r="Z2" s="65"/>
      <c r="AA2" s="65"/>
      <c r="AB2" s="65"/>
      <c r="AC2" s="65"/>
      <c r="AD2" s="65"/>
      <c r="AE2" s="65"/>
      <c r="AF2" s="65"/>
      <c r="AG2" s="65"/>
      <c r="AH2" s="65"/>
      <c r="AI2" s="65"/>
      <c r="AJ2" s="65"/>
      <c r="AK2" s="65"/>
    </row>
    <row r="3" customFormat="false" ht="15" hidden="false" customHeight="false" outlineLevel="0" collapsed="false">
      <c r="A3" s="65" t="str">
        <f aca="false">B3&amp;C3</f>
        <v/>
      </c>
    </row>
    <row r="4" customFormat="false" ht="15" hidden="false" customHeight="false" outlineLevel="0" collapsed="false">
      <c r="A4" s="65" t="str">
        <f aca="false">B4&amp;C4</f>
        <v/>
      </c>
    </row>
    <row r="5" customFormat="false" ht="15" hidden="false" customHeight="false" outlineLevel="0" collapsed="false">
      <c r="A5" s="65" t="str">
        <f aca="false">B5&amp;C5</f>
        <v/>
      </c>
    </row>
    <row r="6" customFormat="false" ht="15" hidden="false" customHeight="false" outlineLevel="0" collapsed="false">
      <c r="A6" s="65" t="str">
        <f aca="false">B6&amp;C6</f>
        <v/>
      </c>
    </row>
    <row r="7" customFormat="false" ht="15" hidden="false" customHeight="false" outlineLevel="0" collapsed="false">
      <c r="A7" s="65" t="str">
        <f aca="false">B7&amp;C7</f>
        <v/>
      </c>
    </row>
    <row r="8" customFormat="false" ht="15" hidden="false" customHeight="false" outlineLevel="0" collapsed="false">
      <c r="A8" s="65" t="str">
        <f aca="false">B8&amp;C8</f>
        <v/>
      </c>
    </row>
    <row r="9" customFormat="false" ht="15" hidden="false" customHeight="false" outlineLevel="0" collapsed="false">
      <c r="A9" s="65" t="str">
        <f aca="false">B9&amp;C9</f>
        <v/>
      </c>
    </row>
    <row r="10" customFormat="false" ht="15" hidden="false" customHeight="false" outlineLevel="0" collapsed="false">
      <c r="A10" s="65" t="str">
        <f aca="false">B10&amp;C10</f>
        <v/>
      </c>
    </row>
    <row r="11" customFormat="false" ht="15" hidden="false" customHeight="false" outlineLevel="0" collapsed="false">
      <c r="A11" s="65" t="str">
        <f aca="false">B11&amp;C11</f>
        <v/>
      </c>
    </row>
    <row r="12" customFormat="false" ht="15" hidden="false" customHeight="false" outlineLevel="0" collapsed="false">
      <c r="A12" s="65" t="str">
        <f aca="false">B12&amp;C12</f>
        <v/>
      </c>
    </row>
    <row r="13" customFormat="false" ht="15" hidden="false" customHeight="false" outlineLevel="0" collapsed="false">
      <c r="A13" s="65" t="str">
        <f aca="false">B13&amp;C13</f>
        <v/>
      </c>
    </row>
    <row r="14" customFormat="false" ht="15" hidden="false" customHeight="false" outlineLevel="0" collapsed="false">
      <c r="A14" s="65" t="str">
        <f aca="false">B14&amp;C14</f>
        <v/>
      </c>
    </row>
    <row r="15" customFormat="false" ht="15" hidden="false" customHeight="false" outlineLevel="0" collapsed="false">
      <c r="A15" s="65" t="str">
        <f aca="false">B15&amp;C15</f>
        <v/>
      </c>
    </row>
    <row r="16" customFormat="false" ht="15" hidden="false" customHeight="false" outlineLevel="0" collapsed="false">
      <c r="A16" s="65" t="str">
        <f aca="false">B16&amp;C16</f>
        <v/>
      </c>
    </row>
    <row r="17" customFormat="false" ht="15" hidden="false" customHeight="false" outlineLevel="0" collapsed="false">
      <c r="A17" s="65" t="str">
        <f aca="false">B17&amp;C17</f>
        <v/>
      </c>
    </row>
    <row r="18" customFormat="false" ht="15" hidden="false" customHeight="false" outlineLevel="0" collapsed="false">
      <c r="A18" s="65" t="str">
        <f aca="false">B18&amp;C18</f>
        <v/>
      </c>
    </row>
    <row r="19" customFormat="false" ht="15" hidden="false" customHeight="false" outlineLevel="0" collapsed="false">
      <c r="A19" s="65" t="str">
        <f aca="false">B19&amp;C19</f>
        <v/>
      </c>
    </row>
    <row r="21" customFormat="false" ht="15" hidden="false" customHeight="false" outlineLevel="0" collapsed="false">
      <c r="A21" s="65" t="str">
        <f aca="false">B21&amp;C21</f>
        <v/>
      </c>
    </row>
    <row r="22" customFormat="false" ht="15" hidden="false" customHeight="false" outlineLevel="0" collapsed="false">
      <c r="A22" s="65" t="str">
        <f aca="false">B22&amp;C22</f>
        <v/>
      </c>
    </row>
    <row r="23" customFormat="false" ht="15" hidden="false" customHeight="false" outlineLevel="0" collapsed="false">
      <c r="A23" s="65" t="str">
        <f aca="false">B23&amp;C23</f>
        <v/>
      </c>
    </row>
    <row r="24" customFormat="false" ht="15" hidden="false" customHeight="false" outlineLevel="0" collapsed="false">
      <c r="A24" s="65" t="str">
        <f aca="false">B24&amp;C24</f>
        <v/>
      </c>
    </row>
    <row r="25" customFormat="false" ht="15" hidden="false" customHeight="false" outlineLevel="0" collapsed="false">
      <c r="A25" s="65" t="str">
        <f aca="false">B25&amp;C25</f>
        <v/>
      </c>
    </row>
    <row r="26" customFormat="false" ht="15" hidden="false" customHeight="false" outlineLevel="0" collapsed="false">
      <c r="A26" s="65" t="str">
        <f aca="false">C34&amp;E34</f>
        <v/>
      </c>
    </row>
    <row r="27" customFormat="false" ht="15" hidden="false" customHeight="false" outlineLevel="0" collapsed="false">
      <c r="A27" s="65" t="str">
        <f aca="false">C35&amp;E35</f>
        <v/>
      </c>
      <c r="F27" s="66"/>
    </row>
    <row r="28" customFormat="false" ht="15" hidden="false" customHeight="false" outlineLevel="0" collapsed="false">
      <c r="A28" s="65" t="str">
        <f aca="false">C36&amp;E36</f>
        <v/>
      </c>
      <c r="F28" s="66"/>
    </row>
    <row r="29" customFormat="false" ht="15" hidden="false" customHeight="false" outlineLevel="0" collapsed="false">
      <c r="A29" s="65" t="str">
        <f aca="false">C37&amp;E37</f>
        <v/>
      </c>
      <c r="F29" s="66"/>
    </row>
    <row r="30" customFormat="false" ht="15" hidden="false" customHeight="false" outlineLevel="0" collapsed="false">
      <c r="A30" s="65" t="str">
        <f aca="false">C38&amp;E38</f>
        <v/>
      </c>
      <c r="F30" s="66"/>
    </row>
    <row r="31" customFormat="false" ht="15" hidden="false" customHeight="false" outlineLevel="0" collapsed="false">
      <c r="A31" s="65" t="str">
        <f aca="false">C39&amp;E39</f>
        <v/>
      </c>
      <c r="F31" s="66"/>
    </row>
    <row r="32" customFormat="false" ht="15" hidden="false" customHeight="false" outlineLevel="0" collapsed="false">
      <c r="A32" s="65" t="str">
        <f aca="false">C40&amp;E40</f>
        <v/>
      </c>
      <c r="F32" s="66"/>
    </row>
    <row r="33" customFormat="false" ht="15" hidden="false" customHeight="false" outlineLevel="0" collapsed="false">
      <c r="A33" s="65" t="str">
        <f aca="false">C41&amp;E41</f>
        <v/>
      </c>
      <c r="F33" s="66"/>
    </row>
    <row r="34" customFormat="false" ht="15" hidden="false" customHeight="false" outlineLevel="0" collapsed="false">
      <c r="A34" s="65" t="str">
        <f aca="false">B27&amp;C27</f>
        <v/>
      </c>
      <c r="F34" s="66"/>
    </row>
    <row r="35" customFormat="false" ht="15" hidden="false" customHeight="false" outlineLevel="0" collapsed="false">
      <c r="A35" s="65" t="str">
        <f aca="false">B28&amp;C28</f>
        <v/>
      </c>
      <c r="F35" s="66"/>
    </row>
    <row r="36" customFormat="false" ht="15" hidden="false" customHeight="false" outlineLevel="0" collapsed="false">
      <c r="A36" s="65" t="str">
        <f aca="false">B29&amp;C29</f>
        <v/>
      </c>
      <c r="F36" s="66"/>
    </row>
    <row r="37" customFormat="false" ht="15" hidden="false" customHeight="false" outlineLevel="0" collapsed="false">
      <c r="A37" s="65" t="str">
        <f aca="false">B30&amp;C30</f>
        <v/>
      </c>
      <c r="F37" s="66"/>
    </row>
    <row r="38" customFormat="false" ht="15" hidden="false" customHeight="false" outlineLevel="0" collapsed="false">
      <c r="A38" s="65" t="str">
        <f aca="false">B31&amp;C31</f>
        <v/>
      </c>
      <c r="F38" s="66"/>
    </row>
    <row r="39" customFormat="false" ht="15" hidden="false" customHeight="false" outlineLevel="0" collapsed="false">
      <c r="A39" s="65" t="str">
        <f aca="false">B32&amp;C32</f>
        <v/>
      </c>
      <c r="F39" s="66"/>
    </row>
    <row r="40" customFormat="false" ht="15" hidden="false" customHeight="false" outlineLevel="0" collapsed="false">
      <c r="A40" s="65" t="str">
        <f aca="false">B33&amp;C33</f>
        <v/>
      </c>
      <c r="F40" s="66"/>
    </row>
    <row r="41" customFormat="false" ht="15" hidden="false" customHeight="false" outlineLevel="0" collapsed="false">
      <c r="A41" s="65" t="e">
        <f aca="false">#REF!&amp;#REF!</f>
        <v>#REF!</v>
      </c>
      <c r="F41" s="66"/>
    </row>
    <row r="42" customFormat="false" ht="15" hidden="false" customHeight="false" outlineLevel="0" collapsed="false">
      <c r="A42" s="65" t="e">
        <f aca="false">#REF!&amp;#REF!</f>
        <v>#REF!</v>
      </c>
    </row>
    <row r="43" customFormat="false" ht="15" hidden="false" customHeight="false" outlineLevel="0" collapsed="false">
      <c r="A43" s="65" t="e">
        <f aca="false">#REF!&amp;#REF!</f>
        <v>#REF!</v>
      </c>
    </row>
    <row r="44" customFormat="false" ht="15" hidden="false" customHeight="false" outlineLevel="0" collapsed="false">
      <c r="A44" s="65" t="e">
        <f aca="false">#REF!&amp;#REF!</f>
        <v>#REF!</v>
      </c>
    </row>
    <row r="45" customFormat="false" ht="15" hidden="false" customHeight="false" outlineLevel="0" collapsed="false">
      <c r="A45" s="65" t="e">
        <f aca="false">#REF!&amp;#REF!</f>
        <v>#REF!</v>
      </c>
    </row>
    <row r="46" customFormat="false" ht="15" hidden="false" customHeight="false" outlineLevel="0" collapsed="false">
      <c r="A46" s="65" t="e">
        <f aca="false">#REF!&amp;#REF!</f>
        <v>#REF!</v>
      </c>
    </row>
    <row r="47" customFormat="false" ht="15" hidden="false" customHeight="false" outlineLevel="0" collapsed="false">
      <c r="A47" s="65" t="e">
        <f aca="false">#REF!&amp;#REF!</f>
        <v>#REF!</v>
      </c>
    </row>
    <row r="48" customFormat="false" ht="15" hidden="false" customHeight="false" outlineLevel="0" collapsed="false">
      <c r="A48" s="65" t="e">
        <f aca="false">#REF!&amp;#REF!</f>
        <v>#REF!</v>
      </c>
    </row>
    <row r="49" customFormat="false" ht="15" hidden="false" customHeight="false" outlineLevel="0" collapsed="false">
      <c r="A49" s="65" t="str">
        <f aca="false">B49&amp;C49</f>
        <v/>
      </c>
    </row>
    <row r="50" customFormat="false" ht="15" hidden="false" customHeight="false" outlineLevel="0" collapsed="false">
      <c r="A50" s="65" t="str">
        <f aca="false">B50&amp;C50</f>
        <v/>
      </c>
    </row>
    <row r="51" customFormat="false" ht="15" hidden="false" customHeight="false" outlineLevel="0" collapsed="false">
      <c r="A51" s="65" t="str">
        <f aca="false">B51&amp;C51</f>
        <v/>
      </c>
    </row>
    <row r="52" customFormat="false" ht="15" hidden="false" customHeight="false" outlineLevel="0" collapsed="false">
      <c r="A52" s="65" t="str">
        <f aca="false">B52&amp;C52</f>
        <v/>
      </c>
    </row>
    <row r="53" customFormat="false" ht="15" hidden="false" customHeight="false" outlineLevel="0" collapsed="false">
      <c r="A53" s="65" t="str">
        <f aca="false">B53&amp;C53</f>
        <v/>
      </c>
    </row>
    <row r="54" customFormat="false" ht="15" hidden="false" customHeight="false" outlineLevel="0" collapsed="false">
      <c r="A54" s="65" t="str">
        <f aca="false">B54&amp;C54</f>
        <v/>
      </c>
    </row>
    <row r="55" customFormat="false" ht="15" hidden="false" customHeight="false" outlineLevel="0" collapsed="false">
      <c r="A55" s="65" t="str">
        <f aca="false">B55&amp;C55</f>
        <v/>
      </c>
    </row>
    <row r="56" customFormat="false" ht="15" hidden="false" customHeight="false" outlineLevel="0" collapsed="false">
      <c r="A56" s="65" t="str">
        <f aca="false">B56&amp;C56</f>
        <v/>
      </c>
    </row>
    <row r="57" customFormat="false" ht="15" hidden="false" customHeight="false" outlineLevel="0" collapsed="false">
      <c r="A57" s="65" t="str">
        <f aca="false">B57&amp;C57</f>
        <v/>
      </c>
    </row>
    <row r="58" customFormat="false" ht="15" hidden="false" customHeight="false" outlineLevel="0" collapsed="false">
      <c r="A58" s="65" t="str">
        <f aca="false">B58&amp;C58</f>
        <v/>
      </c>
    </row>
    <row r="59" customFormat="false" ht="15" hidden="false" customHeight="false" outlineLevel="0" collapsed="false">
      <c r="A59" s="65" t="str">
        <f aca="false">B59&amp;C59</f>
        <v/>
      </c>
    </row>
    <row r="60" customFormat="false" ht="15" hidden="false" customHeight="false" outlineLevel="0" collapsed="false">
      <c r="A60" s="65" t="str">
        <f aca="false">B60&amp;C60</f>
        <v/>
      </c>
    </row>
    <row r="61" customFormat="false" ht="15" hidden="false" customHeight="false" outlineLevel="0" collapsed="false">
      <c r="A61" s="65" t="str">
        <f aca="false">B61&amp;C61</f>
        <v/>
      </c>
    </row>
    <row r="62" customFormat="false" ht="15" hidden="false" customHeight="false" outlineLevel="0" collapsed="false">
      <c r="A62" s="65" t="str">
        <f aca="false">B62&amp;C62</f>
        <v/>
      </c>
    </row>
    <row r="63" customFormat="false" ht="15" hidden="false" customHeight="false" outlineLevel="0" collapsed="false">
      <c r="A63" s="65" t="str">
        <f aca="false">B63&amp;C63</f>
        <v/>
      </c>
    </row>
    <row r="64" customFormat="false" ht="15" hidden="false" customHeight="false" outlineLevel="0" collapsed="false">
      <c r="A64" s="65" t="str">
        <f aca="false">B64&amp;C64</f>
        <v/>
      </c>
    </row>
    <row r="65" customFormat="false" ht="15" hidden="false" customHeight="false" outlineLevel="0" collapsed="false">
      <c r="A65" s="65" t="str">
        <f aca="false">B65&amp;C65</f>
        <v/>
      </c>
    </row>
    <row r="66" customFormat="false" ht="15" hidden="false" customHeight="false" outlineLevel="0" collapsed="false">
      <c r="A66" s="65" t="str">
        <f aca="false">B66&amp;C66</f>
        <v/>
      </c>
    </row>
    <row r="67" customFormat="false" ht="15" hidden="false" customHeight="false" outlineLevel="0" collapsed="false">
      <c r="A67" s="65" t="str">
        <f aca="false">B67&amp;C67</f>
        <v/>
      </c>
    </row>
    <row r="68" customFormat="false" ht="15" hidden="false" customHeight="false" outlineLevel="0" collapsed="false">
      <c r="A68" s="65" t="str">
        <f aca="false">B68&amp;C68</f>
        <v/>
      </c>
    </row>
    <row r="69" customFormat="false" ht="15" hidden="false" customHeight="false" outlineLevel="0" collapsed="false">
      <c r="A69" s="65" t="str">
        <f aca="false">B69&amp;C69</f>
        <v/>
      </c>
    </row>
    <row r="70" customFormat="false" ht="15" hidden="false" customHeight="false" outlineLevel="0" collapsed="false">
      <c r="A70" s="65" t="str">
        <f aca="false">B70&amp;C70</f>
        <v/>
      </c>
    </row>
    <row r="71" customFormat="false" ht="15" hidden="false" customHeight="false" outlineLevel="0" collapsed="false">
      <c r="A71" s="65" t="str">
        <f aca="false">B71&amp;C71</f>
        <v/>
      </c>
    </row>
    <row r="72" customFormat="false" ht="15" hidden="false" customHeight="false" outlineLevel="0" collapsed="false">
      <c r="A72" s="65" t="str">
        <f aca="false">B72&amp;C72</f>
        <v/>
      </c>
    </row>
    <row r="73" customFormat="false" ht="15" hidden="false" customHeight="false" outlineLevel="0" collapsed="false">
      <c r="A73" s="65" t="str">
        <f aca="false">B73&amp;C73</f>
        <v/>
      </c>
    </row>
    <row r="74" customFormat="false" ht="15" hidden="false" customHeight="false" outlineLevel="0" collapsed="false">
      <c r="A74" s="65" t="str">
        <f aca="false">B74&amp;C74</f>
        <v/>
      </c>
    </row>
    <row r="75" customFormat="false" ht="15" hidden="false" customHeight="false" outlineLevel="0" collapsed="false">
      <c r="A75" s="65" t="str">
        <f aca="false">B75&amp;C75</f>
        <v/>
      </c>
    </row>
    <row r="76" customFormat="false" ht="15" hidden="false" customHeight="false" outlineLevel="0" collapsed="false">
      <c r="A76" s="65" t="str">
        <f aca="false">B76&amp;C76</f>
        <v/>
      </c>
    </row>
    <row r="77" customFormat="false" ht="15" hidden="false" customHeight="false" outlineLevel="0" collapsed="false">
      <c r="A77" s="65" t="str">
        <f aca="false">B77&amp;C77</f>
        <v/>
      </c>
    </row>
    <row r="78" customFormat="false" ht="15" hidden="false" customHeight="false" outlineLevel="0" collapsed="false">
      <c r="A78" s="65" t="str">
        <f aca="false">B78&amp;C78</f>
        <v/>
      </c>
    </row>
    <row r="79" customFormat="false" ht="15" hidden="false" customHeight="false" outlineLevel="0" collapsed="false">
      <c r="A79" s="65" t="str">
        <f aca="false">B79&amp;C79</f>
        <v/>
      </c>
    </row>
    <row r="80" customFormat="false" ht="15" hidden="false" customHeight="false" outlineLevel="0" collapsed="false">
      <c r="A80" s="65" t="str">
        <f aca="false">B80&amp;C80</f>
        <v/>
      </c>
    </row>
    <row r="81" customFormat="false" ht="15" hidden="false" customHeight="false" outlineLevel="0" collapsed="false">
      <c r="A81" s="65" t="str">
        <f aca="false">B81&amp;C81</f>
        <v/>
      </c>
    </row>
    <row r="82" customFormat="false" ht="12.75" hidden="false" customHeight="true" outlineLevel="0" collapsed="false">
      <c r="A82" s="65" t="str">
        <f aca="false">B82&amp;C82</f>
        <v/>
      </c>
    </row>
    <row r="83" customFormat="false" ht="15" hidden="false" customHeight="false" outlineLevel="0" collapsed="false">
      <c r="A83" s="65" t="str">
        <f aca="false">B83&amp;C83</f>
        <v/>
      </c>
    </row>
  </sheetData>
  <autoFilter ref="B2:AK156"/>
  <mergeCells count="1">
    <mergeCell ref="B1:H1"/>
  </mergeCell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3" activeCellId="0" sqref="B3"/>
    </sheetView>
  </sheetViews>
  <sheetFormatPr defaultColWidth="8.5703125" defaultRowHeight="15" zeroHeight="false" outlineLevelRow="0" outlineLevelCol="0"/>
  <sheetData/>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S352"/>
  <sheetViews>
    <sheetView showFormulas="false" showGridLines="true" showRowColHeaders="true" showZeros="true" rightToLeft="false" tabSelected="false" showOutlineSymbols="true" defaultGridColor="true" view="normal" topLeftCell="D1" colorId="64" zoomScale="75" zoomScaleNormal="75" zoomScalePageLayoutView="100" workbookViewId="0">
      <pane xSplit="0" ySplit="1" topLeftCell="A191" activePane="bottomLeft" state="frozen"/>
      <selection pane="topLeft" activeCell="D1" activeCellId="0" sqref="D1"/>
      <selection pane="bottomLeft" activeCell="F206" activeCellId="0" sqref="F206"/>
    </sheetView>
  </sheetViews>
  <sheetFormatPr defaultColWidth="9.2890625" defaultRowHeight="15" zeroHeight="false" outlineLevelRow="0" outlineLevelCol="0"/>
  <cols>
    <col collapsed="false" customWidth="true" hidden="false" outlineLevel="0" max="1" min="1" style="0" width="45.85"/>
    <col collapsed="false" customWidth="true" hidden="false" outlineLevel="0" max="2" min="2" style="0" width="7.57"/>
    <col collapsed="false" customWidth="true" hidden="false" outlineLevel="0" max="3" min="3" style="0" width="33"/>
    <col collapsed="false" customWidth="true" hidden="false" outlineLevel="0" max="4" min="4" style="0" width="31"/>
    <col collapsed="false" customWidth="true" hidden="false" outlineLevel="0" max="5" min="5" style="0" width="48.57"/>
    <col collapsed="false" customWidth="true" hidden="false" outlineLevel="0" max="6" min="6" style="0" width="35.43"/>
    <col collapsed="false" customWidth="true" hidden="false" outlineLevel="0" max="7" min="7" style="0" width="37.15"/>
    <col collapsed="false" customWidth="true" hidden="false" outlineLevel="0" max="8" min="8" style="0" width="25.14"/>
    <col collapsed="false" customWidth="true" hidden="false" outlineLevel="0" max="10" min="10" style="0" width="13.29"/>
    <col collapsed="false" customWidth="true" hidden="false" outlineLevel="0" max="11" min="11" style="0" width="8.29"/>
    <col collapsed="false" customWidth="true" hidden="false" outlineLevel="0" max="12" min="12" style="0" width="11.43"/>
    <col collapsed="false" customWidth="true" hidden="false" outlineLevel="0" max="13" min="13" style="0" width="12.15"/>
    <col collapsed="false" customWidth="true" hidden="false" outlineLevel="0" max="14" min="14" style="0" width="19.29"/>
    <col collapsed="false" customWidth="true" hidden="false" outlineLevel="0" max="15" min="15" style="0" width="10"/>
    <col collapsed="false" customWidth="true" hidden="false" outlineLevel="0" max="16" min="16" style="0" width="9.86"/>
    <col collapsed="false" customWidth="true" hidden="false" outlineLevel="0" max="17" min="17" style="0" width="13.71"/>
    <col collapsed="false" customWidth="true" hidden="false" outlineLevel="0" max="18" min="18" style="0" width="12.29"/>
    <col collapsed="false" customWidth="true" hidden="false" outlineLevel="0" max="19" min="19" style="0" width="12.57"/>
  </cols>
  <sheetData>
    <row r="1" s="60" customFormat="true" ht="15" hidden="false" customHeight="false" outlineLevel="0" collapsed="false">
      <c r="A1" s="74" t="s">
        <v>124</v>
      </c>
      <c r="B1" s="75" t="s">
        <v>125</v>
      </c>
      <c r="C1" s="76" t="s">
        <v>126</v>
      </c>
      <c r="D1" s="76" t="s">
        <v>127</v>
      </c>
      <c r="E1" s="76" t="s">
        <v>128</v>
      </c>
      <c r="F1" s="76" t="s">
        <v>129</v>
      </c>
      <c r="G1" s="76" t="s">
        <v>130</v>
      </c>
      <c r="H1" s="76" t="s">
        <v>131</v>
      </c>
      <c r="I1" s="77" t="s">
        <v>132</v>
      </c>
      <c r="J1" s="77" t="s">
        <v>133</v>
      </c>
      <c r="K1" s="77" t="s">
        <v>134</v>
      </c>
      <c r="L1" s="77" t="s">
        <v>135</v>
      </c>
      <c r="M1" s="77" t="s">
        <v>136</v>
      </c>
      <c r="N1" s="77" t="s">
        <v>137</v>
      </c>
      <c r="O1" s="77" t="s">
        <v>138</v>
      </c>
      <c r="P1" s="77" t="s">
        <v>139</v>
      </c>
      <c r="Q1" s="77" t="s">
        <v>140</v>
      </c>
      <c r="R1" s="76" t="s">
        <v>141</v>
      </c>
      <c r="S1" s="76" t="s">
        <v>1</v>
      </c>
    </row>
    <row r="2" customFormat="false" ht="15" hidden="true" customHeight="false" outlineLevel="0" collapsed="false">
      <c r="A2" s="0" t="str">
        <f aca="false">C2&amp;F2</f>
        <v>LLC_BI__Classification__cId</v>
      </c>
      <c r="B2" s="0" t="n">
        <f aca="false">IF(H2="double", K2&amp;", "&amp;L2, J2)</f>
        <v>18</v>
      </c>
      <c r="C2" s="78" t="s">
        <v>68</v>
      </c>
      <c r="D2" s="78" t="s">
        <v>69</v>
      </c>
      <c r="E2" s="78" t="s">
        <v>142</v>
      </c>
      <c r="F2" s="78" t="s">
        <v>143</v>
      </c>
      <c r="G2" s="78" t="s">
        <v>144</v>
      </c>
      <c r="H2" s="78" t="s">
        <v>145</v>
      </c>
      <c r="I2" s="79" t="s">
        <v>146</v>
      </c>
      <c r="J2" s="80" t="n">
        <v>18</v>
      </c>
      <c r="K2" s="80" t="n">
        <v>0</v>
      </c>
      <c r="L2" s="80" t="n">
        <v>0</v>
      </c>
      <c r="M2" s="79" t="s">
        <v>146</v>
      </c>
      <c r="N2" s="79" t="s">
        <v>146</v>
      </c>
      <c r="O2" s="79" t="s">
        <v>146</v>
      </c>
      <c r="P2" s="79" t="s">
        <v>146</v>
      </c>
      <c r="Q2" s="79" t="s">
        <v>146</v>
      </c>
      <c r="R2" s="78"/>
      <c r="S2" s="78"/>
    </row>
    <row r="3" customFormat="false" ht="15" hidden="true" customHeight="false" outlineLevel="0" collapsed="false">
      <c r="A3" s="0" t="str">
        <f aca="false">C3&amp;F3</f>
        <v>LLC_BI__Classification__cOwnerId</v>
      </c>
      <c r="B3" s="0" t="n">
        <f aca="false">IF(H3="double", K3&amp;", "&amp;L3, J3)</f>
        <v>18</v>
      </c>
      <c r="C3" s="78" t="s">
        <v>68</v>
      </c>
      <c r="D3" s="78" t="s">
        <v>69</v>
      </c>
      <c r="E3" s="78" t="s">
        <v>147</v>
      </c>
      <c r="F3" s="78" t="s">
        <v>148</v>
      </c>
      <c r="G3" s="78" t="s">
        <v>149</v>
      </c>
      <c r="H3" s="78" t="s">
        <v>150</v>
      </c>
      <c r="I3" s="79" t="s">
        <v>146</v>
      </c>
      <c r="J3" s="80" t="n">
        <v>18</v>
      </c>
      <c r="K3" s="80" t="n">
        <v>0</v>
      </c>
      <c r="L3" s="80" t="n">
        <v>0</v>
      </c>
      <c r="M3" s="79" t="s">
        <v>146</v>
      </c>
      <c r="N3" s="79" t="s">
        <v>146</v>
      </c>
      <c r="O3" s="79" t="s">
        <v>151</v>
      </c>
      <c r="P3" s="79" t="s">
        <v>146</v>
      </c>
      <c r="Q3" s="79" t="s">
        <v>146</v>
      </c>
      <c r="R3" s="78"/>
      <c r="S3" s="78"/>
    </row>
    <row r="4" customFormat="false" ht="15" hidden="true" customHeight="false" outlineLevel="0" collapsed="false">
      <c r="A4" s="0" t="str">
        <f aca="false">C4&amp;F4</f>
        <v>LLC_BI__Classification__cIsDeleted</v>
      </c>
      <c r="B4" s="0" t="n">
        <f aca="false">IF(H4="double", K4&amp;", "&amp;L4, J4)</f>
        <v>0</v>
      </c>
      <c r="C4" s="78" t="s">
        <v>68</v>
      </c>
      <c r="D4" s="78" t="s">
        <v>69</v>
      </c>
      <c r="E4" s="78" t="s">
        <v>152</v>
      </c>
      <c r="F4" s="78" t="s">
        <v>153</v>
      </c>
      <c r="G4" s="78" t="s">
        <v>154</v>
      </c>
      <c r="H4" s="78" t="s">
        <v>155</v>
      </c>
      <c r="I4" s="79" t="s">
        <v>146</v>
      </c>
      <c r="J4" s="80" t="n">
        <v>0</v>
      </c>
      <c r="K4" s="80" t="n">
        <v>0</v>
      </c>
      <c r="L4" s="80" t="n">
        <v>0</v>
      </c>
      <c r="M4" s="79" t="s">
        <v>146</v>
      </c>
      <c r="N4" s="79" t="s">
        <v>146</v>
      </c>
      <c r="O4" s="79" t="s">
        <v>146</v>
      </c>
      <c r="P4" s="79" t="s">
        <v>146</v>
      </c>
      <c r="Q4" s="79" t="s">
        <v>146</v>
      </c>
      <c r="R4" s="78"/>
      <c r="S4" s="78"/>
    </row>
    <row r="5" customFormat="false" ht="15" hidden="true" customHeight="false" outlineLevel="0" collapsed="false">
      <c r="A5" s="0" t="str">
        <f aca="false">C5&amp;F5</f>
        <v>LLC_BI__Classification__cName</v>
      </c>
      <c r="B5" s="0" t="n">
        <f aca="false">IF(H5="double", K5&amp;", "&amp;L5, J5)</f>
        <v>80</v>
      </c>
      <c r="C5" s="78" t="s">
        <v>68</v>
      </c>
      <c r="D5" s="78" t="s">
        <v>69</v>
      </c>
      <c r="E5" s="78" t="s">
        <v>156</v>
      </c>
      <c r="F5" s="78" t="s">
        <v>28</v>
      </c>
      <c r="G5" s="78" t="s">
        <v>157</v>
      </c>
      <c r="H5" s="78" t="s">
        <v>158</v>
      </c>
      <c r="I5" s="79" t="s">
        <v>151</v>
      </c>
      <c r="J5" s="80" t="n">
        <v>80</v>
      </c>
      <c r="K5" s="80" t="n">
        <v>0</v>
      </c>
      <c r="L5" s="80" t="n">
        <v>0</v>
      </c>
      <c r="M5" s="79" t="s">
        <v>146</v>
      </c>
      <c r="N5" s="79" t="s">
        <v>146</v>
      </c>
      <c r="O5" s="79" t="s">
        <v>151</v>
      </c>
      <c r="P5" s="79" t="s">
        <v>146</v>
      </c>
      <c r="Q5" s="79" t="s">
        <v>146</v>
      </c>
      <c r="R5" s="78"/>
      <c r="S5" s="78"/>
    </row>
    <row r="6" customFormat="false" ht="15" hidden="true" customHeight="false" outlineLevel="0" collapsed="false">
      <c r="A6" s="0" t="str">
        <f aca="false">C6&amp;F6</f>
        <v>LLC_BI__Classification__cCurrencyIsoCode</v>
      </c>
      <c r="B6" s="0" t="n">
        <f aca="false">IF(H6="double", K6&amp;", "&amp;L6, J6)</f>
        <v>3</v>
      </c>
      <c r="C6" s="78" t="s">
        <v>68</v>
      </c>
      <c r="D6" s="78" t="s">
        <v>69</v>
      </c>
      <c r="E6" s="78" t="s">
        <v>159</v>
      </c>
      <c r="F6" s="78" t="s">
        <v>160</v>
      </c>
      <c r="G6" s="78" t="s">
        <v>161</v>
      </c>
      <c r="H6" s="78" t="s">
        <v>162</v>
      </c>
      <c r="I6" s="79" t="s">
        <v>151</v>
      </c>
      <c r="J6" s="80" t="n">
        <v>3</v>
      </c>
      <c r="K6" s="80" t="n">
        <v>0</v>
      </c>
      <c r="L6" s="80" t="n">
        <v>0</v>
      </c>
      <c r="M6" s="79" t="s">
        <v>146</v>
      </c>
      <c r="N6" s="79" t="s">
        <v>146</v>
      </c>
      <c r="O6" s="79" t="s">
        <v>151</v>
      </c>
      <c r="P6" s="79" t="s">
        <v>146</v>
      </c>
      <c r="Q6" s="79" t="s">
        <v>146</v>
      </c>
      <c r="R6" s="78"/>
      <c r="S6" s="78"/>
    </row>
    <row r="7" customFormat="false" ht="15" hidden="true" customHeight="false" outlineLevel="0" collapsed="false">
      <c r="A7" s="0" t="str">
        <f aca="false">C7&amp;F7</f>
        <v>LLC_BI__Classification__cCreatedDate</v>
      </c>
      <c r="B7" s="0" t="n">
        <f aca="false">IF(H7="double", K7&amp;", "&amp;L7, J7)</f>
        <v>0</v>
      </c>
      <c r="C7" s="78" t="s">
        <v>68</v>
      </c>
      <c r="D7" s="78" t="s">
        <v>69</v>
      </c>
      <c r="E7" s="78" t="s">
        <v>163</v>
      </c>
      <c r="F7" s="78" t="s">
        <v>164</v>
      </c>
      <c r="G7" s="78" t="s">
        <v>165</v>
      </c>
      <c r="H7" s="78" t="s">
        <v>166</v>
      </c>
      <c r="I7" s="79" t="s">
        <v>146</v>
      </c>
      <c r="J7" s="80" t="n">
        <v>0</v>
      </c>
      <c r="K7" s="80" t="n">
        <v>0</v>
      </c>
      <c r="L7" s="80" t="n">
        <v>0</v>
      </c>
      <c r="M7" s="79" t="s">
        <v>146</v>
      </c>
      <c r="N7" s="79" t="s">
        <v>146</v>
      </c>
      <c r="O7" s="79" t="s">
        <v>146</v>
      </c>
      <c r="P7" s="79" t="s">
        <v>146</v>
      </c>
      <c r="Q7" s="79" t="s">
        <v>146</v>
      </c>
      <c r="R7" s="78"/>
      <c r="S7" s="78"/>
    </row>
    <row r="8" customFormat="false" ht="15" hidden="true" customHeight="false" outlineLevel="0" collapsed="false">
      <c r="A8" s="0" t="str">
        <f aca="false">C8&amp;F8</f>
        <v>LLC_BI__Classification__cCreatedById</v>
      </c>
      <c r="B8" s="0" t="n">
        <f aca="false">IF(H8="double", K8&amp;", "&amp;L8, J8)</f>
        <v>18</v>
      </c>
      <c r="C8" s="78" t="s">
        <v>68</v>
      </c>
      <c r="D8" s="78" t="s">
        <v>69</v>
      </c>
      <c r="E8" s="78" t="s">
        <v>167</v>
      </c>
      <c r="F8" s="78" t="s">
        <v>168</v>
      </c>
      <c r="G8" s="78" t="s">
        <v>169</v>
      </c>
      <c r="H8" s="78" t="s">
        <v>170</v>
      </c>
      <c r="I8" s="79" t="s">
        <v>146</v>
      </c>
      <c r="J8" s="80" t="n">
        <v>18</v>
      </c>
      <c r="K8" s="80" t="n">
        <v>0</v>
      </c>
      <c r="L8" s="80" t="n">
        <v>0</v>
      </c>
      <c r="M8" s="79" t="s">
        <v>146</v>
      </c>
      <c r="N8" s="79" t="s">
        <v>146</v>
      </c>
      <c r="O8" s="79" t="s">
        <v>146</v>
      </c>
      <c r="P8" s="79" t="s">
        <v>146</v>
      </c>
      <c r="Q8" s="79" t="s">
        <v>146</v>
      </c>
      <c r="R8" s="78"/>
      <c r="S8" s="78"/>
    </row>
    <row r="9" customFormat="false" ht="15" hidden="true" customHeight="false" outlineLevel="0" collapsed="false">
      <c r="A9" s="0" t="str">
        <f aca="false">C9&amp;F9</f>
        <v>LLC_BI__Classification__cLastModifiedDate</v>
      </c>
      <c r="B9" s="0" t="n">
        <f aca="false">IF(H9="double", K9&amp;", "&amp;L9, J9)</f>
        <v>0</v>
      </c>
      <c r="C9" s="78" t="s">
        <v>68</v>
      </c>
      <c r="D9" s="78" t="s">
        <v>69</v>
      </c>
      <c r="E9" s="78" t="s">
        <v>171</v>
      </c>
      <c r="F9" s="78" t="s">
        <v>172</v>
      </c>
      <c r="G9" s="78" t="s">
        <v>173</v>
      </c>
      <c r="H9" s="78" t="s">
        <v>166</v>
      </c>
      <c r="I9" s="79" t="s">
        <v>146</v>
      </c>
      <c r="J9" s="80" t="n">
        <v>0</v>
      </c>
      <c r="K9" s="80" t="n">
        <v>0</v>
      </c>
      <c r="L9" s="80" t="n">
        <v>0</v>
      </c>
      <c r="M9" s="79" t="s">
        <v>146</v>
      </c>
      <c r="N9" s="79" t="s">
        <v>146</v>
      </c>
      <c r="O9" s="79" t="s">
        <v>146</v>
      </c>
      <c r="P9" s="79" t="s">
        <v>146</v>
      </c>
      <c r="Q9" s="79" t="s">
        <v>146</v>
      </c>
      <c r="R9" s="78"/>
      <c r="S9" s="78"/>
    </row>
    <row r="10" customFormat="false" ht="15" hidden="true" customHeight="false" outlineLevel="0" collapsed="false">
      <c r="A10" s="0" t="str">
        <f aca="false">C10&amp;F10</f>
        <v>LLC_BI__Classification__cLastModifiedById</v>
      </c>
      <c r="B10" s="0" t="n">
        <f aca="false">IF(H10="double", K10&amp;", "&amp;L10, J10)</f>
        <v>18</v>
      </c>
      <c r="C10" s="78" t="s">
        <v>68</v>
      </c>
      <c r="D10" s="78" t="s">
        <v>69</v>
      </c>
      <c r="E10" s="78" t="s">
        <v>174</v>
      </c>
      <c r="F10" s="78" t="s">
        <v>175</v>
      </c>
      <c r="G10" s="78" t="s">
        <v>176</v>
      </c>
      <c r="H10" s="78" t="s">
        <v>170</v>
      </c>
      <c r="I10" s="79" t="s">
        <v>146</v>
      </c>
      <c r="J10" s="80" t="n">
        <v>18</v>
      </c>
      <c r="K10" s="80" t="n">
        <v>0</v>
      </c>
      <c r="L10" s="80" t="n">
        <v>0</v>
      </c>
      <c r="M10" s="79" t="s">
        <v>146</v>
      </c>
      <c r="N10" s="79" t="s">
        <v>146</v>
      </c>
      <c r="O10" s="79" t="s">
        <v>146</v>
      </c>
      <c r="P10" s="79" t="s">
        <v>146</v>
      </c>
      <c r="Q10" s="79" t="s">
        <v>146</v>
      </c>
      <c r="R10" s="78"/>
      <c r="S10" s="78"/>
    </row>
    <row r="11" customFormat="false" ht="15" hidden="true" customHeight="false" outlineLevel="0" collapsed="false">
      <c r="A11" s="0" t="str">
        <f aca="false">C11&amp;F11</f>
        <v>LLC_BI__Classification__cSystemModstamp</v>
      </c>
      <c r="B11" s="0" t="n">
        <f aca="false">IF(H11="double", K11&amp;", "&amp;L11, J11)</f>
        <v>0</v>
      </c>
      <c r="C11" s="78" t="s">
        <v>68</v>
      </c>
      <c r="D11" s="78" t="s">
        <v>69</v>
      </c>
      <c r="E11" s="78" t="s">
        <v>177</v>
      </c>
      <c r="F11" s="78" t="s">
        <v>178</v>
      </c>
      <c r="G11" s="78" t="s">
        <v>179</v>
      </c>
      <c r="H11" s="78" t="s">
        <v>166</v>
      </c>
      <c r="I11" s="79" t="s">
        <v>146</v>
      </c>
      <c r="J11" s="80" t="n">
        <v>0</v>
      </c>
      <c r="K11" s="80" t="n">
        <v>0</v>
      </c>
      <c r="L11" s="80" t="n">
        <v>0</v>
      </c>
      <c r="M11" s="79" t="s">
        <v>146</v>
      </c>
      <c r="N11" s="79" t="s">
        <v>146</v>
      </c>
      <c r="O11" s="79" t="s">
        <v>146</v>
      </c>
      <c r="P11" s="79" t="s">
        <v>146</v>
      </c>
      <c r="Q11" s="79" t="s">
        <v>146</v>
      </c>
      <c r="R11" s="78"/>
      <c r="S11" s="78"/>
    </row>
    <row r="12" customFormat="false" ht="15" hidden="true" customHeight="false" outlineLevel="0" collapsed="false">
      <c r="A12" s="0" t="str">
        <f aca="false">C12&amp;F12</f>
        <v>LLC_BI__Classification__cConnectionReceivedId</v>
      </c>
      <c r="B12" s="0" t="n">
        <f aca="false">IF(H12="double", K12&amp;", "&amp;L12, J12)</f>
        <v>18</v>
      </c>
      <c r="C12" s="78" t="s">
        <v>68</v>
      </c>
      <c r="D12" s="78" t="s">
        <v>69</v>
      </c>
      <c r="E12" s="78" t="s">
        <v>180</v>
      </c>
      <c r="F12" s="78" t="s">
        <v>181</v>
      </c>
      <c r="G12" s="78" t="s">
        <v>182</v>
      </c>
      <c r="H12" s="78" t="s">
        <v>183</v>
      </c>
      <c r="I12" s="79" t="s">
        <v>151</v>
      </c>
      <c r="J12" s="80" t="n">
        <v>18</v>
      </c>
      <c r="K12" s="80" t="n">
        <v>0</v>
      </c>
      <c r="L12" s="80" t="n">
        <v>0</v>
      </c>
      <c r="M12" s="79" t="s">
        <v>146</v>
      </c>
      <c r="N12" s="79" t="s">
        <v>146</v>
      </c>
      <c r="O12" s="79" t="s">
        <v>146</v>
      </c>
      <c r="P12" s="79" t="s">
        <v>146</v>
      </c>
      <c r="Q12" s="79" t="s">
        <v>146</v>
      </c>
      <c r="R12" s="78"/>
      <c r="S12" s="78"/>
    </row>
    <row r="13" customFormat="false" ht="15" hidden="true" customHeight="false" outlineLevel="0" collapsed="false">
      <c r="A13" s="0" t="str">
        <f aca="false">C13&amp;F13</f>
        <v>LLC_BI__Classification__cConnectionSentId</v>
      </c>
      <c r="B13" s="0" t="n">
        <f aca="false">IF(H13="double", K13&amp;", "&amp;L13, J13)</f>
        <v>18</v>
      </c>
      <c r="C13" s="78" t="s">
        <v>68</v>
      </c>
      <c r="D13" s="78" t="s">
        <v>69</v>
      </c>
      <c r="E13" s="78" t="s">
        <v>184</v>
      </c>
      <c r="F13" s="78" t="s">
        <v>185</v>
      </c>
      <c r="G13" s="78" t="s">
        <v>186</v>
      </c>
      <c r="H13" s="78" t="s">
        <v>183</v>
      </c>
      <c r="I13" s="79" t="s">
        <v>151</v>
      </c>
      <c r="J13" s="80" t="n">
        <v>18</v>
      </c>
      <c r="K13" s="80" t="n">
        <v>0</v>
      </c>
      <c r="L13" s="80" t="n">
        <v>0</v>
      </c>
      <c r="M13" s="79" t="s">
        <v>146</v>
      </c>
      <c r="N13" s="79" t="s">
        <v>146</v>
      </c>
      <c r="O13" s="79" t="s">
        <v>146</v>
      </c>
      <c r="P13" s="79" t="s">
        <v>146</v>
      </c>
      <c r="Q13" s="79" t="s">
        <v>146</v>
      </c>
      <c r="R13" s="78"/>
      <c r="S13" s="78"/>
    </row>
    <row r="14" customFormat="false" ht="15" hidden="true" customHeight="false" outlineLevel="0" collapsed="false">
      <c r="A14" s="0" t="str">
        <f aca="false">C14&amp;F14</f>
        <v>LLC_BI__Classification__cLLC_BI__Category__c</v>
      </c>
      <c r="B14" s="0" t="n">
        <f aca="false">IF(H14="double", K14&amp;", "&amp;L14, J14)</f>
        <v>255</v>
      </c>
      <c r="C14" s="78" t="s">
        <v>68</v>
      </c>
      <c r="D14" s="78" t="s">
        <v>69</v>
      </c>
      <c r="E14" s="78" t="s">
        <v>187</v>
      </c>
      <c r="F14" s="78" t="s">
        <v>188</v>
      </c>
      <c r="G14" s="78" t="s">
        <v>189</v>
      </c>
      <c r="H14" s="78" t="s">
        <v>162</v>
      </c>
      <c r="I14" s="79" t="s">
        <v>146</v>
      </c>
      <c r="J14" s="80" t="n">
        <v>255</v>
      </c>
      <c r="K14" s="80" t="n">
        <v>0</v>
      </c>
      <c r="L14" s="80" t="n">
        <v>0</v>
      </c>
      <c r="M14" s="79" t="s">
        <v>151</v>
      </c>
      <c r="N14" s="79" t="s">
        <v>146</v>
      </c>
      <c r="O14" s="79" t="s">
        <v>151</v>
      </c>
      <c r="P14" s="79" t="s">
        <v>146</v>
      </c>
      <c r="Q14" s="79" t="s">
        <v>146</v>
      </c>
      <c r="R14" s="78"/>
      <c r="S14" s="78" t="s">
        <v>190</v>
      </c>
    </row>
    <row r="15" customFormat="false" ht="15" hidden="true" customHeight="false" outlineLevel="0" collapsed="false">
      <c r="A15" s="0" t="str">
        <f aca="false">C15&amp;F15</f>
        <v>LLC_BI__Classification__cLLC_BI__lookupKey__c</v>
      </c>
      <c r="B15" s="0" t="n">
        <f aca="false">IF(H15="double", K15&amp;", "&amp;L15, J15)</f>
        <v>255</v>
      </c>
      <c r="C15" s="78" t="s">
        <v>68</v>
      </c>
      <c r="D15" s="78" t="s">
        <v>69</v>
      </c>
      <c r="E15" s="78" t="s">
        <v>191</v>
      </c>
      <c r="F15" s="78" t="s">
        <v>192</v>
      </c>
      <c r="G15" s="78" t="s">
        <v>193</v>
      </c>
      <c r="H15" s="78" t="s">
        <v>158</v>
      </c>
      <c r="I15" s="79" t="s">
        <v>151</v>
      </c>
      <c r="J15" s="80" t="n">
        <v>255</v>
      </c>
      <c r="K15" s="80" t="n">
        <v>0</v>
      </c>
      <c r="L15" s="80" t="n">
        <v>0</v>
      </c>
      <c r="M15" s="79" t="s">
        <v>151</v>
      </c>
      <c r="N15" s="79" t="s">
        <v>151</v>
      </c>
      <c r="O15" s="79" t="s">
        <v>151</v>
      </c>
      <c r="P15" s="79" t="s">
        <v>151</v>
      </c>
      <c r="Q15" s="79" t="s">
        <v>146</v>
      </c>
      <c r="R15" s="78"/>
      <c r="S15" s="78"/>
    </row>
    <row r="16" customFormat="false" ht="15" hidden="true" customHeight="false" outlineLevel="0" collapsed="false">
      <c r="A16" s="0" t="str">
        <f aca="false">C16&amp;F16</f>
        <v>LLC_BI__Debt_Schedule__cId</v>
      </c>
      <c r="B16" s="0" t="n">
        <f aca="false">IF(H16="double", K16&amp;", "&amp;L16, J16)</f>
        <v>18</v>
      </c>
      <c r="C16" s="78" t="s">
        <v>71</v>
      </c>
      <c r="D16" s="78" t="s">
        <v>72</v>
      </c>
      <c r="E16" s="78" t="s">
        <v>194</v>
      </c>
      <c r="F16" s="78" t="s">
        <v>143</v>
      </c>
      <c r="G16" s="78" t="s">
        <v>144</v>
      </c>
      <c r="H16" s="78" t="s">
        <v>145</v>
      </c>
      <c r="I16" s="79" t="s">
        <v>146</v>
      </c>
      <c r="J16" s="80" t="n">
        <v>18</v>
      </c>
      <c r="K16" s="80" t="n">
        <v>0</v>
      </c>
      <c r="L16" s="80" t="n">
        <v>0</v>
      </c>
      <c r="M16" s="79" t="s">
        <v>146</v>
      </c>
      <c r="N16" s="79" t="s">
        <v>146</v>
      </c>
      <c r="O16" s="79" t="s">
        <v>146</v>
      </c>
      <c r="P16" s="79" t="s">
        <v>146</v>
      </c>
      <c r="Q16" s="79" t="s">
        <v>146</v>
      </c>
      <c r="R16" s="78"/>
      <c r="S16" s="78"/>
    </row>
    <row r="17" customFormat="false" ht="15" hidden="true" customHeight="false" outlineLevel="0" collapsed="false">
      <c r="A17" s="0" t="str">
        <f aca="false">C17&amp;F17</f>
        <v>LLC_BI__Debt_Schedule__cOwnerId</v>
      </c>
      <c r="B17" s="0" t="n">
        <f aca="false">IF(H17="double", K17&amp;", "&amp;L17, J17)</f>
        <v>18</v>
      </c>
      <c r="C17" s="78" t="s">
        <v>71</v>
      </c>
      <c r="D17" s="78" t="s">
        <v>72</v>
      </c>
      <c r="E17" s="78" t="s">
        <v>195</v>
      </c>
      <c r="F17" s="78" t="s">
        <v>148</v>
      </c>
      <c r="G17" s="78" t="s">
        <v>149</v>
      </c>
      <c r="H17" s="78" t="s">
        <v>150</v>
      </c>
      <c r="I17" s="79" t="s">
        <v>146</v>
      </c>
      <c r="J17" s="80" t="n">
        <v>18</v>
      </c>
      <c r="K17" s="80" t="n">
        <v>0</v>
      </c>
      <c r="L17" s="80" t="n">
        <v>0</v>
      </c>
      <c r="M17" s="79" t="s">
        <v>146</v>
      </c>
      <c r="N17" s="79" t="s">
        <v>146</v>
      </c>
      <c r="O17" s="79" t="s">
        <v>151</v>
      </c>
      <c r="P17" s="79" t="s">
        <v>146</v>
      </c>
      <c r="Q17" s="79" t="s">
        <v>146</v>
      </c>
      <c r="R17" s="78"/>
      <c r="S17" s="78"/>
    </row>
    <row r="18" customFormat="false" ht="15" hidden="true" customHeight="false" outlineLevel="0" collapsed="false">
      <c r="A18" s="0" t="str">
        <f aca="false">C18&amp;F18</f>
        <v>LLC_BI__Debt_Schedule__cIsDeleted</v>
      </c>
      <c r="B18" s="0" t="n">
        <f aca="false">IF(H18="double", K18&amp;", "&amp;L18, J18)</f>
        <v>0</v>
      </c>
      <c r="C18" s="78" t="s">
        <v>71</v>
      </c>
      <c r="D18" s="78" t="s">
        <v>72</v>
      </c>
      <c r="E18" s="78" t="s">
        <v>196</v>
      </c>
      <c r="F18" s="78" t="s">
        <v>153</v>
      </c>
      <c r="G18" s="78" t="s">
        <v>154</v>
      </c>
      <c r="H18" s="78" t="s">
        <v>155</v>
      </c>
      <c r="I18" s="79" t="s">
        <v>146</v>
      </c>
      <c r="J18" s="80" t="n">
        <v>0</v>
      </c>
      <c r="K18" s="80" t="n">
        <v>0</v>
      </c>
      <c r="L18" s="80" t="n">
        <v>0</v>
      </c>
      <c r="M18" s="79" t="s">
        <v>146</v>
      </c>
      <c r="N18" s="79" t="s">
        <v>146</v>
      </c>
      <c r="O18" s="79" t="s">
        <v>146</v>
      </c>
      <c r="P18" s="79" t="s">
        <v>146</v>
      </c>
      <c r="Q18" s="79" t="s">
        <v>146</v>
      </c>
      <c r="R18" s="78"/>
      <c r="S18" s="78"/>
    </row>
    <row r="19" customFormat="false" ht="15" hidden="true" customHeight="false" outlineLevel="0" collapsed="false">
      <c r="A19" s="0" t="str">
        <f aca="false">C19&amp;F19</f>
        <v>LLC_BI__Debt_Schedule__cName</v>
      </c>
      <c r="B19" s="0" t="n">
        <f aca="false">IF(H19="double", K19&amp;", "&amp;L19, J19)</f>
        <v>80</v>
      </c>
      <c r="C19" s="78" t="s">
        <v>71</v>
      </c>
      <c r="D19" s="78" t="s">
        <v>72</v>
      </c>
      <c r="E19" s="78" t="s">
        <v>197</v>
      </c>
      <c r="F19" s="78" t="s">
        <v>28</v>
      </c>
      <c r="G19" s="78" t="s">
        <v>198</v>
      </c>
      <c r="H19" s="78" t="s">
        <v>158</v>
      </c>
      <c r="I19" s="79" t="s">
        <v>151</v>
      </c>
      <c r="J19" s="80" t="n">
        <v>80</v>
      </c>
      <c r="K19" s="80" t="n">
        <v>0</v>
      </c>
      <c r="L19" s="80" t="n">
        <v>0</v>
      </c>
      <c r="M19" s="79" t="s">
        <v>146</v>
      </c>
      <c r="N19" s="79" t="s">
        <v>146</v>
      </c>
      <c r="O19" s="79" t="s">
        <v>151</v>
      </c>
      <c r="P19" s="79" t="s">
        <v>146</v>
      </c>
      <c r="Q19" s="79" t="s">
        <v>146</v>
      </c>
      <c r="R19" s="78"/>
      <c r="S19" s="78"/>
    </row>
    <row r="20" customFormat="false" ht="15" hidden="true" customHeight="false" outlineLevel="0" collapsed="false">
      <c r="A20" s="0" t="str">
        <f aca="false">C20&amp;F20</f>
        <v>LLC_BI__Debt_Schedule__cCurrencyIsoCode</v>
      </c>
      <c r="B20" s="0" t="n">
        <f aca="false">IF(H20="double", K20&amp;", "&amp;L20, J20)</f>
        <v>3</v>
      </c>
      <c r="C20" s="78" t="s">
        <v>71</v>
      </c>
      <c r="D20" s="78" t="s">
        <v>72</v>
      </c>
      <c r="E20" s="78" t="s">
        <v>199</v>
      </c>
      <c r="F20" s="78" t="s">
        <v>160</v>
      </c>
      <c r="G20" s="78" t="s">
        <v>161</v>
      </c>
      <c r="H20" s="78" t="s">
        <v>162</v>
      </c>
      <c r="I20" s="79" t="s">
        <v>151</v>
      </c>
      <c r="J20" s="80" t="n">
        <v>3</v>
      </c>
      <c r="K20" s="80" t="n">
        <v>0</v>
      </c>
      <c r="L20" s="80" t="n">
        <v>0</v>
      </c>
      <c r="M20" s="79" t="s">
        <v>146</v>
      </c>
      <c r="N20" s="79" t="s">
        <v>146</v>
      </c>
      <c r="O20" s="79" t="s">
        <v>151</v>
      </c>
      <c r="P20" s="79" t="s">
        <v>146</v>
      </c>
      <c r="Q20" s="79" t="s">
        <v>146</v>
      </c>
      <c r="R20" s="78"/>
      <c r="S20" s="78"/>
    </row>
    <row r="21" customFormat="false" ht="15" hidden="true" customHeight="false" outlineLevel="0" collapsed="false">
      <c r="A21" s="0" t="str">
        <f aca="false">C21&amp;F21</f>
        <v>LLC_BI__Debt_Schedule__cCreatedDate</v>
      </c>
      <c r="B21" s="0" t="n">
        <f aca="false">IF(H21="double", K21&amp;", "&amp;L21, J21)</f>
        <v>0</v>
      </c>
      <c r="C21" s="78" t="s">
        <v>71</v>
      </c>
      <c r="D21" s="78" t="s">
        <v>72</v>
      </c>
      <c r="E21" s="78" t="s">
        <v>200</v>
      </c>
      <c r="F21" s="78" t="s">
        <v>164</v>
      </c>
      <c r="G21" s="78" t="s">
        <v>165</v>
      </c>
      <c r="H21" s="78" t="s">
        <v>166</v>
      </c>
      <c r="I21" s="79" t="s">
        <v>146</v>
      </c>
      <c r="J21" s="80" t="n">
        <v>0</v>
      </c>
      <c r="K21" s="80" t="n">
        <v>0</v>
      </c>
      <c r="L21" s="80" t="n">
        <v>0</v>
      </c>
      <c r="M21" s="79" t="s">
        <v>146</v>
      </c>
      <c r="N21" s="79" t="s">
        <v>146</v>
      </c>
      <c r="O21" s="79" t="s">
        <v>146</v>
      </c>
      <c r="P21" s="79" t="s">
        <v>146</v>
      </c>
      <c r="Q21" s="79" t="s">
        <v>146</v>
      </c>
      <c r="R21" s="78"/>
      <c r="S21" s="78"/>
    </row>
    <row r="22" customFormat="false" ht="15" hidden="true" customHeight="false" outlineLevel="0" collapsed="false">
      <c r="A22" s="0" t="str">
        <f aca="false">C22&amp;F22</f>
        <v>LLC_BI__Debt_Schedule__cCreatedById</v>
      </c>
      <c r="B22" s="0" t="n">
        <f aca="false">IF(H22="double", K22&amp;", "&amp;L22, J22)</f>
        <v>18</v>
      </c>
      <c r="C22" s="78" t="s">
        <v>71</v>
      </c>
      <c r="D22" s="78" t="s">
        <v>72</v>
      </c>
      <c r="E22" s="78" t="s">
        <v>201</v>
      </c>
      <c r="F22" s="78" t="s">
        <v>168</v>
      </c>
      <c r="G22" s="78" t="s">
        <v>169</v>
      </c>
      <c r="H22" s="78" t="s">
        <v>170</v>
      </c>
      <c r="I22" s="79" t="s">
        <v>146</v>
      </c>
      <c r="J22" s="80" t="n">
        <v>18</v>
      </c>
      <c r="K22" s="80" t="n">
        <v>0</v>
      </c>
      <c r="L22" s="80" t="n">
        <v>0</v>
      </c>
      <c r="M22" s="79" t="s">
        <v>146</v>
      </c>
      <c r="N22" s="79" t="s">
        <v>146</v>
      </c>
      <c r="O22" s="79" t="s">
        <v>146</v>
      </c>
      <c r="P22" s="79" t="s">
        <v>146</v>
      </c>
      <c r="Q22" s="79" t="s">
        <v>146</v>
      </c>
      <c r="R22" s="78"/>
      <c r="S22" s="78"/>
    </row>
    <row r="23" customFormat="false" ht="15" hidden="true" customHeight="false" outlineLevel="0" collapsed="false">
      <c r="A23" s="0" t="str">
        <f aca="false">C23&amp;F23</f>
        <v>LLC_BI__Debt_Schedule__cLastModifiedDate</v>
      </c>
      <c r="B23" s="0" t="n">
        <f aca="false">IF(H23="double", K23&amp;", "&amp;L23, J23)</f>
        <v>0</v>
      </c>
      <c r="C23" s="78" t="s">
        <v>71</v>
      </c>
      <c r="D23" s="78" t="s">
        <v>72</v>
      </c>
      <c r="E23" s="78" t="s">
        <v>202</v>
      </c>
      <c r="F23" s="78" t="s">
        <v>172</v>
      </c>
      <c r="G23" s="78" t="s">
        <v>173</v>
      </c>
      <c r="H23" s="78" t="s">
        <v>166</v>
      </c>
      <c r="I23" s="79" t="s">
        <v>146</v>
      </c>
      <c r="J23" s="80" t="n">
        <v>0</v>
      </c>
      <c r="K23" s="80" t="n">
        <v>0</v>
      </c>
      <c r="L23" s="80" t="n">
        <v>0</v>
      </c>
      <c r="M23" s="79" t="s">
        <v>146</v>
      </c>
      <c r="N23" s="79" t="s">
        <v>146</v>
      </c>
      <c r="O23" s="79" t="s">
        <v>146</v>
      </c>
      <c r="P23" s="79" t="s">
        <v>146</v>
      </c>
      <c r="Q23" s="79" t="s">
        <v>146</v>
      </c>
      <c r="R23" s="78"/>
      <c r="S23" s="78"/>
    </row>
    <row r="24" customFormat="false" ht="15" hidden="true" customHeight="false" outlineLevel="0" collapsed="false">
      <c r="A24" s="0" t="str">
        <f aca="false">C24&amp;F24</f>
        <v>LLC_BI__Debt_Schedule__cLastModifiedById</v>
      </c>
      <c r="B24" s="0" t="n">
        <f aca="false">IF(H24="double", K24&amp;", "&amp;L24, J24)</f>
        <v>18</v>
      </c>
      <c r="C24" s="78" t="s">
        <v>71</v>
      </c>
      <c r="D24" s="78" t="s">
        <v>72</v>
      </c>
      <c r="E24" s="78" t="s">
        <v>203</v>
      </c>
      <c r="F24" s="78" t="s">
        <v>175</v>
      </c>
      <c r="G24" s="78" t="s">
        <v>176</v>
      </c>
      <c r="H24" s="78" t="s">
        <v>170</v>
      </c>
      <c r="I24" s="79" t="s">
        <v>146</v>
      </c>
      <c r="J24" s="80" t="n">
        <v>18</v>
      </c>
      <c r="K24" s="80" t="n">
        <v>0</v>
      </c>
      <c r="L24" s="80" t="n">
        <v>0</v>
      </c>
      <c r="M24" s="79" t="s">
        <v>146</v>
      </c>
      <c r="N24" s="79" t="s">
        <v>146</v>
      </c>
      <c r="O24" s="79" t="s">
        <v>146</v>
      </c>
      <c r="P24" s="79" t="s">
        <v>146</v>
      </c>
      <c r="Q24" s="79" t="s">
        <v>146</v>
      </c>
      <c r="R24" s="78"/>
      <c r="S24" s="78"/>
    </row>
    <row r="25" customFormat="false" ht="15" hidden="true" customHeight="false" outlineLevel="0" collapsed="false">
      <c r="A25" s="0" t="str">
        <f aca="false">C25&amp;F25</f>
        <v>LLC_BI__Debt_Schedule__cSystemModstamp</v>
      </c>
      <c r="B25" s="0" t="n">
        <f aca="false">IF(H25="double", K25&amp;", "&amp;L25, J25)</f>
        <v>0</v>
      </c>
      <c r="C25" s="78" t="s">
        <v>71</v>
      </c>
      <c r="D25" s="78" t="s">
        <v>72</v>
      </c>
      <c r="E25" s="78" t="s">
        <v>204</v>
      </c>
      <c r="F25" s="78" t="s">
        <v>178</v>
      </c>
      <c r="G25" s="78" t="s">
        <v>179</v>
      </c>
      <c r="H25" s="78" t="s">
        <v>166</v>
      </c>
      <c r="I25" s="79" t="s">
        <v>146</v>
      </c>
      <c r="J25" s="80" t="n">
        <v>0</v>
      </c>
      <c r="K25" s="80" t="n">
        <v>0</v>
      </c>
      <c r="L25" s="80" t="n">
        <v>0</v>
      </c>
      <c r="M25" s="79" t="s">
        <v>146</v>
      </c>
      <c r="N25" s="79" t="s">
        <v>146</v>
      </c>
      <c r="O25" s="79" t="s">
        <v>146</v>
      </c>
      <c r="P25" s="79" t="s">
        <v>146</v>
      </c>
      <c r="Q25" s="79" t="s">
        <v>146</v>
      </c>
      <c r="R25" s="78"/>
      <c r="S25" s="78"/>
    </row>
    <row r="26" customFormat="false" ht="15" hidden="true" customHeight="false" outlineLevel="0" collapsed="false">
      <c r="A26" s="0" t="str">
        <f aca="false">C26&amp;F26</f>
        <v>LLC_BI__Debt_Schedule__cConnectionReceivedId</v>
      </c>
      <c r="B26" s="0" t="n">
        <f aca="false">IF(H26="double", K26&amp;", "&amp;L26, J26)</f>
        <v>18</v>
      </c>
      <c r="C26" s="78" t="s">
        <v>71</v>
      </c>
      <c r="D26" s="78" t="s">
        <v>72</v>
      </c>
      <c r="E26" s="78" t="s">
        <v>205</v>
      </c>
      <c r="F26" s="78" t="s">
        <v>181</v>
      </c>
      <c r="G26" s="78" t="s">
        <v>182</v>
      </c>
      <c r="H26" s="78" t="s">
        <v>183</v>
      </c>
      <c r="I26" s="79" t="s">
        <v>151</v>
      </c>
      <c r="J26" s="80" t="n">
        <v>18</v>
      </c>
      <c r="K26" s="80" t="n">
        <v>0</v>
      </c>
      <c r="L26" s="80" t="n">
        <v>0</v>
      </c>
      <c r="M26" s="79" t="s">
        <v>146</v>
      </c>
      <c r="N26" s="79" t="s">
        <v>146</v>
      </c>
      <c r="O26" s="79" t="s">
        <v>146</v>
      </c>
      <c r="P26" s="79" t="s">
        <v>146</v>
      </c>
      <c r="Q26" s="79" t="s">
        <v>146</v>
      </c>
      <c r="R26" s="78"/>
      <c r="S26" s="78"/>
    </row>
    <row r="27" customFormat="false" ht="15" hidden="true" customHeight="false" outlineLevel="0" collapsed="false">
      <c r="A27" s="0" t="str">
        <f aca="false">C27&amp;F27</f>
        <v>LLC_BI__Debt_Schedule__cConnectionSentId</v>
      </c>
      <c r="B27" s="0" t="n">
        <f aca="false">IF(H27="double", K27&amp;", "&amp;L27, J27)</f>
        <v>18</v>
      </c>
      <c r="C27" s="78" t="s">
        <v>71</v>
      </c>
      <c r="D27" s="78" t="s">
        <v>72</v>
      </c>
      <c r="E27" s="78" t="s">
        <v>206</v>
      </c>
      <c r="F27" s="78" t="s">
        <v>185</v>
      </c>
      <c r="G27" s="78" t="s">
        <v>186</v>
      </c>
      <c r="H27" s="78" t="s">
        <v>183</v>
      </c>
      <c r="I27" s="79" t="s">
        <v>151</v>
      </c>
      <c r="J27" s="80" t="n">
        <v>18</v>
      </c>
      <c r="K27" s="80" t="n">
        <v>0</v>
      </c>
      <c r="L27" s="80" t="n">
        <v>0</v>
      </c>
      <c r="M27" s="79" t="s">
        <v>146</v>
      </c>
      <c r="N27" s="79" t="s">
        <v>146</v>
      </c>
      <c r="O27" s="79" t="s">
        <v>146</v>
      </c>
      <c r="P27" s="79" t="s">
        <v>146</v>
      </c>
      <c r="Q27" s="79" t="s">
        <v>146</v>
      </c>
      <c r="R27" s="78"/>
      <c r="S27" s="78"/>
    </row>
    <row r="28" customFormat="false" ht="15" hidden="true" customHeight="false" outlineLevel="0" collapsed="false">
      <c r="A28" s="0" t="str">
        <f aca="false">C28&amp;F28</f>
        <v>LLC_BI__Debt_Schedule__cLLC_BI__Credit_Pull_Date__c</v>
      </c>
      <c r="B28" s="0" t="n">
        <f aca="false">IF(H28="double", K28&amp;", "&amp;L28, J28)</f>
        <v>0</v>
      </c>
      <c r="C28" s="78" t="s">
        <v>71</v>
      </c>
      <c r="D28" s="78" t="s">
        <v>72</v>
      </c>
      <c r="E28" s="78" t="s">
        <v>207</v>
      </c>
      <c r="F28" s="78" t="s">
        <v>208</v>
      </c>
      <c r="G28" s="78" t="s">
        <v>209</v>
      </c>
      <c r="H28" s="78" t="s">
        <v>210</v>
      </c>
      <c r="I28" s="79" t="s">
        <v>151</v>
      </c>
      <c r="J28" s="80" t="n">
        <v>0</v>
      </c>
      <c r="K28" s="80" t="n">
        <v>0</v>
      </c>
      <c r="L28" s="80" t="n">
        <v>0</v>
      </c>
      <c r="M28" s="79" t="s">
        <v>151</v>
      </c>
      <c r="N28" s="79" t="s">
        <v>146</v>
      </c>
      <c r="O28" s="79" t="s">
        <v>151</v>
      </c>
      <c r="P28" s="79" t="s">
        <v>146</v>
      </c>
      <c r="Q28" s="79" t="s">
        <v>146</v>
      </c>
      <c r="R28" s="78"/>
      <c r="S28" s="78"/>
    </row>
    <row r="29" customFormat="false" ht="15" hidden="true" customHeight="false" outlineLevel="0" collapsed="false">
      <c r="A29" s="0" t="str">
        <f aca="false">C29&amp;F29</f>
        <v>LLC_BI__Debt_Schedule__cLLC_BI__Last_Updated__c</v>
      </c>
      <c r="B29" s="0" t="n">
        <f aca="false">IF(H29="double", K29&amp;", "&amp;L29, J29)</f>
        <v>0</v>
      </c>
      <c r="C29" s="78" t="s">
        <v>71</v>
      </c>
      <c r="D29" s="78" t="s">
        <v>72</v>
      </c>
      <c r="E29" s="78" t="s">
        <v>211</v>
      </c>
      <c r="F29" s="78" t="s">
        <v>212</v>
      </c>
      <c r="G29" s="78" t="s">
        <v>213</v>
      </c>
      <c r="H29" s="78" t="s">
        <v>210</v>
      </c>
      <c r="I29" s="79" t="s">
        <v>151</v>
      </c>
      <c r="J29" s="80" t="n">
        <v>0</v>
      </c>
      <c r="K29" s="80" t="n">
        <v>0</v>
      </c>
      <c r="L29" s="80" t="n">
        <v>0</v>
      </c>
      <c r="M29" s="79" t="s">
        <v>151</v>
      </c>
      <c r="N29" s="79" t="s">
        <v>146</v>
      </c>
      <c r="O29" s="79" t="s">
        <v>151</v>
      </c>
      <c r="P29" s="79" t="s">
        <v>146</v>
      </c>
      <c r="Q29" s="79" t="s">
        <v>146</v>
      </c>
      <c r="R29" s="78"/>
      <c r="S29" s="78"/>
    </row>
    <row r="30" customFormat="false" ht="15" hidden="true" customHeight="false" outlineLevel="0" collapsed="false">
      <c r="A30" s="0" t="str">
        <f aca="false">C30&amp;F30</f>
        <v>LLC_BI__Debt_Schedule__cLLC_BI__Monthly_Current_Debt_Total__c</v>
      </c>
      <c r="B30" s="0" t="n">
        <f aca="false">IF(H30="double", K30&amp;", "&amp;L30, J30)</f>
        <v>0</v>
      </c>
      <c r="C30" s="78" t="s">
        <v>71</v>
      </c>
      <c r="D30" s="78" t="s">
        <v>72</v>
      </c>
      <c r="E30" s="78" t="s">
        <v>214</v>
      </c>
      <c r="F30" s="78" t="s">
        <v>215</v>
      </c>
      <c r="G30" s="78" t="s">
        <v>216</v>
      </c>
      <c r="H30" s="78" t="s">
        <v>217</v>
      </c>
      <c r="I30" s="79" t="s">
        <v>151</v>
      </c>
      <c r="J30" s="80" t="n">
        <v>0</v>
      </c>
      <c r="K30" s="80" t="n">
        <v>18</v>
      </c>
      <c r="L30" s="80" t="n">
        <v>2</v>
      </c>
      <c r="M30" s="79" t="s">
        <v>151</v>
      </c>
      <c r="N30" s="79" t="s">
        <v>146</v>
      </c>
      <c r="O30" s="79" t="s">
        <v>151</v>
      </c>
      <c r="P30" s="79" t="s">
        <v>146</v>
      </c>
      <c r="Q30" s="79" t="s">
        <v>146</v>
      </c>
      <c r="R30" s="78"/>
      <c r="S30" s="78"/>
    </row>
    <row r="31" customFormat="false" ht="15" hidden="true" customHeight="false" outlineLevel="0" collapsed="false">
      <c r="A31" s="0" t="str">
        <f aca="false">C31&amp;F31</f>
        <v>LLC_BI__Debt_Schedule__cLLC_BI__Monthly_Proposed_Debt_Total__c</v>
      </c>
      <c r="B31" s="0" t="n">
        <f aca="false">IF(H31="double", K31&amp;", "&amp;L31, J31)</f>
        <v>0</v>
      </c>
      <c r="C31" s="78" t="s">
        <v>71</v>
      </c>
      <c r="D31" s="78" t="s">
        <v>72</v>
      </c>
      <c r="E31" s="78" t="s">
        <v>218</v>
      </c>
      <c r="F31" s="78" t="s">
        <v>219</v>
      </c>
      <c r="G31" s="78" t="s">
        <v>220</v>
      </c>
      <c r="H31" s="78" t="s">
        <v>217</v>
      </c>
      <c r="I31" s="79" t="s">
        <v>151</v>
      </c>
      <c r="J31" s="80" t="n">
        <v>0</v>
      </c>
      <c r="K31" s="80" t="n">
        <v>18</v>
      </c>
      <c r="L31" s="80" t="n">
        <v>2</v>
      </c>
      <c r="M31" s="79" t="s">
        <v>151</v>
      </c>
      <c r="N31" s="79" t="s">
        <v>146</v>
      </c>
      <c r="O31" s="79" t="s">
        <v>151</v>
      </c>
      <c r="P31" s="79" t="s">
        <v>146</v>
      </c>
      <c r="Q31" s="79" t="s">
        <v>146</v>
      </c>
      <c r="R31" s="78"/>
      <c r="S31" s="78"/>
    </row>
    <row r="32" customFormat="false" ht="15" hidden="true" customHeight="false" outlineLevel="0" collapsed="false">
      <c r="A32" s="0" t="str">
        <f aca="false">C32&amp;F32</f>
        <v>LLC_BI__Debt_Schedule__cLLC_BI__Relationship__c</v>
      </c>
      <c r="B32" s="0" t="n">
        <f aca="false">IF(H32="double", K32&amp;", "&amp;L32, J32)</f>
        <v>18</v>
      </c>
      <c r="C32" s="78" t="s">
        <v>71</v>
      </c>
      <c r="D32" s="78" t="s">
        <v>72</v>
      </c>
      <c r="E32" s="78" t="s">
        <v>221</v>
      </c>
      <c r="F32" s="78" t="s">
        <v>222</v>
      </c>
      <c r="G32" s="78" t="s">
        <v>223</v>
      </c>
      <c r="H32" s="78" t="s">
        <v>224</v>
      </c>
      <c r="I32" s="79" t="s">
        <v>151</v>
      </c>
      <c r="J32" s="80" t="n">
        <v>18</v>
      </c>
      <c r="K32" s="80" t="n">
        <v>0</v>
      </c>
      <c r="L32" s="80" t="n">
        <v>0</v>
      </c>
      <c r="M32" s="79" t="s">
        <v>151</v>
      </c>
      <c r="N32" s="79" t="s">
        <v>146</v>
      </c>
      <c r="O32" s="79" t="s">
        <v>151</v>
      </c>
      <c r="P32" s="79" t="s">
        <v>146</v>
      </c>
      <c r="Q32" s="79" t="s">
        <v>146</v>
      </c>
      <c r="R32" s="78"/>
      <c r="S32" s="78"/>
    </row>
    <row r="33" customFormat="false" ht="15" hidden="true" customHeight="false" outlineLevel="0" collapsed="false">
      <c r="A33" s="0" t="str">
        <f aca="false">C33&amp;F33</f>
        <v>LLC_BI__Debt_Schedule__cLLC_BI__Total_Monthly_Payment__c</v>
      </c>
      <c r="B33" s="0" t="n">
        <f aca="false">IF(H33="double", K33&amp;", "&amp;L33, J33)</f>
        <v>0</v>
      </c>
      <c r="C33" s="78" t="s">
        <v>71</v>
      </c>
      <c r="D33" s="78" t="s">
        <v>72</v>
      </c>
      <c r="E33" s="78" t="s">
        <v>225</v>
      </c>
      <c r="F33" s="78" t="s">
        <v>226</v>
      </c>
      <c r="G33" s="78" t="s">
        <v>227</v>
      </c>
      <c r="H33" s="78" t="s">
        <v>217</v>
      </c>
      <c r="I33" s="79" t="s">
        <v>151</v>
      </c>
      <c r="J33" s="80" t="n">
        <v>0</v>
      </c>
      <c r="K33" s="80" t="n">
        <v>18</v>
      </c>
      <c r="L33" s="80" t="n">
        <v>2</v>
      </c>
      <c r="M33" s="79" t="s">
        <v>151</v>
      </c>
      <c r="N33" s="79" t="s">
        <v>146</v>
      </c>
      <c r="O33" s="79" t="s">
        <v>151</v>
      </c>
      <c r="P33" s="79" t="s">
        <v>146</v>
      </c>
      <c r="Q33" s="79" t="s">
        <v>146</v>
      </c>
      <c r="R33" s="78"/>
      <c r="S33" s="78"/>
    </row>
    <row r="34" customFormat="false" ht="15" hidden="true" customHeight="false" outlineLevel="0" collapsed="false">
      <c r="A34" s="0" t="str">
        <f aca="false">C34&amp;F34</f>
        <v>LLC_BI__Debt_Schedule__cLLC_BI__lookupKey__c</v>
      </c>
      <c r="B34" s="0" t="n">
        <f aca="false">IF(H34="double", K34&amp;", "&amp;L34, J34)</f>
        <v>255</v>
      </c>
      <c r="C34" s="78" t="s">
        <v>71</v>
      </c>
      <c r="D34" s="78" t="s">
        <v>72</v>
      </c>
      <c r="E34" s="78" t="s">
        <v>228</v>
      </c>
      <c r="F34" s="78" t="s">
        <v>192</v>
      </c>
      <c r="G34" s="78" t="s">
        <v>193</v>
      </c>
      <c r="H34" s="78" t="s">
        <v>158</v>
      </c>
      <c r="I34" s="79" t="s">
        <v>151</v>
      </c>
      <c r="J34" s="80" t="n">
        <v>255</v>
      </c>
      <c r="K34" s="80" t="n">
        <v>0</v>
      </c>
      <c r="L34" s="80" t="n">
        <v>0</v>
      </c>
      <c r="M34" s="79" t="s">
        <v>151</v>
      </c>
      <c r="N34" s="79" t="s">
        <v>151</v>
      </c>
      <c r="O34" s="79" t="s">
        <v>151</v>
      </c>
      <c r="P34" s="79" t="s">
        <v>151</v>
      </c>
      <c r="Q34" s="79" t="s">
        <v>146</v>
      </c>
      <c r="R34" s="78"/>
      <c r="S34" s="78"/>
    </row>
    <row r="35" customFormat="false" ht="15" hidden="true" customHeight="false" outlineLevel="0" collapsed="false">
      <c r="A35" s="0" t="str">
        <f aca="false">C35&amp;F35</f>
        <v>LLC_BI__Debt_Schedule__cLLC_BI__Debt_Schedule_Date__c</v>
      </c>
      <c r="B35" s="0" t="n">
        <f aca="false">IF(H35="double", K35&amp;", "&amp;L35, J35)</f>
        <v>0</v>
      </c>
      <c r="C35" s="78" t="s">
        <v>71</v>
      </c>
      <c r="D35" s="78" t="s">
        <v>72</v>
      </c>
      <c r="E35" s="78" t="s">
        <v>229</v>
      </c>
      <c r="F35" s="78" t="s">
        <v>230</v>
      </c>
      <c r="G35" s="78" t="s">
        <v>231</v>
      </c>
      <c r="H35" s="78" t="s">
        <v>166</v>
      </c>
      <c r="I35" s="79" t="s">
        <v>151</v>
      </c>
      <c r="J35" s="80" t="n">
        <v>0</v>
      </c>
      <c r="K35" s="80" t="n">
        <v>0</v>
      </c>
      <c r="L35" s="80" t="n">
        <v>0</v>
      </c>
      <c r="M35" s="79" t="s">
        <v>151</v>
      </c>
      <c r="N35" s="79" t="s">
        <v>146</v>
      </c>
      <c r="O35" s="79" t="s">
        <v>151</v>
      </c>
      <c r="P35" s="79" t="s">
        <v>146</v>
      </c>
      <c r="Q35" s="79" t="s">
        <v>146</v>
      </c>
      <c r="R35" s="78"/>
      <c r="S35" s="78"/>
    </row>
    <row r="36" customFormat="false" ht="15" hidden="true" customHeight="false" outlineLevel="0" collapsed="false">
      <c r="A36" s="0" t="str">
        <f aca="false">C36&amp;F36</f>
        <v>LLC_BI__Debt_Schedule__cLLC_BI__Debt_Schedule_Description__c</v>
      </c>
      <c r="B36" s="0" t="n">
        <f aca="false">IF(H36="double", K36&amp;", "&amp;L36, J36)</f>
        <v>255</v>
      </c>
      <c r="C36" s="78" t="s">
        <v>71</v>
      </c>
      <c r="D36" s="78" t="s">
        <v>72</v>
      </c>
      <c r="E36" s="78" t="s">
        <v>232</v>
      </c>
      <c r="F36" s="78" t="s">
        <v>233</v>
      </c>
      <c r="G36" s="78" t="s">
        <v>234</v>
      </c>
      <c r="H36" s="78" t="s">
        <v>158</v>
      </c>
      <c r="I36" s="79" t="s">
        <v>151</v>
      </c>
      <c r="J36" s="80" t="n">
        <v>255</v>
      </c>
      <c r="K36" s="80" t="n">
        <v>0</v>
      </c>
      <c r="L36" s="80" t="n">
        <v>0</v>
      </c>
      <c r="M36" s="79" t="s">
        <v>151</v>
      </c>
      <c r="N36" s="79" t="s">
        <v>146</v>
      </c>
      <c r="O36" s="79" t="s">
        <v>151</v>
      </c>
      <c r="P36" s="79" t="s">
        <v>146</v>
      </c>
      <c r="Q36" s="79" t="s">
        <v>146</v>
      </c>
      <c r="R36" s="78"/>
      <c r="S36" s="78"/>
    </row>
    <row r="37" customFormat="false" ht="15" hidden="true" customHeight="false" outlineLevel="0" collapsed="false">
      <c r="A37" s="0" t="str">
        <f aca="false">C37&amp;F37</f>
        <v>LLC_BI__Debt_Schedule__cLLC_BI__Bundle__c</v>
      </c>
      <c r="B37" s="0" t="n">
        <f aca="false">IF(H37="double", K37&amp;", "&amp;L37, J37)</f>
        <v>18</v>
      </c>
      <c r="C37" s="78" t="s">
        <v>71</v>
      </c>
      <c r="D37" s="78" t="s">
        <v>72</v>
      </c>
      <c r="E37" s="78" t="s">
        <v>235</v>
      </c>
      <c r="F37" s="78" t="s">
        <v>236</v>
      </c>
      <c r="G37" s="78" t="s">
        <v>237</v>
      </c>
      <c r="H37" s="78" t="s">
        <v>238</v>
      </c>
      <c r="I37" s="79" t="s">
        <v>151</v>
      </c>
      <c r="J37" s="80" t="n">
        <v>18</v>
      </c>
      <c r="K37" s="80" t="n">
        <v>0</v>
      </c>
      <c r="L37" s="80" t="n">
        <v>0</v>
      </c>
      <c r="M37" s="79" t="s">
        <v>151</v>
      </c>
      <c r="N37" s="79" t="s">
        <v>146</v>
      </c>
      <c r="O37" s="79" t="s">
        <v>151</v>
      </c>
      <c r="P37" s="79" t="s">
        <v>146</v>
      </c>
      <c r="Q37" s="79" t="s">
        <v>146</v>
      </c>
      <c r="R37" s="78"/>
      <c r="S37" s="78"/>
    </row>
    <row r="38" customFormat="false" ht="15" hidden="true" customHeight="false" outlineLevel="0" collapsed="false">
      <c r="A38" s="0" t="str">
        <f aca="false">C38&amp;F38</f>
        <v>LLC_BI__Debt_Schedule__cLLC_BI__Debt_Filter_Syntax__c</v>
      </c>
      <c r="B38" s="0" t="n">
        <f aca="false">IF(H38="double", K38&amp;", "&amp;L38, J38)</f>
        <v>131072</v>
      </c>
      <c r="C38" s="78" t="s">
        <v>71</v>
      </c>
      <c r="D38" s="78" t="s">
        <v>72</v>
      </c>
      <c r="E38" s="78" t="s">
        <v>239</v>
      </c>
      <c r="F38" s="78" t="s">
        <v>240</v>
      </c>
      <c r="G38" s="78" t="s">
        <v>241</v>
      </c>
      <c r="H38" s="78" t="s">
        <v>242</v>
      </c>
      <c r="I38" s="79" t="s">
        <v>151</v>
      </c>
      <c r="J38" s="80" t="n">
        <v>131072</v>
      </c>
      <c r="K38" s="80" t="n">
        <v>0</v>
      </c>
      <c r="L38" s="80" t="n">
        <v>0</v>
      </c>
      <c r="M38" s="79" t="s">
        <v>151</v>
      </c>
      <c r="N38" s="79" t="s">
        <v>146</v>
      </c>
      <c r="O38" s="79" t="s">
        <v>151</v>
      </c>
      <c r="P38" s="79" t="s">
        <v>146</v>
      </c>
      <c r="Q38" s="79" t="s">
        <v>146</v>
      </c>
      <c r="R38" s="78"/>
      <c r="S38" s="78" t="s">
        <v>243</v>
      </c>
    </row>
    <row r="39" customFormat="false" ht="15" hidden="true" customHeight="false" outlineLevel="0" collapsed="false">
      <c r="A39" s="0" t="str">
        <f aca="false">C39&amp;F39</f>
        <v>LLC_BI__Debt_Schedule__cLLC_BI__Is_Template__c</v>
      </c>
      <c r="B39" s="0" t="n">
        <f aca="false">IF(H39="double", K39&amp;", "&amp;L39, J39)</f>
        <v>0</v>
      </c>
      <c r="C39" s="78" t="s">
        <v>71</v>
      </c>
      <c r="D39" s="78" t="s">
        <v>72</v>
      </c>
      <c r="E39" s="78" t="s">
        <v>244</v>
      </c>
      <c r="F39" s="78" t="s">
        <v>245</v>
      </c>
      <c r="G39" s="78" t="s">
        <v>246</v>
      </c>
      <c r="H39" s="78" t="s">
        <v>155</v>
      </c>
      <c r="I39" s="79" t="s">
        <v>146</v>
      </c>
      <c r="J39" s="80" t="n">
        <v>0</v>
      </c>
      <c r="K39" s="80" t="n">
        <v>0</v>
      </c>
      <c r="L39" s="80" t="n">
        <v>0</v>
      </c>
      <c r="M39" s="79" t="s">
        <v>151</v>
      </c>
      <c r="N39" s="79" t="s">
        <v>146</v>
      </c>
      <c r="O39" s="79" t="s">
        <v>151</v>
      </c>
      <c r="P39" s="79" t="s">
        <v>146</v>
      </c>
      <c r="Q39" s="79" t="s">
        <v>146</v>
      </c>
      <c r="R39" s="78"/>
      <c r="S39" s="78"/>
    </row>
    <row r="40" customFormat="false" ht="15" hidden="true" customHeight="false" outlineLevel="0" collapsed="false">
      <c r="A40" s="0" t="str">
        <f aca="false">C40&amp;F40</f>
        <v>LLC_BI__Debt_Schedule__cLLC_BI__Source_Debt_Schedule__c</v>
      </c>
      <c r="B40" s="0" t="n">
        <f aca="false">IF(H40="double", K40&amp;", "&amp;L40, J40)</f>
        <v>18</v>
      </c>
      <c r="C40" s="78" t="s">
        <v>71</v>
      </c>
      <c r="D40" s="78" t="s">
        <v>72</v>
      </c>
      <c r="E40" s="78" t="s">
        <v>247</v>
      </c>
      <c r="F40" s="78" t="s">
        <v>248</v>
      </c>
      <c r="G40" s="78" t="s">
        <v>249</v>
      </c>
      <c r="H40" s="78" t="s">
        <v>250</v>
      </c>
      <c r="I40" s="79" t="s">
        <v>151</v>
      </c>
      <c r="J40" s="80" t="n">
        <v>18</v>
      </c>
      <c r="K40" s="80" t="n">
        <v>0</v>
      </c>
      <c r="L40" s="80" t="n">
        <v>0</v>
      </c>
      <c r="M40" s="79" t="s">
        <v>151</v>
      </c>
      <c r="N40" s="79" t="s">
        <v>146</v>
      </c>
      <c r="O40" s="79" t="s">
        <v>151</v>
      </c>
      <c r="P40" s="79" t="s">
        <v>146</v>
      </c>
      <c r="Q40" s="79" t="s">
        <v>146</v>
      </c>
      <c r="R40" s="78"/>
      <c r="S40" s="78"/>
    </row>
    <row r="41" customFormat="false" ht="15" hidden="true" customHeight="false" outlineLevel="0" collapsed="false">
      <c r="A41" s="0" t="str">
        <f aca="false">C41&amp;F41</f>
        <v>LLC_BI__Debt_Schedule__cLLC_BI__Spread_Statement_Period__c</v>
      </c>
      <c r="B41" s="0" t="n">
        <f aca="false">IF(H41="double", K41&amp;", "&amp;L41, J41)</f>
        <v>18</v>
      </c>
      <c r="C41" s="78" t="s">
        <v>71</v>
      </c>
      <c r="D41" s="78" t="s">
        <v>72</v>
      </c>
      <c r="E41" s="78" t="s">
        <v>251</v>
      </c>
      <c r="F41" s="78" t="s">
        <v>87</v>
      </c>
      <c r="G41" s="78" t="s">
        <v>252</v>
      </c>
      <c r="H41" s="78" t="s">
        <v>253</v>
      </c>
      <c r="I41" s="79" t="s">
        <v>151</v>
      </c>
      <c r="J41" s="80" t="n">
        <v>18</v>
      </c>
      <c r="K41" s="80" t="n">
        <v>0</v>
      </c>
      <c r="L41" s="80" t="n">
        <v>0</v>
      </c>
      <c r="M41" s="79" t="s">
        <v>151</v>
      </c>
      <c r="N41" s="79" t="s">
        <v>146</v>
      </c>
      <c r="O41" s="79" t="s">
        <v>151</v>
      </c>
      <c r="P41" s="79" t="s">
        <v>146</v>
      </c>
      <c r="Q41" s="79" t="s">
        <v>146</v>
      </c>
      <c r="R41" s="78"/>
      <c r="S41" s="78"/>
    </row>
    <row r="42" customFormat="false" ht="15" hidden="true" customHeight="false" outlineLevel="0" collapsed="false">
      <c r="A42" s="0" t="str">
        <f aca="false">C42&amp;F42</f>
        <v>LLC_BI__Spread_Projections_Driver__cId</v>
      </c>
      <c r="B42" s="0" t="n">
        <f aca="false">IF(H42="double", K42&amp;", "&amp;L42, J42)</f>
        <v>18</v>
      </c>
      <c r="C42" s="78" t="s">
        <v>74</v>
      </c>
      <c r="D42" s="78" t="s">
        <v>75</v>
      </c>
      <c r="E42" s="78" t="s">
        <v>254</v>
      </c>
      <c r="F42" s="78" t="s">
        <v>143</v>
      </c>
      <c r="G42" s="78" t="s">
        <v>144</v>
      </c>
      <c r="H42" s="78" t="s">
        <v>145</v>
      </c>
      <c r="I42" s="79" t="s">
        <v>146</v>
      </c>
      <c r="J42" s="80" t="n">
        <v>18</v>
      </c>
      <c r="K42" s="80" t="n">
        <v>0</v>
      </c>
      <c r="L42" s="80" t="n">
        <v>0</v>
      </c>
      <c r="M42" s="79" t="s">
        <v>146</v>
      </c>
      <c r="N42" s="79" t="s">
        <v>146</v>
      </c>
      <c r="O42" s="79" t="s">
        <v>146</v>
      </c>
      <c r="P42" s="79" t="s">
        <v>146</v>
      </c>
      <c r="Q42" s="79" t="s">
        <v>146</v>
      </c>
      <c r="R42" s="78"/>
      <c r="S42" s="78"/>
    </row>
    <row r="43" customFormat="false" ht="15" hidden="true" customHeight="false" outlineLevel="0" collapsed="false">
      <c r="A43" s="0" t="str">
        <f aca="false">C43&amp;F43</f>
        <v>LLC_BI__Spread_Projections_Driver__cOwnerId</v>
      </c>
      <c r="B43" s="0" t="n">
        <f aca="false">IF(H43="double", K43&amp;", "&amp;L43, J43)</f>
        <v>18</v>
      </c>
      <c r="C43" s="78" t="s">
        <v>74</v>
      </c>
      <c r="D43" s="78" t="s">
        <v>75</v>
      </c>
      <c r="E43" s="78" t="s">
        <v>255</v>
      </c>
      <c r="F43" s="78" t="s">
        <v>148</v>
      </c>
      <c r="G43" s="78" t="s">
        <v>149</v>
      </c>
      <c r="H43" s="78" t="s">
        <v>150</v>
      </c>
      <c r="I43" s="79" t="s">
        <v>146</v>
      </c>
      <c r="J43" s="80" t="n">
        <v>18</v>
      </c>
      <c r="K43" s="80" t="n">
        <v>0</v>
      </c>
      <c r="L43" s="80" t="n">
        <v>0</v>
      </c>
      <c r="M43" s="79" t="s">
        <v>146</v>
      </c>
      <c r="N43" s="79" t="s">
        <v>146</v>
      </c>
      <c r="O43" s="79" t="s">
        <v>151</v>
      </c>
      <c r="P43" s="79" t="s">
        <v>146</v>
      </c>
      <c r="Q43" s="79" t="s">
        <v>146</v>
      </c>
      <c r="R43" s="78"/>
      <c r="S43" s="78"/>
    </row>
    <row r="44" customFormat="false" ht="15" hidden="true" customHeight="false" outlineLevel="0" collapsed="false">
      <c r="A44" s="0" t="str">
        <f aca="false">C44&amp;F44</f>
        <v>LLC_BI__Spread_Projections_Driver__cIsDeleted</v>
      </c>
      <c r="B44" s="0" t="n">
        <f aca="false">IF(H44="double", K44&amp;", "&amp;L44, J44)</f>
        <v>0</v>
      </c>
      <c r="C44" s="78" t="s">
        <v>74</v>
      </c>
      <c r="D44" s="78" t="s">
        <v>75</v>
      </c>
      <c r="E44" s="78" t="s">
        <v>256</v>
      </c>
      <c r="F44" s="78" t="s">
        <v>153</v>
      </c>
      <c r="G44" s="78" t="s">
        <v>154</v>
      </c>
      <c r="H44" s="78" t="s">
        <v>155</v>
      </c>
      <c r="I44" s="79" t="s">
        <v>146</v>
      </c>
      <c r="J44" s="80" t="n">
        <v>0</v>
      </c>
      <c r="K44" s="80" t="n">
        <v>0</v>
      </c>
      <c r="L44" s="80" t="n">
        <v>0</v>
      </c>
      <c r="M44" s="79" t="s">
        <v>146</v>
      </c>
      <c r="N44" s="79" t="s">
        <v>146</v>
      </c>
      <c r="O44" s="79" t="s">
        <v>146</v>
      </c>
      <c r="P44" s="79" t="s">
        <v>146</v>
      </c>
      <c r="Q44" s="79" t="s">
        <v>146</v>
      </c>
      <c r="R44" s="78"/>
      <c r="S44" s="78"/>
    </row>
    <row r="45" customFormat="false" ht="15" hidden="true" customHeight="false" outlineLevel="0" collapsed="false">
      <c r="A45" s="0" t="str">
        <f aca="false">C45&amp;F45</f>
        <v>LLC_BI__Spread_Projections_Driver__cName</v>
      </c>
      <c r="B45" s="0" t="n">
        <f aca="false">IF(H45="double", K45&amp;", "&amp;L45, J45)</f>
        <v>80</v>
      </c>
      <c r="C45" s="78" t="s">
        <v>74</v>
      </c>
      <c r="D45" s="78" t="s">
        <v>75</v>
      </c>
      <c r="E45" s="78" t="s">
        <v>257</v>
      </c>
      <c r="F45" s="78" t="s">
        <v>28</v>
      </c>
      <c r="G45" s="78" t="s">
        <v>75</v>
      </c>
      <c r="H45" s="78" t="s">
        <v>158</v>
      </c>
      <c r="I45" s="79" t="s">
        <v>146</v>
      </c>
      <c r="J45" s="80" t="n">
        <v>80</v>
      </c>
      <c r="K45" s="80" t="n">
        <v>0</v>
      </c>
      <c r="L45" s="80" t="n">
        <v>0</v>
      </c>
      <c r="M45" s="79" t="s">
        <v>146</v>
      </c>
      <c r="N45" s="79" t="s">
        <v>146</v>
      </c>
      <c r="O45" s="79" t="s">
        <v>146</v>
      </c>
      <c r="P45" s="79" t="s">
        <v>146</v>
      </c>
      <c r="Q45" s="79" t="s">
        <v>146</v>
      </c>
      <c r="R45" s="78"/>
      <c r="S45" s="78"/>
    </row>
    <row r="46" customFormat="false" ht="15" hidden="true" customHeight="false" outlineLevel="0" collapsed="false">
      <c r="A46" s="0" t="str">
        <f aca="false">C46&amp;F46</f>
        <v>LLC_BI__Spread_Projections_Driver__cCurrencyIsoCode</v>
      </c>
      <c r="B46" s="0" t="n">
        <f aca="false">IF(H46="double", K46&amp;", "&amp;L46, J46)</f>
        <v>3</v>
      </c>
      <c r="C46" s="78" t="s">
        <v>74</v>
      </c>
      <c r="D46" s="78" t="s">
        <v>75</v>
      </c>
      <c r="E46" s="78" t="s">
        <v>258</v>
      </c>
      <c r="F46" s="78" t="s">
        <v>160</v>
      </c>
      <c r="G46" s="78" t="s">
        <v>161</v>
      </c>
      <c r="H46" s="78" t="s">
        <v>162</v>
      </c>
      <c r="I46" s="79" t="s">
        <v>151</v>
      </c>
      <c r="J46" s="80" t="n">
        <v>3</v>
      </c>
      <c r="K46" s="80" t="n">
        <v>0</v>
      </c>
      <c r="L46" s="80" t="n">
        <v>0</v>
      </c>
      <c r="M46" s="79" t="s">
        <v>146</v>
      </c>
      <c r="N46" s="79" t="s">
        <v>146</v>
      </c>
      <c r="O46" s="79" t="s">
        <v>151</v>
      </c>
      <c r="P46" s="79" t="s">
        <v>146</v>
      </c>
      <c r="Q46" s="79" t="s">
        <v>146</v>
      </c>
      <c r="R46" s="78"/>
      <c r="S46" s="78"/>
    </row>
    <row r="47" customFormat="false" ht="15" hidden="true" customHeight="false" outlineLevel="0" collapsed="false">
      <c r="A47" s="0" t="str">
        <f aca="false">C47&amp;F47</f>
        <v>LLC_BI__Spread_Projections_Driver__cCreatedDate</v>
      </c>
      <c r="B47" s="0" t="n">
        <f aca="false">IF(H47="double", K47&amp;", "&amp;L47, J47)</f>
        <v>0</v>
      </c>
      <c r="C47" s="78" t="s">
        <v>74</v>
      </c>
      <c r="D47" s="78" t="s">
        <v>75</v>
      </c>
      <c r="E47" s="78" t="s">
        <v>259</v>
      </c>
      <c r="F47" s="78" t="s">
        <v>164</v>
      </c>
      <c r="G47" s="78" t="s">
        <v>165</v>
      </c>
      <c r="H47" s="78" t="s">
        <v>166</v>
      </c>
      <c r="I47" s="79" t="s">
        <v>146</v>
      </c>
      <c r="J47" s="80" t="n">
        <v>0</v>
      </c>
      <c r="K47" s="80" t="n">
        <v>0</v>
      </c>
      <c r="L47" s="80" t="n">
        <v>0</v>
      </c>
      <c r="M47" s="79" t="s">
        <v>146</v>
      </c>
      <c r="N47" s="79" t="s">
        <v>146</v>
      </c>
      <c r="O47" s="79" t="s">
        <v>146</v>
      </c>
      <c r="P47" s="79" t="s">
        <v>146</v>
      </c>
      <c r="Q47" s="79" t="s">
        <v>146</v>
      </c>
      <c r="R47" s="78"/>
      <c r="S47" s="78"/>
    </row>
    <row r="48" customFormat="false" ht="15" hidden="true" customHeight="false" outlineLevel="0" collapsed="false">
      <c r="A48" s="0" t="str">
        <f aca="false">C48&amp;F48</f>
        <v>LLC_BI__Spread_Projections_Driver__cCreatedById</v>
      </c>
      <c r="B48" s="0" t="n">
        <f aca="false">IF(H48="double", K48&amp;", "&amp;L48, J48)</f>
        <v>18</v>
      </c>
      <c r="C48" s="78" t="s">
        <v>74</v>
      </c>
      <c r="D48" s="78" t="s">
        <v>75</v>
      </c>
      <c r="E48" s="78" t="s">
        <v>260</v>
      </c>
      <c r="F48" s="78" t="s">
        <v>168</v>
      </c>
      <c r="G48" s="78" t="s">
        <v>169</v>
      </c>
      <c r="H48" s="78" t="s">
        <v>170</v>
      </c>
      <c r="I48" s="79" t="s">
        <v>146</v>
      </c>
      <c r="J48" s="80" t="n">
        <v>18</v>
      </c>
      <c r="K48" s="80" t="n">
        <v>0</v>
      </c>
      <c r="L48" s="80" t="n">
        <v>0</v>
      </c>
      <c r="M48" s="79" t="s">
        <v>146</v>
      </c>
      <c r="N48" s="79" t="s">
        <v>146</v>
      </c>
      <c r="O48" s="79" t="s">
        <v>146</v>
      </c>
      <c r="P48" s="79" t="s">
        <v>146</v>
      </c>
      <c r="Q48" s="79" t="s">
        <v>146</v>
      </c>
      <c r="R48" s="78"/>
      <c r="S48" s="78"/>
    </row>
    <row r="49" customFormat="false" ht="15" hidden="true" customHeight="false" outlineLevel="0" collapsed="false">
      <c r="A49" s="0" t="str">
        <f aca="false">C49&amp;F49</f>
        <v>LLC_BI__Spread_Projections_Driver__cLastModifiedDate</v>
      </c>
      <c r="B49" s="0" t="n">
        <f aca="false">IF(H49="double", K49&amp;", "&amp;L49, J49)</f>
        <v>0</v>
      </c>
      <c r="C49" s="78" t="s">
        <v>74</v>
      </c>
      <c r="D49" s="78" t="s">
        <v>75</v>
      </c>
      <c r="E49" s="78" t="s">
        <v>261</v>
      </c>
      <c r="F49" s="78" t="s">
        <v>172</v>
      </c>
      <c r="G49" s="78" t="s">
        <v>173</v>
      </c>
      <c r="H49" s="78" t="s">
        <v>166</v>
      </c>
      <c r="I49" s="79" t="s">
        <v>146</v>
      </c>
      <c r="J49" s="80" t="n">
        <v>0</v>
      </c>
      <c r="K49" s="80" t="n">
        <v>0</v>
      </c>
      <c r="L49" s="80" t="n">
        <v>0</v>
      </c>
      <c r="M49" s="79" t="s">
        <v>146</v>
      </c>
      <c r="N49" s="79" t="s">
        <v>146</v>
      </c>
      <c r="O49" s="79" t="s">
        <v>146</v>
      </c>
      <c r="P49" s="79" t="s">
        <v>146</v>
      </c>
      <c r="Q49" s="79" t="s">
        <v>146</v>
      </c>
      <c r="R49" s="78"/>
      <c r="S49" s="78"/>
    </row>
    <row r="50" customFormat="false" ht="15" hidden="true" customHeight="false" outlineLevel="0" collapsed="false">
      <c r="A50" s="0" t="str">
        <f aca="false">C50&amp;F50</f>
        <v>LLC_BI__Spread_Projections_Driver__cLastModifiedById</v>
      </c>
      <c r="B50" s="0" t="n">
        <f aca="false">IF(H50="double", K50&amp;", "&amp;L50, J50)</f>
        <v>18</v>
      </c>
      <c r="C50" s="78" t="s">
        <v>74</v>
      </c>
      <c r="D50" s="78" t="s">
        <v>75</v>
      </c>
      <c r="E50" s="78" t="s">
        <v>262</v>
      </c>
      <c r="F50" s="78" t="s">
        <v>175</v>
      </c>
      <c r="G50" s="78" t="s">
        <v>176</v>
      </c>
      <c r="H50" s="78" t="s">
        <v>170</v>
      </c>
      <c r="I50" s="79" t="s">
        <v>146</v>
      </c>
      <c r="J50" s="80" t="n">
        <v>18</v>
      </c>
      <c r="K50" s="80" t="n">
        <v>0</v>
      </c>
      <c r="L50" s="80" t="n">
        <v>0</v>
      </c>
      <c r="M50" s="79" t="s">
        <v>146</v>
      </c>
      <c r="N50" s="79" t="s">
        <v>146</v>
      </c>
      <c r="O50" s="79" t="s">
        <v>146</v>
      </c>
      <c r="P50" s="79" t="s">
        <v>146</v>
      </c>
      <c r="Q50" s="79" t="s">
        <v>146</v>
      </c>
      <c r="R50" s="78"/>
      <c r="S50" s="78"/>
    </row>
    <row r="51" customFormat="false" ht="15" hidden="true" customHeight="false" outlineLevel="0" collapsed="false">
      <c r="A51" s="0" t="str">
        <f aca="false">C51&amp;F51</f>
        <v>LLC_BI__Spread_Projections_Driver__cSystemModstamp</v>
      </c>
      <c r="B51" s="0" t="n">
        <f aca="false">IF(H51="double", K51&amp;", "&amp;L51, J51)</f>
        <v>0</v>
      </c>
      <c r="C51" s="78" t="s">
        <v>74</v>
      </c>
      <c r="D51" s="78" t="s">
        <v>75</v>
      </c>
      <c r="E51" s="78" t="s">
        <v>263</v>
      </c>
      <c r="F51" s="78" t="s">
        <v>178</v>
      </c>
      <c r="G51" s="78" t="s">
        <v>179</v>
      </c>
      <c r="H51" s="78" t="s">
        <v>166</v>
      </c>
      <c r="I51" s="79" t="s">
        <v>146</v>
      </c>
      <c r="J51" s="80" t="n">
        <v>0</v>
      </c>
      <c r="K51" s="80" t="n">
        <v>0</v>
      </c>
      <c r="L51" s="80" t="n">
        <v>0</v>
      </c>
      <c r="M51" s="79" t="s">
        <v>146</v>
      </c>
      <c r="N51" s="79" t="s">
        <v>146</v>
      </c>
      <c r="O51" s="79" t="s">
        <v>146</v>
      </c>
      <c r="P51" s="79" t="s">
        <v>146</v>
      </c>
      <c r="Q51" s="79" t="s">
        <v>146</v>
      </c>
      <c r="R51" s="78"/>
      <c r="S51" s="78"/>
    </row>
    <row r="52" customFormat="false" ht="15" hidden="true" customHeight="false" outlineLevel="0" collapsed="false">
      <c r="A52" s="0" t="str">
        <f aca="false">C52&amp;F52</f>
        <v>LLC_BI__Spread_Projections_Driver__cConnectionReceivedId</v>
      </c>
      <c r="B52" s="0" t="n">
        <f aca="false">IF(H52="double", K52&amp;", "&amp;L52, J52)</f>
        <v>18</v>
      </c>
      <c r="C52" s="78" t="s">
        <v>74</v>
      </c>
      <c r="D52" s="78" t="s">
        <v>75</v>
      </c>
      <c r="E52" s="78" t="s">
        <v>264</v>
      </c>
      <c r="F52" s="78" t="s">
        <v>181</v>
      </c>
      <c r="G52" s="78" t="s">
        <v>182</v>
      </c>
      <c r="H52" s="78" t="s">
        <v>183</v>
      </c>
      <c r="I52" s="79" t="s">
        <v>151</v>
      </c>
      <c r="J52" s="80" t="n">
        <v>18</v>
      </c>
      <c r="K52" s="80" t="n">
        <v>0</v>
      </c>
      <c r="L52" s="80" t="n">
        <v>0</v>
      </c>
      <c r="M52" s="79" t="s">
        <v>146</v>
      </c>
      <c r="N52" s="79" t="s">
        <v>146</v>
      </c>
      <c r="O52" s="79" t="s">
        <v>146</v>
      </c>
      <c r="P52" s="79" t="s">
        <v>146</v>
      </c>
      <c r="Q52" s="79" t="s">
        <v>146</v>
      </c>
      <c r="R52" s="78"/>
      <c r="S52" s="78"/>
    </row>
    <row r="53" customFormat="false" ht="15" hidden="true" customHeight="false" outlineLevel="0" collapsed="false">
      <c r="A53" s="0" t="str">
        <f aca="false">C53&amp;F53</f>
        <v>LLC_BI__Spread_Projections_Driver__cConnectionSentId</v>
      </c>
      <c r="B53" s="0" t="n">
        <f aca="false">IF(H53="double", K53&amp;", "&amp;L53, J53)</f>
        <v>18</v>
      </c>
      <c r="C53" s="78" t="s">
        <v>74</v>
      </c>
      <c r="D53" s="78" t="s">
        <v>75</v>
      </c>
      <c r="E53" s="78" t="s">
        <v>265</v>
      </c>
      <c r="F53" s="78" t="s">
        <v>185</v>
      </c>
      <c r="G53" s="78" t="s">
        <v>186</v>
      </c>
      <c r="H53" s="78" t="s">
        <v>183</v>
      </c>
      <c r="I53" s="79" t="s">
        <v>151</v>
      </c>
      <c r="J53" s="80" t="n">
        <v>18</v>
      </c>
      <c r="K53" s="80" t="n">
        <v>0</v>
      </c>
      <c r="L53" s="80" t="n">
        <v>0</v>
      </c>
      <c r="M53" s="79" t="s">
        <v>146</v>
      </c>
      <c r="N53" s="79" t="s">
        <v>146</v>
      </c>
      <c r="O53" s="79" t="s">
        <v>146</v>
      </c>
      <c r="P53" s="79" t="s">
        <v>146</v>
      </c>
      <c r="Q53" s="79" t="s">
        <v>146</v>
      </c>
      <c r="R53" s="78"/>
      <c r="S53" s="78"/>
    </row>
    <row r="54" customFormat="false" ht="15" hidden="true" customHeight="false" outlineLevel="0" collapsed="false">
      <c r="A54" s="0" t="str">
        <f aca="false">C54&amp;F54</f>
        <v>LLC_BI__Spread_Projections_Driver__cLLC_BI__Classification__c</v>
      </c>
      <c r="B54" s="0" t="n">
        <f aca="false">IF(H54="double", K54&amp;", "&amp;L54, J54)</f>
        <v>18</v>
      </c>
      <c r="C54" s="78" t="s">
        <v>74</v>
      </c>
      <c r="D54" s="78" t="s">
        <v>75</v>
      </c>
      <c r="E54" s="78" t="s">
        <v>266</v>
      </c>
      <c r="F54" s="78" t="s">
        <v>68</v>
      </c>
      <c r="G54" s="78" t="s">
        <v>69</v>
      </c>
      <c r="H54" s="78" t="s">
        <v>267</v>
      </c>
      <c r="I54" s="79" t="s">
        <v>151</v>
      </c>
      <c r="J54" s="80" t="n">
        <v>18</v>
      </c>
      <c r="K54" s="80" t="n">
        <v>0</v>
      </c>
      <c r="L54" s="80" t="n">
        <v>0</v>
      </c>
      <c r="M54" s="79" t="s">
        <v>151</v>
      </c>
      <c r="N54" s="79" t="s">
        <v>146</v>
      </c>
      <c r="O54" s="79" t="s">
        <v>151</v>
      </c>
      <c r="P54" s="79" t="s">
        <v>146</v>
      </c>
      <c r="Q54" s="79" t="s">
        <v>146</v>
      </c>
      <c r="R54" s="78"/>
      <c r="S54" s="78"/>
    </row>
    <row r="55" customFormat="false" ht="15" hidden="true" customHeight="false" outlineLevel="0" collapsed="false">
      <c r="A55" s="0" t="str">
        <f aca="false">C55&amp;F55</f>
        <v>LLC_BI__Spread_Projections_Driver__cLLC_BI__Spread_Projections_Template__c</v>
      </c>
      <c r="B55" s="0" t="n">
        <f aca="false">IF(H55="double", K55&amp;", "&amp;L55, J55)</f>
        <v>18</v>
      </c>
      <c r="C55" s="78" t="s">
        <v>74</v>
      </c>
      <c r="D55" s="78" t="s">
        <v>75</v>
      </c>
      <c r="E55" s="78" t="s">
        <v>268</v>
      </c>
      <c r="F55" s="78" t="s">
        <v>77</v>
      </c>
      <c r="G55" s="78" t="s">
        <v>78</v>
      </c>
      <c r="H55" s="78" t="s">
        <v>269</v>
      </c>
      <c r="I55" s="79" t="s">
        <v>151</v>
      </c>
      <c r="J55" s="80" t="n">
        <v>18</v>
      </c>
      <c r="K55" s="80" t="n">
        <v>0</v>
      </c>
      <c r="L55" s="80" t="n">
        <v>0</v>
      </c>
      <c r="M55" s="79" t="s">
        <v>151</v>
      </c>
      <c r="N55" s="79" t="s">
        <v>146</v>
      </c>
      <c r="O55" s="79" t="s">
        <v>151</v>
      </c>
      <c r="P55" s="79" t="s">
        <v>146</v>
      </c>
      <c r="Q55" s="79" t="s">
        <v>146</v>
      </c>
      <c r="R55" s="78"/>
      <c r="S55" s="78"/>
    </row>
    <row r="56" customFormat="false" ht="15" hidden="true" customHeight="false" outlineLevel="0" collapsed="false">
      <c r="A56" s="0" t="str">
        <f aca="false">C56&amp;F56</f>
        <v>LLC_BI__Spread_Projections_Driver__cLLC_BI__Spread_Statement_Record_Value__c</v>
      </c>
      <c r="B56" s="0" t="n">
        <f aca="false">IF(H56="double", K56&amp;", "&amp;L56, J56)</f>
        <v>18</v>
      </c>
      <c r="C56" s="78" t="s">
        <v>74</v>
      </c>
      <c r="D56" s="78" t="s">
        <v>75</v>
      </c>
      <c r="E56" s="78" t="s">
        <v>270</v>
      </c>
      <c r="F56" s="78" t="s">
        <v>93</v>
      </c>
      <c r="G56" s="78" t="s">
        <v>94</v>
      </c>
      <c r="H56" s="78" t="s">
        <v>271</v>
      </c>
      <c r="I56" s="79" t="s">
        <v>151</v>
      </c>
      <c r="J56" s="80" t="n">
        <v>18</v>
      </c>
      <c r="K56" s="80" t="n">
        <v>0</v>
      </c>
      <c r="L56" s="80" t="n">
        <v>0</v>
      </c>
      <c r="M56" s="79" t="s">
        <v>151</v>
      </c>
      <c r="N56" s="79" t="s">
        <v>146</v>
      </c>
      <c r="O56" s="79" t="s">
        <v>151</v>
      </c>
      <c r="P56" s="79" t="s">
        <v>146</v>
      </c>
      <c r="Q56" s="79" t="s">
        <v>146</v>
      </c>
      <c r="R56" s="78"/>
      <c r="S56" s="78"/>
    </row>
    <row r="57" customFormat="false" ht="15" hidden="true" customHeight="false" outlineLevel="0" collapsed="false">
      <c r="A57" s="0" t="str">
        <f aca="false">C57&amp;F57</f>
        <v>LLC_BI__Spread_Projections_Driver__cLLC_BI__Spread_Statement_Record__c</v>
      </c>
      <c r="B57" s="0" t="n">
        <f aca="false">IF(H57="double", K57&amp;", "&amp;L57, J57)</f>
        <v>18</v>
      </c>
      <c r="C57" s="78" t="s">
        <v>74</v>
      </c>
      <c r="D57" s="78" t="s">
        <v>75</v>
      </c>
      <c r="E57" s="78" t="s">
        <v>272</v>
      </c>
      <c r="F57" s="78" t="s">
        <v>90</v>
      </c>
      <c r="G57" s="78" t="s">
        <v>91</v>
      </c>
      <c r="H57" s="78" t="s">
        <v>273</v>
      </c>
      <c r="I57" s="79" t="s">
        <v>151</v>
      </c>
      <c r="J57" s="80" t="n">
        <v>18</v>
      </c>
      <c r="K57" s="80" t="n">
        <v>0</v>
      </c>
      <c r="L57" s="80" t="n">
        <v>0</v>
      </c>
      <c r="M57" s="79" t="s">
        <v>151</v>
      </c>
      <c r="N57" s="79" t="s">
        <v>146</v>
      </c>
      <c r="O57" s="79" t="s">
        <v>151</v>
      </c>
      <c r="P57" s="79" t="s">
        <v>146</v>
      </c>
      <c r="Q57" s="79" t="s">
        <v>146</v>
      </c>
      <c r="R57" s="78"/>
      <c r="S57" s="78"/>
    </row>
    <row r="58" customFormat="false" ht="15" hidden="true" customHeight="false" outlineLevel="0" collapsed="false">
      <c r="A58" s="0" t="str">
        <f aca="false">C58&amp;F58</f>
        <v>LLC_BI__Spread_Projections_Driver__cLLC_BI__Type__c</v>
      </c>
      <c r="B58" s="0" t="n">
        <f aca="false">IF(H58="double", K58&amp;", "&amp;L58, J58)</f>
        <v>255</v>
      </c>
      <c r="C58" s="78" t="s">
        <v>74</v>
      </c>
      <c r="D58" s="78" t="s">
        <v>75</v>
      </c>
      <c r="E58" s="78" t="s">
        <v>274</v>
      </c>
      <c r="F58" s="78" t="s">
        <v>275</v>
      </c>
      <c r="G58" s="78" t="s">
        <v>131</v>
      </c>
      <c r="H58" s="78" t="s">
        <v>162</v>
      </c>
      <c r="I58" s="79" t="s">
        <v>151</v>
      </c>
      <c r="J58" s="80" t="n">
        <v>255</v>
      </c>
      <c r="K58" s="80" t="n">
        <v>0</v>
      </c>
      <c r="L58" s="80" t="n">
        <v>0</v>
      </c>
      <c r="M58" s="79" t="s">
        <v>151</v>
      </c>
      <c r="N58" s="79" t="s">
        <v>146</v>
      </c>
      <c r="O58" s="79" t="s">
        <v>151</v>
      </c>
      <c r="P58" s="79" t="s">
        <v>146</v>
      </c>
      <c r="Q58" s="79" t="s">
        <v>146</v>
      </c>
      <c r="R58" s="78"/>
      <c r="S58" s="78"/>
    </row>
    <row r="59" customFormat="false" ht="15" hidden="true" customHeight="false" outlineLevel="0" collapsed="false">
      <c r="A59" s="0" t="str">
        <f aca="false">C59&amp;F59</f>
        <v>LLC_BI__Spread_Projections_Driver__cLLC_BI__Value__c</v>
      </c>
      <c r="B59" s="0" t="n">
        <f aca="false">IF(H59="double", K59&amp;", "&amp;L59, J59)</f>
        <v>255</v>
      </c>
      <c r="C59" s="78" t="s">
        <v>74</v>
      </c>
      <c r="D59" s="78" t="s">
        <v>75</v>
      </c>
      <c r="E59" s="78" t="s">
        <v>276</v>
      </c>
      <c r="F59" s="78" t="s">
        <v>277</v>
      </c>
      <c r="G59" s="78" t="s">
        <v>278</v>
      </c>
      <c r="H59" s="78" t="s">
        <v>158</v>
      </c>
      <c r="I59" s="79" t="s">
        <v>151</v>
      </c>
      <c r="J59" s="80" t="n">
        <v>255</v>
      </c>
      <c r="K59" s="80" t="n">
        <v>0</v>
      </c>
      <c r="L59" s="80" t="n">
        <v>0</v>
      </c>
      <c r="M59" s="79" t="s">
        <v>151</v>
      </c>
      <c r="N59" s="79" t="s">
        <v>146</v>
      </c>
      <c r="O59" s="79" t="s">
        <v>151</v>
      </c>
      <c r="P59" s="79" t="s">
        <v>146</v>
      </c>
      <c r="Q59" s="79" t="s">
        <v>146</v>
      </c>
      <c r="R59" s="78"/>
      <c r="S59" s="78"/>
    </row>
    <row r="60" customFormat="false" ht="15" hidden="true" customHeight="false" outlineLevel="0" collapsed="false">
      <c r="A60" s="0" t="str">
        <f aca="false">C60&amp;F60</f>
        <v>LLC_BI__Spread_Projections_Driver__cLLC_BI__lookupKey__c</v>
      </c>
      <c r="B60" s="0" t="n">
        <f aca="false">IF(H60="double", K60&amp;", "&amp;L60, J60)</f>
        <v>255</v>
      </c>
      <c r="C60" s="78" t="s">
        <v>74</v>
      </c>
      <c r="D60" s="78" t="s">
        <v>75</v>
      </c>
      <c r="E60" s="78" t="s">
        <v>279</v>
      </c>
      <c r="F60" s="78" t="s">
        <v>192</v>
      </c>
      <c r="G60" s="78" t="s">
        <v>193</v>
      </c>
      <c r="H60" s="78" t="s">
        <v>158</v>
      </c>
      <c r="I60" s="79" t="s">
        <v>146</v>
      </c>
      <c r="J60" s="80" t="n">
        <v>255</v>
      </c>
      <c r="K60" s="80" t="n">
        <v>0</v>
      </c>
      <c r="L60" s="80" t="n">
        <v>0</v>
      </c>
      <c r="M60" s="79" t="s">
        <v>151</v>
      </c>
      <c r="N60" s="79" t="s">
        <v>151</v>
      </c>
      <c r="O60" s="79" t="s">
        <v>151</v>
      </c>
      <c r="P60" s="79" t="s">
        <v>151</v>
      </c>
      <c r="Q60" s="79" t="s">
        <v>146</v>
      </c>
      <c r="R60" s="78"/>
      <c r="S60" s="78"/>
    </row>
    <row r="61" customFormat="false" ht="15" hidden="true" customHeight="false" outlineLevel="0" collapsed="false">
      <c r="A61" s="0" t="str">
        <f aca="false">C61&amp;F61</f>
        <v>LLC_BI__Spread_Projections_Template__cId</v>
      </c>
      <c r="B61" s="0" t="n">
        <f aca="false">IF(H61="double", K61&amp;", "&amp;L61, J61)</f>
        <v>18</v>
      </c>
      <c r="C61" s="78" t="s">
        <v>77</v>
      </c>
      <c r="D61" s="78" t="s">
        <v>78</v>
      </c>
      <c r="E61" s="78" t="s">
        <v>280</v>
      </c>
      <c r="F61" s="78" t="s">
        <v>143</v>
      </c>
      <c r="G61" s="78" t="s">
        <v>144</v>
      </c>
      <c r="H61" s="78" t="s">
        <v>145</v>
      </c>
      <c r="I61" s="79" t="s">
        <v>146</v>
      </c>
      <c r="J61" s="80" t="n">
        <v>18</v>
      </c>
      <c r="K61" s="80" t="n">
        <v>0</v>
      </c>
      <c r="L61" s="80" t="n">
        <v>0</v>
      </c>
      <c r="M61" s="79" t="s">
        <v>146</v>
      </c>
      <c r="N61" s="79" t="s">
        <v>146</v>
      </c>
      <c r="O61" s="79" t="s">
        <v>146</v>
      </c>
      <c r="P61" s="79" t="s">
        <v>146</v>
      </c>
      <c r="Q61" s="79" t="s">
        <v>146</v>
      </c>
      <c r="R61" s="78"/>
      <c r="S61" s="78"/>
    </row>
    <row r="62" customFormat="false" ht="15" hidden="true" customHeight="false" outlineLevel="0" collapsed="false">
      <c r="A62" s="0" t="str">
        <f aca="false">C62&amp;F62</f>
        <v>LLC_BI__Spread_Projections_Template__cOwnerId</v>
      </c>
      <c r="B62" s="0" t="n">
        <f aca="false">IF(H62="double", K62&amp;", "&amp;L62, J62)</f>
        <v>18</v>
      </c>
      <c r="C62" s="78" t="s">
        <v>77</v>
      </c>
      <c r="D62" s="78" t="s">
        <v>78</v>
      </c>
      <c r="E62" s="78" t="s">
        <v>281</v>
      </c>
      <c r="F62" s="78" t="s">
        <v>148</v>
      </c>
      <c r="G62" s="78" t="s">
        <v>149</v>
      </c>
      <c r="H62" s="78" t="s">
        <v>150</v>
      </c>
      <c r="I62" s="79" t="s">
        <v>146</v>
      </c>
      <c r="J62" s="80" t="n">
        <v>18</v>
      </c>
      <c r="K62" s="80" t="n">
        <v>0</v>
      </c>
      <c r="L62" s="80" t="n">
        <v>0</v>
      </c>
      <c r="M62" s="79" t="s">
        <v>146</v>
      </c>
      <c r="N62" s="79" t="s">
        <v>146</v>
      </c>
      <c r="O62" s="79" t="s">
        <v>151</v>
      </c>
      <c r="P62" s="79" t="s">
        <v>146</v>
      </c>
      <c r="Q62" s="79" t="s">
        <v>146</v>
      </c>
      <c r="R62" s="78"/>
      <c r="S62" s="78"/>
    </row>
    <row r="63" customFormat="false" ht="15" hidden="true" customHeight="false" outlineLevel="0" collapsed="false">
      <c r="A63" s="0" t="str">
        <f aca="false">C63&amp;F63</f>
        <v>LLC_BI__Spread_Projections_Template__cIsDeleted</v>
      </c>
      <c r="B63" s="0" t="n">
        <f aca="false">IF(H63="double", K63&amp;", "&amp;L63, J63)</f>
        <v>0</v>
      </c>
      <c r="C63" s="78" t="s">
        <v>77</v>
      </c>
      <c r="D63" s="78" t="s">
        <v>78</v>
      </c>
      <c r="E63" s="78" t="s">
        <v>282</v>
      </c>
      <c r="F63" s="78" t="s">
        <v>153</v>
      </c>
      <c r="G63" s="78" t="s">
        <v>154</v>
      </c>
      <c r="H63" s="78" t="s">
        <v>155</v>
      </c>
      <c r="I63" s="79" t="s">
        <v>146</v>
      </c>
      <c r="J63" s="80" t="n">
        <v>0</v>
      </c>
      <c r="K63" s="80" t="n">
        <v>0</v>
      </c>
      <c r="L63" s="80" t="n">
        <v>0</v>
      </c>
      <c r="M63" s="79" t="s">
        <v>146</v>
      </c>
      <c r="N63" s="79" t="s">
        <v>146</v>
      </c>
      <c r="O63" s="79" t="s">
        <v>146</v>
      </c>
      <c r="P63" s="79" t="s">
        <v>146</v>
      </c>
      <c r="Q63" s="79" t="s">
        <v>146</v>
      </c>
      <c r="R63" s="78"/>
      <c r="S63" s="78"/>
    </row>
    <row r="64" customFormat="false" ht="15" hidden="true" customHeight="false" outlineLevel="0" collapsed="false">
      <c r="A64" s="0" t="str">
        <f aca="false">C64&amp;F64</f>
        <v>LLC_BI__Spread_Projections_Template__cName</v>
      </c>
      <c r="B64" s="0" t="n">
        <f aca="false">IF(H64="double", K64&amp;", "&amp;L64, J64)</f>
        <v>80</v>
      </c>
      <c r="C64" s="78" t="s">
        <v>77</v>
      </c>
      <c r="D64" s="78" t="s">
        <v>78</v>
      </c>
      <c r="E64" s="78" t="s">
        <v>283</v>
      </c>
      <c r="F64" s="78" t="s">
        <v>28</v>
      </c>
      <c r="G64" s="78" t="s">
        <v>284</v>
      </c>
      <c r="H64" s="78" t="s">
        <v>158</v>
      </c>
      <c r="I64" s="79" t="s">
        <v>151</v>
      </c>
      <c r="J64" s="80" t="n">
        <v>80</v>
      </c>
      <c r="K64" s="80" t="n">
        <v>0</v>
      </c>
      <c r="L64" s="80" t="n">
        <v>0</v>
      </c>
      <c r="M64" s="79" t="s">
        <v>146</v>
      </c>
      <c r="N64" s="79" t="s">
        <v>146</v>
      </c>
      <c r="O64" s="79" t="s">
        <v>151</v>
      </c>
      <c r="P64" s="79" t="s">
        <v>146</v>
      </c>
      <c r="Q64" s="79" t="s">
        <v>146</v>
      </c>
      <c r="R64" s="78"/>
      <c r="S64" s="78"/>
    </row>
    <row r="65" customFormat="false" ht="15" hidden="true" customHeight="false" outlineLevel="0" collapsed="false">
      <c r="A65" s="0" t="str">
        <f aca="false">C65&amp;F65</f>
        <v>LLC_BI__Spread_Projections_Template__cCurrencyIsoCode</v>
      </c>
      <c r="B65" s="0" t="n">
        <f aca="false">IF(H65="double", K65&amp;", "&amp;L65, J65)</f>
        <v>3</v>
      </c>
      <c r="C65" s="78" t="s">
        <v>77</v>
      </c>
      <c r="D65" s="78" t="s">
        <v>78</v>
      </c>
      <c r="E65" s="78" t="s">
        <v>285</v>
      </c>
      <c r="F65" s="78" t="s">
        <v>160</v>
      </c>
      <c r="G65" s="78" t="s">
        <v>161</v>
      </c>
      <c r="H65" s="78" t="s">
        <v>162</v>
      </c>
      <c r="I65" s="79" t="s">
        <v>151</v>
      </c>
      <c r="J65" s="80" t="n">
        <v>3</v>
      </c>
      <c r="K65" s="80" t="n">
        <v>0</v>
      </c>
      <c r="L65" s="80" t="n">
        <v>0</v>
      </c>
      <c r="M65" s="79" t="s">
        <v>146</v>
      </c>
      <c r="N65" s="79" t="s">
        <v>146</v>
      </c>
      <c r="O65" s="79" t="s">
        <v>151</v>
      </c>
      <c r="P65" s="79" t="s">
        <v>146</v>
      </c>
      <c r="Q65" s="79" t="s">
        <v>146</v>
      </c>
      <c r="R65" s="78"/>
      <c r="S65" s="78"/>
    </row>
    <row r="66" customFormat="false" ht="15" hidden="true" customHeight="false" outlineLevel="0" collapsed="false">
      <c r="A66" s="0" t="str">
        <f aca="false">C66&amp;F66</f>
        <v>LLC_BI__Spread_Projections_Template__cCreatedDate</v>
      </c>
      <c r="B66" s="0" t="n">
        <f aca="false">IF(H66="double", K66&amp;", "&amp;L66, J66)</f>
        <v>0</v>
      </c>
      <c r="C66" s="78" t="s">
        <v>77</v>
      </c>
      <c r="D66" s="78" t="s">
        <v>78</v>
      </c>
      <c r="E66" s="78" t="s">
        <v>286</v>
      </c>
      <c r="F66" s="78" t="s">
        <v>164</v>
      </c>
      <c r="G66" s="78" t="s">
        <v>165</v>
      </c>
      <c r="H66" s="78" t="s">
        <v>166</v>
      </c>
      <c r="I66" s="79" t="s">
        <v>146</v>
      </c>
      <c r="J66" s="80" t="n">
        <v>0</v>
      </c>
      <c r="K66" s="80" t="n">
        <v>0</v>
      </c>
      <c r="L66" s="80" t="n">
        <v>0</v>
      </c>
      <c r="M66" s="79" t="s">
        <v>146</v>
      </c>
      <c r="N66" s="79" t="s">
        <v>146</v>
      </c>
      <c r="O66" s="79" t="s">
        <v>146</v>
      </c>
      <c r="P66" s="79" t="s">
        <v>146</v>
      </c>
      <c r="Q66" s="79" t="s">
        <v>146</v>
      </c>
      <c r="R66" s="78"/>
      <c r="S66" s="78"/>
    </row>
    <row r="67" customFormat="false" ht="15" hidden="true" customHeight="false" outlineLevel="0" collapsed="false">
      <c r="A67" s="0" t="str">
        <f aca="false">C67&amp;F67</f>
        <v>LLC_BI__Spread_Projections_Template__cCreatedById</v>
      </c>
      <c r="B67" s="0" t="n">
        <f aca="false">IF(H67="double", K67&amp;", "&amp;L67, J67)</f>
        <v>18</v>
      </c>
      <c r="C67" s="78" t="s">
        <v>77</v>
      </c>
      <c r="D67" s="78" t="s">
        <v>78</v>
      </c>
      <c r="E67" s="78" t="s">
        <v>287</v>
      </c>
      <c r="F67" s="78" t="s">
        <v>168</v>
      </c>
      <c r="G67" s="78" t="s">
        <v>169</v>
      </c>
      <c r="H67" s="78" t="s">
        <v>170</v>
      </c>
      <c r="I67" s="79" t="s">
        <v>146</v>
      </c>
      <c r="J67" s="80" t="n">
        <v>18</v>
      </c>
      <c r="K67" s="80" t="n">
        <v>0</v>
      </c>
      <c r="L67" s="80" t="n">
        <v>0</v>
      </c>
      <c r="M67" s="79" t="s">
        <v>146</v>
      </c>
      <c r="N67" s="79" t="s">
        <v>146</v>
      </c>
      <c r="O67" s="79" t="s">
        <v>146</v>
      </c>
      <c r="P67" s="79" t="s">
        <v>146</v>
      </c>
      <c r="Q67" s="79" t="s">
        <v>146</v>
      </c>
      <c r="R67" s="78"/>
      <c r="S67" s="78"/>
    </row>
    <row r="68" customFormat="false" ht="15" hidden="true" customHeight="false" outlineLevel="0" collapsed="false">
      <c r="A68" s="0" t="str">
        <f aca="false">C68&amp;F68</f>
        <v>LLC_BI__Spread_Projections_Template__cLastModifiedDate</v>
      </c>
      <c r="B68" s="0" t="n">
        <f aca="false">IF(H68="double", K68&amp;", "&amp;L68, J68)</f>
        <v>0</v>
      </c>
      <c r="C68" s="78" t="s">
        <v>77</v>
      </c>
      <c r="D68" s="78" t="s">
        <v>78</v>
      </c>
      <c r="E68" s="78" t="s">
        <v>288</v>
      </c>
      <c r="F68" s="78" t="s">
        <v>172</v>
      </c>
      <c r="G68" s="78" t="s">
        <v>173</v>
      </c>
      <c r="H68" s="78" t="s">
        <v>166</v>
      </c>
      <c r="I68" s="79" t="s">
        <v>146</v>
      </c>
      <c r="J68" s="80" t="n">
        <v>0</v>
      </c>
      <c r="K68" s="80" t="n">
        <v>0</v>
      </c>
      <c r="L68" s="80" t="n">
        <v>0</v>
      </c>
      <c r="M68" s="79" t="s">
        <v>146</v>
      </c>
      <c r="N68" s="79" t="s">
        <v>146</v>
      </c>
      <c r="O68" s="79" t="s">
        <v>146</v>
      </c>
      <c r="P68" s="79" t="s">
        <v>146</v>
      </c>
      <c r="Q68" s="79" t="s">
        <v>146</v>
      </c>
      <c r="R68" s="78"/>
      <c r="S68" s="78"/>
    </row>
    <row r="69" customFormat="false" ht="15" hidden="true" customHeight="false" outlineLevel="0" collapsed="false">
      <c r="A69" s="0" t="str">
        <f aca="false">C69&amp;F69</f>
        <v>LLC_BI__Spread_Projections_Template__cLastModifiedById</v>
      </c>
      <c r="B69" s="0" t="n">
        <f aca="false">IF(H69="double", K69&amp;", "&amp;L69, J69)</f>
        <v>18</v>
      </c>
      <c r="C69" s="78" t="s">
        <v>77</v>
      </c>
      <c r="D69" s="78" t="s">
        <v>78</v>
      </c>
      <c r="E69" s="78" t="s">
        <v>289</v>
      </c>
      <c r="F69" s="78" t="s">
        <v>175</v>
      </c>
      <c r="G69" s="78" t="s">
        <v>176</v>
      </c>
      <c r="H69" s="78" t="s">
        <v>170</v>
      </c>
      <c r="I69" s="79" t="s">
        <v>146</v>
      </c>
      <c r="J69" s="80" t="n">
        <v>18</v>
      </c>
      <c r="K69" s="80" t="n">
        <v>0</v>
      </c>
      <c r="L69" s="80" t="n">
        <v>0</v>
      </c>
      <c r="M69" s="79" t="s">
        <v>146</v>
      </c>
      <c r="N69" s="79" t="s">
        <v>146</v>
      </c>
      <c r="O69" s="79" t="s">
        <v>146</v>
      </c>
      <c r="P69" s="79" t="s">
        <v>146</v>
      </c>
      <c r="Q69" s="79" t="s">
        <v>146</v>
      </c>
      <c r="R69" s="78"/>
      <c r="S69" s="78"/>
    </row>
    <row r="70" customFormat="false" ht="15" hidden="true" customHeight="false" outlineLevel="0" collapsed="false">
      <c r="A70" s="0" t="str">
        <f aca="false">C70&amp;F70</f>
        <v>LLC_BI__Spread_Projections_Template__cSystemModstamp</v>
      </c>
      <c r="B70" s="0" t="n">
        <f aca="false">IF(H70="double", K70&amp;", "&amp;L70, J70)</f>
        <v>0</v>
      </c>
      <c r="C70" s="78" t="s">
        <v>77</v>
      </c>
      <c r="D70" s="78" t="s">
        <v>78</v>
      </c>
      <c r="E70" s="78" t="s">
        <v>290</v>
      </c>
      <c r="F70" s="78" t="s">
        <v>178</v>
      </c>
      <c r="G70" s="78" t="s">
        <v>179</v>
      </c>
      <c r="H70" s="78" t="s">
        <v>166</v>
      </c>
      <c r="I70" s="79" t="s">
        <v>146</v>
      </c>
      <c r="J70" s="80" t="n">
        <v>0</v>
      </c>
      <c r="K70" s="80" t="n">
        <v>0</v>
      </c>
      <c r="L70" s="80" t="n">
        <v>0</v>
      </c>
      <c r="M70" s="79" t="s">
        <v>146</v>
      </c>
      <c r="N70" s="79" t="s">
        <v>146</v>
      </c>
      <c r="O70" s="79" t="s">
        <v>146</v>
      </c>
      <c r="P70" s="79" t="s">
        <v>146</v>
      </c>
      <c r="Q70" s="79" t="s">
        <v>146</v>
      </c>
      <c r="R70" s="78"/>
      <c r="S70" s="78"/>
    </row>
    <row r="71" customFormat="false" ht="15" hidden="true" customHeight="false" outlineLevel="0" collapsed="false">
      <c r="A71" s="0" t="str">
        <f aca="false">C71&amp;F71</f>
        <v>LLC_BI__Spread_Projections_Template__cConnectionReceivedId</v>
      </c>
      <c r="B71" s="0" t="n">
        <f aca="false">IF(H71="double", K71&amp;", "&amp;L71, J71)</f>
        <v>18</v>
      </c>
      <c r="C71" s="78" t="s">
        <v>77</v>
      </c>
      <c r="D71" s="78" t="s">
        <v>78</v>
      </c>
      <c r="E71" s="78" t="s">
        <v>291</v>
      </c>
      <c r="F71" s="78" t="s">
        <v>181</v>
      </c>
      <c r="G71" s="78" t="s">
        <v>182</v>
      </c>
      <c r="H71" s="78" t="s">
        <v>183</v>
      </c>
      <c r="I71" s="79" t="s">
        <v>151</v>
      </c>
      <c r="J71" s="80" t="n">
        <v>18</v>
      </c>
      <c r="K71" s="80" t="n">
        <v>0</v>
      </c>
      <c r="L71" s="80" t="n">
        <v>0</v>
      </c>
      <c r="M71" s="79" t="s">
        <v>146</v>
      </c>
      <c r="N71" s="79" t="s">
        <v>146</v>
      </c>
      <c r="O71" s="79" t="s">
        <v>146</v>
      </c>
      <c r="P71" s="79" t="s">
        <v>146</v>
      </c>
      <c r="Q71" s="79" t="s">
        <v>146</v>
      </c>
      <c r="R71" s="78"/>
      <c r="S71" s="78"/>
    </row>
    <row r="72" customFormat="false" ht="15" hidden="true" customHeight="false" outlineLevel="0" collapsed="false">
      <c r="A72" s="0" t="str">
        <f aca="false">C72&amp;F72</f>
        <v>LLC_BI__Spread_Projections_Template__cConnectionSentId</v>
      </c>
      <c r="B72" s="0" t="n">
        <f aca="false">IF(H72="double", K72&amp;", "&amp;L72, J72)</f>
        <v>18</v>
      </c>
      <c r="C72" s="78" t="s">
        <v>77</v>
      </c>
      <c r="D72" s="78" t="s">
        <v>78</v>
      </c>
      <c r="E72" s="78" t="s">
        <v>292</v>
      </c>
      <c r="F72" s="78" t="s">
        <v>185</v>
      </c>
      <c r="G72" s="78" t="s">
        <v>186</v>
      </c>
      <c r="H72" s="78" t="s">
        <v>183</v>
      </c>
      <c r="I72" s="79" t="s">
        <v>151</v>
      </c>
      <c r="J72" s="80" t="n">
        <v>18</v>
      </c>
      <c r="K72" s="80" t="n">
        <v>0</v>
      </c>
      <c r="L72" s="80" t="n">
        <v>0</v>
      </c>
      <c r="M72" s="79" t="s">
        <v>146</v>
      </c>
      <c r="N72" s="79" t="s">
        <v>146</v>
      </c>
      <c r="O72" s="79" t="s">
        <v>146</v>
      </c>
      <c r="P72" s="79" t="s">
        <v>146</v>
      </c>
      <c r="Q72" s="79" t="s">
        <v>146</v>
      </c>
      <c r="R72" s="78"/>
      <c r="S72" s="78"/>
    </row>
    <row r="73" customFormat="false" ht="15" hidden="true" customHeight="false" outlineLevel="0" collapsed="false">
      <c r="A73" s="0" t="str">
        <f aca="false">C73&amp;F73</f>
        <v>LLC_BI__Spread_Projections_Template__cLLC_BI__Description__c</v>
      </c>
      <c r="B73" s="0" t="n">
        <f aca="false">IF(H73="double", K73&amp;", "&amp;L73, J73)</f>
        <v>255</v>
      </c>
      <c r="C73" s="78" t="s">
        <v>77</v>
      </c>
      <c r="D73" s="78" t="s">
        <v>78</v>
      </c>
      <c r="E73" s="78" t="s">
        <v>293</v>
      </c>
      <c r="F73" s="78" t="s">
        <v>294</v>
      </c>
      <c r="G73" s="78" t="s">
        <v>1</v>
      </c>
      <c r="H73" s="78" t="s">
        <v>242</v>
      </c>
      <c r="I73" s="79" t="s">
        <v>151</v>
      </c>
      <c r="J73" s="80" t="n">
        <v>255</v>
      </c>
      <c r="K73" s="80" t="n">
        <v>0</v>
      </c>
      <c r="L73" s="80" t="n">
        <v>0</v>
      </c>
      <c r="M73" s="79" t="s">
        <v>151</v>
      </c>
      <c r="N73" s="79" t="s">
        <v>146</v>
      </c>
      <c r="O73" s="79" t="s">
        <v>151</v>
      </c>
      <c r="P73" s="79" t="s">
        <v>146</v>
      </c>
      <c r="Q73" s="79" t="s">
        <v>146</v>
      </c>
      <c r="R73" s="78"/>
      <c r="S73" s="78"/>
    </row>
    <row r="74" customFormat="false" ht="15" hidden="true" customHeight="false" outlineLevel="0" collapsed="false">
      <c r="A74" s="0" t="str">
        <f aca="false">C74&amp;F74</f>
        <v>LLC_BI__Spread_Projections_Template__cLLC_BI__Is_Active__c</v>
      </c>
      <c r="B74" s="0" t="n">
        <f aca="false">IF(H74="double", K74&amp;", "&amp;L74, J74)</f>
        <v>0</v>
      </c>
      <c r="C74" s="78" t="s">
        <v>77</v>
      </c>
      <c r="D74" s="78" t="s">
        <v>78</v>
      </c>
      <c r="E74" s="78" t="s">
        <v>295</v>
      </c>
      <c r="F74" s="78" t="s">
        <v>296</v>
      </c>
      <c r="G74" s="78" t="s">
        <v>297</v>
      </c>
      <c r="H74" s="78" t="s">
        <v>155</v>
      </c>
      <c r="I74" s="79" t="s">
        <v>146</v>
      </c>
      <c r="J74" s="80" t="n">
        <v>0</v>
      </c>
      <c r="K74" s="80" t="n">
        <v>0</v>
      </c>
      <c r="L74" s="80" t="n">
        <v>0</v>
      </c>
      <c r="M74" s="79" t="s">
        <v>151</v>
      </c>
      <c r="N74" s="79" t="s">
        <v>146</v>
      </c>
      <c r="O74" s="79" t="s">
        <v>151</v>
      </c>
      <c r="P74" s="79" t="s">
        <v>146</v>
      </c>
      <c r="Q74" s="79" t="s">
        <v>146</v>
      </c>
      <c r="R74" s="78"/>
      <c r="S74" s="78"/>
    </row>
    <row r="75" customFormat="false" ht="15" hidden="true" customHeight="false" outlineLevel="0" collapsed="false">
      <c r="A75" s="0" t="str">
        <f aca="false">C75&amp;F75</f>
        <v>LLC_BI__Spread_Projections_Template__cLLC_BI__lookupKey__c</v>
      </c>
      <c r="B75" s="0" t="n">
        <f aca="false">IF(H75="double", K75&amp;", "&amp;L75, J75)</f>
        <v>255</v>
      </c>
      <c r="C75" s="78" t="s">
        <v>77</v>
      </c>
      <c r="D75" s="78" t="s">
        <v>78</v>
      </c>
      <c r="E75" s="78" t="s">
        <v>298</v>
      </c>
      <c r="F75" s="78" t="s">
        <v>192</v>
      </c>
      <c r="G75" s="78" t="s">
        <v>193</v>
      </c>
      <c r="H75" s="78" t="s">
        <v>158</v>
      </c>
      <c r="I75" s="79" t="s">
        <v>146</v>
      </c>
      <c r="J75" s="80" t="n">
        <v>255</v>
      </c>
      <c r="K75" s="80" t="n">
        <v>0</v>
      </c>
      <c r="L75" s="80" t="n">
        <v>0</v>
      </c>
      <c r="M75" s="79" t="s">
        <v>151</v>
      </c>
      <c r="N75" s="79" t="s">
        <v>151</v>
      </c>
      <c r="O75" s="79" t="s">
        <v>151</v>
      </c>
      <c r="P75" s="79" t="s">
        <v>151</v>
      </c>
      <c r="Q75" s="79" t="s">
        <v>146</v>
      </c>
      <c r="R75" s="78"/>
      <c r="S75" s="78"/>
    </row>
    <row r="76" customFormat="false" ht="15" hidden="true" customHeight="false" outlineLevel="0" collapsed="false">
      <c r="A76" s="0" t="str">
        <f aca="false">C76&amp;F76</f>
        <v>LLC_BI__Spread_Projections_Template__cLLC_BI__Purpose__c</v>
      </c>
      <c r="B76" s="0" t="n">
        <f aca="false">IF(H76="double", K76&amp;", "&amp;L76, J76)</f>
        <v>255</v>
      </c>
      <c r="C76" s="78" t="s">
        <v>77</v>
      </c>
      <c r="D76" s="78" t="s">
        <v>78</v>
      </c>
      <c r="E76" s="78" t="s">
        <v>299</v>
      </c>
      <c r="F76" s="78" t="s">
        <v>300</v>
      </c>
      <c r="G76" s="78" t="s">
        <v>301</v>
      </c>
      <c r="H76" s="78" t="s">
        <v>162</v>
      </c>
      <c r="I76" s="79" t="s">
        <v>151</v>
      </c>
      <c r="J76" s="80" t="n">
        <v>255</v>
      </c>
      <c r="K76" s="80" t="n">
        <v>0</v>
      </c>
      <c r="L76" s="80" t="n">
        <v>0</v>
      </c>
      <c r="M76" s="79" t="s">
        <v>151</v>
      </c>
      <c r="N76" s="79" t="s">
        <v>146</v>
      </c>
      <c r="O76" s="79" t="s">
        <v>151</v>
      </c>
      <c r="P76" s="79" t="s">
        <v>146</v>
      </c>
      <c r="Q76" s="79" t="s">
        <v>146</v>
      </c>
      <c r="R76" s="78"/>
      <c r="S76" s="78" t="s">
        <v>302</v>
      </c>
    </row>
    <row r="77" customFormat="false" ht="15" hidden="true" customHeight="false" outlineLevel="0" collapsed="false">
      <c r="A77" s="0" t="str">
        <f aca="false">C77&amp;F77</f>
        <v>LLC_BI__Spread_Record_Classification__cId</v>
      </c>
      <c r="B77" s="0" t="n">
        <f aca="false">IF(H77="double", K77&amp;", "&amp;L77, J77)</f>
        <v>18</v>
      </c>
      <c r="C77" s="78" t="s">
        <v>81</v>
      </c>
      <c r="D77" s="78" t="s">
        <v>82</v>
      </c>
      <c r="E77" s="78" t="s">
        <v>303</v>
      </c>
      <c r="F77" s="78" t="s">
        <v>143</v>
      </c>
      <c r="G77" s="78" t="s">
        <v>144</v>
      </c>
      <c r="H77" s="78" t="s">
        <v>145</v>
      </c>
      <c r="I77" s="79" t="s">
        <v>146</v>
      </c>
      <c r="J77" s="80" t="n">
        <v>18</v>
      </c>
      <c r="K77" s="80" t="n">
        <v>0</v>
      </c>
      <c r="L77" s="80" t="n">
        <v>0</v>
      </c>
      <c r="M77" s="79" t="s">
        <v>146</v>
      </c>
      <c r="N77" s="79" t="s">
        <v>146</v>
      </c>
      <c r="O77" s="79" t="s">
        <v>146</v>
      </c>
      <c r="P77" s="79" t="s">
        <v>146</v>
      </c>
      <c r="Q77" s="79" t="s">
        <v>146</v>
      </c>
      <c r="R77" s="78"/>
      <c r="S77" s="78"/>
    </row>
    <row r="78" customFormat="false" ht="15" hidden="true" customHeight="false" outlineLevel="0" collapsed="false">
      <c r="A78" s="0" t="str">
        <f aca="false">C78&amp;F78</f>
        <v>LLC_BI__Spread_Record_Classification__cIsDeleted</v>
      </c>
      <c r="B78" s="0" t="n">
        <f aca="false">IF(H78="double", K78&amp;", "&amp;L78, J78)</f>
        <v>0</v>
      </c>
      <c r="C78" s="78" t="s">
        <v>81</v>
      </c>
      <c r="D78" s="78" t="s">
        <v>82</v>
      </c>
      <c r="E78" s="78" t="s">
        <v>304</v>
      </c>
      <c r="F78" s="78" t="s">
        <v>153</v>
      </c>
      <c r="G78" s="78" t="s">
        <v>154</v>
      </c>
      <c r="H78" s="78" t="s">
        <v>155</v>
      </c>
      <c r="I78" s="79" t="s">
        <v>146</v>
      </c>
      <c r="J78" s="80" t="n">
        <v>0</v>
      </c>
      <c r="K78" s="80" t="n">
        <v>0</v>
      </c>
      <c r="L78" s="80" t="n">
        <v>0</v>
      </c>
      <c r="M78" s="79" t="s">
        <v>146</v>
      </c>
      <c r="N78" s="79" t="s">
        <v>146</v>
      </c>
      <c r="O78" s="79" t="s">
        <v>146</v>
      </c>
      <c r="P78" s="79" t="s">
        <v>146</v>
      </c>
      <c r="Q78" s="79" t="s">
        <v>146</v>
      </c>
      <c r="R78" s="78"/>
      <c r="S78" s="78"/>
    </row>
    <row r="79" customFormat="false" ht="15" hidden="true" customHeight="false" outlineLevel="0" collapsed="false">
      <c r="A79" s="0" t="str">
        <f aca="false">C79&amp;F79</f>
        <v>LLC_BI__Spread_Record_Classification__cName</v>
      </c>
      <c r="B79" s="0" t="n">
        <f aca="false">IF(H79="double", K79&amp;", "&amp;L79, J79)</f>
        <v>80</v>
      </c>
      <c r="C79" s="78" t="s">
        <v>81</v>
      </c>
      <c r="D79" s="78" t="s">
        <v>82</v>
      </c>
      <c r="E79" s="78" t="s">
        <v>305</v>
      </c>
      <c r="F79" s="78" t="s">
        <v>28</v>
      </c>
      <c r="G79" s="78" t="s">
        <v>306</v>
      </c>
      <c r="H79" s="78" t="s">
        <v>158</v>
      </c>
      <c r="I79" s="79" t="s">
        <v>151</v>
      </c>
      <c r="J79" s="80" t="n">
        <v>80</v>
      </c>
      <c r="K79" s="80" t="n">
        <v>0</v>
      </c>
      <c r="L79" s="80" t="n">
        <v>0</v>
      </c>
      <c r="M79" s="79" t="s">
        <v>146</v>
      </c>
      <c r="N79" s="79" t="s">
        <v>146</v>
      </c>
      <c r="O79" s="79" t="s">
        <v>151</v>
      </c>
      <c r="P79" s="79" t="s">
        <v>146</v>
      </c>
      <c r="Q79" s="79" t="s">
        <v>146</v>
      </c>
      <c r="R79" s="78"/>
      <c r="S79" s="78"/>
    </row>
    <row r="80" customFormat="false" ht="15" hidden="true" customHeight="false" outlineLevel="0" collapsed="false">
      <c r="A80" s="0" t="str">
        <f aca="false">C80&amp;F80</f>
        <v>LLC_BI__Spread_Record_Classification__cCurrencyIsoCode</v>
      </c>
      <c r="B80" s="0" t="n">
        <f aca="false">IF(H80="double", K80&amp;", "&amp;L80, J80)</f>
        <v>3</v>
      </c>
      <c r="C80" s="78" t="s">
        <v>81</v>
      </c>
      <c r="D80" s="78" t="s">
        <v>82</v>
      </c>
      <c r="E80" s="78" t="s">
        <v>307</v>
      </c>
      <c r="F80" s="78" t="s">
        <v>160</v>
      </c>
      <c r="G80" s="78" t="s">
        <v>161</v>
      </c>
      <c r="H80" s="78" t="s">
        <v>162</v>
      </c>
      <c r="I80" s="79" t="s">
        <v>151</v>
      </c>
      <c r="J80" s="80" t="n">
        <v>3</v>
      </c>
      <c r="K80" s="80" t="n">
        <v>0</v>
      </c>
      <c r="L80" s="80" t="n">
        <v>0</v>
      </c>
      <c r="M80" s="79" t="s">
        <v>146</v>
      </c>
      <c r="N80" s="79" t="s">
        <v>146</v>
      </c>
      <c r="O80" s="79" t="s">
        <v>151</v>
      </c>
      <c r="P80" s="79" t="s">
        <v>146</v>
      </c>
      <c r="Q80" s="79" t="s">
        <v>146</v>
      </c>
      <c r="R80" s="78"/>
      <c r="S80" s="78"/>
    </row>
    <row r="81" customFormat="false" ht="15" hidden="true" customHeight="false" outlineLevel="0" collapsed="false">
      <c r="A81" s="0" t="str">
        <f aca="false">C81&amp;F81</f>
        <v>LLC_BI__Spread_Record_Classification__cCreatedDate</v>
      </c>
      <c r="B81" s="0" t="n">
        <f aca="false">IF(H81="double", K81&amp;", "&amp;L81, J81)</f>
        <v>0</v>
      </c>
      <c r="C81" s="78" t="s">
        <v>81</v>
      </c>
      <c r="D81" s="78" t="s">
        <v>82</v>
      </c>
      <c r="E81" s="78" t="s">
        <v>308</v>
      </c>
      <c r="F81" s="78" t="s">
        <v>164</v>
      </c>
      <c r="G81" s="78" t="s">
        <v>165</v>
      </c>
      <c r="H81" s="78" t="s">
        <v>166</v>
      </c>
      <c r="I81" s="79" t="s">
        <v>146</v>
      </c>
      <c r="J81" s="80" t="n">
        <v>0</v>
      </c>
      <c r="K81" s="80" t="n">
        <v>0</v>
      </c>
      <c r="L81" s="80" t="n">
        <v>0</v>
      </c>
      <c r="M81" s="79" t="s">
        <v>146</v>
      </c>
      <c r="N81" s="79" t="s">
        <v>146</v>
      </c>
      <c r="O81" s="79" t="s">
        <v>146</v>
      </c>
      <c r="P81" s="79" t="s">
        <v>146</v>
      </c>
      <c r="Q81" s="79" t="s">
        <v>146</v>
      </c>
      <c r="R81" s="78"/>
      <c r="S81" s="78"/>
    </row>
    <row r="82" customFormat="false" ht="15" hidden="true" customHeight="false" outlineLevel="0" collapsed="false">
      <c r="A82" s="0" t="str">
        <f aca="false">C82&amp;F82</f>
        <v>LLC_BI__Spread_Record_Classification__cCreatedById</v>
      </c>
      <c r="B82" s="0" t="n">
        <f aca="false">IF(H82="double", K82&amp;", "&amp;L82, J82)</f>
        <v>18</v>
      </c>
      <c r="C82" s="78" t="s">
        <v>81</v>
      </c>
      <c r="D82" s="78" t="s">
        <v>82</v>
      </c>
      <c r="E82" s="78" t="s">
        <v>309</v>
      </c>
      <c r="F82" s="78" t="s">
        <v>168</v>
      </c>
      <c r="G82" s="78" t="s">
        <v>169</v>
      </c>
      <c r="H82" s="78" t="s">
        <v>170</v>
      </c>
      <c r="I82" s="79" t="s">
        <v>146</v>
      </c>
      <c r="J82" s="80" t="n">
        <v>18</v>
      </c>
      <c r="K82" s="80" t="n">
        <v>0</v>
      </c>
      <c r="L82" s="80" t="n">
        <v>0</v>
      </c>
      <c r="M82" s="79" t="s">
        <v>146</v>
      </c>
      <c r="N82" s="79" t="s">
        <v>146</v>
      </c>
      <c r="O82" s="79" t="s">
        <v>146</v>
      </c>
      <c r="P82" s="79" t="s">
        <v>146</v>
      </c>
      <c r="Q82" s="79" t="s">
        <v>146</v>
      </c>
      <c r="R82" s="78"/>
      <c r="S82" s="78"/>
    </row>
    <row r="83" customFormat="false" ht="15" hidden="true" customHeight="false" outlineLevel="0" collapsed="false">
      <c r="A83" s="0" t="str">
        <f aca="false">C83&amp;F83</f>
        <v>LLC_BI__Spread_Record_Classification__cLastModifiedDate</v>
      </c>
      <c r="B83" s="0" t="n">
        <f aca="false">IF(H83="double", K83&amp;", "&amp;L83, J83)</f>
        <v>0</v>
      </c>
      <c r="C83" s="78" t="s">
        <v>81</v>
      </c>
      <c r="D83" s="78" t="s">
        <v>82</v>
      </c>
      <c r="E83" s="78" t="s">
        <v>310</v>
      </c>
      <c r="F83" s="78" t="s">
        <v>172</v>
      </c>
      <c r="G83" s="78" t="s">
        <v>173</v>
      </c>
      <c r="H83" s="78" t="s">
        <v>166</v>
      </c>
      <c r="I83" s="79" t="s">
        <v>146</v>
      </c>
      <c r="J83" s="80" t="n">
        <v>0</v>
      </c>
      <c r="K83" s="80" t="n">
        <v>0</v>
      </c>
      <c r="L83" s="80" t="n">
        <v>0</v>
      </c>
      <c r="M83" s="79" t="s">
        <v>146</v>
      </c>
      <c r="N83" s="79" t="s">
        <v>146</v>
      </c>
      <c r="O83" s="79" t="s">
        <v>146</v>
      </c>
      <c r="P83" s="79" t="s">
        <v>146</v>
      </c>
      <c r="Q83" s="79" t="s">
        <v>146</v>
      </c>
      <c r="R83" s="78"/>
      <c r="S83" s="78"/>
    </row>
    <row r="84" customFormat="false" ht="15" hidden="true" customHeight="false" outlineLevel="0" collapsed="false">
      <c r="A84" s="0" t="str">
        <f aca="false">C84&amp;F84</f>
        <v>LLC_BI__Spread_Record_Classification__cLastModifiedById</v>
      </c>
      <c r="B84" s="0" t="n">
        <f aca="false">IF(H84="double", K84&amp;", "&amp;L84, J84)</f>
        <v>18</v>
      </c>
      <c r="C84" s="78" t="s">
        <v>81</v>
      </c>
      <c r="D84" s="78" t="s">
        <v>82</v>
      </c>
      <c r="E84" s="78" t="s">
        <v>311</v>
      </c>
      <c r="F84" s="78" t="s">
        <v>175</v>
      </c>
      <c r="G84" s="78" t="s">
        <v>176</v>
      </c>
      <c r="H84" s="78" t="s">
        <v>170</v>
      </c>
      <c r="I84" s="79" t="s">
        <v>146</v>
      </c>
      <c r="J84" s="80" t="n">
        <v>18</v>
      </c>
      <c r="K84" s="80" t="n">
        <v>0</v>
      </c>
      <c r="L84" s="80" t="n">
        <v>0</v>
      </c>
      <c r="M84" s="79" t="s">
        <v>146</v>
      </c>
      <c r="N84" s="79" t="s">
        <v>146</v>
      </c>
      <c r="O84" s="79" t="s">
        <v>146</v>
      </c>
      <c r="P84" s="79" t="s">
        <v>146</v>
      </c>
      <c r="Q84" s="79" t="s">
        <v>146</v>
      </c>
      <c r="R84" s="78"/>
      <c r="S84" s="78"/>
    </row>
    <row r="85" customFormat="false" ht="15" hidden="true" customHeight="false" outlineLevel="0" collapsed="false">
      <c r="A85" s="0" t="str">
        <f aca="false">C85&amp;F85</f>
        <v>LLC_BI__Spread_Record_Classification__cSystemModstamp</v>
      </c>
      <c r="B85" s="0" t="n">
        <f aca="false">IF(H85="double", K85&amp;", "&amp;L85, J85)</f>
        <v>0</v>
      </c>
      <c r="C85" s="78" t="s">
        <v>81</v>
      </c>
      <c r="D85" s="78" t="s">
        <v>82</v>
      </c>
      <c r="E85" s="78" t="s">
        <v>312</v>
      </c>
      <c r="F85" s="78" t="s">
        <v>178</v>
      </c>
      <c r="G85" s="78" t="s">
        <v>179</v>
      </c>
      <c r="H85" s="78" t="s">
        <v>166</v>
      </c>
      <c r="I85" s="79" t="s">
        <v>146</v>
      </c>
      <c r="J85" s="80" t="n">
        <v>0</v>
      </c>
      <c r="K85" s="80" t="n">
        <v>0</v>
      </c>
      <c r="L85" s="80" t="n">
        <v>0</v>
      </c>
      <c r="M85" s="79" t="s">
        <v>146</v>
      </c>
      <c r="N85" s="79" t="s">
        <v>146</v>
      </c>
      <c r="O85" s="79" t="s">
        <v>146</v>
      </c>
      <c r="P85" s="79" t="s">
        <v>146</v>
      </c>
      <c r="Q85" s="79" t="s">
        <v>146</v>
      </c>
      <c r="R85" s="78"/>
      <c r="S85" s="78"/>
    </row>
    <row r="86" customFormat="false" ht="15" hidden="true" customHeight="false" outlineLevel="0" collapsed="false">
      <c r="A86" s="0" t="str">
        <f aca="false">C86&amp;F86</f>
        <v>LLC_BI__Spread_Record_Classification__cConnectionReceivedId</v>
      </c>
      <c r="B86" s="0" t="n">
        <f aca="false">IF(H86="double", K86&amp;", "&amp;L86, J86)</f>
        <v>18</v>
      </c>
      <c r="C86" s="78" t="s">
        <v>81</v>
      </c>
      <c r="D86" s="78" t="s">
        <v>82</v>
      </c>
      <c r="E86" s="78" t="s">
        <v>313</v>
      </c>
      <c r="F86" s="78" t="s">
        <v>181</v>
      </c>
      <c r="G86" s="78" t="s">
        <v>182</v>
      </c>
      <c r="H86" s="78" t="s">
        <v>183</v>
      </c>
      <c r="I86" s="79" t="s">
        <v>151</v>
      </c>
      <c r="J86" s="80" t="n">
        <v>18</v>
      </c>
      <c r="K86" s="80" t="n">
        <v>0</v>
      </c>
      <c r="L86" s="80" t="n">
        <v>0</v>
      </c>
      <c r="M86" s="79" t="s">
        <v>146</v>
      </c>
      <c r="N86" s="79" t="s">
        <v>146</v>
      </c>
      <c r="O86" s="79" t="s">
        <v>146</v>
      </c>
      <c r="P86" s="79" t="s">
        <v>146</v>
      </c>
      <c r="Q86" s="79" t="s">
        <v>146</v>
      </c>
      <c r="R86" s="78"/>
      <c r="S86" s="78"/>
    </row>
    <row r="87" customFormat="false" ht="15" hidden="true" customHeight="false" outlineLevel="0" collapsed="false">
      <c r="A87" s="0" t="str">
        <f aca="false">C87&amp;F87</f>
        <v>LLC_BI__Spread_Record_Classification__cConnectionSentId</v>
      </c>
      <c r="B87" s="0" t="n">
        <f aca="false">IF(H87="double", K87&amp;", "&amp;L87, J87)</f>
        <v>18</v>
      </c>
      <c r="C87" s="78" t="s">
        <v>81</v>
      </c>
      <c r="D87" s="78" t="s">
        <v>82</v>
      </c>
      <c r="E87" s="78" t="s">
        <v>314</v>
      </c>
      <c r="F87" s="78" t="s">
        <v>185</v>
      </c>
      <c r="G87" s="78" t="s">
        <v>186</v>
      </c>
      <c r="H87" s="78" t="s">
        <v>183</v>
      </c>
      <c r="I87" s="79" t="s">
        <v>151</v>
      </c>
      <c r="J87" s="80" t="n">
        <v>18</v>
      </c>
      <c r="K87" s="80" t="n">
        <v>0</v>
      </c>
      <c r="L87" s="80" t="n">
        <v>0</v>
      </c>
      <c r="M87" s="79" t="s">
        <v>146</v>
      </c>
      <c r="N87" s="79" t="s">
        <v>146</v>
      </c>
      <c r="O87" s="79" t="s">
        <v>146</v>
      </c>
      <c r="P87" s="79" t="s">
        <v>146</v>
      </c>
      <c r="Q87" s="79" t="s">
        <v>146</v>
      </c>
      <c r="R87" s="78"/>
      <c r="S87" s="78"/>
    </row>
    <row r="88" customFormat="false" ht="15" hidden="true" customHeight="false" outlineLevel="0" collapsed="false">
      <c r="A88" s="0" t="str">
        <f aca="false">C88&amp;F88</f>
        <v>LLC_BI__Spread_Record_Classification__cLLC_BI__Classification__c</v>
      </c>
      <c r="B88" s="0" t="n">
        <f aca="false">IF(H88="double", K88&amp;", "&amp;L88, J88)</f>
        <v>18</v>
      </c>
      <c r="C88" s="78" t="s">
        <v>81</v>
      </c>
      <c r="D88" s="78" t="s">
        <v>82</v>
      </c>
      <c r="E88" s="78" t="s">
        <v>315</v>
      </c>
      <c r="F88" s="78" t="s">
        <v>68</v>
      </c>
      <c r="G88" s="78" t="s">
        <v>69</v>
      </c>
      <c r="H88" s="78" t="s">
        <v>267</v>
      </c>
      <c r="I88" s="79" t="s">
        <v>146</v>
      </c>
      <c r="J88" s="80" t="n">
        <v>18</v>
      </c>
      <c r="K88" s="80" t="n">
        <v>0</v>
      </c>
      <c r="L88" s="80" t="n">
        <v>0</v>
      </c>
      <c r="M88" s="79" t="s">
        <v>151</v>
      </c>
      <c r="N88" s="79" t="s">
        <v>146</v>
      </c>
      <c r="O88" s="79" t="s">
        <v>146</v>
      </c>
      <c r="P88" s="79" t="s">
        <v>146</v>
      </c>
      <c r="Q88" s="79" t="s">
        <v>146</v>
      </c>
      <c r="R88" s="78"/>
      <c r="S88" s="78" t="s">
        <v>316</v>
      </c>
    </row>
    <row r="89" customFormat="false" ht="15" hidden="true" customHeight="false" outlineLevel="0" collapsed="false">
      <c r="A89" s="0" t="str">
        <f aca="false">C89&amp;F89</f>
        <v>LLC_BI__Spread_Record_Classification__cLLC_BI__Spread_Statement_Record__c</v>
      </c>
      <c r="B89" s="0" t="n">
        <f aca="false">IF(H89="double", K89&amp;", "&amp;L89, J89)</f>
        <v>18</v>
      </c>
      <c r="C89" s="78" t="s">
        <v>81</v>
      </c>
      <c r="D89" s="78" t="s">
        <v>82</v>
      </c>
      <c r="E89" s="78" t="s">
        <v>317</v>
      </c>
      <c r="F89" s="78" t="s">
        <v>90</v>
      </c>
      <c r="G89" s="78" t="s">
        <v>91</v>
      </c>
      <c r="H89" s="78" t="s">
        <v>273</v>
      </c>
      <c r="I89" s="79" t="s">
        <v>146</v>
      </c>
      <c r="J89" s="80" t="n">
        <v>18</v>
      </c>
      <c r="K89" s="80" t="n">
        <v>0</v>
      </c>
      <c r="L89" s="80" t="n">
        <v>0</v>
      </c>
      <c r="M89" s="79" t="s">
        <v>151</v>
      </c>
      <c r="N89" s="79" t="s">
        <v>146</v>
      </c>
      <c r="O89" s="79" t="s">
        <v>146</v>
      </c>
      <c r="P89" s="79" t="s">
        <v>146</v>
      </c>
      <c r="Q89" s="79" t="s">
        <v>146</v>
      </c>
      <c r="R89" s="78"/>
      <c r="S89" s="78" t="s">
        <v>318</v>
      </c>
    </row>
    <row r="90" customFormat="false" ht="15" hidden="true" customHeight="false" outlineLevel="0" collapsed="false">
      <c r="A90" s="0" t="str">
        <f aca="false">C90&amp;F90</f>
        <v>LLC_BI__Spread_Record_Classification__cLLC_BI__lookupKey__c</v>
      </c>
      <c r="B90" s="0" t="n">
        <f aca="false">IF(H90="double", K90&amp;", "&amp;L90, J90)</f>
        <v>255</v>
      </c>
      <c r="C90" s="78" t="s">
        <v>81</v>
      </c>
      <c r="D90" s="78" t="s">
        <v>82</v>
      </c>
      <c r="E90" s="78" t="s">
        <v>319</v>
      </c>
      <c r="F90" s="78" t="s">
        <v>192</v>
      </c>
      <c r="G90" s="78" t="s">
        <v>193</v>
      </c>
      <c r="H90" s="78" t="s">
        <v>158</v>
      </c>
      <c r="I90" s="79" t="s">
        <v>151</v>
      </c>
      <c r="J90" s="80" t="n">
        <v>255</v>
      </c>
      <c r="K90" s="80" t="n">
        <v>0</v>
      </c>
      <c r="L90" s="80" t="n">
        <v>0</v>
      </c>
      <c r="M90" s="79" t="s">
        <v>151</v>
      </c>
      <c r="N90" s="79" t="s">
        <v>151</v>
      </c>
      <c r="O90" s="79" t="s">
        <v>151</v>
      </c>
      <c r="P90" s="79" t="s">
        <v>151</v>
      </c>
      <c r="Q90" s="79" t="s">
        <v>146</v>
      </c>
      <c r="R90" s="78"/>
      <c r="S90" s="78"/>
    </row>
    <row r="91" customFormat="false" ht="15" hidden="true" customHeight="false" outlineLevel="0" collapsed="false">
      <c r="A91" s="0" t="str">
        <f aca="false">C91&amp;F91</f>
        <v>LLC_BI__Spread_Record_Total_Classification__cId</v>
      </c>
      <c r="B91" s="0" t="n">
        <f aca="false">IF(H91="double", K91&amp;", "&amp;L91, J91)</f>
        <v>18</v>
      </c>
      <c r="C91" s="78" t="s">
        <v>84</v>
      </c>
      <c r="D91" s="78" t="s">
        <v>85</v>
      </c>
      <c r="E91" s="78" t="s">
        <v>320</v>
      </c>
      <c r="F91" s="78" t="s">
        <v>143</v>
      </c>
      <c r="G91" s="78" t="s">
        <v>144</v>
      </c>
      <c r="H91" s="78" t="s">
        <v>145</v>
      </c>
      <c r="I91" s="79" t="s">
        <v>146</v>
      </c>
      <c r="J91" s="80" t="n">
        <v>18</v>
      </c>
      <c r="K91" s="80" t="n">
        <v>0</v>
      </c>
      <c r="L91" s="80" t="n">
        <v>0</v>
      </c>
      <c r="M91" s="79" t="s">
        <v>146</v>
      </c>
      <c r="N91" s="79" t="s">
        <v>146</v>
      </c>
      <c r="O91" s="79" t="s">
        <v>146</v>
      </c>
      <c r="P91" s="79" t="s">
        <v>146</v>
      </c>
      <c r="Q91" s="79" t="s">
        <v>146</v>
      </c>
      <c r="R91" s="78"/>
      <c r="S91" s="78"/>
    </row>
    <row r="92" customFormat="false" ht="15" hidden="true" customHeight="false" outlineLevel="0" collapsed="false">
      <c r="A92" s="0" t="str">
        <f aca="false">C92&amp;F92</f>
        <v>LLC_BI__Spread_Record_Total_Classification__cIsDeleted</v>
      </c>
      <c r="B92" s="0" t="n">
        <f aca="false">IF(H92="double", K92&amp;", "&amp;L92, J92)</f>
        <v>0</v>
      </c>
      <c r="C92" s="78" t="s">
        <v>84</v>
      </c>
      <c r="D92" s="78" t="s">
        <v>85</v>
      </c>
      <c r="E92" s="78" t="s">
        <v>321</v>
      </c>
      <c r="F92" s="78" t="s">
        <v>153</v>
      </c>
      <c r="G92" s="78" t="s">
        <v>154</v>
      </c>
      <c r="H92" s="78" t="s">
        <v>155</v>
      </c>
      <c r="I92" s="79" t="s">
        <v>146</v>
      </c>
      <c r="J92" s="80" t="n">
        <v>0</v>
      </c>
      <c r="K92" s="80" t="n">
        <v>0</v>
      </c>
      <c r="L92" s="80" t="n">
        <v>0</v>
      </c>
      <c r="M92" s="79" t="s">
        <v>146</v>
      </c>
      <c r="N92" s="79" t="s">
        <v>146</v>
      </c>
      <c r="O92" s="79" t="s">
        <v>146</v>
      </c>
      <c r="P92" s="79" t="s">
        <v>146</v>
      </c>
      <c r="Q92" s="79" t="s">
        <v>146</v>
      </c>
      <c r="R92" s="78"/>
      <c r="S92" s="78"/>
    </row>
    <row r="93" customFormat="false" ht="15" hidden="true" customHeight="false" outlineLevel="0" collapsed="false">
      <c r="A93" s="0" t="str">
        <f aca="false">C93&amp;F93</f>
        <v>LLC_BI__Spread_Record_Total_Classification__cName</v>
      </c>
      <c r="B93" s="0" t="n">
        <f aca="false">IF(H93="double", K93&amp;", "&amp;L93, J93)</f>
        <v>80</v>
      </c>
      <c r="C93" s="78" t="s">
        <v>84</v>
      </c>
      <c r="D93" s="78" t="s">
        <v>85</v>
      </c>
      <c r="E93" s="78" t="s">
        <v>322</v>
      </c>
      <c r="F93" s="78" t="s">
        <v>28</v>
      </c>
      <c r="G93" s="78" t="s">
        <v>323</v>
      </c>
      <c r="H93" s="78" t="s">
        <v>158</v>
      </c>
      <c r="I93" s="79" t="s">
        <v>151</v>
      </c>
      <c r="J93" s="80" t="n">
        <v>80</v>
      </c>
      <c r="K93" s="80" t="n">
        <v>0</v>
      </c>
      <c r="L93" s="80" t="n">
        <v>0</v>
      </c>
      <c r="M93" s="79" t="s">
        <v>146</v>
      </c>
      <c r="N93" s="79" t="s">
        <v>146</v>
      </c>
      <c r="O93" s="79" t="s">
        <v>151</v>
      </c>
      <c r="P93" s="79" t="s">
        <v>146</v>
      </c>
      <c r="Q93" s="79" t="s">
        <v>146</v>
      </c>
      <c r="R93" s="78"/>
      <c r="S93" s="78"/>
    </row>
    <row r="94" customFormat="false" ht="15" hidden="true" customHeight="false" outlineLevel="0" collapsed="false">
      <c r="A94" s="0" t="str">
        <f aca="false">C94&amp;F94</f>
        <v>LLC_BI__Spread_Record_Total_Classification__cCurrencyIsoCode</v>
      </c>
      <c r="B94" s="0" t="n">
        <f aca="false">IF(H94="double", K94&amp;", "&amp;L94, J94)</f>
        <v>3</v>
      </c>
      <c r="C94" s="78" t="s">
        <v>84</v>
      </c>
      <c r="D94" s="78" t="s">
        <v>85</v>
      </c>
      <c r="E94" s="78" t="s">
        <v>324</v>
      </c>
      <c r="F94" s="78" t="s">
        <v>160</v>
      </c>
      <c r="G94" s="78" t="s">
        <v>161</v>
      </c>
      <c r="H94" s="78" t="s">
        <v>162</v>
      </c>
      <c r="I94" s="79" t="s">
        <v>151</v>
      </c>
      <c r="J94" s="80" t="n">
        <v>3</v>
      </c>
      <c r="K94" s="80" t="n">
        <v>0</v>
      </c>
      <c r="L94" s="80" t="n">
        <v>0</v>
      </c>
      <c r="M94" s="79" t="s">
        <v>146</v>
      </c>
      <c r="N94" s="79" t="s">
        <v>146</v>
      </c>
      <c r="O94" s="79" t="s">
        <v>151</v>
      </c>
      <c r="P94" s="79" t="s">
        <v>146</v>
      </c>
      <c r="Q94" s="79" t="s">
        <v>146</v>
      </c>
      <c r="R94" s="78"/>
      <c r="S94" s="78"/>
    </row>
    <row r="95" customFormat="false" ht="15" hidden="true" customHeight="false" outlineLevel="0" collapsed="false">
      <c r="A95" s="0" t="str">
        <f aca="false">C95&amp;F95</f>
        <v>LLC_BI__Spread_Record_Total_Classification__cCreatedDate</v>
      </c>
      <c r="B95" s="0" t="n">
        <f aca="false">IF(H95="double", K95&amp;", "&amp;L95, J95)</f>
        <v>0</v>
      </c>
      <c r="C95" s="78" t="s">
        <v>84</v>
      </c>
      <c r="D95" s="78" t="s">
        <v>85</v>
      </c>
      <c r="E95" s="78" t="s">
        <v>325</v>
      </c>
      <c r="F95" s="78" t="s">
        <v>164</v>
      </c>
      <c r="G95" s="78" t="s">
        <v>165</v>
      </c>
      <c r="H95" s="78" t="s">
        <v>166</v>
      </c>
      <c r="I95" s="79" t="s">
        <v>146</v>
      </c>
      <c r="J95" s="80" t="n">
        <v>0</v>
      </c>
      <c r="K95" s="80" t="n">
        <v>0</v>
      </c>
      <c r="L95" s="80" t="n">
        <v>0</v>
      </c>
      <c r="M95" s="79" t="s">
        <v>146</v>
      </c>
      <c r="N95" s="79" t="s">
        <v>146</v>
      </c>
      <c r="O95" s="79" t="s">
        <v>146</v>
      </c>
      <c r="P95" s="79" t="s">
        <v>146</v>
      </c>
      <c r="Q95" s="79" t="s">
        <v>146</v>
      </c>
      <c r="R95" s="78"/>
      <c r="S95" s="78"/>
    </row>
    <row r="96" customFormat="false" ht="15" hidden="true" customHeight="false" outlineLevel="0" collapsed="false">
      <c r="A96" s="0" t="str">
        <f aca="false">C96&amp;F96</f>
        <v>LLC_BI__Spread_Record_Total_Classification__cCreatedById</v>
      </c>
      <c r="B96" s="0" t="n">
        <f aca="false">IF(H96="double", K96&amp;", "&amp;L96, J96)</f>
        <v>18</v>
      </c>
      <c r="C96" s="78" t="s">
        <v>84</v>
      </c>
      <c r="D96" s="78" t="s">
        <v>85</v>
      </c>
      <c r="E96" s="78" t="s">
        <v>326</v>
      </c>
      <c r="F96" s="78" t="s">
        <v>168</v>
      </c>
      <c r="G96" s="78" t="s">
        <v>169</v>
      </c>
      <c r="H96" s="78" t="s">
        <v>170</v>
      </c>
      <c r="I96" s="79" t="s">
        <v>146</v>
      </c>
      <c r="J96" s="80" t="n">
        <v>18</v>
      </c>
      <c r="K96" s="80" t="n">
        <v>0</v>
      </c>
      <c r="L96" s="80" t="n">
        <v>0</v>
      </c>
      <c r="M96" s="79" t="s">
        <v>146</v>
      </c>
      <c r="N96" s="79" t="s">
        <v>146</v>
      </c>
      <c r="O96" s="79" t="s">
        <v>146</v>
      </c>
      <c r="P96" s="79" t="s">
        <v>146</v>
      </c>
      <c r="Q96" s="79" t="s">
        <v>146</v>
      </c>
      <c r="R96" s="78"/>
      <c r="S96" s="78"/>
    </row>
    <row r="97" customFormat="false" ht="15" hidden="true" customHeight="false" outlineLevel="0" collapsed="false">
      <c r="A97" s="0" t="str">
        <f aca="false">C97&amp;F97</f>
        <v>LLC_BI__Spread_Record_Total_Classification__cLastModifiedDate</v>
      </c>
      <c r="B97" s="0" t="n">
        <f aca="false">IF(H97="double", K97&amp;", "&amp;L97, J97)</f>
        <v>0</v>
      </c>
      <c r="C97" s="78" t="s">
        <v>84</v>
      </c>
      <c r="D97" s="78" t="s">
        <v>85</v>
      </c>
      <c r="E97" s="78" t="s">
        <v>327</v>
      </c>
      <c r="F97" s="78" t="s">
        <v>172</v>
      </c>
      <c r="G97" s="78" t="s">
        <v>173</v>
      </c>
      <c r="H97" s="78" t="s">
        <v>166</v>
      </c>
      <c r="I97" s="79" t="s">
        <v>146</v>
      </c>
      <c r="J97" s="80" t="n">
        <v>0</v>
      </c>
      <c r="K97" s="80" t="n">
        <v>0</v>
      </c>
      <c r="L97" s="80" t="n">
        <v>0</v>
      </c>
      <c r="M97" s="79" t="s">
        <v>146</v>
      </c>
      <c r="N97" s="79" t="s">
        <v>146</v>
      </c>
      <c r="O97" s="79" t="s">
        <v>146</v>
      </c>
      <c r="P97" s="79" t="s">
        <v>146</v>
      </c>
      <c r="Q97" s="79" t="s">
        <v>146</v>
      </c>
      <c r="R97" s="78"/>
      <c r="S97" s="78"/>
    </row>
    <row r="98" customFormat="false" ht="15" hidden="true" customHeight="false" outlineLevel="0" collapsed="false">
      <c r="A98" s="0" t="str">
        <f aca="false">C98&amp;F98</f>
        <v>LLC_BI__Spread_Record_Total_Classification__cLastModifiedById</v>
      </c>
      <c r="B98" s="0" t="n">
        <f aca="false">IF(H98="double", K98&amp;", "&amp;L98, J98)</f>
        <v>18</v>
      </c>
      <c r="C98" s="78" t="s">
        <v>84</v>
      </c>
      <c r="D98" s="78" t="s">
        <v>85</v>
      </c>
      <c r="E98" s="78" t="s">
        <v>328</v>
      </c>
      <c r="F98" s="78" t="s">
        <v>175</v>
      </c>
      <c r="G98" s="78" t="s">
        <v>176</v>
      </c>
      <c r="H98" s="78" t="s">
        <v>170</v>
      </c>
      <c r="I98" s="79" t="s">
        <v>146</v>
      </c>
      <c r="J98" s="80" t="n">
        <v>18</v>
      </c>
      <c r="K98" s="80" t="n">
        <v>0</v>
      </c>
      <c r="L98" s="80" t="n">
        <v>0</v>
      </c>
      <c r="M98" s="79" t="s">
        <v>146</v>
      </c>
      <c r="N98" s="79" t="s">
        <v>146</v>
      </c>
      <c r="O98" s="79" t="s">
        <v>146</v>
      </c>
      <c r="P98" s="79" t="s">
        <v>146</v>
      </c>
      <c r="Q98" s="79" t="s">
        <v>146</v>
      </c>
      <c r="R98" s="78"/>
      <c r="S98" s="78"/>
    </row>
    <row r="99" customFormat="false" ht="15" hidden="true" customHeight="false" outlineLevel="0" collapsed="false">
      <c r="A99" s="0" t="str">
        <f aca="false">C99&amp;F99</f>
        <v>LLC_BI__Spread_Record_Total_Classification__cSystemModstamp</v>
      </c>
      <c r="B99" s="0" t="n">
        <f aca="false">IF(H99="double", K99&amp;", "&amp;L99, J99)</f>
        <v>0</v>
      </c>
      <c r="C99" s="78" t="s">
        <v>84</v>
      </c>
      <c r="D99" s="78" t="s">
        <v>85</v>
      </c>
      <c r="E99" s="78" t="s">
        <v>329</v>
      </c>
      <c r="F99" s="78" t="s">
        <v>178</v>
      </c>
      <c r="G99" s="78" t="s">
        <v>179</v>
      </c>
      <c r="H99" s="78" t="s">
        <v>166</v>
      </c>
      <c r="I99" s="79" t="s">
        <v>146</v>
      </c>
      <c r="J99" s="80" t="n">
        <v>0</v>
      </c>
      <c r="K99" s="80" t="n">
        <v>0</v>
      </c>
      <c r="L99" s="80" t="n">
        <v>0</v>
      </c>
      <c r="M99" s="79" t="s">
        <v>146</v>
      </c>
      <c r="N99" s="79" t="s">
        <v>146</v>
      </c>
      <c r="O99" s="79" t="s">
        <v>146</v>
      </c>
      <c r="P99" s="79" t="s">
        <v>146</v>
      </c>
      <c r="Q99" s="79" t="s">
        <v>146</v>
      </c>
      <c r="R99" s="78"/>
      <c r="S99" s="78"/>
    </row>
    <row r="100" customFormat="false" ht="15" hidden="true" customHeight="false" outlineLevel="0" collapsed="false">
      <c r="A100" s="0" t="str">
        <f aca="false">C100&amp;F100</f>
        <v>LLC_BI__Spread_Record_Total_Classification__cConnectionReceivedId</v>
      </c>
      <c r="B100" s="0" t="n">
        <f aca="false">IF(H100="double", K100&amp;", "&amp;L100, J100)</f>
        <v>18</v>
      </c>
      <c r="C100" s="78" t="s">
        <v>84</v>
      </c>
      <c r="D100" s="78" t="s">
        <v>85</v>
      </c>
      <c r="E100" s="78" t="s">
        <v>330</v>
      </c>
      <c r="F100" s="78" t="s">
        <v>181</v>
      </c>
      <c r="G100" s="78" t="s">
        <v>182</v>
      </c>
      <c r="H100" s="78" t="s">
        <v>183</v>
      </c>
      <c r="I100" s="79" t="s">
        <v>151</v>
      </c>
      <c r="J100" s="80" t="n">
        <v>18</v>
      </c>
      <c r="K100" s="80" t="n">
        <v>0</v>
      </c>
      <c r="L100" s="80" t="n">
        <v>0</v>
      </c>
      <c r="M100" s="79" t="s">
        <v>146</v>
      </c>
      <c r="N100" s="79" t="s">
        <v>146</v>
      </c>
      <c r="O100" s="79" t="s">
        <v>146</v>
      </c>
      <c r="P100" s="79" t="s">
        <v>146</v>
      </c>
      <c r="Q100" s="79" t="s">
        <v>146</v>
      </c>
      <c r="R100" s="78"/>
      <c r="S100" s="78"/>
    </row>
    <row r="101" customFormat="false" ht="15" hidden="true" customHeight="false" outlineLevel="0" collapsed="false">
      <c r="A101" s="0" t="str">
        <f aca="false">C101&amp;F101</f>
        <v>LLC_BI__Spread_Record_Total_Classification__cConnectionSentId</v>
      </c>
      <c r="B101" s="0" t="n">
        <f aca="false">IF(H101="double", K101&amp;", "&amp;L101, J101)</f>
        <v>18</v>
      </c>
      <c r="C101" s="78" t="s">
        <v>84</v>
      </c>
      <c r="D101" s="78" t="s">
        <v>85</v>
      </c>
      <c r="E101" s="78" t="s">
        <v>331</v>
      </c>
      <c r="F101" s="78" t="s">
        <v>185</v>
      </c>
      <c r="G101" s="78" t="s">
        <v>186</v>
      </c>
      <c r="H101" s="78" t="s">
        <v>183</v>
      </c>
      <c r="I101" s="79" t="s">
        <v>151</v>
      </c>
      <c r="J101" s="80" t="n">
        <v>18</v>
      </c>
      <c r="K101" s="80" t="n">
        <v>0</v>
      </c>
      <c r="L101" s="80" t="n">
        <v>0</v>
      </c>
      <c r="M101" s="79" t="s">
        <v>146</v>
      </c>
      <c r="N101" s="79" t="s">
        <v>146</v>
      </c>
      <c r="O101" s="79" t="s">
        <v>146</v>
      </c>
      <c r="P101" s="79" t="s">
        <v>146</v>
      </c>
      <c r="Q101" s="79" t="s">
        <v>146</v>
      </c>
      <c r="R101" s="78"/>
      <c r="S101" s="78"/>
    </row>
    <row r="102" customFormat="false" ht="15" hidden="true" customHeight="false" outlineLevel="0" collapsed="false">
      <c r="A102" s="0" t="str">
        <f aca="false">C102&amp;F102</f>
        <v>LLC_BI__Spread_Record_Total_Classification__cLLC_BI__Classification__c</v>
      </c>
      <c r="B102" s="0" t="n">
        <f aca="false">IF(H102="double", K102&amp;", "&amp;L102, J102)</f>
        <v>18</v>
      </c>
      <c r="C102" s="78" t="s">
        <v>84</v>
      </c>
      <c r="D102" s="78" t="s">
        <v>85</v>
      </c>
      <c r="E102" s="78" t="s">
        <v>332</v>
      </c>
      <c r="F102" s="78" t="s">
        <v>68</v>
      </c>
      <c r="G102" s="78" t="s">
        <v>69</v>
      </c>
      <c r="H102" s="78" t="s">
        <v>267</v>
      </c>
      <c r="I102" s="79" t="s">
        <v>146</v>
      </c>
      <c r="J102" s="80" t="n">
        <v>18</v>
      </c>
      <c r="K102" s="80" t="n">
        <v>0</v>
      </c>
      <c r="L102" s="80" t="n">
        <v>0</v>
      </c>
      <c r="M102" s="79" t="s">
        <v>151</v>
      </c>
      <c r="N102" s="79" t="s">
        <v>146</v>
      </c>
      <c r="O102" s="79" t="s">
        <v>146</v>
      </c>
      <c r="P102" s="79" t="s">
        <v>146</v>
      </c>
      <c r="Q102" s="79" t="s">
        <v>146</v>
      </c>
      <c r="R102" s="78"/>
      <c r="S102" s="78" t="s">
        <v>333</v>
      </c>
    </row>
    <row r="103" customFormat="false" ht="15" hidden="true" customHeight="false" outlineLevel="0" collapsed="false">
      <c r="A103" s="0" t="str">
        <f aca="false">C103&amp;F103</f>
        <v>LLC_BI__Spread_Record_Total_Classification__cLLC_BI__Spread_Statement_Total_Group__c</v>
      </c>
      <c r="B103" s="0" t="n">
        <f aca="false">IF(H103="double", K103&amp;", "&amp;L103, J103)</f>
        <v>18</v>
      </c>
      <c r="C103" s="78" t="s">
        <v>84</v>
      </c>
      <c r="D103" s="78" t="s">
        <v>85</v>
      </c>
      <c r="E103" s="78" t="s">
        <v>334</v>
      </c>
      <c r="F103" s="78" t="s">
        <v>335</v>
      </c>
      <c r="G103" s="78" t="s">
        <v>100</v>
      </c>
      <c r="H103" s="78" t="s">
        <v>336</v>
      </c>
      <c r="I103" s="79" t="s">
        <v>146</v>
      </c>
      <c r="J103" s="80" t="n">
        <v>18</v>
      </c>
      <c r="K103" s="80" t="n">
        <v>0</v>
      </c>
      <c r="L103" s="80" t="n">
        <v>0</v>
      </c>
      <c r="M103" s="79" t="s">
        <v>151</v>
      </c>
      <c r="N103" s="79" t="s">
        <v>146</v>
      </c>
      <c r="O103" s="79" t="s">
        <v>146</v>
      </c>
      <c r="P103" s="79" t="s">
        <v>146</v>
      </c>
      <c r="Q103" s="79" t="s">
        <v>146</v>
      </c>
      <c r="R103" s="78"/>
      <c r="S103" s="78" t="s">
        <v>337</v>
      </c>
    </row>
    <row r="104" customFormat="false" ht="15" hidden="true" customHeight="false" outlineLevel="0" collapsed="false">
      <c r="A104" s="0" t="str">
        <f aca="false">C104&amp;F104</f>
        <v>LLC_BI__Spread_Record_Total_Classification__cLLC_BI__lookupKey__c</v>
      </c>
      <c r="B104" s="0" t="n">
        <f aca="false">IF(H104="double", K104&amp;", "&amp;L104, J104)</f>
        <v>255</v>
      </c>
      <c r="C104" s="78" t="s">
        <v>84</v>
      </c>
      <c r="D104" s="78" t="s">
        <v>85</v>
      </c>
      <c r="E104" s="78" t="s">
        <v>338</v>
      </c>
      <c r="F104" s="78" t="s">
        <v>192</v>
      </c>
      <c r="G104" s="78" t="s">
        <v>193</v>
      </c>
      <c r="H104" s="78" t="s">
        <v>158</v>
      </c>
      <c r="I104" s="79" t="s">
        <v>151</v>
      </c>
      <c r="J104" s="80" t="n">
        <v>255</v>
      </c>
      <c r="K104" s="80" t="n">
        <v>0</v>
      </c>
      <c r="L104" s="80" t="n">
        <v>0</v>
      </c>
      <c r="M104" s="79" t="s">
        <v>151</v>
      </c>
      <c r="N104" s="79" t="s">
        <v>151</v>
      </c>
      <c r="O104" s="79" t="s">
        <v>151</v>
      </c>
      <c r="P104" s="79" t="s">
        <v>151</v>
      </c>
      <c r="Q104" s="79" t="s">
        <v>146</v>
      </c>
      <c r="R104" s="78"/>
      <c r="S104" s="78"/>
    </row>
    <row r="105" customFormat="false" ht="15" hidden="true" customHeight="false" outlineLevel="0" collapsed="false">
      <c r="A105" s="0" t="str">
        <f aca="false">C105&amp;F105</f>
        <v>LLC_BI__Spread_Statement_Period__cId</v>
      </c>
      <c r="B105" s="0" t="n">
        <f aca="false">IF(H105="double", K105&amp;", "&amp;L105, J105)</f>
        <v>18</v>
      </c>
      <c r="C105" s="78" t="s">
        <v>87</v>
      </c>
      <c r="D105" s="78" t="s">
        <v>88</v>
      </c>
      <c r="E105" s="78" t="s">
        <v>339</v>
      </c>
      <c r="F105" s="78" t="s">
        <v>143</v>
      </c>
      <c r="G105" s="78" t="s">
        <v>144</v>
      </c>
      <c r="H105" s="78" t="s">
        <v>145</v>
      </c>
      <c r="I105" s="79" t="s">
        <v>146</v>
      </c>
      <c r="J105" s="80" t="n">
        <v>18</v>
      </c>
      <c r="K105" s="80" t="n">
        <v>0</v>
      </c>
      <c r="L105" s="80" t="n">
        <v>0</v>
      </c>
      <c r="M105" s="79" t="s">
        <v>146</v>
      </c>
      <c r="N105" s="79" t="s">
        <v>146</v>
      </c>
      <c r="O105" s="79" t="s">
        <v>146</v>
      </c>
      <c r="P105" s="79" t="s">
        <v>146</v>
      </c>
      <c r="Q105" s="79" t="s">
        <v>146</v>
      </c>
      <c r="R105" s="78"/>
      <c r="S105" s="78"/>
    </row>
    <row r="106" customFormat="false" ht="15" hidden="true" customHeight="false" outlineLevel="0" collapsed="false">
      <c r="A106" s="0" t="str">
        <f aca="false">C106&amp;F106</f>
        <v>LLC_BI__Spread_Statement_Period__cIsDeleted</v>
      </c>
      <c r="B106" s="0" t="n">
        <f aca="false">IF(H106="double", K106&amp;", "&amp;L106, J106)</f>
        <v>0</v>
      </c>
      <c r="C106" s="78" t="s">
        <v>87</v>
      </c>
      <c r="D106" s="78" t="s">
        <v>88</v>
      </c>
      <c r="E106" s="78" t="s">
        <v>340</v>
      </c>
      <c r="F106" s="78" t="s">
        <v>153</v>
      </c>
      <c r="G106" s="78" t="s">
        <v>154</v>
      </c>
      <c r="H106" s="78" t="s">
        <v>155</v>
      </c>
      <c r="I106" s="79" t="s">
        <v>146</v>
      </c>
      <c r="J106" s="80" t="n">
        <v>0</v>
      </c>
      <c r="K106" s="80" t="n">
        <v>0</v>
      </c>
      <c r="L106" s="80" t="n">
        <v>0</v>
      </c>
      <c r="M106" s="79" t="s">
        <v>146</v>
      </c>
      <c r="N106" s="79" t="s">
        <v>146</v>
      </c>
      <c r="O106" s="79" t="s">
        <v>146</v>
      </c>
      <c r="P106" s="79" t="s">
        <v>146</v>
      </c>
      <c r="Q106" s="79" t="s">
        <v>146</v>
      </c>
      <c r="R106" s="78"/>
      <c r="S106" s="78"/>
    </row>
    <row r="107" customFormat="false" ht="15" hidden="true" customHeight="false" outlineLevel="0" collapsed="false">
      <c r="A107" s="0" t="str">
        <f aca="false">C107&amp;F107</f>
        <v>LLC_BI__Spread_Statement_Period__cName</v>
      </c>
      <c r="B107" s="0" t="n">
        <f aca="false">IF(H107="double", K107&amp;", "&amp;L107, J107)</f>
        <v>80</v>
      </c>
      <c r="C107" s="78" t="s">
        <v>87</v>
      </c>
      <c r="D107" s="78" t="s">
        <v>88</v>
      </c>
      <c r="E107" s="78" t="s">
        <v>341</v>
      </c>
      <c r="F107" s="78" t="s">
        <v>28</v>
      </c>
      <c r="G107" s="78" t="s">
        <v>342</v>
      </c>
      <c r="H107" s="78" t="s">
        <v>158</v>
      </c>
      <c r="I107" s="79" t="s">
        <v>146</v>
      </c>
      <c r="J107" s="80" t="n">
        <v>80</v>
      </c>
      <c r="K107" s="80" t="n">
        <v>0</v>
      </c>
      <c r="L107" s="80" t="n">
        <v>0</v>
      </c>
      <c r="M107" s="79" t="s">
        <v>146</v>
      </c>
      <c r="N107" s="79" t="s">
        <v>146</v>
      </c>
      <c r="O107" s="79" t="s">
        <v>146</v>
      </c>
      <c r="P107" s="79" t="s">
        <v>146</v>
      </c>
      <c r="Q107" s="79" t="s">
        <v>146</v>
      </c>
      <c r="R107" s="78"/>
      <c r="S107" s="78"/>
    </row>
    <row r="108" customFormat="false" ht="15" hidden="true" customHeight="false" outlineLevel="0" collapsed="false">
      <c r="A108" s="0" t="str">
        <f aca="false">C108&amp;F108</f>
        <v>LLC_BI__Spread_Statement_Period__cCurrencyIsoCode</v>
      </c>
      <c r="B108" s="0" t="n">
        <f aca="false">IF(H108="double", K108&amp;", "&amp;L108, J108)</f>
        <v>3</v>
      </c>
      <c r="C108" s="78" t="s">
        <v>87</v>
      </c>
      <c r="D108" s="78" t="s">
        <v>88</v>
      </c>
      <c r="E108" s="78" t="s">
        <v>343</v>
      </c>
      <c r="F108" s="78" t="s">
        <v>160</v>
      </c>
      <c r="G108" s="78" t="s">
        <v>161</v>
      </c>
      <c r="H108" s="78" t="s">
        <v>162</v>
      </c>
      <c r="I108" s="79" t="s">
        <v>151</v>
      </c>
      <c r="J108" s="80" t="n">
        <v>3</v>
      </c>
      <c r="K108" s="80" t="n">
        <v>0</v>
      </c>
      <c r="L108" s="80" t="n">
        <v>0</v>
      </c>
      <c r="M108" s="79" t="s">
        <v>146</v>
      </c>
      <c r="N108" s="79" t="s">
        <v>146</v>
      </c>
      <c r="O108" s="79" t="s">
        <v>151</v>
      </c>
      <c r="P108" s="79" t="s">
        <v>146</v>
      </c>
      <c r="Q108" s="79" t="s">
        <v>146</v>
      </c>
      <c r="R108" s="78"/>
      <c r="S108" s="78"/>
    </row>
    <row r="109" customFormat="false" ht="15" hidden="true" customHeight="false" outlineLevel="0" collapsed="false">
      <c r="A109" s="0" t="str">
        <f aca="false">C109&amp;F109</f>
        <v>LLC_BI__Spread_Statement_Period__cCreatedDate</v>
      </c>
      <c r="B109" s="0" t="n">
        <f aca="false">IF(H109="double", K109&amp;", "&amp;L109, J109)</f>
        <v>0</v>
      </c>
      <c r="C109" s="78" t="s">
        <v>87</v>
      </c>
      <c r="D109" s="78" t="s">
        <v>88</v>
      </c>
      <c r="E109" s="78" t="s">
        <v>344</v>
      </c>
      <c r="F109" s="78" t="s">
        <v>164</v>
      </c>
      <c r="G109" s="78" t="s">
        <v>165</v>
      </c>
      <c r="H109" s="78" t="s">
        <v>166</v>
      </c>
      <c r="I109" s="79" t="s">
        <v>146</v>
      </c>
      <c r="J109" s="80" t="n">
        <v>0</v>
      </c>
      <c r="K109" s="80" t="n">
        <v>0</v>
      </c>
      <c r="L109" s="80" t="n">
        <v>0</v>
      </c>
      <c r="M109" s="79" t="s">
        <v>146</v>
      </c>
      <c r="N109" s="79" t="s">
        <v>146</v>
      </c>
      <c r="O109" s="79" t="s">
        <v>146</v>
      </c>
      <c r="P109" s="79" t="s">
        <v>146</v>
      </c>
      <c r="Q109" s="79" t="s">
        <v>146</v>
      </c>
      <c r="R109" s="78"/>
      <c r="S109" s="78"/>
    </row>
    <row r="110" customFormat="false" ht="15" hidden="true" customHeight="false" outlineLevel="0" collapsed="false">
      <c r="A110" s="0" t="str">
        <f aca="false">C110&amp;F110</f>
        <v>LLC_BI__Spread_Statement_Period__cCreatedById</v>
      </c>
      <c r="B110" s="0" t="n">
        <f aca="false">IF(H110="double", K110&amp;", "&amp;L110, J110)</f>
        <v>18</v>
      </c>
      <c r="C110" s="78" t="s">
        <v>87</v>
      </c>
      <c r="D110" s="78" t="s">
        <v>88</v>
      </c>
      <c r="E110" s="78" t="s">
        <v>345</v>
      </c>
      <c r="F110" s="78" t="s">
        <v>168</v>
      </c>
      <c r="G110" s="78" t="s">
        <v>169</v>
      </c>
      <c r="H110" s="78" t="s">
        <v>170</v>
      </c>
      <c r="I110" s="79" t="s">
        <v>146</v>
      </c>
      <c r="J110" s="80" t="n">
        <v>18</v>
      </c>
      <c r="K110" s="80" t="n">
        <v>0</v>
      </c>
      <c r="L110" s="80" t="n">
        <v>0</v>
      </c>
      <c r="M110" s="79" t="s">
        <v>146</v>
      </c>
      <c r="N110" s="79" t="s">
        <v>146</v>
      </c>
      <c r="O110" s="79" t="s">
        <v>146</v>
      </c>
      <c r="P110" s="79" t="s">
        <v>146</v>
      </c>
      <c r="Q110" s="79" t="s">
        <v>146</v>
      </c>
      <c r="R110" s="78"/>
      <c r="S110" s="78"/>
    </row>
    <row r="111" customFormat="false" ht="15" hidden="true" customHeight="false" outlineLevel="0" collapsed="false">
      <c r="A111" s="0" t="str">
        <f aca="false">C111&amp;F111</f>
        <v>LLC_BI__Spread_Statement_Period__cLastModifiedDate</v>
      </c>
      <c r="B111" s="0" t="n">
        <f aca="false">IF(H111="double", K111&amp;", "&amp;L111, J111)</f>
        <v>0</v>
      </c>
      <c r="C111" s="78" t="s">
        <v>87</v>
      </c>
      <c r="D111" s="78" t="s">
        <v>88</v>
      </c>
      <c r="E111" s="78" t="s">
        <v>346</v>
      </c>
      <c r="F111" s="78" t="s">
        <v>172</v>
      </c>
      <c r="G111" s="78" t="s">
        <v>173</v>
      </c>
      <c r="H111" s="78" t="s">
        <v>166</v>
      </c>
      <c r="I111" s="79" t="s">
        <v>146</v>
      </c>
      <c r="J111" s="80" t="n">
        <v>0</v>
      </c>
      <c r="K111" s="80" t="n">
        <v>0</v>
      </c>
      <c r="L111" s="80" t="n">
        <v>0</v>
      </c>
      <c r="M111" s="79" t="s">
        <v>146</v>
      </c>
      <c r="N111" s="79" t="s">
        <v>146</v>
      </c>
      <c r="O111" s="79" t="s">
        <v>146</v>
      </c>
      <c r="P111" s="79" t="s">
        <v>146</v>
      </c>
      <c r="Q111" s="79" t="s">
        <v>146</v>
      </c>
      <c r="R111" s="78"/>
      <c r="S111" s="78"/>
    </row>
    <row r="112" customFormat="false" ht="15" hidden="true" customHeight="false" outlineLevel="0" collapsed="false">
      <c r="A112" s="0" t="str">
        <f aca="false">C112&amp;F112</f>
        <v>LLC_BI__Spread_Statement_Period__cLastModifiedById</v>
      </c>
      <c r="B112" s="0" t="n">
        <f aca="false">IF(H112="double", K112&amp;", "&amp;L112, J112)</f>
        <v>18</v>
      </c>
      <c r="C112" s="78" t="s">
        <v>87</v>
      </c>
      <c r="D112" s="78" t="s">
        <v>88</v>
      </c>
      <c r="E112" s="78" t="s">
        <v>347</v>
      </c>
      <c r="F112" s="78" t="s">
        <v>175</v>
      </c>
      <c r="G112" s="78" t="s">
        <v>176</v>
      </c>
      <c r="H112" s="78" t="s">
        <v>170</v>
      </c>
      <c r="I112" s="79" t="s">
        <v>146</v>
      </c>
      <c r="J112" s="80" t="n">
        <v>18</v>
      </c>
      <c r="K112" s="80" t="n">
        <v>0</v>
      </c>
      <c r="L112" s="80" t="n">
        <v>0</v>
      </c>
      <c r="M112" s="79" t="s">
        <v>146</v>
      </c>
      <c r="N112" s="79" t="s">
        <v>146</v>
      </c>
      <c r="O112" s="79" t="s">
        <v>146</v>
      </c>
      <c r="P112" s="79" t="s">
        <v>146</v>
      </c>
      <c r="Q112" s="79" t="s">
        <v>146</v>
      </c>
      <c r="R112" s="78"/>
      <c r="S112" s="78"/>
    </row>
    <row r="113" customFormat="false" ht="15" hidden="true" customHeight="false" outlineLevel="0" collapsed="false">
      <c r="A113" s="0" t="str">
        <f aca="false">C113&amp;F113</f>
        <v>LLC_BI__Spread_Statement_Period__cSystemModstamp</v>
      </c>
      <c r="B113" s="0" t="n">
        <f aca="false">IF(H113="double", K113&amp;", "&amp;L113, J113)</f>
        <v>0</v>
      </c>
      <c r="C113" s="78" t="s">
        <v>87</v>
      </c>
      <c r="D113" s="78" t="s">
        <v>88</v>
      </c>
      <c r="E113" s="78" t="s">
        <v>348</v>
      </c>
      <c r="F113" s="78" t="s">
        <v>178</v>
      </c>
      <c r="G113" s="78" t="s">
        <v>179</v>
      </c>
      <c r="H113" s="78" t="s">
        <v>166</v>
      </c>
      <c r="I113" s="79" t="s">
        <v>146</v>
      </c>
      <c r="J113" s="80" t="n">
        <v>0</v>
      </c>
      <c r="K113" s="80" t="n">
        <v>0</v>
      </c>
      <c r="L113" s="80" t="n">
        <v>0</v>
      </c>
      <c r="M113" s="79" t="s">
        <v>146</v>
      </c>
      <c r="N113" s="79" t="s">
        <v>146</v>
      </c>
      <c r="O113" s="79" t="s">
        <v>146</v>
      </c>
      <c r="P113" s="79" t="s">
        <v>146</v>
      </c>
      <c r="Q113" s="79" t="s">
        <v>146</v>
      </c>
      <c r="R113" s="78"/>
      <c r="S113" s="78"/>
    </row>
    <row r="114" customFormat="false" ht="15" hidden="true" customHeight="false" outlineLevel="0" collapsed="false">
      <c r="A114" s="0" t="str">
        <f aca="false">C114&amp;F114</f>
        <v>LLC_BI__Spread_Statement_Period__cConnectionReceivedId</v>
      </c>
      <c r="B114" s="0" t="n">
        <f aca="false">IF(H114="double", K114&amp;", "&amp;L114, J114)</f>
        <v>18</v>
      </c>
      <c r="C114" s="78" t="s">
        <v>87</v>
      </c>
      <c r="D114" s="78" t="s">
        <v>88</v>
      </c>
      <c r="E114" s="78" t="s">
        <v>349</v>
      </c>
      <c r="F114" s="78" t="s">
        <v>181</v>
      </c>
      <c r="G114" s="78" t="s">
        <v>182</v>
      </c>
      <c r="H114" s="78" t="s">
        <v>183</v>
      </c>
      <c r="I114" s="79" t="s">
        <v>151</v>
      </c>
      <c r="J114" s="80" t="n">
        <v>18</v>
      </c>
      <c r="K114" s="80" t="n">
        <v>0</v>
      </c>
      <c r="L114" s="80" t="n">
        <v>0</v>
      </c>
      <c r="M114" s="79" t="s">
        <v>146</v>
      </c>
      <c r="N114" s="79" t="s">
        <v>146</v>
      </c>
      <c r="O114" s="79" t="s">
        <v>146</v>
      </c>
      <c r="P114" s="79" t="s">
        <v>146</v>
      </c>
      <c r="Q114" s="79" t="s">
        <v>146</v>
      </c>
      <c r="R114" s="78"/>
      <c r="S114" s="78"/>
    </row>
    <row r="115" customFormat="false" ht="15" hidden="true" customHeight="false" outlineLevel="0" collapsed="false">
      <c r="A115" s="0" t="str">
        <f aca="false">C115&amp;F115</f>
        <v>LLC_BI__Spread_Statement_Period__cConnectionSentId</v>
      </c>
      <c r="B115" s="0" t="n">
        <f aca="false">IF(H115="double", K115&amp;", "&amp;L115, J115)</f>
        <v>18</v>
      </c>
      <c r="C115" s="78" t="s">
        <v>87</v>
      </c>
      <c r="D115" s="78" t="s">
        <v>88</v>
      </c>
      <c r="E115" s="78" t="s">
        <v>350</v>
      </c>
      <c r="F115" s="78" t="s">
        <v>185</v>
      </c>
      <c r="G115" s="78" t="s">
        <v>186</v>
      </c>
      <c r="H115" s="78" t="s">
        <v>183</v>
      </c>
      <c r="I115" s="79" t="s">
        <v>151</v>
      </c>
      <c r="J115" s="80" t="n">
        <v>18</v>
      </c>
      <c r="K115" s="80" t="n">
        <v>0</v>
      </c>
      <c r="L115" s="80" t="n">
        <v>0</v>
      </c>
      <c r="M115" s="79" t="s">
        <v>146</v>
      </c>
      <c r="N115" s="79" t="s">
        <v>146</v>
      </c>
      <c r="O115" s="79" t="s">
        <v>146</v>
      </c>
      <c r="P115" s="79" t="s">
        <v>146</v>
      </c>
      <c r="Q115" s="79" t="s">
        <v>146</v>
      </c>
      <c r="R115" s="78"/>
      <c r="S115" s="78"/>
    </row>
    <row r="116" customFormat="false" ht="15" hidden="true" customHeight="false" outlineLevel="0" collapsed="false">
      <c r="A116" s="0" t="str">
        <f aca="false">C116&amp;F116</f>
        <v>LLC_BI__Spread_Statement_Period__cLLC_BI__Spread_Statement_Type__c</v>
      </c>
      <c r="B116" s="0" t="n">
        <f aca="false">IF(H116="double", K116&amp;", "&amp;L116, J116)</f>
        <v>18</v>
      </c>
      <c r="C116" s="78" t="s">
        <v>87</v>
      </c>
      <c r="D116" s="78" t="s">
        <v>88</v>
      </c>
      <c r="E116" s="78" t="s">
        <v>351</v>
      </c>
      <c r="F116" s="78" t="s">
        <v>96</v>
      </c>
      <c r="G116" s="78" t="s">
        <v>352</v>
      </c>
      <c r="H116" s="78" t="s">
        <v>353</v>
      </c>
      <c r="I116" s="79" t="s">
        <v>146</v>
      </c>
      <c r="J116" s="80" t="n">
        <v>18</v>
      </c>
      <c r="K116" s="80" t="n">
        <v>0</v>
      </c>
      <c r="L116" s="80" t="n">
        <v>0</v>
      </c>
      <c r="M116" s="79" t="s">
        <v>151</v>
      </c>
      <c r="N116" s="79" t="s">
        <v>146</v>
      </c>
      <c r="O116" s="79" t="s">
        <v>146</v>
      </c>
      <c r="P116" s="79" t="s">
        <v>146</v>
      </c>
      <c r="Q116" s="79" t="s">
        <v>146</v>
      </c>
      <c r="R116" s="78"/>
      <c r="S116" s="78"/>
    </row>
    <row r="117" customFormat="false" ht="15" hidden="true" customHeight="false" outlineLevel="0" collapsed="false">
      <c r="A117" s="0" t="str">
        <f aca="false">C117&amp;F117</f>
        <v>LLC_BI__Spread_Statement_Period__cLLC_BI__Accumulate__c</v>
      </c>
      <c r="B117" s="0" t="n">
        <f aca="false">IF(H117="double", K117&amp;", "&amp;L117, J117)</f>
        <v>0</v>
      </c>
      <c r="C117" s="78" t="s">
        <v>87</v>
      </c>
      <c r="D117" s="78" t="s">
        <v>88</v>
      </c>
      <c r="E117" s="78" t="s">
        <v>354</v>
      </c>
      <c r="F117" s="78" t="s">
        <v>355</v>
      </c>
      <c r="G117" s="78" t="s">
        <v>356</v>
      </c>
      <c r="H117" s="78" t="s">
        <v>155</v>
      </c>
      <c r="I117" s="79" t="s">
        <v>146</v>
      </c>
      <c r="J117" s="80" t="n">
        <v>0</v>
      </c>
      <c r="K117" s="80" t="n">
        <v>0</v>
      </c>
      <c r="L117" s="80" t="n">
        <v>0</v>
      </c>
      <c r="M117" s="79" t="s">
        <v>151</v>
      </c>
      <c r="N117" s="79" t="s">
        <v>146</v>
      </c>
      <c r="O117" s="79" t="s">
        <v>151</v>
      </c>
      <c r="P117" s="79" t="s">
        <v>146</v>
      </c>
      <c r="Q117" s="79" t="s">
        <v>146</v>
      </c>
      <c r="R117" s="78"/>
      <c r="S117" s="78"/>
    </row>
    <row r="118" customFormat="false" ht="15" hidden="true" customHeight="false" outlineLevel="0" collapsed="false">
      <c r="A118" s="0" t="str">
        <f aca="false">C118&amp;F118</f>
        <v>LLC_BI__Spread_Statement_Period__cLLC_BI__Column_Number__c</v>
      </c>
      <c r="B118" s="0" t="str">
        <f aca="false">IF(H118="double", K118&amp;", "&amp;L118, J118)</f>
        <v>18, 0</v>
      </c>
      <c r="C118" s="78" t="s">
        <v>87</v>
      </c>
      <c r="D118" s="78" t="s">
        <v>88</v>
      </c>
      <c r="E118" s="78" t="s">
        <v>357</v>
      </c>
      <c r="F118" s="78" t="s">
        <v>358</v>
      </c>
      <c r="G118" s="78" t="s">
        <v>359</v>
      </c>
      <c r="H118" s="78" t="s">
        <v>360</v>
      </c>
      <c r="I118" s="79" t="s">
        <v>146</v>
      </c>
      <c r="J118" s="80" t="n">
        <v>0</v>
      </c>
      <c r="K118" s="80" t="n">
        <v>18</v>
      </c>
      <c r="L118" s="80" t="n">
        <v>0</v>
      </c>
      <c r="M118" s="79" t="s">
        <v>151</v>
      </c>
      <c r="N118" s="79" t="s">
        <v>146</v>
      </c>
      <c r="O118" s="79" t="s">
        <v>151</v>
      </c>
      <c r="P118" s="79" t="s">
        <v>146</v>
      </c>
      <c r="Q118" s="79" t="s">
        <v>146</v>
      </c>
      <c r="R118" s="78"/>
      <c r="S118" s="78"/>
    </row>
    <row r="119" customFormat="false" ht="15" hidden="true" customHeight="false" outlineLevel="0" collapsed="false">
      <c r="A119" s="0" t="str">
        <f aca="false">C119&amp;F119</f>
        <v>LLC_BI__Spread_Statement_Period__cLLC_BI__Month__c</v>
      </c>
      <c r="B119" s="0" t="str">
        <f aca="false">IF(H119="double", K119&amp;", "&amp;L119, J119)</f>
        <v>18, 0</v>
      </c>
      <c r="C119" s="78" t="s">
        <v>87</v>
      </c>
      <c r="D119" s="78" t="s">
        <v>88</v>
      </c>
      <c r="E119" s="78" t="s">
        <v>361</v>
      </c>
      <c r="F119" s="78" t="s">
        <v>362</v>
      </c>
      <c r="G119" s="78" t="s">
        <v>363</v>
      </c>
      <c r="H119" s="78" t="s">
        <v>360</v>
      </c>
      <c r="I119" s="79" t="s">
        <v>146</v>
      </c>
      <c r="J119" s="80" t="n">
        <v>0</v>
      </c>
      <c r="K119" s="80" t="n">
        <v>18</v>
      </c>
      <c r="L119" s="80" t="n">
        <v>0</v>
      </c>
      <c r="M119" s="79" t="s">
        <v>151</v>
      </c>
      <c r="N119" s="79" t="s">
        <v>146</v>
      </c>
      <c r="O119" s="79" t="s">
        <v>151</v>
      </c>
      <c r="P119" s="79" t="s">
        <v>146</v>
      </c>
      <c r="Q119" s="79" t="s">
        <v>146</v>
      </c>
      <c r="R119" s="78"/>
      <c r="S119" s="78"/>
    </row>
    <row r="120" customFormat="false" ht="15" hidden="true" customHeight="false" outlineLevel="0" collapsed="false">
      <c r="A120" s="0" t="str">
        <f aca="false">C120&amp;F120</f>
        <v>LLC_BI__Spread_Statement_Period__cLLC_BI__Name_Override__c</v>
      </c>
      <c r="B120" s="0" t="n">
        <f aca="false">IF(H120="double", K120&amp;", "&amp;L120, J120)</f>
        <v>255</v>
      </c>
      <c r="C120" s="78" t="s">
        <v>87</v>
      </c>
      <c r="D120" s="78" t="s">
        <v>88</v>
      </c>
      <c r="E120" s="78" t="s">
        <v>364</v>
      </c>
      <c r="F120" s="78" t="s">
        <v>365</v>
      </c>
      <c r="G120" s="78" t="s">
        <v>1</v>
      </c>
      <c r="H120" s="78" t="s">
        <v>158</v>
      </c>
      <c r="I120" s="79" t="s">
        <v>151</v>
      </c>
      <c r="J120" s="80" t="n">
        <v>255</v>
      </c>
      <c r="K120" s="80" t="n">
        <v>0</v>
      </c>
      <c r="L120" s="80" t="n">
        <v>0</v>
      </c>
      <c r="M120" s="79" t="s">
        <v>151</v>
      </c>
      <c r="N120" s="79" t="s">
        <v>146</v>
      </c>
      <c r="O120" s="79" t="s">
        <v>151</v>
      </c>
      <c r="P120" s="79" t="s">
        <v>146</v>
      </c>
      <c r="Q120" s="79" t="s">
        <v>146</v>
      </c>
      <c r="R120" s="78"/>
      <c r="S120" s="78" t="s">
        <v>366</v>
      </c>
    </row>
    <row r="121" customFormat="false" ht="15" hidden="true" customHeight="false" outlineLevel="0" collapsed="false">
      <c r="A121" s="0" t="str">
        <f aca="false">C121&amp;F121</f>
        <v>LLC_BI__Spread_Statement_Period__cLLC_BI__Period_Out_Of_Range__c</v>
      </c>
      <c r="B121" s="0" t="str">
        <f aca="false">IF(H121="double", K121&amp;", "&amp;L121, J121)</f>
        <v>18, 0</v>
      </c>
      <c r="C121" s="78" t="s">
        <v>87</v>
      </c>
      <c r="D121" s="78" t="s">
        <v>88</v>
      </c>
      <c r="E121" s="78" t="s">
        <v>367</v>
      </c>
      <c r="F121" s="78" t="s">
        <v>368</v>
      </c>
      <c r="G121" s="78" t="s">
        <v>369</v>
      </c>
      <c r="H121" s="78" t="s">
        <v>360</v>
      </c>
      <c r="I121" s="79" t="s">
        <v>151</v>
      </c>
      <c r="J121" s="80" t="n">
        <v>0</v>
      </c>
      <c r="K121" s="80" t="n">
        <v>18</v>
      </c>
      <c r="L121" s="80" t="n">
        <v>0</v>
      </c>
      <c r="M121" s="79" t="s">
        <v>151</v>
      </c>
      <c r="N121" s="79" t="s">
        <v>146</v>
      </c>
      <c r="O121" s="79" t="s">
        <v>146</v>
      </c>
      <c r="P121" s="79" t="s">
        <v>146</v>
      </c>
      <c r="Q121" s="79" t="s">
        <v>151</v>
      </c>
      <c r="R121" s="78" t="s">
        <v>370</v>
      </c>
      <c r="S121" s="78"/>
    </row>
    <row r="122" customFormat="false" ht="15" hidden="true" customHeight="false" outlineLevel="0" collapsed="false">
      <c r="A122" s="0" t="str">
        <f aca="false">C122&amp;F122</f>
        <v>LLC_BI__Spread_Statement_Period__cLLC_BI__Year_Out_Range__c</v>
      </c>
      <c r="B122" s="0" t="str">
        <f aca="false">IF(H122="double", K122&amp;", "&amp;L122, J122)</f>
        <v>18, 0</v>
      </c>
      <c r="C122" s="78" t="s">
        <v>87</v>
      </c>
      <c r="D122" s="78" t="s">
        <v>88</v>
      </c>
      <c r="E122" s="78" t="s">
        <v>371</v>
      </c>
      <c r="F122" s="78" t="s">
        <v>372</v>
      </c>
      <c r="G122" s="78" t="s">
        <v>373</v>
      </c>
      <c r="H122" s="78" t="s">
        <v>360</v>
      </c>
      <c r="I122" s="79" t="s">
        <v>151</v>
      </c>
      <c r="J122" s="80" t="n">
        <v>0</v>
      </c>
      <c r="K122" s="80" t="n">
        <v>18</v>
      </c>
      <c r="L122" s="80" t="n">
        <v>0</v>
      </c>
      <c r="M122" s="79" t="s">
        <v>151</v>
      </c>
      <c r="N122" s="79" t="s">
        <v>146</v>
      </c>
      <c r="O122" s="79" t="s">
        <v>146</v>
      </c>
      <c r="P122" s="79" t="s">
        <v>146</v>
      </c>
      <c r="Q122" s="79" t="s">
        <v>151</v>
      </c>
      <c r="R122" s="78" t="s">
        <v>374</v>
      </c>
      <c r="S122" s="78"/>
    </row>
    <row r="123" customFormat="false" ht="15" hidden="true" customHeight="false" outlineLevel="0" collapsed="false">
      <c r="A123" s="0" t="str">
        <f aca="false">C123&amp;F123</f>
        <v>LLC_BI__Spread_Statement_Period__cLLC_BI__Year__c</v>
      </c>
      <c r="B123" s="0" t="str">
        <f aca="false">IF(H123="double", K123&amp;", "&amp;L123, J123)</f>
        <v>18, 0</v>
      </c>
      <c r="C123" s="78" t="s">
        <v>87</v>
      </c>
      <c r="D123" s="78" t="s">
        <v>88</v>
      </c>
      <c r="E123" s="78" t="s">
        <v>375</v>
      </c>
      <c r="F123" s="78" t="s">
        <v>376</v>
      </c>
      <c r="G123" s="78" t="s">
        <v>377</v>
      </c>
      <c r="H123" s="78" t="s">
        <v>360</v>
      </c>
      <c r="I123" s="79" t="s">
        <v>146</v>
      </c>
      <c r="J123" s="80" t="n">
        <v>0</v>
      </c>
      <c r="K123" s="80" t="n">
        <v>18</v>
      </c>
      <c r="L123" s="80" t="n">
        <v>0</v>
      </c>
      <c r="M123" s="79" t="s">
        <v>151</v>
      </c>
      <c r="N123" s="79" t="s">
        <v>146</v>
      </c>
      <c r="O123" s="79" t="s">
        <v>151</v>
      </c>
      <c r="P123" s="79" t="s">
        <v>146</v>
      </c>
      <c r="Q123" s="79" t="s">
        <v>146</v>
      </c>
      <c r="R123" s="78"/>
      <c r="S123" s="78"/>
    </row>
    <row r="124" customFormat="false" ht="15" hidden="true" customHeight="false" outlineLevel="0" collapsed="false">
      <c r="A124" s="0" t="str">
        <f aca="false">C124&amp;F124</f>
        <v>LLC_BI__Spread_Statement_Period__cLLC_BI__lookupKey__c</v>
      </c>
      <c r="B124" s="0" t="n">
        <f aca="false">IF(H124="double", K124&amp;", "&amp;L124, J124)</f>
        <v>255</v>
      </c>
      <c r="C124" s="78" t="s">
        <v>87</v>
      </c>
      <c r="D124" s="78" t="s">
        <v>88</v>
      </c>
      <c r="E124" s="78" t="s">
        <v>378</v>
      </c>
      <c r="F124" s="78" t="s">
        <v>192</v>
      </c>
      <c r="G124" s="78" t="s">
        <v>379</v>
      </c>
      <c r="H124" s="78" t="s">
        <v>158</v>
      </c>
      <c r="I124" s="79" t="s">
        <v>151</v>
      </c>
      <c r="J124" s="80" t="n">
        <v>255</v>
      </c>
      <c r="K124" s="80" t="n">
        <v>0</v>
      </c>
      <c r="L124" s="80" t="n">
        <v>0</v>
      </c>
      <c r="M124" s="79" t="s">
        <v>151</v>
      </c>
      <c r="N124" s="79" t="s">
        <v>151</v>
      </c>
      <c r="O124" s="79" t="s">
        <v>151</v>
      </c>
      <c r="P124" s="79" t="s">
        <v>146</v>
      </c>
      <c r="Q124" s="79" t="s">
        <v>146</v>
      </c>
      <c r="R124" s="78"/>
      <c r="S124" s="78"/>
    </row>
    <row r="125" customFormat="false" ht="15" hidden="true" customHeight="false" outlineLevel="0" collapsed="false">
      <c r="A125" s="0" t="str">
        <f aca="false">C125&amp;F125</f>
        <v>LLC_BI__Spread_Statement_Period__cLLC_BI__externalLookupKey__c</v>
      </c>
      <c r="B125" s="0" t="n">
        <f aca="false">IF(H125="double", K125&amp;", "&amp;L125, J125)</f>
        <v>36</v>
      </c>
      <c r="C125" s="78" t="s">
        <v>87</v>
      </c>
      <c r="D125" s="78" t="s">
        <v>88</v>
      </c>
      <c r="E125" s="78" t="s">
        <v>380</v>
      </c>
      <c r="F125" s="78" t="s">
        <v>381</v>
      </c>
      <c r="G125" s="78" t="s">
        <v>382</v>
      </c>
      <c r="H125" s="78" t="s">
        <v>158</v>
      </c>
      <c r="I125" s="79" t="s">
        <v>146</v>
      </c>
      <c r="J125" s="80" t="n">
        <v>36</v>
      </c>
      <c r="K125" s="80" t="n">
        <v>0</v>
      </c>
      <c r="L125" s="80" t="n">
        <v>0</v>
      </c>
      <c r="M125" s="79" t="s">
        <v>151</v>
      </c>
      <c r="N125" s="79" t="s">
        <v>151</v>
      </c>
      <c r="O125" s="79" t="s">
        <v>151</v>
      </c>
      <c r="P125" s="79" t="s">
        <v>151</v>
      </c>
      <c r="Q125" s="79" t="s">
        <v>146</v>
      </c>
      <c r="R125" s="78"/>
      <c r="S125" s="78"/>
    </row>
    <row r="126" customFormat="false" ht="15" hidden="true" customHeight="false" outlineLevel="0" collapsed="false">
      <c r="A126" s="0" t="str">
        <f aca="false">C126&amp;F126</f>
        <v>LLC_BI__Spread_Statement_Period__cLLC_BI__Analyst__c</v>
      </c>
      <c r="B126" s="0" t="n">
        <f aca="false">IF(H126="double", K126&amp;", "&amp;L126, J126)</f>
        <v>18</v>
      </c>
      <c r="C126" s="78" t="s">
        <v>87</v>
      </c>
      <c r="D126" s="78" t="s">
        <v>88</v>
      </c>
      <c r="E126" s="78" t="s">
        <v>383</v>
      </c>
      <c r="F126" s="78" t="s">
        <v>384</v>
      </c>
      <c r="G126" s="78" t="s">
        <v>385</v>
      </c>
      <c r="H126" s="78" t="s">
        <v>170</v>
      </c>
      <c r="I126" s="79" t="s">
        <v>151</v>
      </c>
      <c r="J126" s="80" t="n">
        <v>18</v>
      </c>
      <c r="K126" s="80" t="n">
        <v>0</v>
      </c>
      <c r="L126" s="80" t="n">
        <v>0</v>
      </c>
      <c r="M126" s="79" t="s">
        <v>151</v>
      </c>
      <c r="N126" s="79" t="s">
        <v>146</v>
      </c>
      <c r="O126" s="79" t="s">
        <v>151</v>
      </c>
      <c r="P126" s="79" t="s">
        <v>146</v>
      </c>
      <c r="Q126" s="79" t="s">
        <v>146</v>
      </c>
      <c r="R126" s="78"/>
      <c r="S126" s="78"/>
    </row>
    <row r="127" customFormat="false" ht="15" hidden="true" customHeight="false" outlineLevel="0" collapsed="false">
      <c r="A127" s="0" t="str">
        <f aca="false">C127&amp;F127</f>
        <v>LLC_BI__Spread_Statement_Period__cLLC_BI__Number_of_Periods__c</v>
      </c>
      <c r="B127" s="0" t="str">
        <f aca="false">IF(H127="double", K127&amp;", "&amp;L127, J127)</f>
        <v>18, 0</v>
      </c>
      <c r="C127" s="78" t="s">
        <v>87</v>
      </c>
      <c r="D127" s="78" t="s">
        <v>88</v>
      </c>
      <c r="E127" s="78" t="s">
        <v>386</v>
      </c>
      <c r="F127" s="78" t="s">
        <v>387</v>
      </c>
      <c r="G127" s="78" t="s">
        <v>388</v>
      </c>
      <c r="H127" s="78" t="s">
        <v>360</v>
      </c>
      <c r="I127" s="79" t="s">
        <v>151</v>
      </c>
      <c r="J127" s="80" t="n">
        <v>0</v>
      </c>
      <c r="K127" s="80" t="n">
        <v>18</v>
      </c>
      <c r="L127" s="80" t="n">
        <v>0</v>
      </c>
      <c r="M127" s="79" t="s">
        <v>151</v>
      </c>
      <c r="N127" s="79" t="s">
        <v>146</v>
      </c>
      <c r="O127" s="79" t="s">
        <v>151</v>
      </c>
      <c r="P127" s="79" t="s">
        <v>146</v>
      </c>
      <c r="Q127" s="79" t="s">
        <v>146</v>
      </c>
      <c r="R127" s="78"/>
      <c r="S127" s="78"/>
    </row>
    <row r="128" customFormat="false" ht="15" hidden="true" customHeight="false" outlineLevel="0" collapsed="false">
      <c r="A128" s="0" t="str">
        <f aca="false">C128&amp;F128</f>
        <v>LLC_BI__Spread_Statement_Period__cLLC_BI__Period_Key__c</v>
      </c>
      <c r="B128" s="0" t="n">
        <f aca="false">IF(H128="double", K128&amp;", "&amp;L128, J128)</f>
        <v>1300</v>
      </c>
      <c r="C128" s="78" t="s">
        <v>87</v>
      </c>
      <c r="D128" s="78" t="s">
        <v>88</v>
      </c>
      <c r="E128" s="78" t="s">
        <v>389</v>
      </c>
      <c r="F128" s="78" t="s">
        <v>390</v>
      </c>
      <c r="G128" s="78" t="s">
        <v>391</v>
      </c>
      <c r="H128" s="78" t="s">
        <v>158</v>
      </c>
      <c r="I128" s="79" t="s">
        <v>151</v>
      </c>
      <c r="J128" s="80" t="n">
        <v>1300</v>
      </c>
      <c r="K128" s="80" t="n">
        <v>0</v>
      </c>
      <c r="L128" s="80" t="n">
        <v>0</v>
      </c>
      <c r="M128" s="79" t="s">
        <v>151</v>
      </c>
      <c r="N128" s="79" t="s">
        <v>146</v>
      </c>
      <c r="O128" s="79" t="s">
        <v>146</v>
      </c>
      <c r="P128" s="79" t="s">
        <v>146</v>
      </c>
      <c r="Q128" s="79" t="s">
        <v>151</v>
      </c>
      <c r="R128" s="78" t="s">
        <v>392</v>
      </c>
      <c r="S128" s="78"/>
    </row>
    <row r="129" customFormat="false" ht="15" hidden="true" customHeight="false" outlineLevel="0" collapsed="false">
      <c r="A129" s="0" t="str">
        <f aca="false">C129&amp;F129</f>
        <v>LLC_BI__Spread_Statement_Period__cLLC_BI__Selected__c</v>
      </c>
      <c r="B129" s="0" t="n">
        <f aca="false">IF(H129="double", K129&amp;", "&amp;L129, J129)</f>
        <v>0</v>
      </c>
      <c r="C129" s="78" t="s">
        <v>87</v>
      </c>
      <c r="D129" s="78" t="s">
        <v>88</v>
      </c>
      <c r="E129" s="78" t="s">
        <v>393</v>
      </c>
      <c r="F129" s="78" t="s">
        <v>394</v>
      </c>
      <c r="G129" s="78" t="s">
        <v>395</v>
      </c>
      <c r="H129" s="78" t="s">
        <v>155</v>
      </c>
      <c r="I129" s="79" t="s">
        <v>146</v>
      </c>
      <c r="J129" s="80" t="n">
        <v>0</v>
      </c>
      <c r="K129" s="80" t="n">
        <v>0</v>
      </c>
      <c r="L129" s="80" t="n">
        <v>0</v>
      </c>
      <c r="M129" s="79" t="s">
        <v>151</v>
      </c>
      <c r="N129" s="79" t="s">
        <v>146</v>
      </c>
      <c r="O129" s="79" t="s">
        <v>151</v>
      </c>
      <c r="P129" s="79" t="s">
        <v>146</v>
      </c>
      <c r="Q129" s="79" t="s">
        <v>146</v>
      </c>
      <c r="R129" s="78"/>
      <c r="S129" s="78"/>
    </row>
    <row r="130" customFormat="false" ht="15" hidden="true" customHeight="false" outlineLevel="0" collapsed="false">
      <c r="A130" s="0" t="str">
        <f aca="false">C130&amp;F130</f>
        <v>LLC_BI__Spread_Statement_Period__cLLC_BI__Source__c</v>
      </c>
      <c r="B130" s="0" t="n">
        <f aca="false">IF(H130="double", K130&amp;", "&amp;L130, J130)</f>
        <v>255</v>
      </c>
      <c r="C130" s="78" t="s">
        <v>87</v>
      </c>
      <c r="D130" s="78" t="s">
        <v>88</v>
      </c>
      <c r="E130" s="78" t="s">
        <v>396</v>
      </c>
      <c r="F130" s="78" t="s">
        <v>397</v>
      </c>
      <c r="G130" s="78" t="s">
        <v>398</v>
      </c>
      <c r="H130" s="78" t="s">
        <v>162</v>
      </c>
      <c r="I130" s="79" t="s">
        <v>151</v>
      </c>
      <c r="J130" s="80" t="n">
        <v>255</v>
      </c>
      <c r="K130" s="80" t="n">
        <v>0</v>
      </c>
      <c r="L130" s="80" t="n">
        <v>0</v>
      </c>
      <c r="M130" s="79" t="s">
        <v>151</v>
      </c>
      <c r="N130" s="79" t="s">
        <v>146</v>
      </c>
      <c r="O130" s="79" t="s">
        <v>151</v>
      </c>
      <c r="P130" s="79" t="s">
        <v>146</v>
      </c>
      <c r="Q130" s="79" t="s">
        <v>146</v>
      </c>
      <c r="R130" s="78"/>
      <c r="S130" s="78"/>
    </row>
    <row r="131" customFormat="false" ht="15" hidden="true" customHeight="false" outlineLevel="0" collapsed="false">
      <c r="A131" s="0" t="str">
        <f aca="false">C131&amp;F131</f>
        <v>LLC_BI__Spread_Statement_Period__cLLC_BI__Statement_Date__c</v>
      </c>
      <c r="B131" s="0" t="n">
        <f aca="false">IF(H131="double", K131&amp;", "&amp;L131, J131)</f>
        <v>0</v>
      </c>
      <c r="C131" s="78" t="s">
        <v>87</v>
      </c>
      <c r="D131" s="78" t="s">
        <v>88</v>
      </c>
      <c r="E131" s="78" t="s">
        <v>399</v>
      </c>
      <c r="F131" s="78" t="s">
        <v>400</v>
      </c>
      <c r="G131" s="78" t="s">
        <v>401</v>
      </c>
      <c r="H131" s="78" t="s">
        <v>210</v>
      </c>
      <c r="I131" s="79" t="s">
        <v>151</v>
      </c>
      <c r="J131" s="80" t="n">
        <v>0</v>
      </c>
      <c r="K131" s="80" t="n">
        <v>0</v>
      </c>
      <c r="L131" s="80" t="n">
        <v>0</v>
      </c>
      <c r="M131" s="79" t="s">
        <v>151</v>
      </c>
      <c r="N131" s="79" t="s">
        <v>146</v>
      </c>
      <c r="O131" s="79" t="s">
        <v>151</v>
      </c>
      <c r="P131" s="79" t="s">
        <v>146</v>
      </c>
      <c r="Q131" s="79" t="s">
        <v>146</v>
      </c>
      <c r="R131" s="78"/>
      <c r="S131" s="78"/>
    </row>
    <row r="132" customFormat="false" ht="15" hidden="true" customHeight="false" outlineLevel="0" collapsed="false">
      <c r="A132" s="0" t="str">
        <f aca="false">C132&amp;F132</f>
        <v>LLC_BI__Spread_Statement_Period__cLLC_BI__Is_Fiscal_Year__c</v>
      </c>
      <c r="B132" s="0" t="n">
        <f aca="false">IF(H132="double", K132&amp;", "&amp;L132, J132)</f>
        <v>0</v>
      </c>
      <c r="C132" s="78" t="s">
        <v>87</v>
      </c>
      <c r="D132" s="78" t="s">
        <v>88</v>
      </c>
      <c r="E132" s="78" t="s">
        <v>402</v>
      </c>
      <c r="F132" s="78" t="s">
        <v>403</v>
      </c>
      <c r="G132" s="78" t="s">
        <v>404</v>
      </c>
      <c r="H132" s="78" t="s">
        <v>155</v>
      </c>
      <c r="I132" s="79" t="s">
        <v>146</v>
      </c>
      <c r="J132" s="80" t="n">
        <v>0</v>
      </c>
      <c r="K132" s="80" t="n">
        <v>0</v>
      </c>
      <c r="L132" s="80" t="n">
        <v>0</v>
      </c>
      <c r="M132" s="79" t="s">
        <v>151</v>
      </c>
      <c r="N132" s="79" t="s">
        <v>146</v>
      </c>
      <c r="O132" s="79" t="s">
        <v>151</v>
      </c>
      <c r="P132" s="79" t="s">
        <v>146</v>
      </c>
      <c r="Q132" s="79" t="s">
        <v>146</v>
      </c>
      <c r="R132" s="78"/>
      <c r="S132" s="78"/>
    </row>
    <row r="133" customFormat="false" ht="15" hidden="true" customHeight="false" outlineLevel="0" collapsed="false">
      <c r="A133" s="0" t="str">
        <f aca="false">C133&amp;F133</f>
        <v>LLC_BI__Spread_Statement_Period__cLLC_BI__Is_Global_Analysis_Year__c</v>
      </c>
      <c r="B133" s="0" t="n">
        <f aca="false">IF(H133="double", K133&amp;", "&amp;L133, J133)</f>
        <v>0</v>
      </c>
      <c r="C133" s="78" t="s">
        <v>87</v>
      </c>
      <c r="D133" s="78" t="s">
        <v>88</v>
      </c>
      <c r="E133" s="78" t="s">
        <v>405</v>
      </c>
      <c r="F133" s="78" t="s">
        <v>406</v>
      </c>
      <c r="G133" s="78" t="s">
        <v>407</v>
      </c>
      <c r="H133" s="78" t="s">
        <v>155</v>
      </c>
      <c r="I133" s="79" t="s">
        <v>146</v>
      </c>
      <c r="J133" s="80" t="n">
        <v>0</v>
      </c>
      <c r="K133" s="80" t="n">
        <v>0</v>
      </c>
      <c r="L133" s="80" t="n">
        <v>0</v>
      </c>
      <c r="M133" s="79" t="s">
        <v>151</v>
      </c>
      <c r="N133" s="79" t="s">
        <v>146</v>
      </c>
      <c r="O133" s="79" t="s">
        <v>151</v>
      </c>
      <c r="P133" s="79" t="s">
        <v>146</v>
      </c>
      <c r="Q133" s="79" t="s">
        <v>146</v>
      </c>
      <c r="R133" s="78"/>
      <c r="S133" s="78" t="s">
        <v>408</v>
      </c>
    </row>
    <row r="134" customFormat="false" ht="15" hidden="true" customHeight="false" outlineLevel="0" collapsed="false">
      <c r="A134" s="0" t="str">
        <f aca="false">C134&amp;F134</f>
        <v>LLC_BI__Spread_Statement_Period__cLLC_BI__Selected_In_Global__c</v>
      </c>
      <c r="B134" s="0" t="n">
        <f aca="false">IF(H134="double", K134&amp;", "&amp;L134, J134)</f>
        <v>0</v>
      </c>
      <c r="C134" s="78" t="s">
        <v>87</v>
      </c>
      <c r="D134" s="78" t="s">
        <v>88</v>
      </c>
      <c r="E134" s="78" t="s">
        <v>409</v>
      </c>
      <c r="F134" s="78" t="s">
        <v>410</v>
      </c>
      <c r="G134" s="78" t="s">
        <v>411</v>
      </c>
      <c r="H134" s="78" t="s">
        <v>155</v>
      </c>
      <c r="I134" s="79" t="s">
        <v>146</v>
      </c>
      <c r="J134" s="80" t="n">
        <v>0</v>
      </c>
      <c r="K134" s="80" t="n">
        <v>0</v>
      </c>
      <c r="L134" s="80" t="n">
        <v>0</v>
      </c>
      <c r="M134" s="79" t="s">
        <v>151</v>
      </c>
      <c r="N134" s="79" t="s">
        <v>146</v>
      </c>
      <c r="O134" s="79" t="s">
        <v>151</v>
      </c>
      <c r="P134" s="79" t="s">
        <v>146</v>
      </c>
      <c r="Q134" s="79" t="s">
        <v>146</v>
      </c>
      <c r="R134" s="78"/>
      <c r="S134" s="78"/>
    </row>
    <row r="135" customFormat="false" ht="15" hidden="true" customHeight="false" outlineLevel="0" collapsed="false">
      <c r="A135" s="0" t="str">
        <f aca="false">C135&amp;F135</f>
        <v>LLC_BI__Spread_Statement_Period__cLLC_BI__Fiscal_Year_TTM_Period__c</v>
      </c>
      <c r="B135" s="0" t="n">
        <f aca="false">IF(H135="double", K135&amp;", "&amp;L135, J135)</f>
        <v>18</v>
      </c>
      <c r="C135" s="78" t="s">
        <v>87</v>
      </c>
      <c r="D135" s="78" t="s">
        <v>88</v>
      </c>
      <c r="E135" s="78" t="s">
        <v>412</v>
      </c>
      <c r="F135" s="78" t="s">
        <v>413</v>
      </c>
      <c r="G135" s="78" t="s">
        <v>414</v>
      </c>
      <c r="H135" s="78" t="s">
        <v>253</v>
      </c>
      <c r="I135" s="79" t="s">
        <v>151</v>
      </c>
      <c r="J135" s="80" t="n">
        <v>18</v>
      </c>
      <c r="K135" s="80" t="n">
        <v>0</v>
      </c>
      <c r="L135" s="80" t="n">
        <v>0</v>
      </c>
      <c r="M135" s="79" t="s">
        <v>151</v>
      </c>
      <c r="N135" s="79" t="s">
        <v>146</v>
      </c>
      <c r="O135" s="79" t="s">
        <v>151</v>
      </c>
      <c r="P135" s="79" t="s">
        <v>146</v>
      </c>
      <c r="Q135" s="79" t="s">
        <v>146</v>
      </c>
      <c r="R135" s="78"/>
      <c r="S135" s="78"/>
    </row>
    <row r="136" customFormat="false" ht="15" hidden="true" customHeight="false" outlineLevel="0" collapsed="false">
      <c r="A136" s="0" t="str">
        <f aca="false">C136&amp;F136</f>
        <v>LLC_BI__Spread_Statement_Period__cLLC_BI__Initial_Interim_TTM_Period__c</v>
      </c>
      <c r="B136" s="0" t="n">
        <f aca="false">IF(H136="double", K136&amp;", "&amp;L136, J136)</f>
        <v>18</v>
      </c>
      <c r="C136" s="78" t="s">
        <v>87</v>
      </c>
      <c r="D136" s="78" t="s">
        <v>88</v>
      </c>
      <c r="E136" s="78" t="s">
        <v>415</v>
      </c>
      <c r="F136" s="78" t="s">
        <v>416</v>
      </c>
      <c r="G136" s="78" t="s">
        <v>417</v>
      </c>
      <c r="H136" s="78" t="s">
        <v>253</v>
      </c>
      <c r="I136" s="79" t="s">
        <v>151</v>
      </c>
      <c r="J136" s="80" t="n">
        <v>18</v>
      </c>
      <c r="K136" s="80" t="n">
        <v>0</v>
      </c>
      <c r="L136" s="80" t="n">
        <v>0</v>
      </c>
      <c r="M136" s="79" t="s">
        <v>151</v>
      </c>
      <c r="N136" s="79" t="s">
        <v>146</v>
      </c>
      <c r="O136" s="79" t="s">
        <v>151</v>
      </c>
      <c r="P136" s="79" t="s">
        <v>146</v>
      </c>
      <c r="Q136" s="79" t="s">
        <v>146</v>
      </c>
      <c r="R136" s="78"/>
      <c r="S136" s="78"/>
    </row>
    <row r="137" customFormat="false" ht="15" hidden="true" customHeight="false" outlineLevel="0" collapsed="false">
      <c r="A137" s="0" t="str">
        <f aca="false">C137&amp;F137</f>
        <v>LLC_BI__Spread_Statement_Period__cLLC_BI__Trailing_Interim_TTM_Period__c</v>
      </c>
      <c r="B137" s="0" t="n">
        <f aca="false">IF(H137="double", K137&amp;", "&amp;L137, J137)</f>
        <v>18</v>
      </c>
      <c r="C137" s="78" t="s">
        <v>87</v>
      </c>
      <c r="D137" s="78" t="s">
        <v>88</v>
      </c>
      <c r="E137" s="78" t="s">
        <v>418</v>
      </c>
      <c r="F137" s="78" t="s">
        <v>419</v>
      </c>
      <c r="G137" s="78" t="s">
        <v>420</v>
      </c>
      <c r="H137" s="78" t="s">
        <v>253</v>
      </c>
      <c r="I137" s="79" t="s">
        <v>151</v>
      </c>
      <c r="J137" s="80" t="n">
        <v>18</v>
      </c>
      <c r="K137" s="80" t="n">
        <v>0</v>
      </c>
      <c r="L137" s="80" t="n">
        <v>0</v>
      </c>
      <c r="M137" s="79" t="s">
        <v>151</v>
      </c>
      <c r="N137" s="79" t="s">
        <v>146</v>
      </c>
      <c r="O137" s="79" t="s">
        <v>151</v>
      </c>
      <c r="P137" s="79" t="s">
        <v>146</v>
      </c>
      <c r="Q137" s="79" t="s">
        <v>146</v>
      </c>
      <c r="R137" s="78"/>
      <c r="S137" s="78"/>
    </row>
    <row r="138" customFormat="false" ht="15" hidden="true" customHeight="false" outlineLevel="0" collapsed="false">
      <c r="A138" s="0" t="str">
        <f aca="false">C138&amp;F138</f>
        <v>LLC_BI__Spread_Statement_Period__cLLC_BI__Type__c</v>
      </c>
      <c r="B138" s="0" t="n">
        <f aca="false">IF(H138="double", K138&amp;", "&amp;L138, J138)</f>
        <v>255</v>
      </c>
      <c r="C138" s="78" t="s">
        <v>87</v>
      </c>
      <c r="D138" s="78" t="s">
        <v>88</v>
      </c>
      <c r="E138" s="78" t="s">
        <v>421</v>
      </c>
      <c r="F138" s="78" t="s">
        <v>275</v>
      </c>
      <c r="G138" s="78" t="s">
        <v>131</v>
      </c>
      <c r="H138" s="78" t="s">
        <v>162</v>
      </c>
      <c r="I138" s="79" t="s">
        <v>151</v>
      </c>
      <c r="J138" s="80" t="n">
        <v>255</v>
      </c>
      <c r="K138" s="80" t="n">
        <v>0</v>
      </c>
      <c r="L138" s="80" t="n">
        <v>0</v>
      </c>
      <c r="M138" s="79" t="s">
        <v>151</v>
      </c>
      <c r="N138" s="79" t="s">
        <v>146</v>
      </c>
      <c r="O138" s="79" t="s">
        <v>151</v>
      </c>
      <c r="P138" s="79" t="s">
        <v>146</v>
      </c>
      <c r="Q138" s="79" t="s">
        <v>146</v>
      </c>
      <c r="R138" s="78"/>
      <c r="S138" s="78"/>
    </row>
    <row r="139" customFormat="false" ht="15" hidden="true" customHeight="false" outlineLevel="0" collapsed="false">
      <c r="A139" s="0" t="str">
        <f aca="false">C139&amp;F139</f>
        <v>LLC_BI__Spread_Statement_Period__cLLC_BI__Collateral_Column_Title__c</v>
      </c>
      <c r="B139" s="0" t="n">
        <f aca="false">IF(H139="double", K139&amp;", "&amp;L139, J139)</f>
        <v>255</v>
      </c>
      <c r="C139" s="78" t="s">
        <v>87</v>
      </c>
      <c r="D139" s="78" t="s">
        <v>88</v>
      </c>
      <c r="E139" s="78" t="s">
        <v>422</v>
      </c>
      <c r="F139" s="78" t="s">
        <v>423</v>
      </c>
      <c r="G139" s="78" t="s">
        <v>424</v>
      </c>
      <c r="H139" s="78" t="s">
        <v>162</v>
      </c>
      <c r="I139" s="79" t="s">
        <v>151</v>
      </c>
      <c r="J139" s="80" t="n">
        <v>255</v>
      </c>
      <c r="K139" s="80" t="n">
        <v>0</v>
      </c>
      <c r="L139" s="80" t="n">
        <v>0</v>
      </c>
      <c r="M139" s="79" t="s">
        <v>151</v>
      </c>
      <c r="N139" s="79" t="s">
        <v>146</v>
      </c>
      <c r="O139" s="79" t="s">
        <v>151</v>
      </c>
      <c r="P139" s="79" t="s">
        <v>146</v>
      </c>
      <c r="Q139" s="79" t="s">
        <v>146</v>
      </c>
      <c r="R139" s="78"/>
      <c r="S139" s="78"/>
    </row>
    <row r="140" customFormat="false" ht="15" hidden="true" customHeight="false" outlineLevel="0" collapsed="false">
      <c r="A140" s="0" t="str">
        <f aca="false">C140&amp;F140</f>
        <v>LLC_BI__Spread_Statement_Period__cLLC_BI__Year_Hidden_In_Global__c</v>
      </c>
      <c r="B140" s="0" t="n">
        <f aca="false">IF(H140="double", K140&amp;", "&amp;L140, J140)</f>
        <v>0</v>
      </c>
      <c r="C140" s="78" t="s">
        <v>87</v>
      </c>
      <c r="D140" s="78" t="s">
        <v>88</v>
      </c>
      <c r="E140" s="78" t="s">
        <v>425</v>
      </c>
      <c r="F140" s="78" t="s">
        <v>426</v>
      </c>
      <c r="G140" s="78" t="s">
        <v>427</v>
      </c>
      <c r="H140" s="78" t="s">
        <v>155</v>
      </c>
      <c r="I140" s="79" t="s">
        <v>146</v>
      </c>
      <c r="J140" s="80" t="n">
        <v>0</v>
      </c>
      <c r="K140" s="80" t="n">
        <v>0</v>
      </c>
      <c r="L140" s="80" t="n">
        <v>0</v>
      </c>
      <c r="M140" s="79" t="s">
        <v>151</v>
      </c>
      <c r="N140" s="79" t="s">
        <v>146</v>
      </c>
      <c r="O140" s="79" t="s">
        <v>151</v>
      </c>
      <c r="P140" s="79" t="s">
        <v>146</v>
      </c>
      <c r="Q140" s="79" t="s">
        <v>146</v>
      </c>
      <c r="R140" s="78"/>
      <c r="S140" s="78"/>
    </row>
    <row r="141" customFormat="false" ht="15" hidden="true" customHeight="false" outlineLevel="0" collapsed="false">
      <c r="A141" s="0" t="str">
        <f aca="false">C141&amp;F141</f>
        <v>LLC_BI__Spread_Statement_Period__cLLC_BI__Project_from_Period__c</v>
      </c>
      <c r="B141" s="0" t="n">
        <f aca="false">IF(H141="double", K141&amp;", "&amp;L141, J141)</f>
        <v>18</v>
      </c>
      <c r="C141" s="78" t="s">
        <v>87</v>
      </c>
      <c r="D141" s="78" t="s">
        <v>88</v>
      </c>
      <c r="E141" s="78" t="s">
        <v>428</v>
      </c>
      <c r="F141" s="78" t="s">
        <v>429</v>
      </c>
      <c r="G141" s="78" t="s">
        <v>430</v>
      </c>
      <c r="H141" s="78" t="s">
        <v>253</v>
      </c>
      <c r="I141" s="79" t="s">
        <v>151</v>
      </c>
      <c r="J141" s="80" t="n">
        <v>18</v>
      </c>
      <c r="K141" s="80" t="n">
        <v>0</v>
      </c>
      <c r="L141" s="80" t="n">
        <v>0</v>
      </c>
      <c r="M141" s="79" t="s">
        <v>151</v>
      </c>
      <c r="N141" s="79" t="s">
        <v>146</v>
      </c>
      <c r="O141" s="79" t="s">
        <v>151</v>
      </c>
      <c r="P141" s="79" t="s">
        <v>146</v>
      </c>
      <c r="Q141" s="79" t="s">
        <v>146</v>
      </c>
      <c r="R141" s="78"/>
      <c r="S141" s="78"/>
    </row>
    <row r="142" customFormat="false" ht="15" hidden="true" customHeight="false" outlineLevel="0" collapsed="false">
      <c r="A142" s="0" t="str">
        <f aca="false">C142&amp;F142</f>
        <v>LLC_BI__Spread_Statement_Period__cLLC_BI__Spread_Projections_Template__c</v>
      </c>
      <c r="B142" s="0" t="n">
        <f aca="false">IF(H142="double", K142&amp;", "&amp;L142, J142)</f>
        <v>18</v>
      </c>
      <c r="C142" s="78" t="s">
        <v>87</v>
      </c>
      <c r="D142" s="78" t="s">
        <v>88</v>
      </c>
      <c r="E142" s="78" t="s">
        <v>431</v>
      </c>
      <c r="F142" s="78" t="s">
        <v>77</v>
      </c>
      <c r="G142" s="78" t="s">
        <v>78</v>
      </c>
      <c r="H142" s="78" t="s">
        <v>269</v>
      </c>
      <c r="I142" s="79" t="s">
        <v>151</v>
      </c>
      <c r="J142" s="80" t="n">
        <v>18</v>
      </c>
      <c r="K142" s="80" t="n">
        <v>0</v>
      </c>
      <c r="L142" s="80" t="n">
        <v>0</v>
      </c>
      <c r="M142" s="79" t="s">
        <v>151</v>
      </c>
      <c r="N142" s="79" t="s">
        <v>146</v>
      </c>
      <c r="O142" s="79" t="s">
        <v>151</v>
      </c>
      <c r="P142" s="79" t="s">
        <v>146</v>
      </c>
      <c r="Q142" s="79" t="s">
        <v>146</v>
      </c>
      <c r="R142" s="78"/>
      <c r="S142" s="78"/>
    </row>
    <row r="143" customFormat="false" ht="15" hidden="true" customHeight="false" outlineLevel="0" collapsed="false">
      <c r="A143" s="0" t="str">
        <f aca="false">C143&amp;F143</f>
        <v>LLC_BI__Spread_Statement_Period__cLLC_BI__Unmapped_Values__c</v>
      </c>
      <c r="B143" s="0" t="n">
        <f aca="false">IF(H143="double", K143&amp;", "&amp;L143, J143)</f>
        <v>32768</v>
      </c>
      <c r="C143" s="78" t="s">
        <v>87</v>
      </c>
      <c r="D143" s="78" t="s">
        <v>88</v>
      </c>
      <c r="E143" s="78" t="s">
        <v>432</v>
      </c>
      <c r="F143" s="78" t="s">
        <v>433</v>
      </c>
      <c r="G143" s="78" t="s">
        <v>434</v>
      </c>
      <c r="H143" s="78" t="s">
        <v>242</v>
      </c>
      <c r="I143" s="79" t="s">
        <v>151</v>
      </c>
      <c r="J143" s="80" t="n">
        <v>32768</v>
      </c>
      <c r="K143" s="80" t="n">
        <v>0</v>
      </c>
      <c r="L143" s="80" t="n">
        <v>0</v>
      </c>
      <c r="M143" s="79" t="s">
        <v>151</v>
      </c>
      <c r="N143" s="79" t="s">
        <v>146</v>
      </c>
      <c r="O143" s="79" t="s">
        <v>151</v>
      </c>
      <c r="P143" s="79" t="s">
        <v>146</v>
      </c>
      <c r="Q143" s="79" t="s">
        <v>146</v>
      </c>
      <c r="R143" s="78"/>
      <c r="S143" s="78"/>
    </row>
    <row r="144" customFormat="false" ht="15" hidden="true" customHeight="false" outlineLevel="0" collapsed="false">
      <c r="A144" s="0" t="str">
        <f aca="false">C144&amp;F144</f>
        <v>LLC_BI__Spread_Statement_Period__cLLC_BI__Data_Source__c</v>
      </c>
      <c r="B144" s="0" t="n">
        <f aca="false">IF(H144="double", K144&amp;", "&amp;L144, J144)</f>
        <v>18</v>
      </c>
      <c r="C144" s="78" t="s">
        <v>87</v>
      </c>
      <c r="D144" s="78" t="s">
        <v>88</v>
      </c>
      <c r="E144" s="78" t="s">
        <v>435</v>
      </c>
      <c r="F144" s="78" t="s">
        <v>436</v>
      </c>
      <c r="G144" s="78" t="s">
        <v>437</v>
      </c>
      <c r="H144" s="78" t="s">
        <v>438</v>
      </c>
      <c r="I144" s="79" t="s">
        <v>151</v>
      </c>
      <c r="J144" s="80" t="n">
        <v>18</v>
      </c>
      <c r="K144" s="80" t="n">
        <v>0</v>
      </c>
      <c r="L144" s="80" t="n">
        <v>0</v>
      </c>
      <c r="M144" s="79" t="s">
        <v>151</v>
      </c>
      <c r="N144" s="79" t="s">
        <v>146</v>
      </c>
      <c r="O144" s="79" t="s">
        <v>151</v>
      </c>
      <c r="P144" s="79" t="s">
        <v>146</v>
      </c>
      <c r="Q144" s="79" t="s">
        <v>146</v>
      </c>
      <c r="R144" s="78"/>
      <c r="S144" s="78"/>
    </row>
    <row r="145" customFormat="false" ht="15" hidden="true" customHeight="false" outlineLevel="0" collapsed="false">
      <c r="A145" s="0" t="str">
        <f aca="false">C145&amp;F145</f>
        <v>LLC_BI__Spread_Statement_Period__cLLC_BI__Debt_Schedule__c</v>
      </c>
      <c r="B145" s="0" t="n">
        <f aca="false">IF(H145="double", K145&amp;", "&amp;L145, J145)</f>
        <v>18</v>
      </c>
      <c r="C145" s="78" t="s">
        <v>87</v>
      </c>
      <c r="D145" s="78" t="s">
        <v>88</v>
      </c>
      <c r="E145" s="78" t="s">
        <v>439</v>
      </c>
      <c r="F145" s="78" t="s">
        <v>71</v>
      </c>
      <c r="G145" s="78" t="s">
        <v>72</v>
      </c>
      <c r="H145" s="78" t="s">
        <v>250</v>
      </c>
      <c r="I145" s="79" t="s">
        <v>151</v>
      </c>
      <c r="J145" s="80" t="n">
        <v>18</v>
      </c>
      <c r="K145" s="80" t="n">
        <v>0</v>
      </c>
      <c r="L145" s="80" t="n">
        <v>0</v>
      </c>
      <c r="M145" s="79" t="s">
        <v>151</v>
      </c>
      <c r="N145" s="79" t="s">
        <v>146</v>
      </c>
      <c r="O145" s="79" t="s">
        <v>151</v>
      </c>
      <c r="P145" s="79" t="s">
        <v>146</v>
      </c>
      <c r="Q145" s="79" t="s">
        <v>146</v>
      </c>
      <c r="R145" s="78"/>
      <c r="S145" s="78"/>
    </row>
    <row r="146" customFormat="false" ht="15" hidden="true" customHeight="false" outlineLevel="0" collapsed="false">
      <c r="A146" s="0" t="str">
        <f aca="false">C146&amp;F146</f>
        <v>LLC_BI__Spread_Statement_Period__cLLC_BI__External_Data_Source_Id__c</v>
      </c>
      <c r="B146" s="0" t="n">
        <f aca="false">IF(H146="double", K146&amp;", "&amp;L146, J146)</f>
        <v>255</v>
      </c>
      <c r="C146" s="78" t="s">
        <v>87</v>
      </c>
      <c r="D146" s="78" t="s">
        <v>88</v>
      </c>
      <c r="E146" s="78" t="s">
        <v>440</v>
      </c>
      <c r="F146" s="78" t="s">
        <v>441</v>
      </c>
      <c r="G146" s="78" t="s">
        <v>442</v>
      </c>
      <c r="H146" s="78" t="s">
        <v>158</v>
      </c>
      <c r="I146" s="79" t="s">
        <v>151</v>
      </c>
      <c r="J146" s="80" t="n">
        <v>255</v>
      </c>
      <c r="K146" s="80" t="n">
        <v>0</v>
      </c>
      <c r="L146" s="80" t="n">
        <v>0</v>
      </c>
      <c r="M146" s="79" t="s">
        <v>151</v>
      </c>
      <c r="N146" s="79" t="s">
        <v>146</v>
      </c>
      <c r="O146" s="79" t="s">
        <v>151</v>
      </c>
      <c r="P146" s="79" t="s">
        <v>146</v>
      </c>
      <c r="Q146" s="79" t="s">
        <v>146</v>
      </c>
      <c r="R146" s="78"/>
      <c r="S146" s="78"/>
    </row>
    <row r="147" customFormat="false" ht="15" hidden="true" customHeight="false" outlineLevel="0" collapsed="false">
      <c r="A147" s="0" t="str">
        <f aca="false">C147&amp;F147</f>
        <v>LLC_BI__Spread_Statement_Period__cLLC_BI__External_Period_Key__c</v>
      </c>
      <c r="B147" s="0" t="n">
        <f aca="false">IF(H147="double", K147&amp;", "&amp;L147, J147)</f>
        <v>80</v>
      </c>
      <c r="C147" s="78" t="s">
        <v>87</v>
      </c>
      <c r="D147" s="78" t="s">
        <v>88</v>
      </c>
      <c r="E147" s="78" t="s">
        <v>443</v>
      </c>
      <c r="F147" s="78" t="s">
        <v>444</v>
      </c>
      <c r="G147" s="78" t="s">
        <v>445</v>
      </c>
      <c r="H147" s="78" t="s">
        <v>158</v>
      </c>
      <c r="I147" s="79" t="s">
        <v>151</v>
      </c>
      <c r="J147" s="80" t="n">
        <v>80</v>
      </c>
      <c r="K147" s="80" t="n">
        <v>0</v>
      </c>
      <c r="L147" s="80" t="n">
        <v>0</v>
      </c>
      <c r="M147" s="79" t="s">
        <v>151</v>
      </c>
      <c r="N147" s="79" t="s">
        <v>146</v>
      </c>
      <c r="O147" s="79" t="s">
        <v>151</v>
      </c>
      <c r="P147" s="79" t="s">
        <v>146</v>
      </c>
      <c r="Q147" s="79" t="s">
        <v>146</v>
      </c>
      <c r="R147" s="78"/>
      <c r="S147" s="78"/>
    </row>
    <row r="148" customFormat="false" ht="15" hidden="true" customHeight="false" outlineLevel="0" collapsed="false">
      <c r="A148" s="0" t="str">
        <f aca="false">C148&amp;F148</f>
        <v>LLC_BI__Spread_Statement_Period__cLLC_BI__Is_Flex_Enabled_Debt_Schedule__c</v>
      </c>
      <c r="B148" s="0" t="n">
        <f aca="false">IF(H148="double", K148&amp;", "&amp;L148, J148)</f>
        <v>0</v>
      </c>
      <c r="C148" s="78" t="s">
        <v>87</v>
      </c>
      <c r="D148" s="78" t="s">
        <v>88</v>
      </c>
      <c r="E148" s="78" t="s">
        <v>446</v>
      </c>
      <c r="F148" s="78" t="s">
        <v>447</v>
      </c>
      <c r="G148" s="78" t="s">
        <v>448</v>
      </c>
      <c r="H148" s="78" t="s">
        <v>155</v>
      </c>
      <c r="I148" s="79" t="s">
        <v>146</v>
      </c>
      <c r="J148" s="80" t="n">
        <v>0</v>
      </c>
      <c r="K148" s="80" t="n">
        <v>0</v>
      </c>
      <c r="L148" s="80" t="n">
        <v>0</v>
      </c>
      <c r="M148" s="79" t="s">
        <v>151</v>
      </c>
      <c r="N148" s="79" t="s">
        <v>146</v>
      </c>
      <c r="O148" s="79" t="s">
        <v>151</v>
      </c>
      <c r="P148" s="79" t="s">
        <v>146</v>
      </c>
      <c r="Q148" s="79" t="s">
        <v>146</v>
      </c>
      <c r="R148" s="78"/>
      <c r="S148" s="78"/>
    </row>
    <row r="149" customFormat="false" ht="15" hidden="true" customHeight="false" outlineLevel="0" collapsed="false">
      <c r="A149" s="0" t="str">
        <f aca="false">C149&amp;F149</f>
        <v>LLC_BI__Spread_Statement_Period__cLLC_BI__Average_Exchange_Rate__c</v>
      </c>
      <c r="B149" s="0" t="str">
        <f aca="false">IF(H149="double", K149&amp;", "&amp;L149, J149)</f>
        <v>18, 12</v>
      </c>
      <c r="C149" s="78" t="s">
        <v>87</v>
      </c>
      <c r="D149" s="78" t="s">
        <v>88</v>
      </c>
      <c r="E149" s="78" t="s">
        <v>449</v>
      </c>
      <c r="F149" s="78" t="s">
        <v>450</v>
      </c>
      <c r="G149" s="78" t="s">
        <v>451</v>
      </c>
      <c r="H149" s="78" t="s">
        <v>360</v>
      </c>
      <c r="I149" s="79" t="s">
        <v>151</v>
      </c>
      <c r="J149" s="80" t="n">
        <v>0</v>
      </c>
      <c r="K149" s="80" t="n">
        <v>18</v>
      </c>
      <c r="L149" s="80" t="n">
        <v>12</v>
      </c>
      <c r="M149" s="79" t="s">
        <v>151</v>
      </c>
      <c r="N149" s="79" t="s">
        <v>146</v>
      </c>
      <c r="O149" s="79" t="s">
        <v>151</v>
      </c>
      <c r="P149" s="79" t="s">
        <v>146</v>
      </c>
      <c r="Q149" s="79" t="s">
        <v>146</v>
      </c>
      <c r="R149" s="78"/>
      <c r="S149" s="78"/>
    </row>
    <row r="150" customFormat="false" ht="15" hidden="true" customHeight="false" outlineLevel="0" collapsed="false">
      <c r="A150" s="0" t="str">
        <f aca="false">C150&amp;F150</f>
        <v>LLC_BI__Spread_Statement_Period__cLLC_BI__Exchange_Rate__c</v>
      </c>
      <c r="B150" s="0" t="str">
        <f aca="false">IF(H150="double", K150&amp;", "&amp;L150, J150)</f>
        <v>18, 12</v>
      </c>
      <c r="C150" s="78" t="s">
        <v>87</v>
      </c>
      <c r="D150" s="78" t="s">
        <v>88</v>
      </c>
      <c r="E150" s="78" t="s">
        <v>452</v>
      </c>
      <c r="F150" s="78" t="s">
        <v>453</v>
      </c>
      <c r="G150" s="78" t="s">
        <v>454</v>
      </c>
      <c r="H150" s="78" t="s">
        <v>360</v>
      </c>
      <c r="I150" s="79" t="s">
        <v>151</v>
      </c>
      <c r="J150" s="80" t="n">
        <v>0</v>
      </c>
      <c r="K150" s="80" t="n">
        <v>18</v>
      </c>
      <c r="L150" s="80" t="n">
        <v>12</v>
      </c>
      <c r="M150" s="79" t="s">
        <v>151</v>
      </c>
      <c r="N150" s="79" t="s">
        <v>146</v>
      </c>
      <c r="O150" s="79" t="s">
        <v>151</v>
      </c>
      <c r="P150" s="79" t="s">
        <v>146</v>
      </c>
      <c r="Q150" s="79" t="s">
        <v>146</v>
      </c>
      <c r="R150" s="78"/>
      <c r="S150" s="78"/>
    </row>
    <row r="151" customFormat="false" ht="15" hidden="true" customHeight="false" outlineLevel="0" collapsed="false">
      <c r="A151" s="0" t="str">
        <f aca="false">C151&amp;F151</f>
        <v>LLC_BI__Spread_Statement_Period__cLLC_BI__Is_Annual__c</v>
      </c>
      <c r="B151" s="0" t="n">
        <f aca="false">IF(H151="double", K151&amp;", "&amp;L151, J151)</f>
        <v>0</v>
      </c>
      <c r="C151" s="78" t="s">
        <v>87</v>
      </c>
      <c r="D151" s="78" t="s">
        <v>88</v>
      </c>
      <c r="E151" s="78" t="s">
        <v>455</v>
      </c>
      <c r="F151" s="78" t="s">
        <v>456</v>
      </c>
      <c r="G151" s="78" t="s">
        <v>457</v>
      </c>
      <c r="H151" s="78" t="s">
        <v>155</v>
      </c>
      <c r="I151" s="79" t="s">
        <v>146</v>
      </c>
      <c r="J151" s="80" t="n">
        <v>0</v>
      </c>
      <c r="K151" s="80" t="n">
        <v>0</v>
      </c>
      <c r="L151" s="80" t="n">
        <v>0</v>
      </c>
      <c r="M151" s="79" t="s">
        <v>151</v>
      </c>
      <c r="N151" s="79" t="s">
        <v>146</v>
      </c>
      <c r="O151" s="79" t="s">
        <v>151</v>
      </c>
      <c r="P151" s="79" t="s">
        <v>146</v>
      </c>
      <c r="Q151" s="79" t="s">
        <v>146</v>
      </c>
      <c r="R151" s="78"/>
      <c r="S151" s="78"/>
    </row>
    <row r="152" customFormat="false" ht="15" hidden="true" customHeight="false" outlineLevel="0" collapsed="false">
      <c r="A152" s="0" t="str">
        <f aca="false">C152&amp;F152</f>
        <v>LLC_BI__Spread_Statement_Period__cLLC_BI__Source_Currency__c</v>
      </c>
      <c r="B152" s="0" t="n">
        <f aca="false">IF(H152="double", K152&amp;", "&amp;L152, J152)</f>
        <v>255</v>
      </c>
      <c r="C152" s="78" t="s">
        <v>87</v>
      </c>
      <c r="D152" s="78" t="s">
        <v>88</v>
      </c>
      <c r="E152" s="78" t="s">
        <v>458</v>
      </c>
      <c r="F152" s="78" t="s">
        <v>459</v>
      </c>
      <c r="G152" s="78" t="s">
        <v>460</v>
      </c>
      <c r="H152" s="78" t="s">
        <v>162</v>
      </c>
      <c r="I152" s="79" t="s">
        <v>151</v>
      </c>
      <c r="J152" s="80" t="n">
        <v>255</v>
      </c>
      <c r="K152" s="80" t="n">
        <v>0</v>
      </c>
      <c r="L152" s="80" t="n">
        <v>0</v>
      </c>
      <c r="M152" s="79" t="s">
        <v>151</v>
      </c>
      <c r="N152" s="79" t="s">
        <v>146</v>
      </c>
      <c r="O152" s="79" t="s">
        <v>151</v>
      </c>
      <c r="P152" s="79" t="s">
        <v>146</v>
      </c>
      <c r="Q152" s="79" t="s">
        <v>146</v>
      </c>
      <c r="R152" s="78"/>
      <c r="S152" s="78"/>
    </row>
    <row r="153" customFormat="false" ht="15" hidden="true" customHeight="false" outlineLevel="0" collapsed="false">
      <c r="A153" s="0" t="str">
        <f aca="false">C153&amp;F153</f>
        <v>LLC_BI__Spread_Statement_Period__cLLC_BI__Supplemental_Number_of_Periods__c</v>
      </c>
      <c r="B153" s="0" t="str">
        <f aca="false">IF(H153="double", K153&amp;", "&amp;L153, J153)</f>
        <v>18, 0</v>
      </c>
      <c r="C153" s="78" t="s">
        <v>87</v>
      </c>
      <c r="D153" s="78" t="s">
        <v>88</v>
      </c>
      <c r="E153" s="78" t="s">
        <v>461</v>
      </c>
      <c r="F153" s="78" t="s">
        <v>462</v>
      </c>
      <c r="G153" s="78" t="s">
        <v>463</v>
      </c>
      <c r="H153" s="78" t="s">
        <v>360</v>
      </c>
      <c r="I153" s="79" t="s">
        <v>151</v>
      </c>
      <c r="J153" s="80" t="n">
        <v>0</v>
      </c>
      <c r="K153" s="80" t="n">
        <v>18</v>
      </c>
      <c r="L153" s="80" t="n">
        <v>0</v>
      </c>
      <c r="M153" s="79" t="s">
        <v>151</v>
      </c>
      <c r="N153" s="79" t="s">
        <v>146</v>
      </c>
      <c r="O153" s="79" t="s">
        <v>151</v>
      </c>
      <c r="P153" s="79" t="s">
        <v>146</v>
      </c>
      <c r="Q153" s="79" t="s">
        <v>146</v>
      </c>
      <c r="R153" s="78"/>
      <c r="S153" s="78"/>
    </row>
    <row r="154" customFormat="false" ht="15" hidden="true" customHeight="false" outlineLevel="0" collapsed="false">
      <c r="A154" s="0" t="str">
        <f aca="false">C154&amp;F154</f>
        <v>LLC_BI__Spread_Statement_Period__cLLC_BI__Supplemental_Source__c</v>
      </c>
      <c r="B154" s="0" t="n">
        <f aca="false">IF(H154="double", K154&amp;", "&amp;L154, J154)</f>
        <v>255</v>
      </c>
      <c r="C154" s="78" t="s">
        <v>87</v>
      </c>
      <c r="D154" s="78" t="s">
        <v>88</v>
      </c>
      <c r="E154" s="78" t="s">
        <v>464</v>
      </c>
      <c r="F154" s="78" t="s">
        <v>465</v>
      </c>
      <c r="G154" s="78" t="s">
        <v>466</v>
      </c>
      <c r="H154" s="78" t="s">
        <v>162</v>
      </c>
      <c r="I154" s="79" t="s">
        <v>151</v>
      </c>
      <c r="J154" s="80" t="n">
        <v>255</v>
      </c>
      <c r="K154" s="80" t="n">
        <v>0</v>
      </c>
      <c r="L154" s="80" t="n">
        <v>0</v>
      </c>
      <c r="M154" s="79" t="s">
        <v>151</v>
      </c>
      <c r="N154" s="79" t="s">
        <v>146</v>
      </c>
      <c r="O154" s="79" t="s">
        <v>151</v>
      </c>
      <c r="P154" s="79" t="s">
        <v>146</v>
      </c>
      <c r="Q154" s="79" t="s">
        <v>146</v>
      </c>
      <c r="R154" s="78"/>
      <c r="S154" s="78"/>
    </row>
    <row r="155" customFormat="false" ht="15" hidden="true" customHeight="false" outlineLevel="0" collapsed="false">
      <c r="A155" s="0" t="str">
        <f aca="false">C155&amp;F155</f>
        <v>LLC_BI__Spread_Statement_Period__cLLC_BI__Supplemental_Statement_Date__c</v>
      </c>
      <c r="B155" s="0" t="n">
        <f aca="false">IF(H155="double", K155&amp;", "&amp;L155, J155)</f>
        <v>0</v>
      </c>
      <c r="C155" s="78" t="s">
        <v>87</v>
      </c>
      <c r="D155" s="78" t="s">
        <v>88</v>
      </c>
      <c r="E155" s="78" t="s">
        <v>467</v>
      </c>
      <c r="F155" s="78" t="s">
        <v>468</v>
      </c>
      <c r="G155" s="78" t="s">
        <v>469</v>
      </c>
      <c r="H155" s="78" t="s">
        <v>210</v>
      </c>
      <c r="I155" s="79" t="s">
        <v>151</v>
      </c>
      <c r="J155" s="80" t="n">
        <v>0</v>
      </c>
      <c r="K155" s="80" t="n">
        <v>0</v>
      </c>
      <c r="L155" s="80" t="n">
        <v>0</v>
      </c>
      <c r="M155" s="79" t="s">
        <v>151</v>
      </c>
      <c r="N155" s="79" t="s">
        <v>146</v>
      </c>
      <c r="O155" s="79" t="s">
        <v>151</v>
      </c>
      <c r="P155" s="79" t="s">
        <v>146</v>
      </c>
      <c r="Q155" s="79" t="s">
        <v>146</v>
      </c>
      <c r="R155" s="78"/>
      <c r="S155" s="78"/>
    </row>
    <row r="156" customFormat="false" ht="15" hidden="true" customHeight="false" outlineLevel="0" collapsed="false">
      <c r="A156" s="0" t="str">
        <f aca="false">C156&amp;F156</f>
        <v>LLC_BI__Spread_Statement_Period__cCCS_DatePeriodsSource__c</v>
      </c>
      <c r="B156" s="0" t="n">
        <f aca="false">IF(H156="double", K156&amp;", "&amp;L156, J156)</f>
        <v>1300</v>
      </c>
      <c r="C156" s="78" t="s">
        <v>87</v>
      </c>
      <c r="D156" s="78" t="s">
        <v>88</v>
      </c>
      <c r="E156" s="78" t="s">
        <v>470</v>
      </c>
      <c r="F156" s="78" t="s">
        <v>471</v>
      </c>
      <c r="G156" s="78" t="s">
        <v>472</v>
      </c>
      <c r="H156" s="78" t="s">
        <v>158</v>
      </c>
      <c r="I156" s="79" t="s">
        <v>151</v>
      </c>
      <c r="J156" s="80" t="n">
        <v>1300</v>
      </c>
      <c r="K156" s="80" t="n">
        <v>0</v>
      </c>
      <c r="L156" s="80" t="n">
        <v>0</v>
      </c>
      <c r="M156" s="79" t="s">
        <v>151</v>
      </c>
      <c r="N156" s="79" t="s">
        <v>146</v>
      </c>
      <c r="O156" s="79" t="s">
        <v>146</v>
      </c>
      <c r="P156" s="79" t="s">
        <v>146</v>
      </c>
      <c r="Q156" s="79" t="s">
        <v>151</v>
      </c>
      <c r="R156" s="78" t="s">
        <v>473</v>
      </c>
      <c r="S156" s="78"/>
    </row>
    <row r="157" customFormat="false" ht="15" hidden="true" customHeight="false" outlineLevel="0" collapsed="false">
      <c r="A157" s="0" t="str">
        <f aca="false">C157&amp;F157</f>
        <v>LLC_BI__Spread_Statement_Record_Total__cId</v>
      </c>
      <c r="B157" s="0" t="n">
        <f aca="false">IF(H157="double", K157&amp;", "&amp;L157, J157)</f>
        <v>18</v>
      </c>
      <c r="C157" s="78" t="s">
        <v>99</v>
      </c>
      <c r="D157" s="78" t="s">
        <v>100</v>
      </c>
      <c r="E157" s="78" t="s">
        <v>474</v>
      </c>
      <c r="F157" s="78" t="s">
        <v>143</v>
      </c>
      <c r="G157" s="78" t="s">
        <v>144</v>
      </c>
      <c r="H157" s="78" t="s">
        <v>145</v>
      </c>
      <c r="I157" s="79" t="s">
        <v>146</v>
      </c>
      <c r="J157" s="80" t="n">
        <v>18</v>
      </c>
      <c r="K157" s="80" t="n">
        <v>0</v>
      </c>
      <c r="L157" s="80" t="n">
        <v>0</v>
      </c>
      <c r="M157" s="79" t="s">
        <v>146</v>
      </c>
      <c r="N157" s="79" t="s">
        <v>146</v>
      </c>
      <c r="O157" s="79" t="s">
        <v>146</v>
      </c>
      <c r="P157" s="79" t="s">
        <v>146</v>
      </c>
      <c r="Q157" s="79" t="s">
        <v>146</v>
      </c>
      <c r="R157" s="78"/>
      <c r="S157" s="78"/>
    </row>
    <row r="158" customFormat="false" ht="15" hidden="true" customHeight="false" outlineLevel="0" collapsed="false">
      <c r="A158" s="0" t="str">
        <f aca="false">C158&amp;F158</f>
        <v>LLC_BI__Spread_Statement_Record_Total__cIsDeleted</v>
      </c>
      <c r="B158" s="0" t="n">
        <f aca="false">IF(H158="double", K158&amp;", "&amp;L158, J158)</f>
        <v>0</v>
      </c>
      <c r="C158" s="78" t="s">
        <v>99</v>
      </c>
      <c r="D158" s="78" t="s">
        <v>100</v>
      </c>
      <c r="E158" s="78" t="s">
        <v>475</v>
      </c>
      <c r="F158" s="78" t="s">
        <v>153</v>
      </c>
      <c r="G158" s="78" t="s">
        <v>154</v>
      </c>
      <c r="H158" s="78" t="s">
        <v>155</v>
      </c>
      <c r="I158" s="79" t="s">
        <v>146</v>
      </c>
      <c r="J158" s="80" t="n">
        <v>0</v>
      </c>
      <c r="K158" s="80" t="n">
        <v>0</v>
      </c>
      <c r="L158" s="80" t="n">
        <v>0</v>
      </c>
      <c r="M158" s="79" t="s">
        <v>146</v>
      </c>
      <c r="N158" s="79" t="s">
        <v>146</v>
      </c>
      <c r="O158" s="79" t="s">
        <v>146</v>
      </c>
      <c r="P158" s="79" t="s">
        <v>146</v>
      </c>
      <c r="Q158" s="79" t="s">
        <v>146</v>
      </c>
      <c r="R158" s="78"/>
      <c r="S158" s="78"/>
    </row>
    <row r="159" customFormat="false" ht="15" hidden="true" customHeight="false" outlineLevel="0" collapsed="false">
      <c r="A159" s="0" t="str">
        <f aca="false">C159&amp;F159</f>
        <v>LLC_BI__Spread_Statement_Record_Total__cName</v>
      </c>
      <c r="B159" s="0" t="n">
        <f aca="false">IF(H159="double", K159&amp;", "&amp;L159, J159)</f>
        <v>80</v>
      </c>
      <c r="C159" s="78" t="s">
        <v>99</v>
      </c>
      <c r="D159" s="78" t="s">
        <v>100</v>
      </c>
      <c r="E159" s="78" t="s">
        <v>476</v>
      </c>
      <c r="F159" s="78" t="s">
        <v>28</v>
      </c>
      <c r="G159" s="78" t="s">
        <v>477</v>
      </c>
      <c r="H159" s="78" t="s">
        <v>158</v>
      </c>
      <c r="I159" s="79" t="s">
        <v>151</v>
      </c>
      <c r="J159" s="80" t="n">
        <v>80</v>
      </c>
      <c r="K159" s="80" t="n">
        <v>0</v>
      </c>
      <c r="L159" s="80" t="n">
        <v>0</v>
      </c>
      <c r="M159" s="79" t="s">
        <v>146</v>
      </c>
      <c r="N159" s="79" t="s">
        <v>146</v>
      </c>
      <c r="O159" s="79" t="s">
        <v>151</v>
      </c>
      <c r="P159" s="79" t="s">
        <v>146</v>
      </c>
      <c r="Q159" s="79" t="s">
        <v>146</v>
      </c>
      <c r="R159" s="78"/>
      <c r="S159" s="78"/>
    </row>
    <row r="160" customFormat="false" ht="15" hidden="true" customHeight="false" outlineLevel="0" collapsed="false">
      <c r="A160" s="0" t="str">
        <f aca="false">C160&amp;F160</f>
        <v>LLC_BI__Spread_Statement_Record_Total__cCurrencyIsoCode</v>
      </c>
      <c r="B160" s="0" t="n">
        <f aca="false">IF(H160="double", K160&amp;", "&amp;L160, J160)</f>
        <v>3</v>
      </c>
      <c r="C160" s="78" t="s">
        <v>99</v>
      </c>
      <c r="D160" s="78" t="s">
        <v>100</v>
      </c>
      <c r="E160" s="78" t="s">
        <v>478</v>
      </c>
      <c r="F160" s="78" t="s">
        <v>160</v>
      </c>
      <c r="G160" s="78" t="s">
        <v>161</v>
      </c>
      <c r="H160" s="78" t="s">
        <v>162</v>
      </c>
      <c r="I160" s="79" t="s">
        <v>151</v>
      </c>
      <c r="J160" s="80" t="n">
        <v>3</v>
      </c>
      <c r="K160" s="80" t="n">
        <v>0</v>
      </c>
      <c r="L160" s="80" t="n">
        <v>0</v>
      </c>
      <c r="M160" s="79" t="s">
        <v>146</v>
      </c>
      <c r="N160" s="79" t="s">
        <v>146</v>
      </c>
      <c r="O160" s="79" t="s">
        <v>151</v>
      </c>
      <c r="P160" s="79" t="s">
        <v>146</v>
      </c>
      <c r="Q160" s="79" t="s">
        <v>146</v>
      </c>
      <c r="R160" s="78"/>
      <c r="S160" s="78"/>
    </row>
    <row r="161" customFormat="false" ht="15" hidden="true" customHeight="false" outlineLevel="0" collapsed="false">
      <c r="A161" s="0" t="str">
        <f aca="false">C161&amp;F161</f>
        <v>LLC_BI__Spread_Statement_Record_Total__cCreatedDate</v>
      </c>
      <c r="B161" s="0" t="n">
        <f aca="false">IF(H161="double", K161&amp;", "&amp;L161, J161)</f>
        <v>0</v>
      </c>
      <c r="C161" s="78" t="s">
        <v>99</v>
      </c>
      <c r="D161" s="78" t="s">
        <v>100</v>
      </c>
      <c r="E161" s="78" t="s">
        <v>479</v>
      </c>
      <c r="F161" s="78" t="s">
        <v>164</v>
      </c>
      <c r="G161" s="78" t="s">
        <v>165</v>
      </c>
      <c r="H161" s="78" t="s">
        <v>166</v>
      </c>
      <c r="I161" s="79" t="s">
        <v>146</v>
      </c>
      <c r="J161" s="80" t="n">
        <v>0</v>
      </c>
      <c r="K161" s="80" t="n">
        <v>0</v>
      </c>
      <c r="L161" s="80" t="n">
        <v>0</v>
      </c>
      <c r="M161" s="79" t="s">
        <v>146</v>
      </c>
      <c r="N161" s="79" t="s">
        <v>146</v>
      </c>
      <c r="O161" s="79" t="s">
        <v>146</v>
      </c>
      <c r="P161" s="79" t="s">
        <v>146</v>
      </c>
      <c r="Q161" s="79" t="s">
        <v>146</v>
      </c>
      <c r="R161" s="78"/>
      <c r="S161" s="78"/>
    </row>
    <row r="162" customFormat="false" ht="15" hidden="true" customHeight="false" outlineLevel="0" collapsed="false">
      <c r="A162" s="0" t="str">
        <f aca="false">C162&amp;F162</f>
        <v>LLC_BI__Spread_Statement_Record_Total__cCreatedById</v>
      </c>
      <c r="B162" s="0" t="n">
        <f aca="false">IF(H162="double", K162&amp;", "&amp;L162, J162)</f>
        <v>18</v>
      </c>
      <c r="C162" s="78" t="s">
        <v>99</v>
      </c>
      <c r="D162" s="78" t="s">
        <v>100</v>
      </c>
      <c r="E162" s="78" t="s">
        <v>480</v>
      </c>
      <c r="F162" s="78" t="s">
        <v>168</v>
      </c>
      <c r="G162" s="78" t="s">
        <v>169</v>
      </c>
      <c r="H162" s="78" t="s">
        <v>170</v>
      </c>
      <c r="I162" s="79" t="s">
        <v>146</v>
      </c>
      <c r="J162" s="80" t="n">
        <v>18</v>
      </c>
      <c r="K162" s="80" t="n">
        <v>0</v>
      </c>
      <c r="L162" s="80" t="n">
        <v>0</v>
      </c>
      <c r="M162" s="79" t="s">
        <v>146</v>
      </c>
      <c r="N162" s="79" t="s">
        <v>146</v>
      </c>
      <c r="O162" s="79" t="s">
        <v>146</v>
      </c>
      <c r="P162" s="79" t="s">
        <v>146</v>
      </c>
      <c r="Q162" s="79" t="s">
        <v>146</v>
      </c>
      <c r="R162" s="78"/>
      <c r="S162" s="78"/>
    </row>
    <row r="163" customFormat="false" ht="15" hidden="true" customHeight="false" outlineLevel="0" collapsed="false">
      <c r="A163" s="0" t="str">
        <f aca="false">C163&amp;F163</f>
        <v>LLC_BI__Spread_Statement_Record_Total__cLastModifiedDate</v>
      </c>
      <c r="B163" s="0" t="n">
        <f aca="false">IF(H163="double", K163&amp;", "&amp;L163, J163)</f>
        <v>0</v>
      </c>
      <c r="C163" s="78" t="s">
        <v>99</v>
      </c>
      <c r="D163" s="78" t="s">
        <v>100</v>
      </c>
      <c r="E163" s="78" t="s">
        <v>481</v>
      </c>
      <c r="F163" s="78" t="s">
        <v>172</v>
      </c>
      <c r="G163" s="78" t="s">
        <v>173</v>
      </c>
      <c r="H163" s="78" t="s">
        <v>166</v>
      </c>
      <c r="I163" s="79" t="s">
        <v>146</v>
      </c>
      <c r="J163" s="80" t="n">
        <v>0</v>
      </c>
      <c r="K163" s="80" t="n">
        <v>0</v>
      </c>
      <c r="L163" s="80" t="n">
        <v>0</v>
      </c>
      <c r="M163" s="79" t="s">
        <v>146</v>
      </c>
      <c r="N163" s="79" t="s">
        <v>146</v>
      </c>
      <c r="O163" s="79" t="s">
        <v>146</v>
      </c>
      <c r="P163" s="79" t="s">
        <v>146</v>
      </c>
      <c r="Q163" s="79" t="s">
        <v>146</v>
      </c>
      <c r="R163" s="78"/>
      <c r="S163" s="78"/>
    </row>
    <row r="164" customFormat="false" ht="15" hidden="true" customHeight="false" outlineLevel="0" collapsed="false">
      <c r="A164" s="0" t="str">
        <f aca="false">C164&amp;F164</f>
        <v>LLC_BI__Spread_Statement_Record_Total__cLastModifiedById</v>
      </c>
      <c r="B164" s="0" t="n">
        <f aca="false">IF(H164="double", K164&amp;", "&amp;L164, J164)</f>
        <v>18</v>
      </c>
      <c r="C164" s="78" t="s">
        <v>99</v>
      </c>
      <c r="D164" s="78" t="s">
        <v>100</v>
      </c>
      <c r="E164" s="78" t="s">
        <v>482</v>
      </c>
      <c r="F164" s="78" t="s">
        <v>175</v>
      </c>
      <c r="G164" s="78" t="s">
        <v>176</v>
      </c>
      <c r="H164" s="78" t="s">
        <v>170</v>
      </c>
      <c r="I164" s="79" t="s">
        <v>146</v>
      </c>
      <c r="J164" s="80" t="n">
        <v>18</v>
      </c>
      <c r="K164" s="80" t="n">
        <v>0</v>
      </c>
      <c r="L164" s="80" t="n">
        <v>0</v>
      </c>
      <c r="M164" s="79" t="s">
        <v>146</v>
      </c>
      <c r="N164" s="79" t="s">
        <v>146</v>
      </c>
      <c r="O164" s="79" t="s">
        <v>146</v>
      </c>
      <c r="P164" s="79" t="s">
        <v>146</v>
      </c>
      <c r="Q164" s="79" t="s">
        <v>146</v>
      </c>
      <c r="R164" s="78"/>
      <c r="S164" s="78"/>
    </row>
    <row r="165" customFormat="false" ht="15" hidden="true" customHeight="false" outlineLevel="0" collapsed="false">
      <c r="A165" s="0" t="str">
        <f aca="false">C165&amp;F165</f>
        <v>LLC_BI__Spread_Statement_Record_Total__cSystemModstamp</v>
      </c>
      <c r="B165" s="0" t="n">
        <f aca="false">IF(H165="double", K165&amp;", "&amp;L165, J165)</f>
        <v>0</v>
      </c>
      <c r="C165" s="78" t="s">
        <v>99</v>
      </c>
      <c r="D165" s="78" t="s">
        <v>100</v>
      </c>
      <c r="E165" s="78" t="s">
        <v>483</v>
      </c>
      <c r="F165" s="78" t="s">
        <v>178</v>
      </c>
      <c r="G165" s="78" t="s">
        <v>179</v>
      </c>
      <c r="H165" s="78" t="s">
        <v>166</v>
      </c>
      <c r="I165" s="79" t="s">
        <v>146</v>
      </c>
      <c r="J165" s="80" t="n">
        <v>0</v>
      </c>
      <c r="K165" s="80" t="n">
        <v>0</v>
      </c>
      <c r="L165" s="80" t="n">
        <v>0</v>
      </c>
      <c r="M165" s="79" t="s">
        <v>146</v>
      </c>
      <c r="N165" s="79" t="s">
        <v>146</v>
      </c>
      <c r="O165" s="79" t="s">
        <v>146</v>
      </c>
      <c r="P165" s="79" t="s">
        <v>146</v>
      </c>
      <c r="Q165" s="79" t="s">
        <v>146</v>
      </c>
      <c r="R165" s="78"/>
      <c r="S165" s="78"/>
    </row>
    <row r="166" customFormat="false" ht="15" hidden="true" customHeight="false" outlineLevel="0" collapsed="false">
      <c r="A166" s="0" t="str">
        <f aca="false">C166&amp;F166</f>
        <v>LLC_BI__Spread_Statement_Record_Total__cLastViewedDate</v>
      </c>
      <c r="B166" s="0" t="n">
        <f aca="false">IF(H166="double", K166&amp;", "&amp;L166, J166)</f>
        <v>0</v>
      </c>
      <c r="C166" s="78" t="s">
        <v>99</v>
      </c>
      <c r="D166" s="78" t="s">
        <v>100</v>
      </c>
      <c r="E166" s="78" t="s">
        <v>484</v>
      </c>
      <c r="F166" s="78" t="s">
        <v>485</v>
      </c>
      <c r="G166" s="78" t="s">
        <v>486</v>
      </c>
      <c r="H166" s="78" t="s">
        <v>166</v>
      </c>
      <c r="I166" s="79" t="s">
        <v>151</v>
      </c>
      <c r="J166" s="80" t="n">
        <v>0</v>
      </c>
      <c r="K166" s="80" t="n">
        <v>0</v>
      </c>
      <c r="L166" s="80" t="n">
        <v>0</v>
      </c>
      <c r="M166" s="79" t="s">
        <v>146</v>
      </c>
      <c r="N166" s="79" t="s">
        <v>146</v>
      </c>
      <c r="O166" s="79" t="s">
        <v>146</v>
      </c>
      <c r="P166" s="79" t="s">
        <v>146</v>
      </c>
      <c r="Q166" s="79" t="s">
        <v>146</v>
      </c>
      <c r="R166" s="78"/>
      <c r="S166" s="78"/>
    </row>
    <row r="167" customFormat="false" ht="15" hidden="true" customHeight="false" outlineLevel="0" collapsed="false">
      <c r="A167" s="0" t="str">
        <f aca="false">C167&amp;F167</f>
        <v>LLC_BI__Spread_Statement_Record_Total__cLastReferencedDate</v>
      </c>
      <c r="B167" s="0" t="n">
        <f aca="false">IF(H167="double", K167&amp;", "&amp;L167, J167)</f>
        <v>0</v>
      </c>
      <c r="C167" s="78" t="s">
        <v>99</v>
      </c>
      <c r="D167" s="78" t="s">
        <v>100</v>
      </c>
      <c r="E167" s="78" t="s">
        <v>487</v>
      </c>
      <c r="F167" s="78" t="s">
        <v>488</v>
      </c>
      <c r="G167" s="78" t="s">
        <v>489</v>
      </c>
      <c r="H167" s="78" t="s">
        <v>166</v>
      </c>
      <c r="I167" s="79" t="s">
        <v>151</v>
      </c>
      <c r="J167" s="80" t="n">
        <v>0</v>
      </c>
      <c r="K167" s="80" t="n">
        <v>0</v>
      </c>
      <c r="L167" s="80" t="n">
        <v>0</v>
      </c>
      <c r="M167" s="79" t="s">
        <v>146</v>
      </c>
      <c r="N167" s="79" t="s">
        <v>146</v>
      </c>
      <c r="O167" s="79" t="s">
        <v>146</v>
      </c>
      <c r="P167" s="79" t="s">
        <v>146</v>
      </c>
      <c r="Q167" s="79" t="s">
        <v>146</v>
      </c>
      <c r="R167" s="78"/>
      <c r="S167" s="78"/>
    </row>
    <row r="168" customFormat="false" ht="15" hidden="true" customHeight="false" outlineLevel="0" collapsed="false">
      <c r="A168" s="0" t="str">
        <f aca="false">C168&amp;F168</f>
        <v>LLC_BI__Spread_Statement_Record_Total__cConnectionReceivedId</v>
      </c>
      <c r="B168" s="0" t="n">
        <f aca="false">IF(H168="double", K168&amp;", "&amp;L168, J168)</f>
        <v>18</v>
      </c>
      <c r="C168" s="78" t="s">
        <v>99</v>
      </c>
      <c r="D168" s="78" t="s">
        <v>100</v>
      </c>
      <c r="E168" s="78" t="s">
        <v>490</v>
      </c>
      <c r="F168" s="78" t="s">
        <v>181</v>
      </c>
      <c r="G168" s="78" t="s">
        <v>182</v>
      </c>
      <c r="H168" s="78" t="s">
        <v>183</v>
      </c>
      <c r="I168" s="79" t="s">
        <v>151</v>
      </c>
      <c r="J168" s="80" t="n">
        <v>18</v>
      </c>
      <c r="K168" s="80" t="n">
        <v>0</v>
      </c>
      <c r="L168" s="80" t="n">
        <v>0</v>
      </c>
      <c r="M168" s="79" t="s">
        <v>146</v>
      </c>
      <c r="N168" s="79" t="s">
        <v>146</v>
      </c>
      <c r="O168" s="79" t="s">
        <v>146</v>
      </c>
      <c r="P168" s="79" t="s">
        <v>146</v>
      </c>
      <c r="Q168" s="79" t="s">
        <v>146</v>
      </c>
      <c r="R168" s="78"/>
      <c r="S168" s="78"/>
    </row>
    <row r="169" customFormat="false" ht="15" hidden="true" customHeight="false" outlineLevel="0" collapsed="false">
      <c r="A169" s="0" t="str">
        <f aca="false">C169&amp;F169</f>
        <v>LLC_BI__Spread_Statement_Record_Total__cConnectionSentId</v>
      </c>
      <c r="B169" s="0" t="n">
        <f aca="false">IF(H169="double", K169&amp;", "&amp;L169, J169)</f>
        <v>18</v>
      </c>
      <c r="C169" s="78" t="s">
        <v>99</v>
      </c>
      <c r="D169" s="78" t="s">
        <v>100</v>
      </c>
      <c r="E169" s="78" t="s">
        <v>491</v>
      </c>
      <c r="F169" s="78" t="s">
        <v>185</v>
      </c>
      <c r="G169" s="78" t="s">
        <v>186</v>
      </c>
      <c r="H169" s="78" t="s">
        <v>183</v>
      </c>
      <c r="I169" s="79" t="s">
        <v>151</v>
      </c>
      <c r="J169" s="80" t="n">
        <v>18</v>
      </c>
      <c r="K169" s="80" t="n">
        <v>0</v>
      </c>
      <c r="L169" s="80" t="n">
        <v>0</v>
      </c>
      <c r="M169" s="79" t="s">
        <v>146</v>
      </c>
      <c r="N169" s="79" t="s">
        <v>146</v>
      </c>
      <c r="O169" s="79" t="s">
        <v>146</v>
      </c>
      <c r="P169" s="79" t="s">
        <v>146</v>
      </c>
      <c r="Q169" s="79" t="s">
        <v>146</v>
      </c>
      <c r="R169" s="78"/>
      <c r="S169" s="78"/>
    </row>
    <row r="170" customFormat="false" ht="15" hidden="true" customHeight="false" outlineLevel="0" collapsed="false">
      <c r="A170" s="0" t="str">
        <f aca="false">C170&amp;F170</f>
        <v>LLC_BI__Spread_Statement_Record_Total__cLLC_BI__Spread_Statement_Type__c</v>
      </c>
      <c r="B170" s="0" t="n">
        <f aca="false">IF(H170="double", K170&amp;", "&amp;L170, J170)</f>
        <v>18</v>
      </c>
      <c r="C170" s="78" t="s">
        <v>99</v>
      </c>
      <c r="D170" s="78" t="s">
        <v>100</v>
      </c>
      <c r="E170" s="78" t="s">
        <v>492</v>
      </c>
      <c r="F170" s="78" t="s">
        <v>96</v>
      </c>
      <c r="G170" s="78" t="s">
        <v>352</v>
      </c>
      <c r="H170" s="78" t="s">
        <v>353</v>
      </c>
      <c r="I170" s="79" t="s">
        <v>146</v>
      </c>
      <c r="J170" s="80" t="n">
        <v>18</v>
      </c>
      <c r="K170" s="80" t="n">
        <v>0</v>
      </c>
      <c r="L170" s="80" t="n">
        <v>0</v>
      </c>
      <c r="M170" s="79" t="s">
        <v>151</v>
      </c>
      <c r="N170" s="79" t="s">
        <v>146</v>
      </c>
      <c r="O170" s="79" t="s">
        <v>151</v>
      </c>
      <c r="P170" s="79" t="s">
        <v>146</v>
      </c>
      <c r="Q170" s="79" t="s">
        <v>146</v>
      </c>
      <c r="R170" s="78"/>
      <c r="S170" s="78"/>
    </row>
    <row r="171" customFormat="false" ht="15" hidden="true" customHeight="false" outlineLevel="0" collapsed="false">
      <c r="A171" s="0" t="str">
        <f aca="false">C171&amp;F171</f>
        <v>LLC_BI__Spread_Statement_Record_Total__cLLC_BI__Debit__c</v>
      </c>
      <c r="B171" s="0" t="n">
        <f aca="false">IF(H171="double", K171&amp;", "&amp;L171, J171)</f>
        <v>0</v>
      </c>
      <c r="C171" s="78" t="s">
        <v>99</v>
      </c>
      <c r="D171" s="78" t="s">
        <v>100</v>
      </c>
      <c r="E171" s="78" t="s">
        <v>493</v>
      </c>
      <c r="F171" s="78" t="s">
        <v>494</v>
      </c>
      <c r="G171" s="78" t="s">
        <v>495</v>
      </c>
      <c r="H171" s="78" t="s">
        <v>155</v>
      </c>
      <c r="I171" s="79" t="s">
        <v>146</v>
      </c>
      <c r="J171" s="80" t="n">
        <v>0</v>
      </c>
      <c r="K171" s="80" t="n">
        <v>0</v>
      </c>
      <c r="L171" s="80" t="n">
        <v>0</v>
      </c>
      <c r="M171" s="79" t="s">
        <v>151</v>
      </c>
      <c r="N171" s="79" t="s">
        <v>146</v>
      </c>
      <c r="O171" s="79" t="s">
        <v>151</v>
      </c>
      <c r="P171" s="79" t="s">
        <v>146</v>
      </c>
      <c r="Q171" s="79" t="s">
        <v>146</v>
      </c>
      <c r="R171" s="78"/>
      <c r="S171" s="78"/>
    </row>
    <row r="172" customFormat="false" ht="15" hidden="true" customHeight="false" outlineLevel="0" collapsed="false">
      <c r="A172" s="0" t="str">
        <f aca="false">C172&amp;F172</f>
        <v>LLC_BI__Spread_Statement_Record_Total__cLLC_BI__Hide_All_Records__c</v>
      </c>
      <c r="B172" s="0" t="n">
        <f aca="false">IF(H172="double", K172&amp;", "&amp;L172, J172)</f>
        <v>0</v>
      </c>
      <c r="C172" s="78" t="s">
        <v>99</v>
      </c>
      <c r="D172" s="78" t="s">
        <v>100</v>
      </c>
      <c r="E172" s="78" t="s">
        <v>496</v>
      </c>
      <c r="F172" s="78" t="s">
        <v>497</v>
      </c>
      <c r="G172" s="78" t="s">
        <v>498</v>
      </c>
      <c r="H172" s="78" t="s">
        <v>155</v>
      </c>
      <c r="I172" s="79" t="s">
        <v>146</v>
      </c>
      <c r="J172" s="80" t="n">
        <v>0</v>
      </c>
      <c r="K172" s="80" t="n">
        <v>0</v>
      </c>
      <c r="L172" s="80" t="n">
        <v>0</v>
      </c>
      <c r="M172" s="79" t="s">
        <v>151</v>
      </c>
      <c r="N172" s="79" t="s">
        <v>146</v>
      </c>
      <c r="O172" s="79" t="s">
        <v>151</v>
      </c>
      <c r="P172" s="79" t="s">
        <v>146</v>
      </c>
      <c r="Q172" s="79" t="s">
        <v>146</v>
      </c>
      <c r="R172" s="78"/>
      <c r="S172" s="78"/>
    </row>
    <row r="173" customFormat="false" ht="15" hidden="true" customHeight="false" outlineLevel="0" collapsed="false">
      <c r="A173" s="0" t="str">
        <f aca="false">C173&amp;F173</f>
        <v>LLC_BI__Spread_Statement_Record_Total__cLLC_BI__Hide_Currency_Symbol__c</v>
      </c>
      <c r="B173" s="0" t="n">
        <f aca="false">IF(H173="double", K173&amp;", "&amp;L173, J173)</f>
        <v>0</v>
      </c>
      <c r="C173" s="78" t="s">
        <v>99</v>
      </c>
      <c r="D173" s="78" t="s">
        <v>100</v>
      </c>
      <c r="E173" s="78" t="s">
        <v>499</v>
      </c>
      <c r="F173" s="78" t="s">
        <v>500</v>
      </c>
      <c r="G173" s="78" t="s">
        <v>501</v>
      </c>
      <c r="H173" s="78" t="s">
        <v>155</v>
      </c>
      <c r="I173" s="79" t="s">
        <v>146</v>
      </c>
      <c r="J173" s="80" t="n">
        <v>0</v>
      </c>
      <c r="K173" s="80" t="n">
        <v>0</v>
      </c>
      <c r="L173" s="80" t="n">
        <v>0</v>
      </c>
      <c r="M173" s="79" t="s">
        <v>151</v>
      </c>
      <c r="N173" s="79" t="s">
        <v>146</v>
      </c>
      <c r="O173" s="79" t="s">
        <v>151</v>
      </c>
      <c r="P173" s="79" t="s">
        <v>146</v>
      </c>
      <c r="Q173" s="79" t="s">
        <v>146</v>
      </c>
      <c r="R173" s="78"/>
      <c r="S173" s="78"/>
    </row>
    <row r="174" customFormat="false" ht="15" hidden="true" customHeight="false" outlineLevel="0" collapsed="false">
      <c r="A174" s="0" t="str">
        <f aca="false">C174&amp;F174</f>
        <v>LLC_BI__Spread_Statement_Record_Total__cLLC_BI__Include_In_Total__c</v>
      </c>
      <c r="B174" s="0" t="n">
        <f aca="false">IF(H174="double", K174&amp;", "&amp;L174, J174)</f>
        <v>0</v>
      </c>
      <c r="C174" s="78" t="s">
        <v>99</v>
      </c>
      <c r="D174" s="78" t="s">
        <v>100</v>
      </c>
      <c r="E174" s="78" t="s">
        <v>502</v>
      </c>
      <c r="F174" s="78" t="s">
        <v>503</v>
      </c>
      <c r="G174" s="78" t="s">
        <v>504</v>
      </c>
      <c r="H174" s="78" t="s">
        <v>155</v>
      </c>
      <c r="I174" s="79" t="s">
        <v>146</v>
      </c>
      <c r="J174" s="80" t="n">
        <v>0</v>
      </c>
      <c r="K174" s="80" t="n">
        <v>0</v>
      </c>
      <c r="L174" s="80" t="n">
        <v>0</v>
      </c>
      <c r="M174" s="79" t="s">
        <v>151</v>
      </c>
      <c r="N174" s="79" t="s">
        <v>146</v>
      </c>
      <c r="O174" s="79" t="s">
        <v>151</v>
      </c>
      <c r="P174" s="79" t="s">
        <v>146</v>
      </c>
      <c r="Q174" s="79" t="s">
        <v>146</v>
      </c>
      <c r="R174" s="78"/>
      <c r="S174" s="78"/>
    </row>
    <row r="175" customFormat="false" ht="15" hidden="true" customHeight="false" outlineLevel="0" collapsed="false">
      <c r="A175" s="0" t="str">
        <f aca="false">C175&amp;F175</f>
        <v>LLC_BI__Spread_Statement_Record_Total__cLLC_BI__Is_Grand_Total__c</v>
      </c>
      <c r="B175" s="0" t="n">
        <f aca="false">IF(H175="double", K175&amp;", "&amp;L175, J175)</f>
        <v>0</v>
      </c>
      <c r="C175" s="78" t="s">
        <v>99</v>
      </c>
      <c r="D175" s="78" t="s">
        <v>100</v>
      </c>
      <c r="E175" s="78" t="s">
        <v>505</v>
      </c>
      <c r="F175" s="78" t="s">
        <v>506</v>
      </c>
      <c r="G175" s="78" t="s">
        <v>507</v>
      </c>
      <c r="H175" s="78" t="s">
        <v>155</v>
      </c>
      <c r="I175" s="79" t="s">
        <v>146</v>
      </c>
      <c r="J175" s="80" t="n">
        <v>0</v>
      </c>
      <c r="K175" s="80" t="n">
        <v>0</v>
      </c>
      <c r="L175" s="80" t="n">
        <v>0</v>
      </c>
      <c r="M175" s="79" t="s">
        <v>151</v>
      </c>
      <c r="N175" s="79" t="s">
        <v>146</v>
      </c>
      <c r="O175" s="79" t="s">
        <v>146</v>
      </c>
      <c r="P175" s="79" t="s">
        <v>146</v>
      </c>
      <c r="Q175" s="79" t="s">
        <v>151</v>
      </c>
      <c r="R175" s="78" t="s">
        <v>508</v>
      </c>
      <c r="S175" s="78"/>
    </row>
    <row r="176" customFormat="false" ht="15" hidden="true" customHeight="false" outlineLevel="0" collapsed="false">
      <c r="A176" s="0" t="str">
        <f aca="false">C176&amp;F176</f>
        <v>LLC_BI__Spread_Statement_Record_Total__cLLC_BI__Row_Number__c</v>
      </c>
      <c r="B176" s="0" t="str">
        <f aca="false">IF(H176="double", K176&amp;", "&amp;L176, J176)</f>
        <v>18, 0</v>
      </c>
      <c r="C176" s="78" t="s">
        <v>99</v>
      </c>
      <c r="D176" s="78" t="s">
        <v>100</v>
      </c>
      <c r="E176" s="78" t="s">
        <v>509</v>
      </c>
      <c r="F176" s="78" t="s">
        <v>510</v>
      </c>
      <c r="G176" s="78" t="s">
        <v>511</v>
      </c>
      <c r="H176" s="78" t="s">
        <v>360</v>
      </c>
      <c r="I176" s="79" t="s">
        <v>146</v>
      </c>
      <c r="J176" s="80" t="n">
        <v>0</v>
      </c>
      <c r="K176" s="80" t="n">
        <v>18</v>
      </c>
      <c r="L176" s="80" t="n">
        <v>0</v>
      </c>
      <c r="M176" s="79" t="s">
        <v>151</v>
      </c>
      <c r="N176" s="79" t="s">
        <v>146</v>
      </c>
      <c r="O176" s="79" t="s">
        <v>151</v>
      </c>
      <c r="P176" s="79" t="s">
        <v>146</v>
      </c>
      <c r="Q176" s="79" t="s">
        <v>146</v>
      </c>
      <c r="R176" s="78"/>
      <c r="S176" s="78"/>
    </row>
    <row r="177" customFormat="false" ht="15" hidden="true" customHeight="false" outlineLevel="0" collapsed="false">
      <c r="A177" s="0" t="str">
        <f aca="false">C177&amp;F177</f>
        <v>LLC_BI__Spread_Statement_Record_Total__cLLC_BI__Title__c</v>
      </c>
      <c r="B177" s="0" t="n">
        <f aca="false">IF(H177="double", K177&amp;", "&amp;L177, J177)</f>
        <v>255</v>
      </c>
      <c r="C177" s="78" t="s">
        <v>99</v>
      </c>
      <c r="D177" s="78" t="s">
        <v>100</v>
      </c>
      <c r="E177" s="78" t="s">
        <v>512</v>
      </c>
      <c r="F177" s="78" t="s">
        <v>513</v>
      </c>
      <c r="G177" s="78" t="s">
        <v>514</v>
      </c>
      <c r="H177" s="78" t="s">
        <v>158</v>
      </c>
      <c r="I177" s="79" t="s">
        <v>146</v>
      </c>
      <c r="J177" s="80" t="n">
        <v>255</v>
      </c>
      <c r="K177" s="80" t="n">
        <v>0</v>
      </c>
      <c r="L177" s="80" t="n">
        <v>0</v>
      </c>
      <c r="M177" s="79" t="s">
        <v>151</v>
      </c>
      <c r="N177" s="79" t="s">
        <v>146</v>
      </c>
      <c r="O177" s="79" t="s">
        <v>151</v>
      </c>
      <c r="P177" s="79" t="s">
        <v>146</v>
      </c>
      <c r="Q177" s="79" t="s">
        <v>146</v>
      </c>
      <c r="R177" s="78"/>
      <c r="S177" s="78"/>
    </row>
    <row r="178" customFormat="false" ht="15" hidden="true" customHeight="false" outlineLevel="0" collapsed="false">
      <c r="A178" s="0" t="str">
        <f aca="false">C178&amp;F178</f>
        <v>LLC_BI__Spread_Statement_Record_Total__cLLC_BI__lookupKey__c</v>
      </c>
      <c r="B178" s="0" t="n">
        <f aca="false">IF(H178="double", K178&amp;", "&amp;L178, J178)</f>
        <v>255</v>
      </c>
      <c r="C178" s="78" t="s">
        <v>99</v>
      </c>
      <c r="D178" s="78" t="s">
        <v>100</v>
      </c>
      <c r="E178" s="78" t="s">
        <v>515</v>
      </c>
      <c r="F178" s="78" t="s">
        <v>192</v>
      </c>
      <c r="G178" s="78" t="s">
        <v>193</v>
      </c>
      <c r="H178" s="78" t="s">
        <v>158</v>
      </c>
      <c r="I178" s="79" t="s">
        <v>151</v>
      </c>
      <c r="J178" s="80" t="n">
        <v>255</v>
      </c>
      <c r="K178" s="80" t="n">
        <v>0</v>
      </c>
      <c r="L178" s="80" t="n">
        <v>0</v>
      </c>
      <c r="M178" s="79" t="s">
        <v>151</v>
      </c>
      <c r="N178" s="79" t="s">
        <v>151</v>
      </c>
      <c r="O178" s="79" t="s">
        <v>151</v>
      </c>
      <c r="P178" s="79" t="s">
        <v>151</v>
      </c>
      <c r="Q178" s="79" t="s">
        <v>146</v>
      </c>
      <c r="R178" s="78"/>
      <c r="S178" s="78"/>
    </row>
    <row r="179" customFormat="false" ht="15" hidden="true" customHeight="false" outlineLevel="0" collapsed="false">
      <c r="A179" s="0" t="str">
        <f aca="false">C179&amp;F179</f>
        <v>LLC_BI__Spread_Statement_Record_Total__cLLC_BI__Group_Type__c</v>
      </c>
      <c r="B179" s="0" t="n">
        <f aca="false">IF(H179="double", K179&amp;", "&amp;L179, J179)</f>
        <v>255</v>
      </c>
      <c r="C179" s="78" t="s">
        <v>99</v>
      </c>
      <c r="D179" s="78" t="s">
        <v>100</v>
      </c>
      <c r="E179" s="78" t="s">
        <v>516</v>
      </c>
      <c r="F179" s="78" t="s">
        <v>517</v>
      </c>
      <c r="G179" s="78" t="s">
        <v>518</v>
      </c>
      <c r="H179" s="78" t="s">
        <v>162</v>
      </c>
      <c r="I179" s="79" t="s">
        <v>151</v>
      </c>
      <c r="J179" s="80" t="n">
        <v>255</v>
      </c>
      <c r="K179" s="80" t="n">
        <v>0</v>
      </c>
      <c r="L179" s="80" t="n">
        <v>0</v>
      </c>
      <c r="M179" s="79" t="s">
        <v>151</v>
      </c>
      <c r="N179" s="79" t="s">
        <v>146</v>
      </c>
      <c r="O179" s="79" t="s">
        <v>151</v>
      </c>
      <c r="P179" s="79" t="s">
        <v>146</v>
      </c>
      <c r="Q179" s="79" t="s">
        <v>146</v>
      </c>
      <c r="R179" s="78"/>
      <c r="S179" s="78"/>
    </row>
    <row r="180" customFormat="false" ht="15" hidden="true" customHeight="false" outlineLevel="0" collapsed="false">
      <c r="A180" s="0" t="str">
        <f aca="false">C180&amp;F180</f>
        <v>LLC_BI__Spread_Statement_Record_Total__cLLC_BI__Is_Summary_Group__c</v>
      </c>
      <c r="B180" s="0" t="n">
        <f aca="false">IF(H180="double", K180&amp;", "&amp;L180, J180)</f>
        <v>0</v>
      </c>
      <c r="C180" s="78" t="s">
        <v>99</v>
      </c>
      <c r="D180" s="78" t="s">
        <v>100</v>
      </c>
      <c r="E180" s="78" t="s">
        <v>519</v>
      </c>
      <c r="F180" s="78" t="s">
        <v>520</v>
      </c>
      <c r="G180" s="78" t="s">
        <v>521</v>
      </c>
      <c r="H180" s="78" t="s">
        <v>155</v>
      </c>
      <c r="I180" s="79" t="s">
        <v>146</v>
      </c>
      <c r="J180" s="80" t="n">
        <v>0</v>
      </c>
      <c r="K180" s="80" t="n">
        <v>0</v>
      </c>
      <c r="L180" s="80" t="n">
        <v>0</v>
      </c>
      <c r="M180" s="79" t="s">
        <v>151</v>
      </c>
      <c r="N180" s="79" t="s">
        <v>146</v>
      </c>
      <c r="O180" s="79" t="s">
        <v>151</v>
      </c>
      <c r="P180" s="79" t="s">
        <v>146</v>
      </c>
      <c r="Q180" s="79" t="s">
        <v>146</v>
      </c>
      <c r="R180" s="78"/>
      <c r="S180" s="78" t="s">
        <v>522</v>
      </c>
    </row>
    <row r="181" customFormat="false" ht="15" hidden="true" customHeight="false" outlineLevel="0" collapsed="false">
      <c r="A181" s="0" t="str">
        <f aca="false">C181&amp;F181</f>
        <v>LLC_BI__Spread_Statement_Record_Total__cLLC_BI__Global_Analysis_Type__c</v>
      </c>
      <c r="B181" s="0" t="n">
        <f aca="false">IF(H181="double", K181&amp;", "&amp;L181, J181)</f>
        <v>255</v>
      </c>
      <c r="C181" s="78" t="s">
        <v>99</v>
      </c>
      <c r="D181" s="78" t="s">
        <v>100</v>
      </c>
      <c r="E181" s="78" t="s">
        <v>523</v>
      </c>
      <c r="F181" s="78" t="s">
        <v>524</v>
      </c>
      <c r="G181" s="78" t="s">
        <v>525</v>
      </c>
      <c r="H181" s="78" t="s">
        <v>162</v>
      </c>
      <c r="I181" s="79" t="s">
        <v>151</v>
      </c>
      <c r="J181" s="80" t="n">
        <v>255</v>
      </c>
      <c r="K181" s="80" t="n">
        <v>0</v>
      </c>
      <c r="L181" s="80" t="n">
        <v>0</v>
      </c>
      <c r="M181" s="79" t="s">
        <v>151</v>
      </c>
      <c r="N181" s="79" t="s">
        <v>146</v>
      </c>
      <c r="O181" s="79" t="s">
        <v>151</v>
      </c>
      <c r="P181" s="79" t="s">
        <v>146</v>
      </c>
      <c r="Q181" s="79" t="s">
        <v>146</v>
      </c>
      <c r="R181" s="78"/>
      <c r="S181" s="78"/>
    </row>
    <row r="182" customFormat="false" ht="15" hidden="true" customHeight="false" outlineLevel="0" collapsed="false">
      <c r="A182" s="0" t="str">
        <f aca="false">C182&amp;F182</f>
        <v>LLC_BI__Spread_Statement_Record_Total__cLLC_BI__Hide_Column_Totals__c</v>
      </c>
      <c r="B182" s="0" t="n">
        <f aca="false">IF(H182="double", K182&amp;", "&amp;L182, J182)</f>
        <v>0</v>
      </c>
      <c r="C182" s="78" t="s">
        <v>99</v>
      </c>
      <c r="D182" s="78" t="s">
        <v>100</v>
      </c>
      <c r="E182" s="78" t="s">
        <v>526</v>
      </c>
      <c r="F182" s="78" t="s">
        <v>527</v>
      </c>
      <c r="G182" s="78" t="s">
        <v>528</v>
      </c>
      <c r="H182" s="78" t="s">
        <v>155</v>
      </c>
      <c r="I182" s="79" t="s">
        <v>146</v>
      </c>
      <c r="J182" s="80" t="n">
        <v>0</v>
      </c>
      <c r="K182" s="80" t="n">
        <v>0</v>
      </c>
      <c r="L182" s="80" t="n">
        <v>0</v>
      </c>
      <c r="M182" s="79" t="s">
        <v>151</v>
      </c>
      <c r="N182" s="79" t="s">
        <v>146</v>
      </c>
      <c r="O182" s="79" t="s">
        <v>151</v>
      </c>
      <c r="P182" s="79" t="s">
        <v>146</v>
      </c>
      <c r="Q182" s="79" t="s">
        <v>146</v>
      </c>
      <c r="R182" s="78"/>
      <c r="S182" s="78" t="s">
        <v>529</v>
      </c>
    </row>
    <row r="183" customFormat="false" ht="15" hidden="true" customHeight="false" outlineLevel="0" collapsed="false">
      <c r="A183" s="0" t="str">
        <f aca="false">C183&amp;F183</f>
        <v>LLC_BI__Spread_Statement_Record_Total__cLLC_BI__KPI_Type__c</v>
      </c>
      <c r="B183" s="0" t="n">
        <f aca="false">IF(H183="double", K183&amp;", "&amp;L183, J183)</f>
        <v>255</v>
      </c>
      <c r="C183" s="78" t="s">
        <v>99</v>
      </c>
      <c r="D183" s="78" t="s">
        <v>100</v>
      </c>
      <c r="E183" s="78" t="s">
        <v>530</v>
      </c>
      <c r="F183" s="78" t="s">
        <v>531</v>
      </c>
      <c r="G183" s="78" t="s">
        <v>532</v>
      </c>
      <c r="H183" s="78" t="s">
        <v>162</v>
      </c>
      <c r="I183" s="79" t="s">
        <v>151</v>
      </c>
      <c r="J183" s="80" t="n">
        <v>255</v>
      </c>
      <c r="K183" s="80" t="n">
        <v>0</v>
      </c>
      <c r="L183" s="80" t="n">
        <v>0</v>
      </c>
      <c r="M183" s="79" t="s">
        <v>151</v>
      </c>
      <c r="N183" s="79" t="s">
        <v>146</v>
      </c>
      <c r="O183" s="79" t="s">
        <v>151</v>
      </c>
      <c r="P183" s="79" t="s">
        <v>146</v>
      </c>
      <c r="Q183" s="79" t="s">
        <v>146</v>
      </c>
      <c r="R183" s="78"/>
      <c r="S183" s="78"/>
    </row>
    <row r="184" customFormat="false" ht="15" hidden="true" customHeight="false" outlineLevel="0" collapsed="false">
      <c r="A184" s="0" t="str">
        <f aca="false">C184&amp;F184</f>
        <v>LLC_BI__Spread_Statement_Record_Total__cLLC_BI__Publish_On_Init_Event__c</v>
      </c>
      <c r="B184" s="0" t="n">
        <f aca="false">IF(H184="double", K184&amp;", "&amp;L184, J184)</f>
        <v>255</v>
      </c>
      <c r="C184" s="78" t="s">
        <v>99</v>
      </c>
      <c r="D184" s="78" t="s">
        <v>100</v>
      </c>
      <c r="E184" s="78" t="s">
        <v>533</v>
      </c>
      <c r="F184" s="78" t="s">
        <v>534</v>
      </c>
      <c r="G184" s="78" t="s">
        <v>535</v>
      </c>
      <c r="H184" s="78" t="s">
        <v>158</v>
      </c>
      <c r="I184" s="79" t="s">
        <v>151</v>
      </c>
      <c r="J184" s="80" t="n">
        <v>255</v>
      </c>
      <c r="K184" s="80" t="n">
        <v>0</v>
      </c>
      <c r="L184" s="80" t="n">
        <v>0</v>
      </c>
      <c r="M184" s="79" t="s">
        <v>151</v>
      </c>
      <c r="N184" s="79" t="s">
        <v>146</v>
      </c>
      <c r="O184" s="79" t="s">
        <v>151</v>
      </c>
      <c r="P184" s="79" t="s">
        <v>146</v>
      </c>
      <c r="Q184" s="79" t="s">
        <v>146</v>
      </c>
      <c r="R184" s="78"/>
      <c r="S184" s="78" t="s">
        <v>536</v>
      </c>
    </row>
    <row r="185" customFormat="false" ht="15" hidden="true" customHeight="false" outlineLevel="0" collapsed="false">
      <c r="A185" s="0" t="str">
        <f aca="false">C185&amp;F185</f>
        <v>LLC_BI__Spread_Statement_Record_Total__cLLC_BI__Publish_On_Update_Event__c</v>
      </c>
      <c r="B185" s="0" t="n">
        <f aca="false">IF(H185="double", K185&amp;", "&amp;L185, J185)</f>
        <v>255</v>
      </c>
      <c r="C185" s="78" t="s">
        <v>99</v>
      </c>
      <c r="D185" s="78" t="s">
        <v>100</v>
      </c>
      <c r="E185" s="78" t="s">
        <v>537</v>
      </c>
      <c r="F185" s="78" t="s">
        <v>538</v>
      </c>
      <c r="G185" s="78" t="s">
        <v>539</v>
      </c>
      <c r="H185" s="78" t="s">
        <v>158</v>
      </c>
      <c r="I185" s="79" t="s">
        <v>151</v>
      </c>
      <c r="J185" s="80" t="n">
        <v>255</v>
      </c>
      <c r="K185" s="80" t="n">
        <v>0</v>
      </c>
      <c r="L185" s="80" t="n">
        <v>0</v>
      </c>
      <c r="M185" s="79" t="s">
        <v>151</v>
      </c>
      <c r="N185" s="79" t="s">
        <v>146</v>
      </c>
      <c r="O185" s="79" t="s">
        <v>151</v>
      </c>
      <c r="P185" s="79" t="s">
        <v>146</v>
      </c>
      <c r="Q185" s="79" t="s">
        <v>146</v>
      </c>
      <c r="R185" s="78"/>
      <c r="S185" s="78" t="s">
        <v>540</v>
      </c>
    </row>
    <row r="186" customFormat="false" ht="15" hidden="true" customHeight="false" outlineLevel="0" collapsed="false">
      <c r="A186" s="0" t="str">
        <f aca="false">C186&amp;F186</f>
        <v>LLC_BI__Spread_Statement_Record_Total__cLLC_BI__Total_Type__c</v>
      </c>
      <c r="B186" s="0" t="n">
        <f aca="false">IF(H186="double", K186&amp;", "&amp;L186, J186)</f>
        <v>255</v>
      </c>
      <c r="C186" s="78" t="s">
        <v>99</v>
      </c>
      <c r="D186" s="78" t="s">
        <v>100</v>
      </c>
      <c r="E186" s="78" t="s">
        <v>541</v>
      </c>
      <c r="F186" s="78" t="s">
        <v>542</v>
      </c>
      <c r="G186" s="78" t="s">
        <v>543</v>
      </c>
      <c r="H186" s="78" t="s">
        <v>162</v>
      </c>
      <c r="I186" s="79" t="s">
        <v>151</v>
      </c>
      <c r="J186" s="80" t="n">
        <v>255</v>
      </c>
      <c r="K186" s="80" t="n">
        <v>0</v>
      </c>
      <c r="L186" s="80" t="n">
        <v>0</v>
      </c>
      <c r="M186" s="79" t="s">
        <v>151</v>
      </c>
      <c r="N186" s="79" t="s">
        <v>146</v>
      </c>
      <c r="O186" s="79" t="s">
        <v>151</v>
      </c>
      <c r="P186" s="79" t="s">
        <v>146</v>
      </c>
      <c r="Q186" s="79" t="s">
        <v>146</v>
      </c>
      <c r="R186" s="78"/>
      <c r="S186" s="78"/>
    </row>
    <row r="187" customFormat="false" ht="15" hidden="true" customHeight="false" outlineLevel="0" collapsed="false">
      <c r="A187" s="0" t="str">
        <f aca="false">C187&amp;F187</f>
        <v>LLC_BI__Spread_Statement_Record_Total__cLLC_BI__Show_Math__c</v>
      </c>
      <c r="B187" s="0" t="n">
        <f aca="false">IF(H187="double", K187&amp;", "&amp;L187, J187)</f>
        <v>0</v>
      </c>
      <c r="C187" s="78" t="s">
        <v>99</v>
      </c>
      <c r="D187" s="78" t="s">
        <v>100</v>
      </c>
      <c r="E187" s="78" t="s">
        <v>544</v>
      </c>
      <c r="F187" s="78" t="s">
        <v>545</v>
      </c>
      <c r="G187" s="78" t="s">
        <v>546</v>
      </c>
      <c r="H187" s="78" t="s">
        <v>155</v>
      </c>
      <c r="I187" s="79" t="s">
        <v>146</v>
      </c>
      <c r="J187" s="80" t="n">
        <v>0</v>
      </c>
      <c r="K187" s="80" t="n">
        <v>0</v>
      </c>
      <c r="L187" s="80" t="n">
        <v>0</v>
      </c>
      <c r="M187" s="79" t="s">
        <v>151</v>
      </c>
      <c r="N187" s="79" t="s">
        <v>146</v>
      </c>
      <c r="O187" s="79" t="s">
        <v>151</v>
      </c>
      <c r="P187" s="79" t="s">
        <v>146</v>
      </c>
      <c r="Q187" s="79" t="s">
        <v>146</v>
      </c>
      <c r="R187" s="78"/>
      <c r="S187" s="78"/>
    </row>
    <row r="188" customFormat="false" ht="15" hidden="true" customHeight="false" outlineLevel="0" collapsed="false">
      <c r="A188" s="0" t="str">
        <f aca="false">C188&amp;F188</f>
        <v>LLC_BI__Spread_Statement_Record_Total__cLLC_BI__Source_Group__c</v>
      </c>
      <c r="B188" s="0" t="n">
        <f aca="false">IF(H188="double", K188&amp;", "&amp;L188, J188)</f>
        <v>18</v>
      </c>
      <c r="C188" s="78" t="s">
        <v>99</v>
      </c>
      <c r="D188" s="78" t="s">
        <v>100</v>
      </c>
      <c r="E188" s="78" t="s">
        <v>547</v>
      </c>
      <c r="F188" s="78" t="s">
        <v>548</v>
      </c>
      <c r="G188" s="78" t="s">
        <v>549</v>
      </c>
      <c r="H188" s="78" t="s">
        <v>336</v>
      </c>
      <c r="I188" s="79" t="s">
        <v>151</v>
      </c>
      <c r="J188" s="80" t="n">
        <v>18</v>
      </c>
      <c r="K188" s="80" t="n">
        <v>0</v>
      </c>
      <c r="L188" s="80" t="n">
        <v>0</v>
      </c>
      <c r="M188" s="79" t="s">
        <v>151</v>
      </c>
      <c r="N188" s="79" t="s">
        <v>146</v>
      </c>
      <c r="O188" s="79" t="s">
        <v>151</v>
      </c>
      <c r="P188" s="79" t="s">
        <v>146</v>
      </c>
      <c r="Q188" s="79" t="s">
        <v>146</v>
      </c>
      <c r="R188" s="78"/>
      <c r="S188" s="78"/>
    </row>
    <row r="189" customFormat="false" ht="15" hidden="true" customHeight="false" outlineLevel="0" collapsed="false">
      <c r="A189" s="0" t="str">
        <f aca="false">C189&amp;F189</f>
        <v>LLC_BI__Spread_Statement_Record_Total__cLLC_BI__Is_Balance_Check__c</v>
      </c>
      <c r="B189" s="0" t="n">
        <f aca="false">IF(H189="double", K189&amp;", "&amp;L189, J189)</f>
        <v>0</v>
      </c>
      <c r="C189" s="78" t="s">
        <v>99</v>
      </c>
      <c r="D189" s="78" t="s">
        <v>100</v>
      </c>
      <c r="E189" s="78" t="s">
        <v>550</v>
      </c>
      <c r="F189" s="78" t="s">
        <v>551</v>
      </c>
      <c r="G189" s="78" t="s">
        <v>552</v>
      </c>
      <c r="H189" s="78" t="s">
        <v>155</v>
      </c>
      <c r="I189" s="79" t="s">
        <v>146</v>
      </c>
      <c r="J189" s="80" t="n">
        <v>0</v>
      </c>
      <c r="K189" s="80" t="n">
        <v>0</v>
      </c>
      <c r="L189" s="80" t="n">
        <v>0</v>
      </c>
      <c r="M189" s="79" t="s">
        <v>151</v>
      </c>
      <c r="N189" s="79" t="s">
        <v>146</v>
      </c>
      <c r="O189" s="79" t="s">
        <v>151</v>
      </c>
      <c r="P189" s="79" t="s">
        <v>146</v>
      </c>
      <c r="Q189" s="79" t="s">
        <v>146</v>
      </c>
      <c r="R189" s="78"/>
      <c r="S189" s="78"/>
    </row>
    <row r="190" customFormat="false" ht="15" hidden="true" customHeight="false" outlineLevel="0" collapsed="false">
      <c r="A190" s="0" t="str">
        <f aca="false">C190&amp;F190</f>
        <v>LLC_BI__Spread_Statement_Record_Total__cLLC_BI__Color__c</v>
      </c>
      <c r="B190" s="0" t="n">
        <f aca="false">IF(H190="double", K190&amp;", "&amp;L190, J190)</f>
        <v>16</v>
      </c>
      <c r="C190" s="78" t="s">
        <v>99</v>
      </c>
      <c r="D190" s="78" t="s">
        <v>100</v>
      </c>
      <c r="E190" s="78" t="s">
        <v>553</v>
      </c>
      <c r="F190" s="78" t="s">
        <v>554</v>
      </c>
      <c r="G190" s="78" t="s">
        <v>555</v>
      </c>
      <c r="H190" s="78" t="s">
        <v>158</v>
      </c>
      <c r="I190" s="79" t="s">
        <v>151</v>
      </c>
      <c r="J190" s="80" t="n">
        <v>16</v>
      </c>
      <c r="K190" s="80" t="n">
        <v>0</v>
      </c>
      <c r="L190" s="80" t="n">
        <v>0</v>
      </c>
      <c r="M190" s="79" t="s">
        <v>151</v>
      </c>
      <c r="N190" s="79" t="s">
        <v>146</v>
      </c>
      <c r="O190" s="79" t="s">
        <v>151</v>
      </c>
      <c r="P190" s="79" t="s">
        <v>146</v>
      </c>
      <c r="Q190" s="79" t="s">
        <v>146</v>
      </c>
      <c r="R190" s="78"/>
      <c r="S190" s="78" t="s">
        <v>556</v>
      </c>
    </row>
    <row r="191" customFormat="false" ht="15" hidden="false" customHeight="false" outlineLevel="0" collapsed="false">
      <c r="A191" s="0" t="str">
        <f aca="false">C191&amp;F191</f>
        <v>LLC_BI__Spread_Statement_Record_Value__cId</v>
      </c>
      <c r="B191" s="0" t="n">
        <f aca="false">IF(H191="double", K191&amp;", "&amp;L191, J191)</f>
        <v>18</v>
      </c>
      <c r="C191" s="78" t="s">
        <v>93</v>
      </c>
      <c r="D191" s="78" t="s">
        <v>94</v>
      </c>
      <c r="E191" s="78" t="s">
        <v>557</v>
      </c>
      <c r="F191" s="78" t="s">
        <v>143</v>
      </c>
      <c r="G191" s="78" t="s">
        <v>144</v>
      </c>
      <c r="H191" s="78" t="s">
        <v>145</v>
      </c>
      <c r="I191" s="79" t="s">
        <v>146</v>
      </c>
      <c r="J191" s="80" t="n">
        <v>18</v>
      </c>
      <c r="K191" s="80" t="n">
        <v>0</v>
      </c>
      <c r="L191" s="80" t="n">
        <v>0</v>
      </c>
      <c r="M191" s="79" t="s">
        <v>146</v>
      </c>
      <c r="N191" s="79" t="s">
        <v>146</v>
      </c>
      <c r="O191" s="79" t="s">
        <v>146</v>
      </c>
      <c r="P191" s="79" t="s">
        <v>146</v>
      </c>
      <c r="Q191" s="79" t="s">
        <v>146</v>
      </c>
      <c r="R191" s="78"/>
      <c r="S191" s="78"/>
    </row>
    <row r="192" customFormat="false" ht="15" hidden="false" customHeight="false" outlineLevel="0" collapsed="false">
      <c r="A192" s="0" t="str">
        <f aca="false">C192&amp;F192</f>
        <v>LLC_BI__Spread_Statement_Record_Value__cIsDeleted</v>
      </c>
      <c r="B192" s="0" t="n">
        <f aca="false">IF(H192="double", K192&amp;", "&amp;L192, J192)</f>
        <v>0</v>
      </c>
      <c r="C192" s="78" t="s">
        <v>93</v>
      </c>
      <c r="D192" s="78" t="s">
        <v>94</v>
      </c>
      <c r="E192" s="78" t="s">
        <v>558</v>
      </c>
      <c r="F192" s="78" t="s">
        <v>153</v>
      </c>
      <c r="G192" s="78" t="s">
        <v>154</v>
      </c>
      <c r="H192" s="78" t="s">
        <v>155</v>
      </c>
      <c r="I192" s="79" t="s">
        <v>146</v>
      </c>
      <c r="J192" s="80" t="n">
        <v>0</v>
      </c>
      <c r="K192" s="80" t="n">
        <v>0</v>
      </c>
      <c r="L192" s="80" t="n">
        <v>0</v>
      </c>
      <c r="M192" s="79" t="s">
        <v>146</v>
      </c>
      <c r="N192" s="79" t="s">
        <v>146</v>
      </c>
      <c r="O192" s="79" t="s">
        <v>146</v>
      </c>
      <c r="P192" s="79" t="s">
        <v>146</v>
      </c>
      <c r="Q192" s="79" t="s">
        <v>146</v>
      </c>
      <c r="R192" s="78"/>
      <c r="S192" s="78"/>
    </row>
    <row r="193" customFormat="false" ht="15" hidden="false" customHeight="false" outlineLevel="0" collapsed="false">
      <c r="A193" s="0" t="str">
        <f aca="false">C193&amp;F193</f>
        <v>LLC_BI__Spread_Statement_Record_Value__cName</v>
      </c>
      <c r="B193" s="0" t="n">
        <f aca="false">IF(H193="double", K193&amp;", "&amp;L193, J193)</f>
        <v>80</v>
      </c>
      <c r="C193" s="78" t="s">
        <v>93</v>
      </c>
      <c r="D193" s="78" t="s">
        <v>94</v>
      </c>
      <c r="E193" s="78" t="s">
        <v>559</v>
      </c>
      <c r="F193" s="78" t="s">
        <v>28</v>
      </c>
      <c r="G193" s="78" t="s">
        <v>560</v>
      </c>
      <c r="H193" s="78" t="s">
        <v>158</v>
      </c>
      <c r="I193" s="79" t="s">
        <v>146</v>
      </c>
      <c r="J193" s="80" t="n">
        <v>80</v>
      </c>
      <c r="K193" s="80" t="n">
        <v>0</v>
      </c>
      <c r="L193" s="80" t="n">
        <v>0</v>
      </c>
      <c r="M193" s="79" t="s">
        <v>146</v>
      </c>
      <c r="N193" s="79" t="s">
        <v>146</v>
      </c>
      <c r="O193" s="79" t="s">
        <v>146</v>
      </c>
      <c r="P193" s="79" t="s">
        <v>146</v>
      </c>
      <c r="Q193" s="79" t="s">
        <v>146</v>
      </c>
      <c r="R193" s="78"/>
      <c r="S193" s="78"/>
    </row>
    <row r="194" customFormat="false" ht="15" hidden="false" customHeight="false" outlineLevel="0" collapsed="false">
      <c r="A194" s="0" t="str">
        <f aca="false">C194&amp;F194</f>
        <v>LLC_BI__Spread_Statement_Record_Value__cCurrencyIsoCode</v>
      </c>
      <c r="B194" s="0" t="n">
        <f aca="false">IF(H194="double", K194&amp;", "&amp;L194, J194)</f>
        <v>3</v>
      </c>
      <c r="C194" s="78" t="s">
        <v>93</v>
      </c>
      <c r="D194" s="78" t="s">
        <v>94</v>
      </c>
      <c r="E194" s="78" t="s">
        <v>561</v>
      </c>
      <c r="F194" s="78" t="s">
        <v>160</v>
      </c>
      <c r="G194" s="78" t="s">
        <v>161</v>
      </c>
      <c r="H194" s="78" t="s">
        <v>162</v>
      </c>
      <c r="I194" s="79" t="s">
        <v>151</v>
      </c>
      <c r="J194" s="80" t="n">
        <v>3</v>
      </c>
      <c r="K194" s="80" t="n">
        <v>0</v>
      </c>
      <c r="L194" s="80" t="n">
        <v>0</v>
      </c>
      <c r="M194" s="79" t="s">
        <v>146</v>
      </c>
      <c r="N194" s="79" t="s">
        <v>146</v>
      </c>
      <c r="O194" s="79" t="s">
        <v>151</v>
      </c>
      <c r="P194" s="79" t="s">
        <v>146</v>
      </c>
      <c r="Q194" s="79" t="s">
        <v>146</v>
      </c>
      <c r="R194" s="78"/>
      <c r="S194" s="78"/>
    </row>
    <row r="195" customFormat="false" ht="15" hidden="false" customHeight="false" outlineLevel="0" collapsed="false">
      <c r="A195" s="0" t="str">
        <f aca="false">C195&amp;F195</f>
        <v>LLC_BI__Spread_Statement_Record_Value__cCreatedDate</v>
      </c>
      <c r="B195" s="0" t="n">
        <f aca="false">IF(H195="double", K195&amp;", "&amp;L195, J195)</f>
        <v>0</v>
      </c>
      <c r="C195" s="78" t="s">
        <v>93</v>
      </c>
      <c r="D195" s="78" t="s">
        <v>94</v>
      </c>
      <c r="E195" s="78" t="s">
        <v>562</v>
      </c>
      <c r="F195" s="78" t="s">
        <v>164</v>
      </c>
      <c r="G195" s="78" t="s">
        <v>165</v>
      </c>
      <c r="H195" s="78" t="s">
        <v>166</v>
      </c>
      <c r="I195" s="79" t="s">
        <v>146</v>
      </c>
      <c r="J195" s="80" t="n">
        <v>0</v>
      </c>
      <c r="K195" s="80" t="n">
        <v>0</v>
      </c>
      <c r="L195" s="80" t="n">
        <v>0</v>
      </c>
      <c r="M195" s="79" t="s">
        <v>146</v>
      </c>
      <c r="N195" s="79" t="s">
        <v>146</v>
      </c>
      <c r="O195" s="79" t="s">
        <v>146</v>
      </c>
      <c r="P195" s="79" t="s">
        <v>146</v>
      </c>
      <c r="Q195" s="79" t="s">
        <v>146</v>
      </c>
      <c r="R195" s="78"/>
      <c r="S195" s="78"/>
    </row>
    <row r="196" customFormat="false" ht="15" hidden="false" customHeight="false" outlineLevel="0" collapsed="false">
      <c r="A196" s="0" t="str">
        <f aca="false">C196&amp;F196</f>
        <v>LLC_BI__Spread_Statement_Record_Value__cCreatedById</v>
      </c>
      <c r="B196" s="0" t="n">
        <f aca="false">IF(H196="double", K196&amp;", "&amp;L196, J196)</f>
        <v>18</v>
      </c>
      <c r="C196" s="78" t="s">
        <v>93</v>
      </c>
      <c r="D196" s="78" t="s">
        <v>94</v>
      </c>
      <c r="E196" s="78" t="s">
        <v>563</v>
      </c>
      <c r="F196" s="78" t="s">
        <v>168</v>
      </c>
      <c r="G196" s="78" t="s">
        <v>169</v>
      </c>
      <c r="H196" s="78" t="s">
        <v>170</v>
      </c>
      <c r="I196" s="79" t="s">
        <v>146</v>
      </c>
      <c r="J196" s="80" t="n">
        <v>18</v>
      </c>
      <c r="K196" s="80" t="n">
        <v>0</v>
      </c>
      <c r="L196" s="80" t="n">
        <v>0</v>
      </c>
      <c r="M196" s="79" t="s">
        <v>146</v>
      </c>
      <c r="N196" s="79" t="s">
        <v>146</v>
      </c>
      <c r="O196" s="79" t="s">
        <v>146</v>
      </c>
      <c r="P196" s="79" t="s">
        <v>146</v>
      </c>
      <c r="Q196" s="79" t="s">
        <v>146</v>
      </c>
      <c r="R196" s="78"/>
      <c r="S196" s="78"/>
    </row>
    <row r="197" customFormat="false" ht="15" hidden="false" customHeight="false" outlineLevel="0" collapsed="false">
      <c r="A197" s="0" t="str">
        <f aca="false">C197&amp;F197</f>
        <v>LLC_BI__Spread_Statement_Record_Value__cLastModifiedDate</v>
      </c>
      <c r="B197" s="0" t="n">
        <f aca="false">IF(H197="double", K197&amp;", "&amp;L197, J197)</f>
        <v>0</v>
      </c>
      <c r="C197" s="78" t="s">
        <v>93</v>
      </c>
      <c r="D197" s="78" t="s">
        <v>94</v>
      </c>
      <c r="E197" s="78" t="s">
        <v>564</v>
      </c>
      <c r="F197" s="78" t="s">
        <v>172</v>
      </c>
      <c r="G197" s="78" t="s">
        <v>173</v>
      </c>
      <c r="H197" s="78" t="s">
        <v>166</v>
      </c>
      <c r="I197" s="79" t="s">
        <v>146</v>
      </c>
      <c r="J197" s="80" t="n">
        <v>0</v>
      </c>
      <c r="K197" s="80" t="n">
        <v>0</v>
      </c>
      <c r="L197" s="80" t="n">
        <v>0</v>
      </c>
      <c r="M197" s="79" t="s">
        <v>146</v>
      </c>
      <c r="N197" s="79" t="s">
        <v>146</v>
      </c>
      <c r="O197" s="79" t="s">
        <v>146</v>
      </c>
      <c r="P197" s="79" t="s">
        <v>146</v>
      </c>
      <c r="Q197" s="79" t="s">
        <v>146</v>
      </c>
      <c r="R197" s="78"/>
      <c r="S197" s="78"/>
    </row>
    <row r="198" customFormat="false" ht="15" hidden="false" customHeight="false" outlineLevel="0" collapsed="false">
      <c r="A198" s="0" t="str">
        <f aca="false">C198&amp;F198</f>
        <v>LLC_BI__Spread_Statement_Record_Value__cLastModifiedById</v>
      </c>
      <c r="B198" s="0" t="n">
        <f aca="false">IF(H198="double", K198&amp;", "&amp;L198, J198)</f>
        <v>18</v>
      </c>
      <c r="C198" s="78" t="s">
        <v>93</v>
      </c>
      <c r="D198" s="78" t="s">
        <v>94</v>
      </c>
      <c r="E198" s="78" t="s">
        <v>565</v>
      </c>
      <c r="F198" s="78" t="s">
        <v>175</v>
      </c>
      <c r="G198" s="78" t="s">
        <v>176</v>
      </c>
      <c r="H198" s="78" t="s">
        <v>170</v>
      </c>
      <c r="I198" s="79" t="s">
        <v>146</v>
      </c>
      <c r="J198" s="80" t="n">
        <v>18</v>
      </c>
      <c r="K198" s="80" t="n">
        <v>0</v>
      </c>
      <c r="L198" s="80" t="n">
        <v>0</v>
      </c>
      <c r="M198" s="79" t="s">
        <v>146</v>
      </c>
      <c r="N198" s="79" t="s">
        <v>146</v>
      </c>
      <c r="O198" s="79" t="s">
        <v>146</v>
      </c>
      <c r="P198" s="79" t="s">
        <v>146</v>
      </c>
      <c r="Q198" s="79" t="s">
        <v>146</v>
      </c>
      <c r="R198" s="78"/>
      <c r="S198" s="78"/>
    </row>
    <row r="199" customFormat="false" ht="15" hidden="false" customHeight="false" outlineLevel="0" collapsed="false">
      <c r="A199" s="0" t="str">
        <f aca="false">C199&amp;F199</f>
        <v>LLC_BI__Spread_Statement_Record_Value__cSystemModstamp</v>
      </c>
      <c r="B199" s="0" t="n">
        <f aca="false">IF(H199="double", K199&amp;", "&amp;L199, J199)</f>
        <v>0</v>
      </c>
      <c r="C199" s="78" t="s">
        <v>93</v>
      </c>
      <c r="D199" s="78" t="s">
        <v>94</v>
      </c>
      <c r="E199" s="78" t="s">
        <v>566</v>
      </c>
      <c r="F199" s="78" t="s">
        <v>178</v>
      </c>
      <c r="G199" s="78" t="s">
        <v>179</v>
      </c>
      <c r="H199" s="78" t="s">
        <v>166</v>
      </c>
      <c r="I199" s="79" t="s">
        <v>146</v>
      </c>
      <c r="J199" s="80" t="n">
        <v>0</v>
      </c>
      <c r="K199" s="80" t="n">
        <v>0</v>
      </c>
      <c r="L199" s="80" t="n">
        <v>0</v>
      </c>
      <c r="M199" s="79" t="s">
        <v>146</v>
      </c>
      <c r="N199" s="79" t="s">
        <v>146</v>
      </c>
      <c r="O199" s="79" t="s">
        <v>146</v>
      </c>
      <c r="P199" s="79" t="s">
        <v>146</v>
      </c>
      <c r="Q199" s="79" t="s">
        <v>146</v>
      </c>
      <c r="R199" s="78"/>
      <c r="S199" s="78"/>
    </row>
    <row r="200" customFormat="false" ht="15" hidden="false" customHeight="false" outlineLevel="0" collapsed="false">
      <c r="A200" s="0" t="str">
        <f aca="false">C200&amp;F200</f>
        <v>LLC_BI__Spread_Statement_Record_Value__cConnectionReceivedId</v>
      </c>
      <c r="B200" s="0" t="n">
        <f aca="false">IF(H200="double", K200&amp;", "&amp;L200, J200)</f>
        <v>18</v>
      </c>
      <c r="C200" s="78" t="s">
        <v>93</v>
      </c>
      <c r="D200" s="78" t="s">
        <v>94</v>
      </c>
      <c r="E200" s="78" t="s">
        <v>567</v>
      </c>
      <c r="F200" s="78" t="s">
        <v>181</v>
      </c>
      <c r="G200" s="78" t="s">
        <v>182</v>
      </c>
      <c r="H200" s="78" t="s">
        <v>183</v>
      </c>
      <c r="I200" s="79" t="s">
        <v>151</v>
      </c>
      <c r="J200" s="80" t="n">
        <v>18</v>
      </c>
      <c r="K200" s="80" t="n">
        <v>0</v>
      </c>
      <c r="L200" s="80" t="n">
        <v>0</v>
      </c>
      <c r="M200" s="79" t="s">
        <v>146</v>
      </c>
      <c r="N200" s="79" t="s">
        <v>146</v>
      </c>
      <c r="O200" s="79" t="s">
        <v>146</v>
      </c>
      <c r="P200" s="79" t="s">
        <v>146</v>
      </c>
      <c r="Q200" s="79" t="s">
        <v>146</v>
      </c>
      <c r="R200" s="78"/>
      <c r="S200" s="78"/>
    </row>
    <row r="201" customFormat="false" ht="15" hidden="false" customHeight="false" outlineLevel="0" collapsed="false">
      <c r="A201" s="0" t="str">
        <f aca="false">C201&amp;F201</f>
        <v>LLC_BI__Spread_Statement_Record_Value__cConnectionSentId</v>
      </c>
      <c r="B201" s="0" t="n">
        <f aca="false">IF(H201="double", K201&amp;", "&amp;L201, J201)</f>
        <v>18</v>
      </c>
      <c r="C201" s="78" t="s">
        <v>93</v>
      </c>
      <c r="D201" s="78" t="s">
        <v>94</v>
      </c>
      <c r="E201" s="78" t="s">
        <v>568</v>
      </c>
      <c r="F201" s="78" t="s">
        <v>185</v>
      </c>
      <c r="G201" s="78" t="s">
        <v>186</v>
      </c>
      <c r="H201" s="78" t="s">
        <v>183</v>
      </c>
      <c r="I201" s="79" t="s">
        <v>151</v>
      </c>
      <c r="J201" s="80" t="n">
        <v>18</v>
      </c>
      <c r="K201" s="80" t="n">
        <v>0</v>
      </c>
      <c r="L201" s="80" t="n">
        <v>0</v>
      </c>
      <c r="M201" s="79" t="s">
        <v>146</v>
      </c>
      <c r="N201" s="79" t="s">
        <v>146</v>
      </c>
      <c r="O201" s="79" t="s">
        <v>146</v>
      </c>
      <c r="P201" s="79" t="s">
        <v>146</v>
      </c>
      <c r="Q201" s="79" t="s">
        <v>146</v>
      </c>
      <c r="R201" s="78"/>
      <c r="S201" s="78"/>
    </row>
    <row r="202" customFormat="false" ht="15" hidden="false" customHeight="false" outlineLevel="0" collapsed="false">
      <c r="A202" s="0" t="str">
        <f aca="false">C202&amp;F202</f>
        <v>LLC_BI__Spread_Statement_Record_Value__cLLC_BI__Spread_Statement_Record__c</v>
      </c>
      <c r="B202" s="0" t="n">
        <f aca="false">IF(H202="double", K202&amp;", "&amp;L202, J202)</f>
        <v>18</v>
      </c>
      <c r="C202" s="78" t="s">
        <v>93</v>
      </c>
      <c r="D202" s="78" t="s">
        <v>94</v>
      </c>
      <c r="E202" s="78" t="s">
        <v>569</v>
      </c>
      <c r="F202" s="78" t="s">
        <v>90</v>
      </c>
      <c r="G202" s="78" t="s">
        <v>91</v>
      </c>
      <c r="H202" s="78" t="s">
        <v>273</v>
      </c>
      <c r="I202" s="79" t="s">
        <v>146</v>
      </c>
      <c r="J202" s="80" t="n">
        <v>18</v>
      </c>
      <c r="K202" s="80" t="n">
        <v>0</v>
      </c>
      <c r="L202" s="80" t="n">
        <v>0</v>
      </c>
      <c r="M202" s="79" t="s">
        <v>151</v>
      </c>
      <c r="N202" s="79" t="s">
        <v>146</v>
      </c>
      <c r="O202" s="79" t="s">
        <v>146</v>
      </c>
      <c r="P202" s="79" t="s">
        <v>146</v>
      </c>
      <c r="Q202" s="79" t="s">
        <v>146</v>
      </c>
      <c r="R202" s="78"/>
      <c r="S202" s="78"/>
    </row>
    <row r="203" customFormat="false" ht="15" hidden="false" customHeight="false" outlineLevel="0" collapsed="false">
      <c r="A203" s="0" t="str">
        <f aca="false">C203&amp;F203</f>
        <v>LLC_BI__Spread_Statement_Record_Value__cLLC_BI__Spread_Statement_Period__c</v>
      </c>
      <c r="B203" s="0" t="n">
        <f aca="false">IF(H203="double", K203&amp;", "&amp;L203, J203)</f>
        <v>18</v>
      </c>
      <c r="C203" s="78" t="s">
        <v>93</v>
      </c>
      <c r="D203" s="78" t="s">
        <v>94</v>
      </c>
      <c r="E203" s="78" t="s">
        <v>570</v>
      </c>
      <c r="F203" s="78" t="s">
        <v>87</v>
      </c>
      <c r="G203" s="78" t="s">
        <v>88</v>
      </c>
      <c r="H203" s="78" t="s">
        <v>253</v>
      </c>
      <c r="I203" s="79" t="s">
        <v>146</v>
      </c>
      <c r="J203" s="80" t="n">
        <v>18</v>
      </c>
      <c r="K203" s="80" t="n">
        <v>0</v>
      </c>
      <c r="L203" s="80" t="n">
        <v>0</v>
      </c>
      <c r="M203" s="79" t="s">
        <v>151</v>
      </c>
      <c r="N203" s="79" t="s">
        <v>146</v>
      </c>
      <c r="O203" s="79" t="s">
        <v>146</v>
      </c>
      <c r="P203" s="79" t="s">
        <v>146</v>
      </c>
      <c r="Q203" s="79" t="s">
        <v>146</v>
      </c>
      <c r="R203" s="78"/>
      <c r="S203" s="78"/>
    </row>
    <row r="204" customFormat="false" ht="15" hidden="false" customHeight="false" outlineLevel="0" collapsed="false">
      <c r="A204" s="0" t="str">
        <f aca="false">C204&amp;F204</f>
        <v>LLC_BI__Spread_Statement_Record_Value__cLLC_BI__Is_Linked__c</v>
      </c>
      <c r="B204" s="0" t="n">
        <f aca="false">IF(H204="double", K204&amp;", "&amp;L204, J204)</f>
        <v>0</v>
      </c>
      <c r="C204" s="78" t="s">
        <v>93</v>
      </c>
      <c r="D204" s="78" t="s">
        <v>94</v>
      </c>
      <c r="E204" s="78" t="s">
        <v>571</v>
      </c>
      <c r="F204" s="78" t="s">
        <v>572</v>
      </c>
      <c r="G204" s="78" t="s">
        <v>573</v>
      </c>
      <c r="H204" s="78" t="s">
        <v>155</v>
      </c>
      <c r="I204" s="79" t="s">
        <v>146</v>
      </c>
      <c r="J204" s="80" t="n">
        <v>0</v>
      </c>
      <c r="K204" s="80" t="n">
        <v>0</v>
      </c>
      <c r="L204" s="80" t="n">
        <v>0</v>
      </c>
      <c r="M204" s="79" t="s">
        <v>151</v>
      </c>
      <c r="N204" s="79" t="s">
        <v>146</v>
      </c>
      <c r="O204" s="79" t="s">
        <v>146</v>
      </c>
      <c r="P204" s="79" t="s">
        <v>146</v>
      </c>
      <c r="Q204" s="79" t="s">
        <v>151</v>
      </c>
      <c r="R204" s="78" t="s">
        <v>574</v>
      </c>
      <c r="S204" s="78"/>
    </row>
    <row r="205" customFormat="false" ht="15" hidden="false" customHeight="false" outlineLevel="0" collapsed="false">
      <c r="A205" s="0" t="str">
        <f aca="false">C205&amp;F205</f>
        <v>LLC_BI__Spread_Statement_Record_Value__cLLC_BI__Value__c</v>
      </c>
      <c r="B205" s="0" t="n">
        <f aca="false">IF(H205="double", K205&amp;", "&amp;L205, J205)</f>
        <v>0</v>
      </c>
      <c r="C205" s="78" t="s">
        <v>93</v>
      </c>
      <c r="D205" s="78" t="s">
        <v>94</v>
      </c>
      <c r="E205" s="78" t="s">
        <v>575</v>
      </c>
      <c r="F205" s="78" t="s">
        <v>277</v>
      </c>
      <c r="G205" s="78" t="s">
        <v>278</v>
      </c>
      <c r="H205" s="78" t="s">
        <v>217</v>
      </c>
      <c r="I205" s="79" t="s">
        <v>151</v>
      </c>
      <c r="J205" s="80" t="n">
        <v>0</v>
      </c>
      <c r="K205" s="80" t="n">
        <v>18</v>
      </c>
      <c r="L205" s="80" t="n">
        <v>2</v>
      </c>
      <c r="M205" s="79" t="s">
        <v>151</v>
      </c>
      <c r="N205" s="79" t="s">
        <v>146</v>
      </c>
      <c r="O205" s="79" t="s">
        <v>151</v>
      </c>
      <c r="P205" s="79" t="s">
        <v>146</v>
      </c>
      <c r="Q205" s="79" t="s">
        <v>146</v>
      </c>
      <c r="R205" s="78"/>
      <c r="S205" s="78"/>
    </row>
    <row r="206" customFormat="false" ht="15" hidden="false" customHeight="false" outlineLevel="0" collapsed="false">
      <c r="A206" s="0" t="str">
        <f aca="false">C206&amp;F206</f>
        <v>LLC_BI__Spread_Statement_Record_Value__cLLC_BI__lookupKey__c</v>
      </c>
      <c r="B206" s="0" t="n">
        <f aca="false">IF(H206="double", K206&amp;", "&amp;L206, J206)</f>
        <v>255</v>
      </c>
      <c r="C206" s="78" t="s">
        <v>93</v>
      </c>
      <c r="D206" s="78" t="s">
        <v>94</v>
      </c>
      <c r="E206" s="78" t="s">
        <v>576</v>
      </c>
      <c r="F206" s="78" t="s">
        <v>192</v>
      </c>
      <c r="G206" s="78" t="s">
        <v>193</v>
      </c>
      <c r="H206" s="78" t="s">
        <v>158</v>
      </c>
      <c r="I206" s="79" t="s">
        <v>146</v>
      </c>
      <c r="J206" s="80" t="n">
        <v>255</v>
      </c>
      <c r="K206" s="80" t="n">
        <v>0</v>
      </c>
      <c r="L206" s="80" t="n">
        <v>0</v>
      </c>
      <c r="M206" s="79" t="s">
        <v>151</v>
      </c>
      <c r="N206" s="79" t="s">
        <v>151</v>
      </c>
      <c r="O206" s="79" t="s">
        <v>151</v>
      </c>
      <c r="P206" s="79" t="s">
        <v>151</v>
      </c>
      <c r="Q206" s="79" t="s">
        <v>146</v>
      </c>
      <c r="R206" s="78"/>
      <c r="S206" s="78"/>
    </row>
    <row r="207" customFormat="false" ht="15" hidden="false" customHeight="false" outlineLevel="0" collapsed="false">
      <c r="A207" s="0" t="str">
        <f aca="false">C207&amp;F207</f>
        <v>LLC_BI__Spread_Statement_Record_Value__cLLC_BI__Formula__c</v>
      </c>
      <c r="B207" s="0" t="n">
        <f aca="false">IF(H207="double", K207&amp;", "&amp;L207, J207)</f>
        <v>255</v>
      </c>
      <c r="C207" s="78" t="s">
        <v>93</v>
      </c>
      <c r="D207" s="78" t="s">
        <v>94</v>
      </c>
      <c r="E207" s="78" t="s">
        <v>577</v>
      </c>
      <c r="F207" s="78" t="s">
        <v>578</v>
      </c>
      <c r="G207" s="78" t="s">
        <v>579</v>
      </c>
      <c r="H207" s="78" t="s">
        <v>158</v>
      </c>
      <c r="I207" s="79" t="s">
        <v>151</v>
      </c>
      <c r="J207" s="80" t="n">
        <v>255</v>
      </c>
      <c r="K207" s="80" t="n">
        <v>0</v>
      </c>
      <c r="L207" s="80" t="n">
        <v>0</v>
      </c>
      <c r="M207" s="79" t="s">
        <v>151</v>
      </c>
      <c r="N207" s="79" t="s">
        <v>146</v>
      </c>
      <c r="O207" s="79" t="s">
        <v>151</v>
      </c>
      <c r="P207" s="79" t="s">
        <v>146</v>
      </c>
      <c r="Q207" s="79" t="s">
        <v>146</v>
      </c>
      <c r="R207" s="78"/>
      <c r="S207" s="78"/>
    </row>
    <row r="208" customFormat="false" ht="15" hidden="true" customHeight="false" outlineLevel="0" collapsed="false">
      <c r="A208" s="0" t="str">
        <f aca="false">C208&amp;F208</f>
        <v>LLC_BI__Spread_Statement_Record__cId</v>
      </c>
      <c r="B208" s="0" t="n">
        <f aca="false">IF(H208="double", K208&amp;", "&amp;L208, J208)</f>
        <v>18</v>
      </c>
      <c r="C208" s="78" t="s">
        <v>90</v>
      </c>
      <c r="D208" s="78" t="s">
        <v>91</v>
      </c>
      <c r="E208" s="78" t="s">
        <v>580</v>
      </c>
      <c r="F208" s="78" t="s">
        <v>143</v>
      </c>
      <c r="G208" s="78" t="s">
        <v>144</v>
      </c>
      <c r="H208" s="78" t="s">
        <v>145</v>
      </c>
      <c r="I208" s="79" t="s">
        <v>146</v>
      </c>
      <c r="J208" s="80" t="n">
        <v>18</v>
      </c>
      <c r="K208" s="80" t="n">
        <v>0</v>
      </c>
      <c r="L208" s="80" t="n">
        <v>0</v>
      </c>
      <c r="M208" s="79" t="s">
        <v>146</v>
      </c>
      <c r="N208" s="79" t="s">
        <v>146</v>
      </c>
      <c r="O208" s="79" t="s">
        <v>146</v>
      </c>
      <c r="P208" s="79" t="s">
        <v>146</v>
      </c>
      <c r="Q208" s="79" t="s">
        <v>146</v>
      </c>
      <c r="R208" s="78"/>
      <c r="S208" s="78"/>
    </row>
    <row r="209" customFormat="false" ht="15" hidden="true" customHeight="false" outlineLevel="0" collapsed="false">
      <c r="A209" s="0" t="str">
        <f aca="false">C209&amp;F209</f>
        <v>LLC_BI__Spread_Statement_Record__cIsDeleted</v>
      </c>
      <c r="B209" s="0" t="n">
        <f aca="false">IF(H209="double", K209&amp;", "&amp;L209, J209)</f>
        <v>0</v>
      </c>
      <c r="C209" s="78" t="s">
        <v>90</v>
      </c>
      <c r="D209" s="78" t="s">
        <v>91</v>
      </c>
      <c r="E209" s="78" t="s">
        <v>581</v>
      </c>
      <c r="F209" s="78" t="s">
        <v>153</v>
      </c>
      <c r="G209" s="78" t="s">
        <v>154</v>
      </c>
      <c r="H209" s="78" t="s">
        <v>155</v>
      </c>
      <c r="I209" s="79" t="s">
        <v>146</v>
      </c>
      <c r="J209" s="80" t="n">
        <v>0</v>
      </c>
      <c r="K209" s="80" t="n">
        <v>0</v>
      </c>
      <c r="L209" s="80" t="n">
        <v>0</v>
      </c>
      <c r="M209" s="79" t="s">
        <v>146</v>
      </c>
      <c r="N209" s="79" t="s">
        <v>146</v>
      </c>
      <c r="O209" s="79" t="s">
        <v>146</v>
      </c>
      <c r="P209" s="79" t="s">
        <v>146</v>
      </c>
      <c r="Q209" s="79" t="s">
        <v>146</v>
      </c>
      <c r="R209" s="78"/>
      <c r="S209" s="78"/>
    </row>
    <row r="210" customFormat="false" ht="15" hidden="true" customHeight="false" outlineLevel="0" collapsed="false">
      <c r="A210" s="0" t="str">
        <f aca="false">C210&amp;F210</f>
        <v>LLC_BI__Spread_Statement_Record__cName</v>
      </c>
      <c r="B210" s="0" t="n">
        <f aca="false">IF(H210="double", K210&amp;", "&amp;L210, J210)</f>
        <v>80</v>
      </c>
      <c r="C210" s="78" t="s">
        <v>90</v>
      </c>
      <c r="D210" s="78" t="s">
        <v>91</v>
      </c>
      <c r="E210" s="78" t="s">
        <v>582</v>
      </c>
      <c r="F210" s="78" t="s">
        <v>28</v>
      </c>
      <c r="G210" s="78" t="s">
        <v>583</v>
      </c>
      <c r="H210" s="78" t="s">
        <v>158</v>
      </c>
      <c r="I210" s="79" t="s">
        <v>151</v>
      </c>
      <c r="J210" s="80" t="n">
        <v>80</v>
      </c>
      <c r="K210" s="80" t="n">
        <v>0</v>
      </c>
      <c r="L210" s="80" t="n">
        <v>0</v>
      </c>
      <c r="M210" s="79" t="s">
        <v>146</v>
      </c>
      <c r="N210" s="79" t="s">
        <v>146</v>
      </c>
      <c r="O210" s="79" t="s">
        <v>151</v>
      </c>
      <c r="P210" s="79" t="s">
        <v>146</v>
      </c>
      <c r="Q210" s="79" t="s">
        <v>146</v>
      </c>
      <c r="R210" s="78"/>
      <c r="S210" s="78"/>
    </row>
    <row r="211" customFormat="false" ht="15" hidden="true" customHeight="false" outlineLevel="0" collapsed="false">
      <c r="A211" s="0" t="str">
        <f aca="false">C211&amp;F211</f>
        <v>LLC_BI__Spread_Statement_Record__cCurrencyIsoCode</v>
      </c>
      <c r="B211" s="0" t="n">
        <f aca="false">IF(H211="double", K211&amp;", "&amp;L211, J211)</f>
        <v>3</v>
      </c>
      <c r="C211" s="78" t="s">
        <v>90</v>
      </c>
      <c r="D211" s="78" t="s">
        <v>91</v>
      </c>
      <c r="E211" s="78" t="s">
        <v>584</v>
      </c>
      <c r="F211" s="78" t="s">
        <v>160</v>
      </c>
      <c r="G211" s="78" t="s">
        <v>161</v>
      </c>
      <c r="H211" s="78" t="s">
        <v>162</v>
      </c>
      <c r="I211" s="79" t="s">
        <v>151</v>
      </c>
      <c r="J211" s="80" t="n">
        <v>3</v>
      </c>
      <c r="K211" s="80" t="n">
        <v>0</v>
      </c>
      <c r="L211" s="80" t="n">
        <v>0</v>
      </c>
      <c r="M211" s="79" t="s">
        <v>146</v>
      </c>
      <c r="N211" s="79" t="s">
        <v>146</v>
      </c>
      <c r="O211" s="79" t="s">
        <v>151</v>
      </c>
      <c r="P211" s="79" t="s">
        <v>146</v>
      </c>
      <c r="Q211" s="79" t="s">
        <v>146</v>
      </c>
      <c r="R211" s="78"/>
      <c r="S211" s="78"/>
    </row>
    <row r="212" customFormat="false" ht="15" hidden="true" customHeight="false" outlineLevel="0" collapsed="false">
      <c r="A212" s="0" t="str">
        <f aca="false">C212&amp;F212</f>
        <v>LLC_BI__Spread_Statement_Record__cCreatedDate</v>
      </c>
      <c r="B212" s="0" t="n">
        <f aca="false">IF(H212="double", K212&amp;", "&amp;L212, J212)</f>
        <v>0</v>
      </c>
      <c r="C212" s="78" t="s">
        <v>90</v>
      </c>
      <c r="D212" s="78" t="s">
        <v>91</v>
      </c>
      <c r="E212" s="78" t="s">
        <v>585</v>
      </c>
      <c r="F212" s="78" t="s">
        <v>164</v>
      </c>
      <c r="G212" s="78" t="s">
        <v>165</v>
      </c>
      <c r="H212" s="78" t="s">
        <v>166</v>
      </c>
      <c r="I212" s="79" t="s">
        <v>146</v>
      </c>
      <c r="J212" s="80" t="n">
        <v>0</v>
      </c>
      <c r="K212" s="80" t="n">
        <v>0</v>
      </c>
      <c r="L212" s="80" t="n">
        <v>0</v>
      </c>
      <c r="M212" s="79" t="s">
        <v>146</v>
      </c>
      <c r="N212" s="79" t="s">
        <v>146</v>
      </c>
      <c r="O212" s="79" t="s">
        <v>146</v>
      </c>
      <c r="P212" s="79" t="s">
        <v>146</v>
      </c>
      <c r="Q212" s="79" t="s">
        <v>146</v>
      </c>
      <c r="R212" s="78"/>
      <c r="S212" s="78"/>
    </row>
    <row r="213" customFormat="false" ht="15" hidden="true" customHeight="false" outlineLevel="0" collapsed="false">
      <c r="A213" s="0" t="str">
        <f aca="false">C213&amp;F213</f>
        <v>LLC_BI__Spread_Statement_Record__cCreatedById</v>
      </c>
      <c r="B213" s="0" t="n">
        <f aca="false">IF(H213="double", K213&amp;", "&amp;L213, J213)</f>
        <v>18</v>
      </c>
      <c r="C213" s="78" t="s">
        <v>90</v>
      </c>
      <c r="D213" s="78" t="s">
        <v>91</v>
      </c>
      <c r="E213" s="78" t="s">
        <v>586</v>
      </c>
      <c r="F213" s="78" t="s">
        <v>168</v>
      </c>
      <c r="G213" s="78" t="s">
        <v>169</v>
      </c>
      <c r="H213" s="78" t="s">
        <v>170</v>
      </c>
      <c r="I213" s="79" t="s">
        <v>146</v>
      </c>
      <c r="J213" s="80" t="n">
        <v>18</v>
      </c>
      <c r="K213" s="80" t="n">
        <v>0</v>
      </c>
      <c r="L213" s="80" t="n">
        <v>0</v>
      </c>
      <c r="M213" s="79" t="s">
        <v>146</v>
      </c>
      <c r="N213" s="79" t="s">
        <v>146</v>
      </c>
      <c r="O213" s="79" t="s">
        <v>146</v>
      </c>
      <c r="P213" s="79" t="s">
        <v>146</v>
      </c>
      <c r="Q213" s="79" t="s">
        <v>146</v>
      </c>
      <c r="R213" s="78"/>
      <c r="S213" s="78"/>
    </row>
    <row r="214" customFormat="false" ht="15" hidden="true" customHeight="false" outlineLevel="0" collapsed="false">
      <c r="A214" s="0" t="str">
        <f aca="false">C214&amp;F214</f>
        <v>LLC_BI__Spread_Statement_Record__cLastModifiedDate</v>
      </c>
      <c r="B214" s="0" t="n">
        <f aca="false">IF(H214="double", K214&amp;", "&amp;L214, J214)</f>
        <v>0</v>
      </c>
      <c r="C214" s="78" t="s">
        <v>90</v>
      </c>
      <c r="D214" s="78" t="s">
        <v>91</v>
      </c>
      <c r="E214" s="78" t="s">
        <v>587</v>
      </c>
      <c r="F214" s="78" t="s">
        <v>172</v>
      </c>
      <c r="G214" s="78" t="s">
        <v>173</v>
      </c>
      <c r="H214" s="78" t="s">
        <v>166</v>
      </c>
      <c r="I214" s="79" t="s">
        <v>146</v>
      </c>
      <c r="J214" s="80" t="n">
        <v>0</v>
      </c>
      <c r="K214" s="80" t="n">
        <v>0</v>
      </c>
      <c r="L214" s="80" t="n">
        <v>0</v>
      </c>
      <c r="M214" s="79" t="s">
        <v>146</v>
      </c>
      <c r="N214" s="79" t="s">
        <v>146</v>
      </c>
      <c r="O214" s="79" t="s">
        <v>146</v>
      </c>
      <c r="P214" s="79" t="s">
        <v>146</v>
      </c>
      <c r="Q214" s="79" t="s">
        <v>146</v>
      </c>
      <c r="R214" s="78"/>
      <c r="S214" s="78"/>
    </row>
    <row r="215" customFormat="false" ht="15" hidden="true" customHeight="false" outlineLevel="0" collapsed="false">
      <c r="A215" s="0" t="str">
        <f aca="false">C215&amp;F215</f>
        <v>LLC_BI__Spread_Statement_Record__cLastModifiedById</v>
      </c>
      <c r="B215" s="0" t="n">
        <f aca="false">IF(H215="double", K215&amp;", "&amp;L215, J215)</f>
        <v>18</v>
      </c>
      <c r="C215" s="78" t="s">
        <v>90</v>
      </c>
      <c r="D215" s="78" t="s">
        <v>91</v>
      </c>
      <c r="E215" s="78" t="s">
        <v>588</v>
      </c>
      <c r="F215" s="78" t="s">
        <v>175</v>
      </c>
      <c r="G215" s="78" t="s">
        <v>176</v>
      </c>
      <c r="H215" s="78" t="s">
        <v>170</v>
      </c>
      <c r="I215" s="79" t="s">
        <v>146</v>
      </c>
      <c r="J215" s="80" t="n">
        <v>18</v>
      </c>
      <c r="K215" s="80" t="n">
        <v>0</v>
      </c>
      <c r="L215" s="80" t="n">
        <v>0</v>
      </c>
      <c r="M215" s="79" t="s">
        <v>146</v>
      </c>
      <c r="N215" s="79" t="s">
        <v>146</v>
      </c>
      <c r="O215" s="79" t="s">
        <v>146</v>
      </c>
      <c r="P215" s="79" t="s">
        <v>146</v>
      </c>
      <c r="Q215" s="79" t="s">
        <v>146</v>
      </c>
      <c r="R215" s="78"/>
      <c r="S215" s="78"/>
    </row>
    <row r="216" customFormat="false" ht="15" hidden="true" customHeight="false" outlineLevel="0" collapsed="false">
      <c r="A216" s="0" t="str">
        <f aca="false">C216&amp;F216</f>
        <v>LLC_BI__Spread_Statement_Record__cSystemModstamp</v>
      </c>
      <c r="B216" s="0" t="n">
        <f aca="false">IF(H216="double", K216&amp;", "&amp;L216, J216)</f>
        <v>0</v>
      </c>
      <c r="C216" s="78" t="s">
        <v>90</v>
      </c>
      <c r="D216" s="78" t="s">
        <v>91</v>
      </c>
      <c r="E216" s="78" t="s">
        <v>589</v>
      </c>
      <c r="F216" s="78" t="s">
        <v>178</v>
      </c>
      <c r="G216" s="78" t="s">
        <v>179</v>
      </c>
      <c r="H216" s="78" t="s">
        <v>166</v>
      </c>
      <c r="I216" s="79" t="s">
        <v>146</v>
      </c>
      <c r="J216" s="80" t="n">
        <v>0</v>
      </c>
      <c r="K216" s="80" t="n">
        <v>0</v>
      </c>
      <c r="L216" s="80" t="n">
        <v>0</v>
      </c>
      <c r="M216" s="79" t="s">
        <v>146</v>
      </c>
      <c r="N216" s="79" t="s">
        <v>146</v>
      </c>
      <c r="O216" s="79" t="s">
        <v>146</v>
      </c>
      <c r="P216" s="79" t="s">
        <v>146</v>
      </c>
      <c r="Q216" s="79" t="s">
        <v>146</v>
      </c>
      <c r="R216" s="78"/>
      <c r="S216" s="78"/>
    </row>
    <row r="217" customFormat="false" ht="15" hidden="true" customHeight="false" outlineLevel="0" collapsed="false">
      <c r="A217" s="0" t="str">
        <f aca="false">C217&amp;F217</f>
        <v>LLC_BI__Spread_Statement_Record__cConnectionReceivedId</v>
      </c>
      <c r="B217" s="0" t="n">
        <f aca="false">IF(H217="double", K217&amp;", "&amp;L217, J217)</f>
        <v>18</v>
      </c>
      <c r="C217" s="78" t="s">
        <v>90</v>
      </c>
      <c r="D217" s="78" t="s">
        <v>91</v>
      </c>
      <c r="E217" s="78" t="s">
        <v>590</v>
      </c>
      <c r="F217" s="78" t="s">
        <v>181</v>
      </c>
      <c r="G217" s="78" t="s">
        <v>182</v>
      </c>
      <c r="H217" s="78" t="s">
        <v>183</v>
      </c>
      <c r="I217" s="79" t="s">
        <v>151</v>
      </c>
      <c r="J217" s="80" t="n">
        <v>18</v>
      </c>
      <c r="K217" s="80" t="n">
        <v>0</v>
      </c>
      <c r="L217" s="80" t="n">
        <v>0</v>
      </c>
      <c r="M217" s="79" t="s">
        <v>146</v>
      </c>
      <c r="N217" s="79" t="s">
        <v>146</v>
      </c>
      <c r="O217" s="79" t="s">
        <v>146</v>
      </c>
      <c r="P217" s="79" t="s">
        <v>146</v>
      </c>
      <c r="Q217" s="79" t="s">
        <v>146</v>
      </c>
      <c r="R217" s="78"/>
      <c r="S217" s="78"/>
    </row>
    <row r="218" customFormat="false" ht="15" hidden="true" customHeight="false" outlineLevel="0" collapsed="false">
      <c r="A218" s="0" t="str">
        <f aca="false">C218&amp;F218</f>
        <v>LLC_BI__Spread_Statement_Record__cConnectionSentId</v>
      </c>
      <c r="B218" s="0" t="n">
        <f aca="false">IF(H218="double", K218&amp;", "&amp;L218, J218)</f>
        <v>18</v>
      </c>
      <c r="C218" s="78" t="s">
        <v>90</v>
      </c>
      <c r="D218" s="78" t="s">
        <v>91</v>
      </c>
      <c r="E218" s="78" t="s">
        <v>591</v>
      </c>
      <c r="F218" s="78" t="s">
        <v>185</v>
      </c>
      <c r="G218" s="78" t="s">
        <v>186</v>
      </c>
      <c r="H218" s="78" t="s">
        <v>183</v>
      </c>
      <c r="I218" s="79" t="s">
        <v>151</v>
      </c>
      <c r="J218" s="80" t="n">
        <v>18</v>
      </c>
      <c r="K218" s="80" t="n">
        <v>0</v>
      </c>
      <c r="L218" s="80" t="n">
        <v>0</v>
      </c>
      <c r="M218" s="79" t="s">
        <v>146</v>
      </c>
      <c r="N218" s="79" t="s">
        <v>146</v>
      </c>
      <c r="O218" s="79" t="s">
        <v>146</v>
      </c>
      <c r="P218" s="79" t="s">
        <v>146</v>
      </c>
      <c r="Q218" s="79" t="s">
        <v>146</v>
      </c>
      <c r="R218" s="78"/>
      <c r="S218" s="78"/>
    </row>
    <row r="219" customFormat="false" ht="15" hidden="true" customHeight="false" outlineLevel="0" collapsed="false">
      <c r="A219" s="0" t="str">
        <f aca="false">C219&amp;F219</f>
        <v>LLC_BI__Spread_Statement_Record__cLLC_BI__Spread_Statement_Type__c</v>
      </c>
      <c r="B219" s="0" t="n">
        <f aca="false">IF(H219="double", K219&amp;", "&amp;L219, J219)</f>
        <v>18</v>
      </c>
      <c r="C219" s="78" t="s">
        <v>90</v>
      </c>
      <c r="D219" s="78" t="s">
        <v>91</v>
      </c>
      <c r="E219" s="78" t="s">
        <v>592</v>
      </c>
      <c r="F219" s="78" t="s">
        <v>96</v>
      </c>
      <c r="G219" s="78" t="s">
        <v>352</v>
      </c>
      <c r="H219" s="78" t="s">
        <v>353</v>
      </c>
      <c r="I219" s="79" t="s">
        <v>146</v>
      </c>
      <c r="J219" s="80" t="n">
        <v>18</v>
      </c>
      <c r="K219" s="80" t="n">
        <v>0</v>
      </c>
      <c r="L219" s="80" t="n">
        <v>0</v>
      </c>
      <c r="M219" s="79" t="s">
        <v>151</v>
      </c>
      <c r="N219" s="79" t="s">
        <v>146</v>
      </c>
      <c r="O219" s="79" t="s">
        <v>146</v>
      </c>
      <c r="P219" s="79" t="s">
        <v>146</v>
      </c>
      <c r="Q219" s="79" t="s">
        <v>146</v>
      </c>
      <c r="R219" s="78"/>
      <c r="S219" s="78"/>
    </row>
    <row r="220" customFormat="false" ht="15" hidden="true" customHeight="false" outlineLevel="0" collapsed="false">
      <c r="A220" s="0" t="str">
        <f aca="false">C220&amp;F220</f>
        <v>LLC_BI__Spread_Statement_Record__cLLC_BI__Debit__c</v>
      </c>
      <c r="B220" s="0" t="n">
        <f aca="false">IF(H220="double", K220&amp;", "&amp;L220, J220)</f>
        <v>0</v>
      </c>
      <c r="C220" s="78" t="s">
        <v>90</v>
      </c>
      <c r="D220" s="78" t="s">
        <v>91</v>
      </c>
      <c r="E220" s="78" t="s">
        <v>593</v>
      </c>
      <c r="F220" s="78" t="s">
        <v>494</v>
      </c>
      <c r="G220" s="78" t="s">
        <v>495</v>
      </c>
      <c r="H220" s="78" t="s">
        <v>155</v>
      </c>
      <c r="I220" s="79" t="s">
        <v>146</v>
      </c>
      <c r="J220" s="80" t="n">
        <v>0</v>
      </c>
      <c r="K220" s="80" t="n">
        <v>0</v>
      </c>
      <c r="L220" s="80" t="n">
        <v>0</v>
      </c>
      <c r="M220" s="79" t="s">
        <v>151</v>
      </c>
      <c r="N220" s="79" t="s">
        <v>146</v>
      </c>
      <c r="O220" s="79" t="s">
        <v>151</v>
      </c>
      <c r="P220" s="79" t="s">
        <v>146</v>
      </c>
      <c r="Q220" s="79" t="s">
        <v>146</v>
      </c>
      <c r="R220" s="78"/>
      <c r="S220" s="78"/>
    </row>
    <row r="221" customFormat="false" ht="15" hidden="true" customHeight="false" outlineLevel="0" collapsed="false">
      <c r="A221" s="0" t="str">
        <f aca="false">C221&amp;F221</f>
        <v>LLC_BI__Spread_Statement_Record__cLLC_BI__Include_In_Total__c</v>
      </c>
      <c r="B221" s="0" t="n">
        <f aca="false">IF(H221="double", K221&amp;", "&amp;L221, J221)</f>
        <v>0</v>
      </c>
      <c r="C221" s="78" t="s">
        <v>90</v>
      </c>
      <c r="D221" s="78" t="s">
        <v>91</v>
      </c>
      <c r="E221" s="78" t="s">
        <v>594</v>
      </c>
      <c r="F221" s="78" t="s">
        <v>503</v>
      </c>
      <c r="G221" s="78" t="s">
        <v>504</v>
      </c>
      <c r="H221" s="78" t="s">
        <v>155</v>
      </c>
      <c r="I221" s="79" t="s">
        <v>146</v>
      </c>
      <c r="J221" s="80" t="n">
        <v>0</v>
      </c>
      <c r="K221" s="80" t="n">
        <v>0</v>
      </c>
      <c r="L221" s="80" t="n">
        <v>0</v>
      </c>
      <c r="M221" s="79" t="s">
        <v>151</v>
      </c>
      <c r="N221" s="79" t="s">
        <v>146</v>
      </c>
      <c r="O221" s="79" t="s">
        <v>151</v>
      </c>
      <c r="P221" s="79" t="s">
        <v>146</v>
      </c>
      <c r="Q221" s="79" t="s">
        <v>146</v>
      </c>
      <c r="R221" s="78"/>
      <c r="S221" s="78"/>
    </row>
    <row r="222" customFormat="false" ht="15" hidden="true" customHeight="false" outlineLevel="0" collapsed="false">
      <c r="A222" s="0" t="str">
        <f aca="false">C222&amp;F222</f>
        <v>LLC_BI__Spread_Statement_Record__cLLC_BI__Is_Linked__c</v>
      </c>
      <c r="B222" s="0" t="n">
        <f aca="false">IF(H222="double", K222&amp;", "&amp;L222, J222)</f>
        <v>0</v>
      </c>
      <c r="C222" s="78" t="s">
        <v>90</v>
      </c>
      <c r="D222" s="78" t="s">
        <v>91</v>
      </c>
      <c r="E222" s="78" t="s">
        <v>595</v>
      </c>
      <c r="F222" s="78" t="s">
        <v>572</v>
      </c>
      <c r="G222" s="78" t="s">
        <v>573</v>
      </c>
      <c r="H222" s="78" t="s">
        <v>155</v>
      </c>
      <c r="I222" s="79" t="s">
        <v>146</v>
      </c>
      <c r="J222" s="80" t="n">
        <v>0</v>
      </c>
      <c r="K222" s="80" t="n">
        <v>0</v>
      </c>
      <c r="L222" s="80" t="n">
        <v>0</v>
      </c>
      <c r="M222" s="79" t="s">
        <v>151</v>
      </c>
      <c r="N222" s="79" t="s">
        <v>146</v>
      </c>
      <c r="O222" s="79" t="s">
        <v>146</v>
      </c>
      <c r="P222" s="79" t="s">
        <v>146</v>
      </c>
      <c r="Q222" s="79" t="s">
        <v>151</v>
      </c>
      <c r="R222" s="78" t="s">
        <v>596</v>
      </c>
      <c r="S222" s="78"/>
    </row>
    <row r="223" customFormat="false" ht="15" hidden="true" customHeight="false" outlineLevel="0" collapsed="false">
      <c r="A223" s="0" t="str">
        <f aca="false">C223&amp;F223</f>
        <v>LLC_BI__Spread_Statement_Record__cLLC_BI__Linked_Spread_Statement_Record__c</v>
      </c>
      <c r="B223" s="0" t="n">
        <f aca="false">IF(H223="double", K223&amp;", "&amp;L223, J223)</f>
        <v>18</v>
      </c>
      <c r="C223" s="78" t="s">
        <v>90</v>
      </c>
      <c r="D223" s="78" t="s">
        <v>91</v>
      </c>
      <c r="E223" s="78" t="s">
        <v>597</v>
      </c>
      <c r="F223" s="78" t="s">
        <v>598</v>
      </c>
      <c r="G223" s="78" t="s">
        <v>599</v>
      </c>
      <c r="H223" s="78" t="s">
        <v>273</v>
      </c>
      <c r="I223" s="79" t="s">
        <v>151</v>
      </c>
      <c r="J223" s="80" t="n">
        <v>18</v>
      </c>
      <c r="K223" s="80" t="n">
        <v>0</v>
      </c>
      <c r="L223" s="80" t="n">
        <v>0</v>
      </c>
      <c r="M223" s="79" t="s">
        <v>151</v>
      </c>
      <c r="N223" s="79" t="s">
        <v>146</v>
      </c>
      <c r="O223" s="79" t="s">
        <v>151</v>
      </c>
      <c r="P223" s="79" t="s">
        <v>146</v>
      </c>
      <c r="Q223" s="79" t="s">
        <v>146</v>
      </c>
      <c r="R223" s="78"/>
      <c r="S223" s="78"/>
    </row>
    <row r="224" customFormat="false" ht="15" hidden="true" customHeight="false" outlineLevel="0" collapsed="false">
      <c r="A224" s="0" t="str">
        <f aca="false">C224&amp;F224</f>
        <v>LLC_BI__Spread_Statement_Record__cLLC_BI__Linked_Spread_Statement_Total_Group__c</v>
      </c>
      <c r="B224" s="0" t="n">
        <f aca="false">IF(H224="double", K224&amp;", "&amp;L224, J224)</f>
        <v>18</v>
      </c>
      <c r="C224" s="78" t="s">
        <v>90</v>
      </c>
      <c r="D224" s="78" t="s">
        <v>91</v>
      </c>
      <c r="E224" s="78" t="s">
        <v>600</v>
      </c>
      <c r="F224" s="78" t="s">
        <v>601</v>
      </c>
      <c r="G224" s="78" t="s">
        <v>602</v>
      </c>
      <c r="H224" s="78" t="s">
        <v>336</v>
      </c>
      <c r="I224" s="79" t="s">
        <v>151</v>
      </c>
      <c r="J224" s="80" t="n">
        <v>18</v>
      </c>
      <c r="K224" s="80" t="n">
        <v>0</v>
      </c>
      <c r="L224" s="80" t="n">
        <v>0</v>
      </c>
      <c r="M224" s="79" t="s">
        <v>151</v>
      </c>
      <c r="N224" s="79" t="s">
        <v>146</v>
      </c>
      <c r="O224" s="79" t="s">
        <v>151</v>
      </c>
      <c r="P224" s="79" t="s">
        <v>146</v>
      </c>
      <c r="Q224" s="79" t="s">
        <v>146</v>
      </c>
      <c r="R224" s="78"/>
      <c r="S224" s="78"/>
    </row>
    <row r="225" customFormat="false" ht="15" hidden="true" customHeight="false" outlineLevel="0" collapsed="false">
      <c r="A225" s="0" t="str">
        <f aca="false">C225&amp;F225</f>
        <v>LLC_BI__Spread_Statement_Record__cLLC_BI__Operation_Add__c</v>
      </c>
      <c r="B225" s="0" t="n">
        <f aca="false">IF(H225="double", K225&amp;", "&amp;L225, J225)</f>
        <v>0</v>
      </c>
      <c r="C225" s="78" t="s">
        <v>90</v>
      </c>
      <c r="D225" s="78" t="s">
        <v>91</v>
      </c>
      <c r="E225" s="78" t="s">
        <v>603</v>
      </c>
      <c r="F225" s="78" t="s">
        <v>604</v>
      </c>
      <c r="G225" s="78" t="s">
        <v>605</v>
      </c>
      <c r="H225" s="78" t="s">
        <v>155</v>
      </c>
      <c r="I225" s="79" t="s">
        <v>146</v>
      </c>
      <c r="J225" s="80" t="n">
        <v>0</v>
      </c>
      <c r="K225" s="80" t="n">
        <v>0</v>
      </c>
      <c r="L225" s="80" t="n">
        <v>0</v>
      </c>
      <c r="M225" s="79" t="s">
        <v>151</v>
      </c>
      <c r="N225" s="79" t="s">
        <v>146</v>
      </c>
      <c r="O225" s="79" t="s">
        <v>146</v>
      </c>
      <c r="P225" s="79" t="s">
        <v>146</v>
      </c>
      <c r="Q225" s="79" t="s">
        <v>151</v>
      </c>
      <c r="R225" s="78" t="s">
        <v>606</v>
      </c>
      <c r="S225" s="78"/>
    </row>
    <row r="226" customFormat="false" ht="15" hidden="true" customHeight="false" outlineLevel="0" collapsed="false">
      <c r="A226" s="0" t="str">
        <f aca="false">C226&amp;F226</f>
        <v>LLC_BI__Spread_Statement_Record__cLLC_BI__Operation_Divide__c</v>
      </c>
      <c r="B226" s="0" t="n">
        <f aca="false">IF(H226="double", K226&amp;", "&amp;L226, J226)</f>
        <v>0</v>
      </c>
      <c r="C226" s="78" t="s">
        <v>90</v>
      </c>
      <c r="D226" s="78" t="s">
        <v>91</v>
      </c>
      <c r="E226" s="78" t="s">
        <v>607</v>
      </c>
      <c r="F226" s="78" t="s">
        <v>608</v>
      </c>
      <c r="G226" s="78" t="s">
        <v>609</v>
      </c>
      <c r="H226" s="78" t="s">
        <v>155</v>
      </c>
      <c r="I226" s="79" t="s">
        <v>146</v>
      </c>
      <c r="J226" s="80" t="n">
        <v>0</v>
      </c>
      <c r="K226" s="80" t="n">
        <v>0</v>
      </c>
      <c r="L226" s="80" t="n">
        <v>0</v>
      </c>
      <c r="M226" s="79" t="s">
        <v>151</v>
      </c>
      <c r="N226" s="79" t="s">
        <v>146</v>
      </c>
      <c r="O226" s="79" t="s">
        <v>146</v>
      </c>
      <c r="P226" s="79" t="s">
        <v>146</v>
      </c>
      <c r="Q226" s="79" t="s">
        <v>151</v>
      </c>
      <c r="R226" s="78" t="s">
        <v>610</v>
      </c>
      <c r="S226" s="78"/>
    </row>
    <row r="227" customFormat="false" ht="15" hidden="true" customHeight="false" outlineLevel="0" collapsed="false">
      <c r="A227" s="0" t="str">
        <f aca="false">C227&amp;F227</f>
        <v>LLC_BI__Spread_Statement_Record__cLLC_BI__Operation_Multiply__c</v>
      </c>
      <c r="B227" s="0" t="n">
        <f aca="false">IF(H227="double", K227&amp;", "&amp;L227, J227)</f>
        <v>0</v>
      </c>
      <c r="C227" s="78" t="s">
        <v>90</v>
      </c>
      <c r="D227" s="78" t="s">
        <v>91</v>
      </c>
      <c r="E227" s="78" t="s">
        <v>611</v>
      </c>
      <c r="F227" s="78" t="s">
        <v>612</v>
      </c>
      <c r="G227" s="78" t="s">
        <v>613</v>
      </c>
      <c r="H227" s="78" t="s">
        <v>155</v>
      </c>
      <c r="I227" s="79" t="s">
        <v>146</v>
      </c>
      <c r="J227" s="80" t="n">
        <v>0</v>
      </c>
      <c r="K227" s="80" t="n">
        <v>0</v>
      </c>
      <c r="L227" s="80" t="n">
        <v>0</v>
      </c>
      <c r="M227" s="79" t="s">
        <v>151</v>
      </c>
      <c r="N227" s="79" t="s">
        <v>146</v>
      </c>
      <c r="O227" s="79" t="s">
        <v>146</v>
      </c>
      <c r="P227" s="79" t="s">
        <v>146</v>
      </c>
      <c r="Q227" s="79" t="s">
        <v>151</v>
      </c>
      <c r="R227" s="78" t="s">
        <v>614</v>
      </c>
      <c r="S227" s="78"/>
    </row>
    <row r="228" customFormat="false" ht="15" hidden="true" customHeight="false" outlineLevel="0" collapsed="false">
      <c r="A228" s="0" t="str">
        <f aca="false">C228&amp;F228</f>
        <v>LLC_BI__Spread_Statement_Record__cLLC_BI__Operation_Subtract__c</v>
      </c>
      <c r="B228" s="0" t="n">
        <f aca="false">IF(H228="double", K228&amp;", "&amp;L228, J228)</f>
        <v>0</v>
      </c>
      <c r="C228" s="78" t="s">
        <v>90</v>
      </c>
      <c r="D228" s="78" t="s">
        <v>91</v>
      </c>
      <c r="E228" s="78" t="s">
        <v>615</v>
      </c>
      <c r="F228" s="78" t="s">
        <v>616</v>
      </c>
      <c r="G228" s="78" t="s">
        <v>617</v>
      </c>
      <c r="H228" s="78" t="s">
        <v>155</v>
      </c>
      <c r="I228" s="79" t="s">
        <v>146</v>
      </c>
      <c r="J228" s="80" t="n">
        <v>0</v>
      </c>
      <c r="K228" s="80" t="n">
        <v>0</v>
      </c>
      <c r="L228" s="80" t="n">
        <v>0</v>
      </c>
      <c r="M228" s="79" t="s">
        <v>151</v>
      </c>
      <c r="N228" s="79" t="s">
        <v>146</v>
      </c>
      <c r="O228" s="79" t="s">
        <v>146</v>
      </c>
      <c r="P228" s="79" t="s">
        <v>146</v>
      </c>
      <c r="Q228" s="79" t="s">
        <v>151</v>
      </c>
      <c r="R228" s="78" t="s">
        <v>618</v>
      </c>
      <c r="S228" s="78"/>
    </row>
    <row r="229" customFormat="false" ht="15" hidden="true" customHeight="false" outlineLevel="0" collapsed="false">
      <c r="A229" s="0" t="str">
        <f aca="false">C229&amp;F229</f>
        <v>LLC_BI__Spread_Statement_Record__cLLC_BI__Operation__c</v>
      </c>
      <c r="B229" s="0" t="n">
        <f aca="false">IF(H229="double", K229&amp;", "&amp;L229, J229)</f>
        <v>255</v>
      </c>
      <c r="C229" s="78" t="s">
        <v>90</v>
      </c>
      <c r="D229" s="78" t="s">
        <v>91</v>
      </c>
      <c r="E229" s="78" t="s">
        <v>619</v>
      </c>
      <c r="F229" s="78" t="s">
        <v>620</v>
      </c>
      <c r="G229" s="78" t="s">
        <v>621</v>
      </c>
      <c r="H229" s="78" t="s">
        <v>162</v>
      </c>
      <c r="I229" s="79" t="s">
        <v>151</v>
      </c>
      <c r="J229" s="80" t="n">
        <v>255</v>
      </c>
      <c r="K229" s="80" t="n">
        <v>0</v>
      </c>
      <c r="L229" s="80" t="n">
        <v>0</v>
      </c>
      <c r="M229" s="79" t="s">
        <v>151</v>
      </c>
      <c r="N229" s="79" t="s">
        <v>146</v>
      </c>
      <c r="O229" s="79" t="s">
        <v>151</v>
      </c>
      <c r="P229" s="79" t="s">
        <v>146</v>
      </c>
      <c r="Q229" s="79" t="s">
        <v>146</v>
      </c>
      <c r="R229" s="78"/>
      <c r="S229" s="78"/>
    </row>
    <row r="230" customFormat="false" ht="15" hidden="true" customHeight="false" outlineLevel="0" collapsed="false">
      <c r="A230" s="0" t="str">
        <f aca="false">C230&amp;F230</f>
        <v>LLC_BI__Spread_Statement_Record__cLLC_BI__Period_Over_Period_Change__c</v>
      </c>
      <c r="B230" s="0" t="n">
        <f aca="false">IF(H230="double", K230&amp;", "&amp;L230, J230)</f>
        <v>0</v>
      </c>
      <c r="C230" s="78" t="s">
        <v>90</v>
      </c>
      <c r="D230" s="78" t="s">
        <v>91</v>
      </c>
      <c r="E230" s="78" t="s">
        <v>622</v>
      </c>
      <c r="F230" s="78" t="s">
        <v>623</v>
      </c>
      <c r="G230" s="78" t="s">
        <v>624</v>
      </c>
      <c r="H230" s="78" t="s">
        <v>155</v>
      </c>
      <c r="I230" s="79" t="s">
        <v>146</v>
      </c>
      <c r="J230" s="80" t="n">
        <v>0</v>
      </c>
      <c r="K230" s="80" t="n">
        <v>0</v>
      </c>
      <c r="L230" s="80" t="n">
        <v>0</v>
      </c>
      <c r="M230" s="79" t="s">
        <v>151</v>
      </c>
      <c r="N230" s="79" t="s">
        <v>146</v>
      </c>
      <c r="O230" s="79" t="s">
        <v>151</v>
      </c>
      <c r="P230" s="79" t="s">
        <v>146</v>
      </c>
      <c r="Q230" s="79" t="s">
        <v>146</v>
      </c>
      <c r="R230" s="78"/>
      <c r="S230" s="78" t="s">
        <v>625</v>
      </c>
    </row>
    <row r="231" customFormat="false" ht="15" hidden="true" customHeight="false" outlineLevel="0" collapsed="false">
      <c r="A231" s="0" t="str">
        <f aca="false">C231&amp;F231</f>
        <v>LLC_BI__Spread_Statement_Record__cLLC_BI__Row_Number__c</v>
      </c>
      <c r="B231" s="0" t="str">
        <f aca="false">IF(H231="double", K231&amp;", "&amp;L231, J231)</f>
        <v>18, 0</v>
      </c>
      <c r="C231" s="78" t="s">
        <v>90</v>
      </c>
      <c r="D231" s="78" t="s">
        <v>91</v>
      </c>
      <c r="E231" s="78" t="s">
        <v>626</v>
      </c>
      <c r="F231" s="78" t="s">
        <v>510</v>
      </c>
      <c r="G231" s="78" t="s">
        <v>511</v>
      </c>
      <c r="H231" s="78" t="s">
        <v>360</v>
      </c>
      <c r="I231" s="79" t="s">
        <v>146</v>
      </c>
      <c r="J231" s="80" t="n">
        <v>0</v>
      </c>
      <c r="K231" s="80" t="n">
        <v>18</v>
      </c>
      <c r="L231" s="80" t="n">
        <v>0</v>
      </c>
      <c r="M231" s="79" t="s">
        <v>151</v>
      </c>
      <c r="N231" s="79" t="s">
        <v>146</v>
      </c>
      <c r="O231" s="79" t="s">
        <v>151</v>
      </c>
      <c r="P231" s="79" t="s">
        <v>146</v>
      </c>
      <c r="Q231" s="79" t="s">
        <v>146</v>
      </c>
      <c r="R231" s="78"/>
      <c r="S231" s="78"/>
    </row>
    <row r="232" customFormat="false" ht="15" hidden="true" customHeight="false" outlineLevel="0" collapsed="false">
      <c r="A232" s="0" t="str">
        <f aca="false">C232&amp;F232</f>
        <v>LLC_BI__Spread_Statement_Record__cLLC_BI__Spread_Statement_Record_Total__c</v>
      </c>
      <c r="B232" s="0" t="n">
        <f aca="false">IF(H232="double", K232&amp;", "&amp;L232, J232)</f>
        <v>18</v>
      </c>
      <c r="C232" s="78" t="s">
        <v>90</v>
      </c>
      <c r="D232" s="78" t="s">
        <v>91</v>
      </c>
      <c r="E232" s="78" t="s">
        <v>627</v>
      </c>
      <c r="F232" s="78" t="s">
        <v>99</v>
      </c>
      <c r="G232" s="78" t="s">
        <v>628</v>
      </c>
      <c r="H232" s="78" t="s">
        <v>336</v>
      </c>
      <c r="I232" s="79" t="s">
        <v>151</v>
      </c>
      <c r="J232" s="80" t="n">
        <v>18</v>
      </c>
      <c r="K232" s="80" t="n">
        <v>0</v>
      </c>
      <c r="L232" s="80" t="n">
        <v>0</v>
      </c>
      <c r="M232" s="79" t="s">
        <v>151</v>
      </c>
      <c r="N232" s="79" t="s">
        <v>146</v>
      </c>
      <c r="O232" s="79" t="s">
        <v>151</v>
      </c>
      <c r="P232" s="79" t="s">
        <v>146</v>
      </c>
      <c r="Q232" s="79" t="s">
        <v>146</v>
      </c>
      <c r="R232" s="78"/>
      <c r="S232" s="78"/>
    </row>
    <row r="233" customFormat="false" ht="15" hidden="true" customHeight="false" outlineLevel="0" collapsed="false">
      <c r="A233" s="0" t="str">
        <f aca="false">C233&amp;F233</f>
        <v>LLC_BI__Spread_Statement_Record__cLLC_BI__lookupKey__c</v>
      </c>
      <c r="B233" s="0" t="n">
        <f aca="false">IF(H233="double", K233&amp;", "&amp;L233, J233)</f>
        <v>255</v>
      </c>
      <c r="C233" s="78" t="s">
        <v>90</v>
      </c>
      <c r="D233" s="78" t="s">
        <v>91</v>
      </c>
      <c r="E233" s="78" t="s">
        <v>629</v>
      </c>
      <c r="F233" s="78" t="s">
        <v>192</v>
      </c>
      <c r="G233" s="78" t="s">
        <v>193</v>
      </c>
      <c r="H233" s="78" t="s">
        <v>158</v>
      </c>
      <c r="I233" s="79" t="s">
        <v>151</v>
      </c>
      <c r="J233" s="80" t="n">
        <v>255</v>
      </c>
      <c r="K233" s="80" t="n">
        <v>0</v>
      </c>
      <c r="L233" s="80" t="n">
        <v>0</v>
      </c>
      <c r="M233" s="79" t="s">
        <v>151</v>
      </c>
      <c r="N233" s="79" t="s">
        <v>151</v>
      </c>
      <c r="O233" s="79" t="s">
        <v>151</v>
      </c>
      <c r="P233" s="79" t="s">
        <v>151</v>
      </c>
      <c r="Q233" s="79" t="s">
        <v>146</v>
      </c>
      <c r="R233" s="78"/>
      <c r="S233" s="78"/>
    </row>
    <row r="234" customFormat="false" ht="15" hidden="true" customHeight="false" outlineLevel="0" collapsed="false">
      <c r="A234" s="0" t="str">
        <f aca="false">C234&amp;F234</f>
        <v>LLC_BI__Spread_Statement_Record__cLLC_BI__Record_Type__c</v>
      </c>
      <c r="B234" s="0" t="n">
        <f aca="false">IF(H234="double", K234&amp;", "&amp;L234, J234)</f>
        <v>255</v>
      </c>
      <c r="C234" s="78" t="s">
        <v>90</v>
      </c>
      <c r="D234" s="78" t="s">
        <v>91</v>
      </c>
      <c r="E234" s="78" t="s">
        <v>630</v>
      </c>
      <c r="F234" s="78" t="s">
        <v>631</v>
      </c>
      <c r="G234" s="78" t="s">
        <v>632</v>
      </c>
      <c r="H234" s="78" t="s">
        <v>162</v>
      </c>
      <c r="I234" s="79" t="s">
        <v>151</v>
      </c>
      <c r="J234" s="80" t="n">
        <v>255</v>
      </c>
      <c r="K234" s="80" t="n">
        <v>0</v>
      </c>
      <c r="L234" s="80" t="n">
        <v>0</v>
      </c>
      <c r="M234" s="79" t="s">
        <v>151</v>
      </c>
      <c r="N234" s="79" t="s">
        <v>146</v>
      </c>
      <c r="O234" s="79" t="s">
        <v>151</v>
      </c>
      <c r="P234" s="79" t="s">
        <v>146</v>
      </c>
      <c r="Q234" s="79" t="s">
        <v>146</v>
      </c>
      <c r="R234" s="78"/>
      <c r="S234" s="78"/>
    </row>
    <row r="235" customFormat="false" ht="15" hidden="true" customHeight="false" outlineLevel="0" collapsed="false">
      <c r="A235" s="0" t="str">
        <f aca="false">C235&amp;F235</f>
        <v>LLC_BI__Spread_Statement_Record__cLLC_BI__Prior_Fiscal_Year__c</v>
      </c>
      <c r="B235" s="0" t="n">
        <f aca="false">IF(H235="double", K235&amp;", "&amp;L235, J235)</f>
        <v>0</v>
      </c>
      <c r="C235" s="78" t="s">
        <v>90</v>
      </c>
      <c r="D235" s="78" t="s">
        <v>91</v>
      </c>
      <c r="E235" s="78" t="s">
        <v>633</v>
      </c>
      <c r="F235" s="78" t="s">
        <v>634</v>
      </c>
      <c r="G235" s="78" t="s">
        <v>635</v>
      </c>
      <c r="H235" s="78" t="s">
        <v>155</v>
      </c>
      <c r="I235" s="79" t="s">
        <v>146</v>
      </c>
      <c r="J235" s="80" t="n">
        <v>0</v>
      </c>
      <c r="K235" s="80" t="n">
        <v>0</v>
      </c>
      <c r="L235" s="80" t="n">
        <v>0</v>
      </c>
      <c r="M235" s="79" t="s">
        <v>151</v>
      </c>
      <c r="N235" s="79" t="s">
        <v>146</v>
      </c>
      <c r="O235" s="79" t="s">
        <v>151</v>
      </c>
      <c r="P235" s="79" t="s">
        <v>146</v>
      </c>
      <c r="Q235" s="79" t="s">
        <v>146</v>
      </c>
      <c r="R235" s="78"/>
      <c r="S235" s="78"/>
    </row>
    <row r="236" customFormat="false" ht="15" hidden="true" customHeight="false" outlineLevel="0" collapsed="false">
      <c r="A236" s="0" t="str">
        <f aca="false">C236&amp;F236</f>
        <v>LLC_BI__Spread_Statement_Record__cLLC_BI__Display_Type__c</v>
      </c>
      <c r="B236" s="0" t="n">
        <f aca="false">IF(H236="double", K236&amp;", "&amp;L236, J236)</f>
        <v>255</v>
      </c>
      <c r="C236" s="78" t="s">
        <v>90</v>
      </c>
      <c r="D236" s="78" t="s">
        <v>91</v>
      </c>
      <c r="E236" s="78" t="s">
        <v>636</v>
      </c>
      <c r="F236" s="78" t="s">
        <v>637</v>
      </c>
      <c r="G236" s="78" t="s">
        <v>638</v>
      </c>
      <c r="H236" s="78" t="s">
        <v>162</v>
      </c>
      <c r="I236" s="79" t="s">
        <v>151</v>
      </c>
      <c r="J236" s="80" t="n">
        <v>255</v>
      </c>
      <c r="K236" s="80" t="n">
        <v>0</v>
      </c>
      <c r="L236" s="80" t="n">
        <v>0</v>
      </c>
      <c r="M236" s="79" t="s">
        <v>151</v>
      </c>
      <c r="N236" s="79" t="s">
        <v>146</v>
      </c>
      <c r="O236" s="79" t="s">
        <v>151</v>
      </c>
      <c r="P236" s="79" t="s">
        <v>146</v>
      </c>
      <c r="Q236" s="79" t="s">
        <v>146</v>
      </c>
      <c r="R236" s="78"/>
      <c r="S236" s="78"/>
    </row>
    <row r="237" customFormat="false" ht="15" hidden="true" customHeight="false" outlineLevel="0" collapsed="false">
      <c r="A237" s="0" t="str">
        <f aca="false">C237&amp;F237</f>
        <v>LLC_BI__Spread_Statement_Record__cLLC_BI__KPI_Type__c</v>
      </c>
      <c r="B237" s="0" t="n">
        <f aca="false">IF(H237="double", K237&amp;", "&amp;L237, J237)</f>
        <v>255</v>
      </c>
      <c r="C237" s="78" t="s">
        <v>90</v>
      </c>
      <c r="D237" s="78" t="s">
        <v>91</v>
      </c>
      <c r="E237" s="78" t="s">
        <v>639</v>
      </c>
      <c r="F237" s="78" t="s">
        <v>531</v>
      </c>
      <c r="G237" s="78" t="s">
        <v>532</v>
      </c>
      <c r="H237" s="78" t="s">
        <v>162</v>
      </c>
      <c r="I237" s="79" t="s">
        <v>151</v>
      </c>
      <c r="J237" s="80" t="n">
        <v>255</v>
      </c>
      <c r="K237" s="80" t="n">
        <v>0</v>
      </c>
      <c r="L237" s="80" t="n">
        <v>0</v>
      </c>
      <c r="M237" s="79" t="s">
        <v>151</v>
      </c>
      <c r="N237" s="79" t="s">
        <v>146</v>
      </c>
      <c r="O237" s="79" t="s">
        <v>151</v>
      </c>
      <c r="P237" s="79" t="s">
        <v>146</v>
      </c>
      <c r="Q237" s="79" t="s">
        <v>146</v>
      </c>
      <c r="R237" s="78"/>
      <c r="S237" s="78"/>
    </row>
    <row r="238" customFormat="false" ht="15" hidden="true" customHeight="false" outlineLevel="0" collapsed="false">
      <c r="A238" s="0" t="str">
        <f aca="false">C238&amp;F238</f>
        <v>LLC_BI__Spread_Statement_Record__cLLC_BI__Period_Over_Prior_Fiscal_Year__c</v>
      </c>
      <c r="B238" s="0" t="n">
        <f aca="false">IF(H238="double", K238&amp;", "&amp;L238, J238)</f>
        <v>0</v>
      </c>
      <c r="C238" s="78" t="s">
        <v>90</v>
      </c>
      <c r="D238" s="78" t="s">
        <v>91</v>
      </c>
      <c r="E238" s="78" t="s">
        <v>640</v>
      </c>
      <c r="F238" s="78" t="s">
        <v>641</v>
      </c>
      <c r="G238" s="78" t="s">
        <v>642</v>
      </c>
      <c r="H238" s="78" t="s">
        <v>155</v>
      </c>
      <c r="I238" s="79" t="s">
        <v>146</v>
      </c>
      <c r="J238" s="80" t="n">
        <v>0</v>
      </c>
      <c r="K238" s="80" t="n">
        <v>0</v>
      </c>
      <c r="L238" s="80" t="n">
        <v>0</v>
      </c>
      <c r="M238" s="79" t="s">
        <v>151</v>
      </c>
      <c r="N238" s="79" t="s">
        <v>146</v>
      </c>
      <c r="O238" s="79" t="s">
        <v>151</v>
      </c>
      <c r="P238" s="79" t="s">
        <v>146</v>
      </c>
      <c r="Q238" s="79" t="s">
        <v>146</v>
      </c>
      <c r="R238" s="78"/>
      <c r="S238" s="78" t="s">
        <v>643</v>
      </c>
    </row>
    <row r="239" customFormat="false" ht="15" hidden="true" customHeight="false" outlineLevel="0" collapsed="false">
      <c r="A239" s="0" t="str">
        <f aca="false">C239&amp;F239</f>
        <v>LLC_BI__Spread_Statement_Record__cLLC_BI__Formula__c</v>
      </c>
      <c r="B239" s="0" t="n">
        <f aca="false">IF(H239="double", K239&amp;", "&amp;L239, J239)</f>
        <v>255</v>
      </c>
      <c r="C239" s="78" t="s">
        <v>90</v>
      </c>
      <c r="D239" s="78" t="s">
        <v>91</v>
      </c>
      <c r="E239" s="78" t="s">
        <v>644</v>
      </c>
      <c r="F239" s="78" t="s">
        <v>578</v>
      </c>
      <c r="G239" s="78" t="s">
        <v>645</v>
      </c>
      <c r="H239" s="78" t="s">
        <v>158</v>
      </c>
      <c r="I239" s="79" t="s">
        <v>151</v>
      </c>
      <c r="J239" s="80" t="n">
        <v>255</v>
      </c>
      <c r="K239" s="80" t="n">
        <v>0</v>
      </c>
      <c r="L239" s="80" t="n">
        <v>0</v>
      </c>
      <c r="M239" s="79" t="s">
        <v>151</v>
      </c>
      <c r="N239" s="79" t="s">
        <v>146</v>
      </c>
      <c r="O239" s="79" t="s">
        <v>151</v>
      </c>
      <c r="P239" s="79" t="s">
        <v>146</v>
      </c>
      <c r="Q239" s="79" t="s">
        <v>146</v>
      </c>
      <c r="R239" s="78"/>
      <c r="S239" s="78"/>
    </row>
    <row r="240" customFormat="false" ht="15" hidden="true" customHeight="false" outlineLevel="0" collapsed="false">
      <c r="A240" s="0" t="str">
        <f aca="false">C240&amp;F240</f>
        <v>LLC_BI__Spread_Statement_Record__cLLC_BI__Source_Row__c</v>
      </c>
      <c r="B240" s="0" t="n">
        <f aca="false">IF(H240="double", K240&amp;", "&amp;L240, J240)</f>
        <v>18</v>
      </c>
      <c r="C240" s="78" t="s">
        <v>90</v>
      </c>
      <c r="D240" s="78" t="s">
        <v>91</v>
      </c>
      <c r="E240" s="78" t="s">
        <v>646</v>
      </c>
      <c r="F240" s="78" t="s">
        <v>647</v>
      </c>
      <c r="G240" s="78" t="s">
        <v>648</v>
      </c>
      <c r="H240" s="78" t="s">
        <v>273</v>
      </c>
      <c r="I240" s="79" t="s">
        <v>151</v>
      </c>
      <c r="J240" s="80" t="n">
        <v>18</v>
      </c>
      <c r="K240" s="80" t="n">
        <v>0</v>
      </c>
      <c r="L240" s="80" t="n">
        <v>0</v>
      </c>
      <c r="M240" s="79" t="s">
        <v>151</v>
      </c>
      <c r="N240" s="79" t="s">
        <v>146</v>
      </c>
      <c r="O240" s="79" t="s">
        <v>151</v>
      </c>
      <c r="P240" s="79" t="s">
        <v>146</v>
      </c>
      <c r="Q240" s="79" t="s">
        <v>146</v>
      </c>
      <c r="R240" s="78"/>
      <c r="S240" s="78"/>
    </row>
    <row r="241" customFormat="false" ht="15" hidden="true" customHeight="false" outlineLevel="0" collapsed="false">
      <c r="A241" s="0" t="str">
        <f aca="false">C241&amp;F241</f>
        <v>LLC_BI__Spread_Statement_Record__cLLC_BI__Cloned_Source_Row__c</v>
      </c>
      <c r="B241" s="0" t="n">
        <f aca="false">IF(H241="double", K241&amp;", "&amp;L241, J241)</f>
        <v>18</v>
      </c>
      <c r="C241" s="78" t="s">
        <v>90</v>
      </c>
      <c r="D241" s="78" t="s">
        <v>91</v>
      </c>
      <c r="E241" s="78" t="s">
        <v>649</v>
      </c>
      <c r="F241" s="78" t="s">
        <v>650</v>
      </c>
      <c r="G241" s="78" t="s">
        <v>651</v>
      </c>
      <c r="H241" s="78" t="s">
        <v>273</v>
      </c>
      <c r="I241" s="79" t="s">
        <v>151</v>
      </c>
      <c r="J241" s="80" t="n">
        <v>18</v>
      </c>
      <c r="K241" s="80" t="n">
        <v>0</v>
      </c>
      <c r="L241" s="80" t="n">
        <v>0</v>
      </c>
      <c r="M241" s="79" t="s">
        <v>151</v>
      </c>
      <c r="N241" s="79" t="s">
        <v>146</v>
      </c>
      <c r="O241" s="79" t="s">
        <v>151</v>
      </c>
      <c r="P241" s="79" t="s">
        <v>146</v>
      </c>
      <c r="Q241" s="79" t="s">
        <v>146</v>
      </c>
      <c r="R241" s="78"/>
      <c r="S241" s="78"/>
    </row>
    <row r="242" customFormat="false" ht="15" hidden="true" customHeight="false" outlineLevel="0" collapsed="false">
      <c r="A242" s="0" t="str">
        <f aca="false">C242&amp;F242</f>
        <v>LLC_BI__Spread_Statement_Record__cLLC_BI__Formula_Long_Text__c</v>
      </c>
      <c r="B242" s="0" t="n">
        <f aca="false">IF(H242="double", K242&amp;", "&amp;L242, J242)</f>
        <v>32768</v>
      </c>
      <c r="C242" s="78" t="s">
        <v>90</v>
      </c>
      <c r="D242" s="78" t="s">
        <v>91</v>
      </c>
      <c r="E242" s="78" t="s">
        <v>652</v>
      </c>
      <c r="F242" s="78" t="s">
        <v>653</v>
      </c>
      <c r="G242" s="78" t="s">
        <v>579</v>
      </c>
      <c r="H242" s="78" t="s">
        <v>242</v>
      </c>
      <c r="I242" s="79" t="s">
        <v>151</v>
      </c>
      <c r="J242" s="80" t="n">
        <v>32768</v>
      </c>
      <c r="K242" s="80" t="n">
        <v>0</v>
      </c>
      <c r="L242" s="80" t="n">
        <v>0</v>
      </c>
      <c r="M242" s="79" t="s">
        <v>151</v>
      </c>
      <c r="N242" s="79" t="s">
        <v>146</v>
      </c>
      <c r="O242" s="79" t="s">
        <v>151</v>
      </c>
      <c r="P242" s="79" t="s">
        <v>146</v>
      </c>
      <c r="Q242" s="79" t="s">
        <v>146</v>
      </c>
      <c r="R242" s="78"/>
      <c r="S242" s="78"/>
    </row>
    <row r="243" customFormat="false" ht="15" hidden="true" customHeight="false" outlineLevel="0" collapsed="false">
      <c r="A243" s="0" t="str">
        <f aca="false">C243&amp;F243</f>
        <v>LLC_BI__Spread_Statement_Record__cLLC_BI__Associated_Parent_Record__c</v>
      </c>
      <c r="B243" s="0" t="n">
        <f aca="false">IF(H243="double", K243&amp;", "&amp;L243, J243)</f>
        <v>18</v>
      </c>
      <c r="C243" s="78" t="s">
        <v>90</v>
      </c>
      <c r="D243" s="78" t="s">
        <v>91</v>
      </c>
      <c r="E243" s="78" t="s">
        <v>654</v>
      </c>
      <c r="F243" s="78" t="s">
        <v>655</v>
      </c>
      <c r="G243" s="78" t="s">
        <v>656</v>
      </c>
      <c r="H243" s="78" t="s">
        <v>273</v>
      </c>
      <c r="I243" s="79" t="s">
        <v>151</v>
      </c>
      <c r="J243" s="80" t="n">
        <v>18</v>
      </c>
      <c r="K243" s="80" t="n">
        <v>0</v>
      </c>
      <c r="L243" s="80" t="n">
        <v>0</v>
      </c>
      <c r="M243" s="79" t="s">
        <v>151</v>
      </c>
      <c r="N243" s="79" t="s">
        <v>146</v>
      </c>
      <c r="O243" s="79" t="s">
        <v>151</v>
      </c>
      <c r="P243" s="79" t="s">
        <v>146</v>
      </c>
      <c r="Q243" s="79" t="s">
        <v>146</v>
      </c>
      <c r="R243" s="78"/>
      <c r="S243" s="78"/>
    </row>
    <row r="244" customFormat="false" ht="15" hidden="true" customHeight="false" outlineLevel="0" collapsed="false">
      <c r="A244" s="0" t="str">
        <f aca="false">C244&amp;F244</f>
        <v>LLC_BI__Spread_Statement_Type__cId</v>
      </c>
      <c r="B244" s="0" t="n">
        <f aca="false">IF(H244="double", K244&amp;", "&amp;L244, J244)</f>
        <v>18</v>
      </c>
      <c r="C244" s="78" t="s">
        <v>96</v>
      </c>
      <c r="D244" s="78" t="s">
        <v>97</v>
      </c>
      <c r="E244" s="78" t="s">
        <v>657</v>
      </c>
      <c r="F244" s="78" t="s">
        <v>143</v>
      </c>
      <c r="G244" s="78" t="s">
        <v>144</v>
      </c>
      <c r="H244" s="78" t="s">
        <v>145</v>
      </c>
      <c r="I244" s="79" t="s">
        <v>146</v>
      </c>
      <c r="J244" s="80" t="n">
        <v>18</v>
      </c>
      <c r="K244" s="80" t="n">
        <v>0</v>
      </c>
      <c r="L244" s="80" t="n">
        <v>0</v>
      </c>
      <c r="M244" s="79" t="s">
        <v>146</v>
      </c>
      <c r="N244" s="79" t="s">
        <v>146</v>
      </c>
      <c r="O244" s="79" t="s">
        <v>146</v>
      </c>
      <c r="P244" s="79" t="s">
        <v>146</v>
      </c>
      <c r="Q244" s="79" t="s">
        <v>146</v>
      </c>
      <c r="R244" s="78"/>
      <c r="S244" s="78"/>
    </row>
    <row r="245" customFormat="false" ht="15" hidden="true" customHeight="false" outlineLevel="0" collapsed="false">
      <c r="A245" s="0" t="str">
        <f aca="false">C245&amp;F245</f>
        <v>LLC_BI__Spread_Statement_Type__cOwnerId</v>
      </c>
      <c r="B245" s="0" t="n">
        <f aca="false">IF(H245="double", K245&amp;", "&amp;L245, J245)</f>
        <v>18</v>
      </c>
      <c r="C245" s="78" t="s">
        <v>96</v>
      </c>
      <c r="D245" s="78" t="s">
        <v>97</v>
      </c>
      <c r="E245" s="78" t="s">
        <v>658</v>
      </c>
      <c r="F245" s="78" t="s">
        <v>148</v>
      </c>
      <c r="G245" s="78" t="s">
        <v>149</v>
      </c>
      <c r="H245" s="78" t="s">
        <v>150</v>
      </c>
      <c r="I245" s="79" t="s">
        <v>146</v>
      </c>
      <c r="J245" s="80" t="n">
        <v>18</v>
      </c>
      <c r="K245" s="80" t="n">
        <v>0</v>
      </c>
      <c r="L245" s="80" t="n">
        <v>0</v>
      </c>
      <c r="M245" s="79" t="s">
        <v>146</v>
      </c>
      <c r="N245" s="79" t="s">
        <v>146</v>
      </c>
      <c r="O245" s="79" t="s">
        <v>151</v>
      </c>
      <c r="P245" s="79" t="s">
        <v>146</v>
      </c>
      <c r="Q245" s="79" t="s">
        <v>146</v>
      </c>
      <c r="R245" s="78"/>
      <c r="S245" s="78"/>
    </row>
    <row r="246" customFormat="false" ht="15" hidden="true" customHeight="false" outlineLevel="0" collapsed="false">
      <c r="A246" s="0" t="str">
        <f aca="false">C246&amp;F246</f>
        <v>LLC_BI__Spread_Statement_Type__cIsDeleted</v>
      </c>
      <c r="B246" s="0" t="n">
        <f aca="false">IF(H246="double", K246&amp;", "&amp;L246, J246)</f>
        <v>0</v>
      </c>
      <c r="C246" s="78" t="s">
        <v>96</v>
      </c>
      <c r="D246" s="78" t="s">
        <v>97</v>
      </c>
      <c r="E246" s="78" t="s">
        <v>659</v>
      </c>
      <c r="F246" s="78" t="s">
        <v>153</v>
      </c>
      <c r="G246" s="78" t="s">
        <v>154</v>
      </c>
      <c r="H246" s="78" t="s">
        <v>155</v>
      </c>
      <c r="I246" s="79" t="s">
        <v>146</v>
      </c>
      <c r="J246" s="80" t="n">
        <v>0</v>
      </c>
      <c r="K246" s="80" t="n">
        <v>0</v>
      </c>
      <c r="L246" s="80" t="n">
        <v>0</v>
      </c>
      <c r="M246" s="79" t="s">
        <v>146</v>
      </c>
      <c r="N246" s="79" t="s">
        <v>146</v>
      </c>
      <c r="O246" s="79" t="s">
        <v>146</v>
      </c>
      <c r="P246" s="79" t="s">
        <v>146</v>
      </c>
      <c r="Q246" s="79" t="s">
        <v>146</v>
      </c>
      <c r="R246" s="78"/>
      <c r="S246" s="78"/>
    </row>
    <row r="247" customFormat="false" ht="15" hidden="true" customHeight="false" outlineLevel="0" collapsed="false">
      <c r="A247" s="0" t="str">
        <f aca="false">C247&amp;F247</f>
        <v>LLC_BI__Spread_Statement_Type__cName</v>
      </c>
      <c r="B247" s="0" t="n">
        <f aca="false">IF(H247="double", K247&amp;", "&amp;L247, J247)</f>
        <v>80</v>
      </c>
      <c r="C247" s="78" t="s">
        <v>96</v>
      </c>
      <c r="D247" s="78" t="s">
        <v>97</v>
      </c>
      <c r="E247" s="78" t="s">
        <v>660</v>
      </c>
      <c r="F247" s="78" t="s">
        <v>28</v>
      </c>
      <c r="G247" s="78" t="s">
        <v>661</v>
      </c>
      <c r="H247" s="78" t="s">
        <v>158</v>
      </c>
      <c r="I247" s="79" t="s">
        <v>146</v>
      </c>
      <c r="J247" s="80" t="n">
        <v>80</v>
      </c>
      <c r="K247" s="80" t="n">
        <v>0</v>
      </c>
      <c r="L247" s="80" t="n">
        <v>0</v>
      </c>
      <c r="M247" s="79" t="s">
        <v>146</v>
      </c>
      <c r="N247" s="79" t="s">
        <v>146</v>
      </c>
      <c r="O247" s="79" t="s">
        <v>146</v>
      </c>
      <c r="P247" s="79" t="s">
        <v>146</v>
      </c>
      <c r="Q247" s="79" t="s">
        <v>146</v>
      </c>
      <c r="R247" s="78"/>
      <c r="S247" s="78"/>
    </row>
    <row r="248" customFormat="false" ht="15" hidden="true" customHeight="false" outlineLevel="0" collapsed="false">
      <c r="A248" s="0" t="str">
        <f aca="false">C248&amp;F248</f>
        <v>LLC_BI__Spread_Statement_Type__cCurrencyIsoCode</v>
      </c>
      <c r="B248" s="0" t="n">
        <f aca="false">IF(H248="double", K248&amp;", "&amp;L248, J248)</f>
        <v>3</v>
      </c>
      <c r="C248" s="78" t="s">
        <v>96</v>
      </c>
      <c r="D248" s="78" t="s">
        <v>97</v>
      </c>
      <c r="E248" s="78" t="s">
        <v>662</v>
      </c>
      <c r="F248" s="78" t="s">
        <v>160</v>
      </c>
      <c r="G248" s="78" t="s">
        <v>161</v>
      </c>
      <c r="H248" s="78" t="s">
        <v>162</v>
      </c>
      <c r="I248" s="79" t="s">
        <v>151</v>
      </c>
      <c r="J248" s="80" t="n">
        <v>3</v>
      </c>
      <c r="K248" s="80" t="n">
        <v>0</v>
      </c>
      <c r="L248" s="80" t="n">
        <v>0</v>
      </c>
      <c r="M248" s="79" t="s">
        <v>146</v>
      </c>
      <c r="N248" s="79" t="s">
        <v>146</v>
      </c>
      <c r="O248" s="79" t="s">
        <v>151</v>
      </c>
      <c r="P248" s="79" t="s">
        <v>146</v>
      </c>
      <c r="Q248" s="79" t="s">
        <v>146</v>
      </c>
      <c r="R248" s="78"/>
      <c r="S248" s="78"/>
    </row>
    <row r="249" customFormat="false" ht="15" hidden="true" customHeight="false" outlineLevel="0" collapsed="false">
      <c r="A249" s="0" t="str">
        <f aca="false">C249&amp;F249</f>
        <v>LLC_BI__Spread_Statement_Type__cCreatedDate</v>
      </c>
      <c r="B249" s="0" t="n">
        <f aca="false">IF(H249="double", K249&amp;", "&amp;L249, J249)</f>
        <v>0</v>
      </c>
      <c r="C249" s="78" t="s">
        <v>96</v>
      </c>
      <c r="D249" s="78" t="s">
        <v>97</v>
      </c>
      <c r="E249" s="78" t="s">
        <v>663</v>
      </c>
      <c r="F249" s="78" t="s">
        <v>164</v>
      </c>
      <c r="G249" s="78" t="s">
        <v>165</v>
      </c>
      <c r="H249" s="78" t="s">
        <v>166</v>
      </c>
      <c r="I249" s="79" t="s">
        <v>146</v>
      </c>
      <c r="J249" s="80" t="n">
        <v>0</v>
      </c>
      <c r="K249" s="80" t="n">
        <v>0</v>
      </c>
      <c r="L249" s="80" t="n">
        <v>0</v>
      </c>
      <c r="M249" s="79" t="s">
        <v>146</v>
      </c>
      <c r="N249" s="79" t="s">
        <v>146</v>
      </c>
      <c r="O249" s="79" t="s">
        <v>146</v>
      </c>
      <c r="P249" s="79" t="s">
        <v>146</v>
      </c>
      <c r="Q249" s="79" t="s">
        <v>146</v>
      </c>
      <c r="R249" s="78"/>
      <c r="S249" s="78"/>
    </row>
    <row r="250" customFormat="false" ht="15" hidden="true" customHeight="false" outlineLevel="0" collapsed="false">
      <c r="A250" s="0" t="str">
        <f aca="false">C250&amp;F250</f>
        <v>LLC_BI__Spread_Statement_Type__cCreatedById</v>
      </c>
      <c r="B250" s="0" t="n">
        <f aca="false">IF(H250="double", K250&amp;", "&amp;L250, J250)</f>
        <v>18</v>
      </c>
      <c r="C250" s="78" t="s">
        <v>96</v>
      </c>
      <c r="D250" s="78" t="s">
        <v>97</v>
      </c>
      <c r="E250" s="78" t="s">
        <v>664</v>
      </c>
      <c r="F250" s="78" t="s">
        <v>168</v>
      </c>
      <c r="G250" s="78" t="s">
        <v>169</v>
      </c>
      <c r="H250" s="78" t="s">
        <v>170</v>
      </c>
      <c r="I250" s="79" t="s">
        <v>146</v>
      </c>
      <c r="J250" s="80" t="n">
        <v>18</v>
      </c>
      <c r="K250" s="80" t="n">
        <v>0</v>
      </c>
      <c r="L250" s="80" t="n">
        <v>0</v>
      </c>
      <c r="M250" s="79" t="s">
        <v>146</v>
      </c>
      <c r="N250" s="79" t="s">
        <v>146</v>
      </c>
      <c r="O250" s="79" t="s">
        <v>146</v>
      </c>
      <c r="P250" s="79" t="s">
        <v>146</v>
      </c>
      <c r="Q250" s="79" t="s">
        <v>146</v>
      </c>
      <c r="R250" s="78"/>
      <c r="S250" s="78"/>
    </row>
    <row r="251" customFormat="false" ht="15" hidden="true" customHeight="false" outlineLevel="0" collapsed="false">
      <c r="A251" s="0" t="str">
        <f aca="false">C251&amp;F251</f>
        <v>LLC_BI__Spread_Statement_Type__cLastModifiedDate</v>
      </c>
      <c r="B251" s="0" t="n">
        <f aca="false">IF(H251="double", K251&amp;", "&amp;L251, J251)</f>
        <v>0</v>
      </c>
      <c r="C251" s="78" t="s">
        <v>96</v>
      </c>
      <c r="D251" s="78" t="s">
        <v>97</v>
      </c>
      <c r="E251" s="78" t="s">
        <v>665</v>
      </c>
      <c r="F251" s="78" t="s">
        <v>172</v>
      </c>
      <c r="G251" s="78" t="s">
        <v>173</v>
      </c>
      <c r="H251" s="78" t="s">
        <v>166</v>
      </c>
      <c r="I251" s="79" t="s">
        <v>146</v>
      </c>
      <c r="J251" s="80" t="n">
        <v>0</v>
      </c>
      <c r="K251" s="80" t="n">
        <v>0</v>
      </c>
      <c r="L251" s="80" t="n">
        <v>0</v>
      </c>
      <c r="M251" s="79" t="s">
        <v>146</v>
      </c>
      <c r="N251" s="79" t="s">
        <v>146</v>
      </c>
      <c r="O251" s="79" t="s">
        <v>146</v>
      </c>
      <c r="P251" s="79" t="s">
        <v>146</v>
      </c>
      <c r="Q251" s="79" t="s">
        <v>146</v>
      </c>
      <c r="R251" s="78"/>
      <c r="S251" s="78"/>
    </row>
    <row r="252" customFormat="false" ht="15" hidden="true" customHeight="false" outlineLevel="0" collapsed="false">
      <c r="A252" s="0" t="str">
        <f aca="false">C252&amp;F252</f>
        <v>LLC_BI__Spread_Statement_Type__cLastModifiedById</v>
      </c>
      <c r="B252" s="0" t="n">
        <f aca="false">IF(H252="double", K252&amp;", "&amp;L252, J252)</f>
        <v>18</v>
      </c>
      <c r="C252" s="78" t="s">
        <v>96</v>
      </c>
      <c r="D252" s="78" t="s">
        <v>97</v>
      </c>
      <c r="E252" s="78" t="s">
        <v>666</v>
      </c>
      <c r="F252" s="78" t="s">
        <v>175</v>
      </c>
      <c r="G252" s="78" t="s">
        <v>176</v>
      </c>
      <c r="H252" s="78" t="s">
        <v>170</v>
      </c>
      <c r="I252" s="79" t="s">
        <v>146</v>
      </c>
      <c r="J252" s="80" t="n">
        <v>18</v>
      </c>
      <c r="K252" s="80" t="n">
        <v>0</v>
      </c>
      <c r="L252" s="80" t="n">
        <v>0</v>
      </c>
      <c r="M252" s="79" t="s">
        <v>146</v>
      </c>
      <c r="N252" s="79" t="s">
        <v>146</v>
      </c>
      <c r="O252" s="79" t="s">
        <v>146</v>
      </c>
      <c r="P252" s="79" t="s">
        <v>146</v>
      </c>
      <c r="Q252" s="79" t="s">
        <v>146</v>
      </c>
      <c r="R252" s="78"/>
      <c r="S252" s="78"/>
    </row>
    <row r="253" customFormat="false" ht="15" hidden="true" customHeight="false" outlineLevel="0" collapsed="false">
      <c r="A253" s="0" t="str">
        <f aca="false">C253&amp;F253</f>
        <v>LLC_BI__Spread_Statement_Type__cSystemModstamp</v>
      </c>
      <c r="B253" s="0" t="n">
        <f aca="false">IF(H253="double", K253&amp;", "&amp;L253, J253)</f>
        <v>0</v>
      </c>
      <c r="C253" s="78" t="s">
        <v>96</v>
      </c>
      <c r="D253" s="78" t="s">
        <v>97</v>
      </c>
      <c r="E253" s="78" t="s">
        <v>667</v>
      </c>
      <c r="F253" s="78" t="s">
        <v>178</v>
      </c>
      <c r="G253" s="78" t="s">
        <v>179</v>
      </c>
      <c r="H253" s="78" t="s">
        <v>166</v>
      </c>
      <c r="I253" s="79" t="s">
        <v>146</v>
      </c>
      <c r="J253" s="80" t="n">
        <v>0</v>
      </c>
      <c r="K253" s="80" t="n">
        <v>0</v>
      </c>
      <c r="L253" s="80" t="n">
        <v>0</v>
      </c>
      <c r="M253" s="79" t="s">
        <v>146</v>
      </c>
      <c r="N253" s="79" t="s">
        <v>146</v>
      </c>
      <c r="O253" s="79" t="s">
        <v>146</v>
      </c>
      <c r="P253" s="79" t="s">
        <v>146</v>
      </c>
      <c r="Q253" s="79" t="s">
        <v>146</v>
      </c>
      <c r="R253" s="78"/>
      <c r="S253" s="78"/>
    </row>
    <row r="254" customFormat="false" ht="15" hidden="true" customHeight="false" outlineLevel="0" collapsed="false">
      <c r="A254" s="0" t="str">
        <f aca="false">C254&amp;F254</f>
        <v>LLC_BI__Spread_Statement_Type__cLastViewedDate</v>
      </c>
      <c r="B254" s="0" t="n">
        <f aca="false">IF(H254="double", K254&amp;", "&amp;L254, J254)</f>
        <v>0</v>
      </c>
      <c r="C254" s="78" t="s">
        <v>96</v>
      </c>
      <c r="D254" s="78" t="s">
        <v>97</v>
      </c>
      <c r="E254" s="78" t="s">
        <v>668</v>
      </c>
      <c r="F254" s="78" t="s">
        <v>485</v>
      </c>
      <c r="G254" s="78" t="s">
        <v>486</v>
      </c>
      <c r="H254" s="78" t="s">
        <v>166</v>
      </c>
      <c r="I254" s="79" t="s">
        <v>151</v>
      </c>
      <c r="J254" s="80" t="n">
        <v>0</v>
      </c>
      <c r="K254" s="80" t="n">
        <v>0</v>
      </c>
      <c r="L254" s="80" t="n">
        <v>0</v>
      </c>
      <c r="M254" s="79" t="s">
        <v>146</v>
      </c>
      <c r="N254" s="79" t="s">
        <v>146</v>
      </c>
      <c r="O254" s="79" t="s">
        <v>146</v>
      </c>
      <c r="P254" s="79" t="s">
        <v>146</v>
      </c>
      <c r="Q254" s="79" t="s">
        <v>146</v>
      </c>
      <c r="R254" s="78"/>
      <c r="S254" s="78"/>
    </row>
    <row r="255" customFormat="false" ht="15" hidden="true" customHeight="false" outlineLevel="0" collapsed="false">
      <c r="A255" s="0" t="str">
        <f aca="false">C255&amp;F255</f>
        <v>LLC_BI__Spread_Statement_Type__cLastReferencedDate</v>
      </c>
      <c r="B255" s="0" t="n">
        <f aca="false">IF(H255="double", K255&amp;", "&amp;L255, J255)</f>
        <v>0</v>
      </c>
      <c r="C255" s="78" t="s">
        <v>96</v>
      </c>
      <c r="D255" s="78" t="s">
        <v>97</v>
      </c>
      <c r="E255" s="78" t="s">
        <v>669</v>
      </c>
      <c r="F255" s="78" t="s">
        <v>488</v>
      </c>
      <c r="G255" s="78" t="s">
        <v>489</v>
      </c>
      <c r="H255" s="78" t="s">
        <v>166</v>
      </c>
      <c r="I255" s="79" t="s">
        <v>151</v>
      </c>
      <c r="J255" s="80" t="n">
        <v>0</v>
      </c>
      <c r="K255" s="80" t="n">
        <v>0</v>
      </c>
      <c r="L255" s="80" t="n">
        <v>0</v>
      </c>
      <c r="M255" s="79" t="s">
        <v>146</v>
      </c>
      <c r="N255" s="79" t="s">
        <v>146</v>
      </c>
      <c r="O255" s="79" t="s">
        <v>146</v>
      </c>
      <c r="P255" s="79" t="s">
        <v>146</v>
      </c>
      <c r="Q255" s="79" t="s">
        <v>146</v>
      </c>
      <c r="R255" s="78"/>
      <c r="S255" s="78"/>
    </row>
    <row r="256" customFormat="false" ht="15" hidden="true" customHeight="false" outlineLevel="0" collapsed="false">
      <c r="A256" s="0" t="str">
        <f aca="false">C256&amp;F256</f>
        <v>LLC_BI__Spread_Statement_Type__cConnectionReceivedId</v>
      </c>
      <c r="B256" s="0" t="n">
        <f aca="false">IF(H256="double", K256&amp;", "&amp;L256, J256)</f>
        <v>18</v>
      </c>
      <c r="C256" s="78" t="s">
        <v>96</v>
      </c>
      <c r="D256" s="78" t="s">
        <v>97</v>
      </c>
      <c r="E256" s="78" t="s">
        <v>670</v>
      </c>
      <c r="F256" s="78" t="s">
        <v>181</v>
      </c>
      <c r="G256" s="78" t="s">
        <v>182</v>
      </c>
      <c r="H256" s="78" t="s">
        <v>183</v>
      </c>
      <c r="I256" s="79" t="s">
        <v>151</v>
      </c>
      <c r="J256" s="80" t="n">
        <v>18</v>
      </c>
      <c r="K256" s="80" t="n">
        <v>0</v>
      </c>
      <c r="L256" s="80" t="n">
        <v>0</v>
      </c>
      <c r="M256" s="79" t="s">
        <v>146</v>
      </c>
      <c r="N256" s="79" t="s">
        <v>146</v>
      </c>
      <c r="O256" s="79" t="s">
        <v>146</v>
      </c>
      <c r="P256" s="79" t="s">
        <v>146</v>
      </c>
      <c r="Q256" s="79" t="s">
        <v>146</v>
      </c>
      <c r="R256" s="78"/>
      <c r="S256" s="78"/>
    </row>
    <row r="257" customFormat="false" ht="15" hidden="true" customHeight="false" outlineLevel="0" collapsed="false">
      <c r="A257" s="0" t="str">
        <f aca="false">C257&amp;F257</f>
        <v>LLC_BI__Spread_Statement_Type__cConnectionSentId</v>
      </c>
      <c r="B257" s="0" t="n">
        <f aca="false">IF(H257="double", K257&amp;", "&amp;L257, J257)</f>
        <v>18</v>
      </c>
      <c r="C257" s="78" t="s">
        <v>96</v>
      </c>
      <c r="D257" s="78" t="s">
        <v>97</v>
      </c>
      <c r="E257" s="78" t="s">
        <v>671</v>
      </c>
      <c r="F257" s="78" t="s">
        <v>185</v>
      </c>
      <c r="G257" s="78" t="s">
        <v>186</v>
      </c>
      <c r="H257" s="78" t="s">
        <v>183</v>
      </c>
      <c r="I257" s="79" t="s">
        <v>151</v>
      </c>
      <c r="J257" s="80" t="n">
        <v>18</v>
      </c>
      <c r="K257" s="80" t="n">
        <v>0</v>
      </c>
      <c r="L257" s="80" t="n">
        <v>0</v>
      </c>
      <c r="M257" s="79" t="s">
        <v>146</v>
      </c>
      <c r="N257" s="79" t="s">
        <v>146</v>
      </c>
      <c r="O257" s="79" t="s">
        <v>146</v>
      </c>
      <c r="P257" s="79" t="s">
        <v>146</v>
      </c>
      <c r="Q257" s="79" t="s">
        <v>146</v>
      </c>
      <c r="R257" s="78"/>
      <c r="S257" s="78"/>
    </row>
    <row r="258" customFormat="false" ht="15" hidden="true" customHeight="false" outlineLevel="0" collapsed="false">
      <c r="A258" s="0" t="str">
        <f aca="false">C258&amp;F258</f>
        <v>LLC_BI__Spread_Statement_Type__cLLC_BI__Allow_Record_Filtering__c</v>
      </c>
      <c r="B258" s="0" t="n">
        <f aca="false">IF(H258="double", K258&amp;", "&amp;L258, J258)</f>
        <v>0</v>
      </c>
      <c r="C258" s="78" t="s">
        <v>96</v>
      </c>
      <c r="D258" s="78" t="s">
        <v>97</v>
      </c>
      <c r="E258" s="78" t="s">
        <v>672</v>
      </c>
      <c r="F258" s="78" t="s">
        <v>673</v>
      </c>
      <c r="G258" s="78" t="s">
        <v>674</v>
      </c>
      <c r="H258" s="78" t="s">
        <v>155</v>
      </c>
      <c r="I258" s="79" t="s">
        <v>146</v>
      </c>
      <c r="J258" s="80" t="n">
        <v>0</v>
      </c>
      <c r="K258" s="80" t="n">
        <v>0</v>
      </c>
      <c r="L258" s="80" t="n">
        <v>0</v>
      </c>
      <c r="M258" s="79" t="s">
        <v>151</v>
      </c>
      <c r="N258" s="79" t="s">
        <v>146</v>
      </c>
      <c r="O258" s="79" t="s">
        <v>151</v>
      </c>
      <c r="P258" s="79" t="s">
        <v>146</v>
      </c>
      <c r="Q258" s="79" t="s">
        <v>146</v>
      </c>
      <c r="R258" s="78"/>
      <c r="S258" s="78" t="s">
        <v>675</v>
      </c>
    </row>
    <row r="259" customFormat="false" ht="15" hidden="true" customHeight="false" outlineLevel="0" collapsed="false">
      <c r="A259" s="0" t="str">
        <f aca="false">C259&amp;F259</f>
        <v>LLC_BI__Spread_Statement_Type__cLLC_BI__Balance_Total__c</v>
      </c>
      <c r="B259" s="0" t="n">
        <f aca="false">IF(H259="double", K259&amp;", "&amp;L259, J259)</f>
        <v>0</v>
      </c>
      <c r="C259" s="78" t="s">
        <v>96</v>
      </c>
      <c r="D259" s="78" t="s">
        <v>97</v>
      </c>
      <c r="E259" s="78" t="s">
        <v>676</v>
      </c>
      <c r="F259" s="78" t="s">
        <v>677</v>
      </c>
      <c r="G259" s="78" t="s">
        <v>678</v>
      </c>
      <c r="H259" s="78" t="s">
        <v>155</v>
      </c>
      <c r="I259" s="79" t="s">
        <v>146</v>
      </c>
      <c r="J259" s="80" t="n">
        <v>0</v>
      </c>
      <c r="K259" s="80" t="n">
        <v>0</v>
      </c>
      <c r="L259" s="80" t="n">
        <v>0</v>
      </c>
      <c r="M259" s="79" t="s">
        <v>151</v>
      </c>
      <c r="N259" s="79" t="s">
        <v>146</v>
      </c>
      <c r="O259" s="79" t="s">
        <v>151</v>
      </c>
      <c r="P259" s="79" t="s">
        <v>146</v>
      </c>
      <c r="Q259" s="79" t="s">
        <v>146</v>
      </c>
      <c r="R259" s="78"/>
      <c r="S259" s="78" t="s">
        <v>679</v>
      </c>
    </row>
    <row r="260" customFormat="false" ht="15" hidden="true" customHeight="false" outlineLevel="0" collapsed="false">
      <c r="A260" s="0" t="str">
        <f aca="false">C260&amp;F260</f>
        <v>LLC_BI__Spread_Statement_Type__cLLC_BI__Borrower_Type__c</v>
      </c>
      <c r="B260" s="0" t="n">
        <f aca="false">IF(H260="double", K260&amp;", "&amp;L260, J260)</f>
        <v>255</v>
      </c>
      <c r="C260" s="78" t="s">
        <v>96</v>
      </c>
      <c r="D260" s="78" t="s">
        <v>97</v>
      </c>
      <c r="E260" s="78" t="s">
        <v>680</v>
      </c>
      <c r="F260" s="78" t="s">
        <v>681</v>
      </c>
      <c r="G260" s="78" t="s">
        <v>682</v>
      </c>
      <c r="H260" s="78" t="s">
        <v>162</v>
      </c>
      <c r="I260" s="79" t="s">
        <v>151</v>
      </c>
      <c r="J260" s="80" t="n">
        <v>255</v>
      </c>
      <c r="K260" s="80" t="n">
        <v>0</v>
      </c>
      <c r="L260" s="80" t="n">
        <v>0</v>
      </c>
      <c r="M260" s="79" t="s">
        <v>151</v>
      </c>
      <c r="N260" s="79" t="s">
        <v>146</v>
      </c>
      <c r="O260" s="79" t="s">
        <v>151</v>
      </c>
      <c r="P260" s="79" t="s">
        <v>146</v>
      </c>
      <c r="Q260" s="79" t="s">
        <v>146</v>
      </c>
      <c r="R260" s="78"/>
      <c r="S260" s="78"/>
    </row>
    <row r="261" customFormat="false" ht="15" hidden="true" customHeight="false" outlineLevel="0" collapsed="false">
      <c r="A261" s="0" t="str">
        <f aca="false">C261&amp;F261</f>
        <v>LLC_BI__Spread_Statement_Type__cLLC_BI__Bundle__c</v>
      </c>
      <c r="B261" s="0" t="n">
        <f aca="false">IF(H261="double", K261&amp;", "&amp;L261, J261)</f>
        <v>18</v>
      </c>
      <c r="C261" s="78" t="s">
        <v>96</v>
      </c>
      <c r="D261" s="78" t="s">
        <v>97</v>
      </c>
      <c r="E261" s="78" t="s">
        <v>683</v>
      </c>
      <c r="F261" s="78" t="s">
        <v>236</v>
      </c>
      <c r="G261" s="78" t="s">
        <v>237</v>
      </c>
      <c r="H261" s="78" t="s">
        <v>238</v>
      </c>
      <c r="I261" s="79" t="s">
        <v>151</v>
      </c>
      <c r="J261" s="80" t="n">
        <v>18</v>
      </c>
      <c r="K261" s="80" t="n">
        <v>0</v>
      </c>
      <c r="L261" s="80" t="n">
        <v>0</v>
      </c>
      <c r="M261" s="79" t="s">
        <v>151</v>
      </c>
      <c r="N261" s="79" t="s">
        <v>146</v>
      </c>
      <c r="O261" s="79" t="s">
        <v>151</v>
      </c>
      <c r="P261" s="79" t="s">
        <v>146</v>
      </c>
      <c r="Q261" s="79" t="s">
        <v>146</v>
      </c>
      <c r="R261" s="78"/>
      <c r="S261" s="78" t="s">
        <v>684</v>
      </c>
    </row>
    <row r="262" customFormat="false" ht="15" hidden="true" customHeight="false" outlineLevel="0" collapsed="false">
      <c r="A262" s="0" t="str">
        <f aca="false">C262&amp;F262</f>
        <v>LLC_BI__Spread_Statement_Type__cLLC_BI__Description__c</v>
      </c>
      <c r="B262" s="0" t="n">
        <f aca="false">IF(H262="double", K262&amp;", "&amp;L262, J262)</f>
        <v>255</v>
      </c>
      <c r="C262" s="78" t="s">
        <v>96</v>
      </c>
      <c r="D262" s="78" t="s">
        <v>97</v>
      </c>
      <c r="E262" s="78" t="s">
        <v>685</v>
      </c>
      <c r="F262" s="78" t="s">
        <v>294</v>
      </c>
      <c r="G262" s="78" t="s">
        <v>1</v>
      </c>
      <c r="H262" s="78" t="s">
        <v>242</v>
      </c>
      <c r="I262" s="79" t="s">
        <v>151</v>
      </c>
      <c r="J262" s="80" t="n">
        <v>255</v>
      </c>
      <c r="K262" s="80" t="n">
        <v>0</v>
      </c>
      <c r="L262" s="80" t="n">
        <v>0</v>
      </c>
      <c r="M262" s="79" t="s">
        <v>151</v>
      </c>
      <c r="N262" s="79" t="s">
        <v>146</v>
      </c>
      <c r="O262" s="79" t="s">
        <v>151</v>
      </c>
      <c r="P262" s="79" t="s">
        <v>146</v>
      </c>
      <c r="Q262" s="79" t="s">
        <v>146</v>
      </c>
      <c r="R262" s="78"/>
      <c r="S262" s="78"/>
    </row>
    <row r="263" customFormat="false" ht="15" hidden="true" customHeight="false" outlineLevel="0" collapsed="false">
      <c r="A263" s="0" t="str">
        <f aca="false">C263&amp;F263</f>
        <v>LLC_BI__Spread_Statement_Type__cLLC_BI__End_Date_Quarter__c</v>
      </c>
      <c r="B263" s="0" t="str">
        <f aca="false">IF(H263="double", K263&amp;", "&amp;L263, J263)</f>
        <v>18, 0</v>
      </c>
      <c r="C263" s="78" t="s">
        <v>96</v>
      </c>
      <c r="D263" s="78" t="s">
        <v>97</v>
      </c>
      <c r="E263" s="78" t="s">
        <v>686</v>
      </c>
      <c r="F263" s="78" t="s">
        <v>687</v>
      </c>
      <c r="G263" s="78" t="s">
        <v>688</v>
      </c>
      <c r="H263" s="78" t="s">
        <v>360</v>
      </c>
      <c r="I263" s="79" t="s">
        <v>151</v>
      </c>
      <c r="J263" s="80" t="n">
        <v>0</v>
      </c>
      <c r="K263" s="80" t="n">
        <v>18</v>
      </c>
      <c r="L263" s="80" t="n">
        <v>0</v>
      </c>
      <c r="M263" s="79" t="s">
        <v>151</v>
      </c>
      <c r="N263" s="79" t="s">
        <v>146</v>
      </c>
      <c r="O263" s="79" t="s">
        <v>146</v>
      </c>
      <c r="P263" s="79" t="s">
        <v>146</v>
      </c>
      <c r="Q263" s="79" t="s">
        <v>151</v>
      </c>
      <c r="R263" s="78" t="s">
        <v>689</v>
      </c>
      <c r="S263" s="78"/>
    </row>
    <row r="264" customFormat="false" ht="15" hidden="true" customHeight="false" outlineLevel="0" collapsed="false">
      <c r="A264" s="0" t="str">
        <f aca="false">C264&amp;F264</f>
        <v>LLC_BI__Spread_Statement_Type__cLLC_BI__End_Date__c</v>
      </c>
      <c r="B264" s="0" t="n">
        <f aca="false">IF(H264="double", K264&amp;", "&amp;L264, J264)</f>
        <v>0</v>
      </c>
      <c r="C264" s="78" t="s">
        <v>96</v>
      </c>
      <c r="D264" s="78" t="s">
        <v>97</v>
      </c>
      <c r="E264" s="78" t="s">
        <v>690</v>
      </c>
      <c r="F264" s="78" t="s">
        <v>691</v>
      </c>
      <c r="G264" s="78" t="s">
        <v>692</v>
      </c>
      <c r="H264" s="78" t="s">
        <v>210</v>
      </c>
      <c r="I264" s="79" t="s">
        <v>151</v>
      </c>
      <c r="J264" s="80" t="n">
        <v>0</v>
      </c>
      <c r="K264" s="80" t="n">
        <v>0</v>
      </c>
      <c r="L264" s="80" t="n">
        <v>0</v>
      </c>
      <c r="M264" s="79" t="s">
        <v>151</v>
      </c>
      <c r="N264" s="79" t="s">
        <v>146</v>
      </c>
      <c r="O264" s="79" t="s">
        <v>151</v>
      </c>
      <c r="P264" s="79" t="s">
        <v>146</v>
      </c>
      <c r="Q264" s="79" t="s">
        <v>146</v>
      </c>
      <c r="R264" s="78"/>
      <c r="S264" s="78"/>
    </row>
    <row r="265" customFormat="false" ht="15" hidden="true" customHeight="false" outlineLevel="0" collapsed="false">
      <c r="A265" s="0" t="str">
        <f aca="false">C265&amp;F265</f>
        <v>LLC_BI__Spread_Statement_Type__cLLC_BI__Entity_Type__c</v>
      </c>
      <c r="B265" s="0" t="n">
        <f aca="false">IF(H265="double", K265&amp;", "&amp;L265, J265)</f>
        <v>255</v>
      </c>
      <c r="C265" s="78" t="s">
        <v>96</v>
      </c>
      <c r="D265" s="78" t="s">
        <v>97</v>
      </c>
      <c r="E265" s="78" t="s">
        <v>693</v>
      </c>
      <c r="F265" s="78" t="s">
        <v>694</v>
      </c>
      <c r="G265" s="78" t="s">
        <v>695</v>
      </c>
      <c r="H265" s="78" t="s">
        <v>162</v>
      </c>
      <c r="I265" s="79" t="s">
        <v>151</v>
      </c>
      <c r="J265" s="80" t="n">
        <v>255</v>
      </c>
      <c r="K265" s="80" t="n">
        <v>0</v>
      </c>
      <c r="L265" s="80" t="n">
        <v>0</v>
      </c>
      <c r="M265" s="79" t="s">
        <v>151</v>
      </c>
      <c r="N265" s="79" t="s">
        <v>146</v>
      </c>
      <c r="O265" s="79" t="s">
        <v>151</v>
      </c>
      <c r="P265" s="79" t="s">
        <v>146</v>
      </c>
      <c r="Q265" s="79" t="s">
        <v>146</v>
      </c>
      <c r="R265" s="78"/>
      <c r="S265" s="78"/>
    </row>
    <row r="266" customFormat="false" ht="15" hidden="true" customHeight="false" outlineLevel="0" collapsed="false">
      <c r="A266" s="0" t="str">
        <f aca="false">C266&amp;F266</f>
        <v>LLC_BI__Spread_Statement_Type__cLLC_BI__Group_Columns__c</v>
      </c>
      <c r="B266" s="0" t="n">
        <f aca="false">IF(H266="double", K266&amp;", "&amp;L266, J266)</f>
        <v>0</v>
      </c>
      <c r="C266" s="78" t="s">
        <v>96</v>
      </c>
      <c r="D266" s="78" t="s">
        <v>97</v>
      </c>
      <c r="E266" s="78" t="s">
        <v>696</v>
      </c>
      <c r="F266" s="78" t="s">
        <v>697</v>
      </c>
      <c r="G266" s="78" t="s">
        <v>698</v>
      </c>
      <c r="H266" s="78" t="s">
        <v>155</v>
      </c>
      <c r="I266" s="79" t="s">
        <v>146</v>
      </c>
      <c r="J266" s="80" t="n">
        <v>0</v>
      </c>
      <c r="K266" s="80" t="n">
        <v>0</v>
      </c>
      <c r="L266" s="80" t="n">
        <v>0</v>
      </c>
      <c r="M266" s="79" t="s">
        <v>151</v>
      </c>
      <c r="N266" s="79" t="s">
        <v>146</v>
      </c>
      <c r="O266" s="79" t="s">
        <v>151</v>
      </c>
      <c r="P266" s="79" t="s">
        <v>146</v>
      </c>
      <c r="Q266" s="79" t="s">
        <v>146</v>
      </c>
      <c r="R266" s="78"/>
      <c r="S266" s="78" t="s">
        <v>699</v>
      </c>
    </row>
    <row r="267" customFormat="false" ht="15" hidden="true" customHeight="false" outlineLevel="0" collapsed="false">
      <c r="A267" s="0" t="str">
        <f aca="false">C267&amp;F267</f>
        <v>LLC_BI__Spread_Statement_Type__cLLC_BI__Interaction__c</v>
      </c>
      <c r="B267" s="0" t="n">
        <f aca="false">IF(H267="double", K267&amp;", "&amp;L267, J267)</f>
        <v>255</v>
      </c>
      <c r="C267" s="78" t="s">
        <v>96</v>
      </c>
      <c r="D267" s="78" t="s">
        <v>97</v>
      </c>
      <c r="E267" s="78" t="s">
        <v>700</v>
      </c>
      <c r="F267" s="78" t="s">
        <v>701</v>
      </c>
      <c r="G267" s="78" t="s">
        <v>702</v>
      </c>
      <c r="H267" s="78" t="s">
        <v>162</v>
      </c>
      <c r="I267" s="79" t="s">
        <v>151</v>
      </c>
      <c r="J267" s="80" t="n">
        <v>255</v>
      </c>
      <c r="K267" s="80" t="n">
        <v>0</v>
      </c>
      <c r="L267" s="80" t="n">
        <v>0</v>
      </c>
      <c r="M267" s="79" t="s">
        <v>151</v>
      </c>
      <c r="N267" s="79" t="s">
        <v>146</v>
      </c>
      <c r="O267" s="79" t="s">
        <v>151</v>
      </c>
      <c r="P267" s="79" t="s">
        <v>146</v>
      </c>
      <c r="Q267" s="79" t="s">
        <v>146</v>
      </c>
      <c r="R267" s="78"/>
      <c r="S267" s="78" t="s">
        <v>703</v>
      </c>
    </row>
    <row r="268" customFormat="false" ht="15" hidden="true" customHeight="false" outlineLevel="0" collapsed="false">
      <c r="A268" s="0" t="str">
        <f aca="false">C268&amp;F268</f>
        <v>LLC_BI__Spread_Statement_Type__cLLC_BI__Is_Balance_Sheet__c</v>
      </c>
      <c r="B268" s="0" t="str">
        <f aca="false">IF(H268="double", K268&amp;", "&amp;L268, J268)</f>
        <v>18, 0</v>
      </c>
      <c r="C268" s="78" t="s">
        <v>96</v>
      </c>
      <c r="D268" s="78" t="s">
        <v>97</v>
      </c>
      <c r="E268" s="78" t="s">
        <v>704</v>
      </c>
      <c r="F268" s="78" t="s">
        <v>705</v>
      </c>
      <c r="G268" s="78" t="s">
        <v>706</v>
      </c>
      <c r="H268" s="78" t="s">
        <v>360</v>
      </c>
      <c r="I268" s="79" t="s">
        <v>151</v>
      </c>
      <c r="J268" s="80" t="n">
        <v>0</v>
      </c>
      <c r="K268" s="80" t="n">
        <v>18</v>
      </c>
      <c r="L268" s="80" t="n">
        <v>0</v>
      </c>
      <c r="M268" s="79" t="s">
        <v>151</v>
      </c>
      <c r="N268" s="79" t="s">
        <v>146</v>
      </c>
      <c r="O268" s="79" t="s">
        <v>146</v>
      </c>
      <c r="P268" s="79" t="s">
        <v>146</v>
      </c>
      <c r="Q268" s="79" t="s">
        <v>151</v>
      </c>
      <c r="R268" s="78" t="s">
        <v>707</v>
      </c>
      <c r="S268" s="78"/>
    </row>
    <row r="269" customFormat="false" ht="15" hidden="true" customHeight="false" outlineLevel="0" collapsed="false">
      <c r="A269" s="0" t="str">
        <f aca="false">C269&amp;F269</f>
        <v>LLC_BI__Spread_Statement_Type__cLLC_BI__Is_Budget__c</v>
      </c>
      <c r="B269" s="0" t="str">
        <f aca="false">IF(H269="double", K269&amp;", "&amp;L269, J269)</f>
        <v>18, 0</v>
      </c>
      <c r="C269" s="78" t="s">
        <v>96</v>
      </c>
      <c r="D269" s="78" t="s">
        <v>97</v>
      </c>
      <c r="E269" s="78" t="s">
        <v>708</v>
      </c>
      <c r="F269" s="78" t="s">
        <v>709</v>
      </c>
      <c r="G269" s="78" t="s">
        <v>710</v>
      </c>
      <c r="H269" s="78" t="s">
        <v>360</v>
      </c>
      <c r="I269" s="79" t="s">
        <v>151</v>
      </c>
      <c r="J269" s="80" t="n">
        <v>0</v>
      </c>
      <c r="K269" s="80" t="n">
        <v>18</v>
      </c>
      <c r="L269" s="80" t="n">
        <v>0</v>
      </c>
      <c r="M269" s="79" t="s">
        <v>151</v>
      </c>
      <c r="N269" s="79" t="s">
        <v>146</v>
      </c>
      <c r="O269" s="79" t="s">
        <v>146</v>
      </c>
      <c r="P269" s="79" t="s">
        <v>146</v>
      </c>
      <c r="Q269" s="79" t="s">
        <v>151</v>
      </c>
      <c r="R269" s="78" t="s">
        <v>711</v>
      </c>
      <c r="S269" s="78"/>
    </row>
    <row r="270" customFormat="false" ht="15" hidden="true" customHeight="false" outlineLevel="0" collapsed="false">
      <c r="A270" s="0" t="str">
        <f aca="false">C270&amp;F270</f>
        <v>LLC_BI__Spread_Statement_Type__cLLC_BI__Is_Cash_Flow_Statement__c</v>
      </c>
      <c r="B270" s="0" t="str">
        <f aca="false">IF(H270="double", K270&amp;", "&amp;L270, J270)</f>
        <v>18, 0</v>
      </c>
      <c r="C270" s="78" t="s">
        <v>96</v>
      </c>
      <c r="D270" s="78" t="s">
        <v>97</v>
      </c>
      <c r="E270" s="78" t="s">
        <v>712</v>
      </c>
      <c r="F270" s="78" t="s">
        <v>713</v>
      </c>
      <c r="G270" s="78" t="s">
        <v>714</v>
      </c>
      <c r="H270" s="78" t="s">
        <v>360</v>
      </c>
      <c r="I270" s="79" t="s">
        <v>151</v>
      </c>
      <c r="J270" s="80" t="n">
        <v>0</v>
      </c>
      <c r="K270" s="80" t="n">
        <v>18</v>
      </c>
      <c r="L270" s="80" t="n">
        <v>0</v>
      </c>
      <c r="M270" s="79" t="s">
        <v>151</v>
      </c>
      <c r="N270" s="79" t="s">
        <v>146</v>
      </c>
      <c r="O270" s="79" t="s">
        <v>146</v>
      </c>
      <c r="P270" s="79" t="s">
        <v>146</v>
      </c>
      <c r="Q270" s="79" t="s">
        <v>151</v>
      </c>
      <c r="R270" s="78" t="n">
        <v>0</v>
      </c>
      <c r="S270" s="78" t="s">
        <v>715</v>
      </c>
    </row>
    <row r="271" customFormat="false" ht="15" hidden="true" customHeight="false" outlineLevel="0" collapsed="false">
      <c r="A271" s="0" t="str">
        <f aca="false">C271&amp;F271</f>
        <v>LLC_BI__Spread_Statement_Type__cLLC_BI__Is_Income_Statement__c</v>
      </c>
      <c r="B271" s="0" t="str">
        <f aca="false">IF(H271="double", K271&amp;", "&amp;L271, J271)</f>
        <v>18, 0</v>
      </c>
      <c r="C271" s="78" t="s">
        <v>96</v>
      </c>
      <c r="D271" s="78" t="s">
        <v>97</v>
      </c>
      <c r="E271" s="78" t="s">
        <v>716</v>
      </c>
      <c r="F271" s="78" t="s">
        <v>717</v>
      </c>
      <c r="G271" s="78" t="s">
        <v>718</v>
      </c>
      <c r="H271" s="78" t="s">
        <v>360</v>
      </c>
      <c r="I271" s="79" t="s">
        <v>151</v>
      </c>
      <c r="J271" s="80" t="n">
        <v>0</v>
      </c>
      <c r="K271" s="80" t="n">
        <v>18</v>
      </c>
      <c r="L271" s="80" t="n">
        <v>0</v>
      </c>
      <c r="M271" s="79" t="s">
        <v>151</v>
      </c>
      <c r="N271" s="79" t="s">
        <v>146</v>
      </c>
      <c r="O271" s="79" t="s">
        <v>146</v>
      </c>
      <c r="P271" s="79" t="s">
        <v>146</v>
      </c>
      <c r="Q271" s="79" t="s">
        <v>151</v>
      </c>
      <c r="R271" s="78" t="s">
        <v>719</v>
      </c>
      <c r="S271" s="78"/>
    </row>
    <row r="272" customFormat="false" ht="15" hidden="true" customHeight="false" outlineLevel="0" collapsed="false">
      <c r="A272" s="0" t="str">
        <f aca="false">C272&amp;F272</f>
        <v>LLC_BI__Spread_Statement_Type__cLLC_BI__Is_Personal_Financial_Statement__c</v>
      </c>
      <c r="B272" s="0" t="str">
        <f aca="false">IF(H272="double", K272&amp;", "&amp;L272, J272)</f>
        <v>18, 0</v>
      </c>
      <c r="C272" s="78" t="s">
        <v>96</v>
      </c>
      <c r="D272" s="78" t="s">
        <v>97</v>
      </c>
      <c r="E272" s="78" t="s">
        <v>720</v>
      </c>
      <c r="F272" s="78" t="s">
        <v>721</v>
      </c>
      <c r="G272" s="78" t="s">
        <v>722</v>
      </c>
      <c r="H272" s="78" t="s">
        <v>360</v>
      </c>
      <c r="I272" s="79" t="s">
        <v>151</v>
      </c>
      <c r="J272" s="80" t="n">
        <v>0</v>
      </c>
      <c r="K272" s="80" t="n">
        <v>18</v>
      </c>
      <c r="L272" s="80" t="n">
        <v>0</v>
      </c>
      <c r="M272" s="79" t="s">
        <v>151</v>
      </c>
      <c r="N272" s="79" t="s">
        <v>146</v>
      </c>
      <c r="O272" s="79" t="s">
        <v>146</v>
      </c>
      <c r="P272" s="79" t="s">
        <v>146</v>
      </c>
      <c r="Q272" s="79" t="s">
        <v>151</v>
      </c>
      <c r="R272" s="78" t="s">
        <v>723</v>
      </c>
      <c r="S272" s="78"/>
    </row>
    <row r="273" customFormat="false" ht="15" hidden="true" customHeight="false" outlineLevel="0" collapsed="false">
      <c r="A273" s="0" t="str">
        <f aca="false">C273&amp;F273</f>
        <v>LLC_BI__Spread_Statement_Type__cLLC_BI__Is_Ratios__c</v>
      </c>
      <c r="B273" s="0" t="str">
        <f aca="false">IF(H273="double", K273&amp;", "&amp;L273, J273)</f>
        <v>18, 0</v>
      </c>
      <c r="C273" s="78" t="s">
        <v>96</v>
      </c>
      <c r="D273" s="78" t="s">
        <v>97</v>
      </c>
      <c r="E273" s="78" t="s">
        <v>724</v>
      </c>
      <c r="F273" s="78" t="s">
        <v>725</v>
      </c>
      <c r="G273" s="78" t="s">
        <v>726</v>
      </c>
      <c r="H273" s="78" t="s">
        <v>360</v>
      </c>
      <c r="I273" s="79" t="s">
        <v>151</v>
      </c>
      <c r="J273" s="80" t="n">
        <v>0</v>
      </c>
      <c r="K273" s="80" t="n">
        <v>18</v>
      </c>
      <c r="L273" s="80" t="n">
        <v>0</v>
      </c>
      <c r="M273" s="79" t="s">
        <v>151</v>
      </c>
      <c r="N273" s="79" t="s">
        <v>146</v>
      </c>
      <c r="O273" s="79" t="s">
        <v>146</v>
      </c>
      <c r="P273" s="79" t="s">
        <v>146</v>
      </c>
      <c r="Q273" s="79" t="s">
        <v>151</v>
      </c>
      <c r="R273" s="78" t="s">
        <v>727</v>
      </c>
      <c r="S273" s="78"/>
    </row>
    <row r="274" customFormat="false" ht="15" hidden="true" customHeight="false" outlineLevel="0" collapsed="false">
      <c r="A274" s="0" t="str">
        <f aca="false">C274&amp;F274</f>
        <v>LLC_BI__Spread_Statement_Type__cLLC_BI__Is_Template__c</v>
      </c>
      <c r="B274" s="0" t="n">
        <f aca="false">IF(H274="double", K274&amp;", "&amp;L274, J274)</f>
        <v>0</v>
      </c>
      <c r="C274" s="78" t="s">
        <v>96</v>
      </c>
      <c r="D274" s="78" t="s">
        <v>97</v>
      </c>
      <c r="E274" s="78" t="s">
        <v>728</v>
      </c>
      <c r="F274" s="78" t="s">
        <v>245</v>
      </c>
      <c r="G274" s="78" t="s">
        <v>246</v>
      </c>
      <c r="H274" s="78" t="s">
        <v>155</v>
      </c>
      <c r="I274" s="79" t="s">
        <v>146</v>
      </c>
      <c r="J274" s="80" t="n">
        <v>0</v>
      </c>
      <c r="K274" s="80" t="n">
        <v>0</v>
      </c>
      <c r="L274" s="80" t="n">
        <v>0</v>
      </c>
      <c r="M274" s="79" t="s">
        <v>151</v>
      </c>
      <c r="N274" s="79" t="s">
        <v>146</v>
      </c>
      <c r="O274" s="79" t="s">
        <v>151</v>
      </c>
      <c r="P274" s="79" t="s">
        <v>146</v>
      </c>
      <c r="Q274" s="79" t="s">
        <v>146</v>
      </c>
      <c r="R274" s="78"/>
      <c r="S274" s="78"/>
    </row>
    <row r="275" customFormat="false" ht="15" hidden="true" customHeight="false" outlineLevel="0" collapsed="false">
      <c r="A275" s="0" t="str">
        <f aca="false">C275&amp;F275</f>
        <v>LLC_BI__Spread_Statement_Type__cLLC_BI__Is_Traditional_Cash_Flow__c</v>
      </c>
      <c r="B275" s="0" t="str">
        <f aca="false">IF(H275="double", K275&amp;", "&amp;L275, J275)</f>
        <v>18, 0</v>
      </c>
      <c r="C275" s="78" t="s">
        <v>96</v>
      </c>
      <c r="D275" s="78" t="s">
        <v>97</v>
      </c>
      <c r="E275" s="78" t="s">
        <v>729</v>
      </c>
      <c r="F275" s="78" t="s">
        <v>730</v>
      </c>
      <c r="G275" s="78" t="s">
        <v>731</v>
      </c>
      <c r="H275" s="78" t="s">
        <v>360</v>
      </c>
      <c r="I275" s="79" t="s">
        <v>151</v>
      </c>
      <c r="J275" s="80" t="n">
        <v>0</v>
      </c>
      <c r="K275" s="80" t="n">
        <v>18</v>
      </c>
      <c r="L275" s="80" t="n">
        <v>0</v>
      </c>
      <c r="M275" s="79" t="s">
        <v>151</v>
      </c>
      <c r="N275" s="79" t="s">
        <v>146</v>
      </c>
      <c r="O275" s="79" t="s">
        <v>146</v>
      </c>
      <c r="P275" s="79" t="s">
        <v>146</v>
      </c>
      <c r="Q275" s="79" t="s">
        <v>151</v>
      </c>
      <c r="R275" s="78" t="s">
        <v>732</v>
      </c>
      <c r="S275" s="78"/>
    </row>
    <row r="276" customFormat="false" ht="15" hidden="true" customHeight="false" outlineLevel="0" collapsed="false">
      <c r="A276" s="0" t="str">
        <f aca="false">C276&amp;F276</f>
        <v>LLC_BI__Spread_Statement_Type__cLLC_BI__Is_UCA_Cash_Flow__c</v>
      </c>
      <c r="B276" s="0" t="str">
        <f aca="false">IF(H276="double", K276&amp;", "&amp;L276, J276)</f>
        <v>18, 0</v>
      </c>
      <c r="C276" s="78" t="s">
        <v>96</v>
      </c>
      <c r="D276" s="78" t="s">
        <v>97</v>
      </c>
      <c r="E276" s="78" t="s">
        <v>733</v>
      </c>
      <c r="F276" s="78" t="s">
        <v>734</v>
      </c>
      <c r="G276" s="78" t="s">
        <v>735</v>
      </c>
      <c r="H276" s="78" t="s">
        <v>360</v>
      </c>
      <c r="I276" s="79" t="s">
        <v>151</v>
      </c>
      <c r="J276" s="80" t="n">
        <v>0</v>
      </c>
      <c r="K276" s="80" t="n">
        <v>18</v>
      </c>
      <c r="L276" s="80" t="n">
        <v>0</v>
      </c>
      <c r="M276" s="79" t="s">
        <v>151</v>
      </c>
      <c r="N276" s="79" t="s">
        <v>146</v>
      </c>
      <c r="O276" s="79" t="s">
        <v>146</v>
      </c>
      <c r="P276" s="79" t="s">
        <v>146</v>
      </c>
      <c r="Q276" s="79" t="s">
        <v>151</v>
      </c>
      <c r="R276" s="78" t="s">
        <v>736</v>
      </c>
      <c r="S276" s="78"/>
    </row>
    <row r="277" customFormat="false" ht="15" hidden="true" customHeight="false" outlineLevel="0" collapsed="false">
      <c r="A277" s="0" t="str">
        <f aca="false">C277&amp;F277</f>
        <v>LLC_BI__Spread_Statement_Type__cLLC_BI__Product_Line__c</v>
      </c>
      <c r="B277" s="0" t="n">
        <f aca="false">IF(H277="double", K277&amp;", "&amp;L277, J277)</f>
        <v>18</v>
      </c>
      <c r="C277" s="78" t="s">
        <v>96</v>
      </c>
      <c r="D277" s="78" t="s">
        <v>97</v>
      </c>
      <c r="E277" s="78" t="s">
        <v>737</v>
      </c>
      <c r="F277" s="78" t="s">
        <v>738</v>
      </c>
      <c r="G277" s="78" t="s">
        <v>739</v>
      </c>
      <c r="H277" s="78" t="s">
        <v>740</v>
      </c>
      <c r="I277" s="79" t="s">
        <v>151</v>
      </c>
      <c r="J277" s="80" t="n">
        <v>18</v>
      </c>
      <c r="K277" s="80" t="n">
        <v>0</v>
      </c>
      <c r="L277" s="80" t="n">
        <v>0</v>
      </c>
      <c r="M277" s="79" t="s">
        <v>151</v>
      </c>
      <c r="N277" s="79" t="s">
        <v>146</v>
      </c>
      <c r="O277" s="79" t="s">
        <v>151</v>
      </c>
      <c r="P277" s="79" t="s">
        <v>146</v>
      </c>
      <c r="Q277" s="79" t="s">
        <v>146</v>
      </c>
      <c r="R277" s="78"/>
      <c r="S277" s="78"/>
    </row>
    <row r="278" customFormat="false" ht="15" hidden="true" customHeight="false" outlineLevel="0" collapsed="false">
      <c r="A278" s="0" t="str">
        <f aca="false">C278&amp;F278</f>
        <v>LLC_BI__Spread_Statement_Type__cLLC_BI__Product_Type__c</v>
      </c>
      <c r="B278" s="0" t="n">
        <f aca="false">IF(H278="double", K278&amp;", "&amp;L278, J278)</f>
        <v>18</v>
      </c>
      <c r="C278" s="78" t="s">
        <v>96</v>
      </c>
      <c r="D278" s="78" t="s">
        <v>97</v>
      </c>
      <c r="E278" s="78" t="s">
        <v>741</v>
      </c>
      <c r="F278" s="78" t="s">
        <v>742</v>
      </c>
      <c r="G278" s="78" t="s">
        <v>743</v>
      </c>
      <c r="H278" s="78" t="s">
        <v>744</v>
      </c>
      <c r="I278" s="79" t="s">
        <v>151</v>
      </c>
      <c r="J278" s="80" t="n">
        <v>18</v>
      </c>
      <c r="K278" s="80" t="n">
        <v>0</v>
      </c>
      <c r="L278" s="80" t="n">
        <v>0</v>
      </c>
      <c r="M278" s="79" t="s">
        <v>151</v>
      </c>
      <c r="N278" s="79" t="s">
        <v>146</v>
      </c>
      <c r="O278" s="79" t="s">
        <v>151</v>
      </c>
      <c r="P278" s="79" t="s">
        <v>146</v>
      </c>
      <c r="Q278" s="79" t="s">
        <v>146</v>
      </c>
      <c r="R278" s="78"/>
      <c r="S278" s="78"/>
    </row>
    <row r="279" customFormat="false" ht="15" hidden="true" customHeight="false" outlineLevel="0" collapsed="false">
      <c r="A279" s="0" t="str">
        <f aca="false">C279&amp;F279</f>
        <v>LLC_BI__Spread_Statement_Type__cLLC_BI__Product__c</v>
      </c>
      <c r="B279" s="0" t="n">
        <f aca="false">IF(H279="double", K279&amp;", "&amp;L279, J279)</f>
        <v>18</v>
      </c>
      <c r="C279" s="78" t="s">
        <v>96</v>
      </c>
      <c r="D279" s="78" t="s">
        <v>97</v>
      </c>
      <c r="E279" s="78" t="s">
        <v>745</v>
      </c>
      <c r="F279" s="78" t="s">
        <v>746</v>
      </c>
      <c r="G279" s="78" t="s">
        <v>747</v>
      </c>
      <c r="H279" s="78" t="s">
        <v>748</v>
      </c>
      <c r="I279" s="79" t="s">
        <v>151</v>
      </c>
      <c r="J279" s="80" t="n">
        <v>18</v>
      </c>
      <c r="K279" s="80" t="n">
        <v>0</v>
      </c>
      <c r="L279" s="80" t="n">
        <v>0</v>
      </c>
      <c r="M279" s="79" t="s">
        <v>151</v>
      </c>
      <c r="N279" s="79" t="s">
        <v>146</v>
      </c>
      <c r="O279" s="79" t="s">
        <v>151</v>
      </c>
      <c r="P279" s="79" t="s">
        <v>146</v>
      </c>
      <c r="Q279" s="79" t="s">
        <v>146</v>
      </c>
      <c r="R279" s="78"/>
      <c r="S279" s="78"/>
    </row>
    <row r="280" customFormat="false" ht="15" hidden="true" customHeight="false" outlineLevel="0" collapsed="false">
      <c r="A280" s="0" t="str">
        <f aca="false">C280&amp;F280</f>
        <v>LLC_BI__Spread_Statement_Type__cLLC_BI__Spread_Statement_Total_Group__c</v>
      </c>
      <c r="B280" s="0" t="n">
        <f aca="false">IF(H280="double", K280&amp;", "&amp;L280, J280)</f>
        <v>18</v>
      </c>
      <c r="C280" s="78" t="s">
        <v>96</v>
      </c>
      <c r="D280" s="78" t="s">
        <v>97</v>
      </c>
      <c r="E280" s="78" t="s">
        <v>749</v>
      </c>
      <c r="F280" s="78" t="s">
        <v>335</v>
      </c>
      <c r="G280" s="78" t="s">
        <v>100</v>
      </c>
      <c r="H280" s="78" t="s">
        <v>336</v>
      </c>
      <c r="I280" s="79" t="s">
        <v>151</v>
      </c>
      <c r="J280" s="80" t="n">
        <v>18</v>
      </c>
      <c r="K280" s="80" t="n">
        <v>0</v>
      </c>
      <c r="L280" s="80" t="n">
        <v>0</v>
      </c>
      <c r="M280" s="79" t="s">
        <v>151</v>
      </c>
      <c r="N280" s="79" t="s">
        <v>146</v>
      </c>
      <c r="O280" s="79" t="s">
        <v>151</v>
      </c>
      <c r="P280" s="79" t="s">
        <v>146</v>
      </c>
      <c r="Q280" s="79" t="s">
        <v>146</v>
      </c>
      <c r="R280" s="78"/>
      <c r="S280" s="78"/>
    </row>
    <row r="281" customFormat="false" ht="15" hidden="true" customHeight="false" outlineLevel="0" collapsed="false">
      <c r="A281" s="0" t="str">
        <f aca="false">C281&amp;F281</f>
        <v>LLC_BI__Spread_Statement_Type__cLLC_BI__Start_Date_Quarter__c</v>
      </c>
      <c r="B281" s="0" t="str">
        <f aca="false">IF(H281="double", K281&amp;", "&amp;L281, J281)</f>
        <v>18, 0</v>
      </c>
      <c r="C281" s="78" t="s">
        <v>96</v>
      </c>
      <c r="D281" s="78" t="s">
        <v>97</v>
      </c>
      <c r="E281" s="78" t="s">
        <v>750</v>
      </c>
      <c r="F281" s="78" t="s">
        <v>751</v>
      </c>
      <c r="G281" s="78" t="s">
        <v>752</v>
      </c>
      <c r="H281" s="78" t="s">
        <v>360</v>
      </c>
      <c r="I281" s="79" t="s">
        <v>151</v>
      </c>
      <c r="J281" s="80" t="n">
        <v>0</v>
      </c>
      <c r="K281" s="80" t="n">
        <v>18</v>
      </c>
      <c r="L281" s="80" t="n">
        <v>0</v>
      </c>
      <c r="M281" s="79" t="s">
        <v>151</v>
      </c>
      <c r="N281" s="79" t="s">
        <v>146</v>
      </c>
      <c r="O281" s="79" t="s">
        <v>146</v>
      </c>
      <c r="P281" s="79" t="s">
        <v>146</v>
      </c>
      <c r="Q281" s="79" t="s">
        <v>151</v>
      </c>
      <c r="R281" s="78" t="s">
        <v>753</v>
      </c>
      <c r="S281" s="78"/>
    </row>
    <row r="282" customFormat="false" ht="15" hidden="true" customHeight="false" outlineLevel="0" collapsed="false">
      <c r="A282" s="0" t="str">
        <f aca="false">C282&amp;F282</f>
        <v>LLC_BI__Spread_Statement_Type__cLLC_BI__Start_Date__c</v>
      </c>
      <c r="B282" s="0" t="n">
        <f aca="false">IF(H282="double", K282&amp;", "&amp;L282, J282)</f>
        <v>0</v>
      </c>
      <c r="C282" s="78" t="s">
        <v>96</v>
      </c>
      <c r="D282" s="78" t="s">
        <v>97</v>
      </c>
      <c r="E282" s="78" t="s">
        <v>754</v>
      </c>
      <c r="F282" s="78" t="s">
        <v>755</v>
      </c>
      <c r="G282" s="78" t="s">
        <v>756</v>
      </c>
      <c r="H282" s="78" t="s">
        <v>210</v>
      </c>
      <c r="I282" s="79" t="s">
        <v>151</v>
      </c>
      <c r="J282" s="80" t="n">
        <v>0</v>
      </c>
      <c r="K282" s="80" t="n">
        <v>0</v>
      </c>
      <c r="L282" s="80" t="n">
        <v>0</v>
      </c>
      <c r="M282" s="79" t="s">
        <v>151</v>
      </c>
      <c r="N282" s="79" t="s">
        <v>146</v>
      </c>
      <c r="O282" s="79" t="s">
        <v>151</v>
      </c>
      <c r="P282" s="79" t="s">
        <v>146</v>
      </c>
      <c r="Q282" s="79" t="s">
        <v>146</v>
      </c>
      <c r="R282" s="78"/>
      <c r="S282" s="78"/>
    </row>
    <row r="283" customFormat="false" ht="15" hidden="true" customHeight="false" outlineLevel="0" collapsed="false">
      <c r="A283" s="0" t="str">
        <f aca="false">C283&amp;F283</f>
        <v>LLC_BI__Spread_Statement_Type__cLLC_BI__Static_Periods__c</v>
      </c>
      <c r="B283" s="0" t="n">
        <f aca="false">IF(H283="double", K283&amp;", "&amp;L283, J283)</f>
        <v>0</v>
      </c>
      <c r="C283" s="78" t="s">
        <v>96</v>
      </c>
      <c r="D283" s="78" t="s">
        <v>97</v>
      </c>
      <c r="E283" s="78" t="s">
        <v>757</v>
      </c>
      <c r="F283" s="78" t="s">
        <v>758</v>
      </c>
      <c r="G283" s="78" t="s">
        <v>759</v>
      </c>
      <c r="H283" s="78" t="s">
        <v>155</v>
      </c>
      <c r="I283" s="79" t="s">
        <v>146</v>
      </c>
      <c r="J283" s="80" t="n">
        <v>0</v>
      </c>
      <c r="K283" s="80" t="n">
        <v>0</v>
      </c>
      <c r="L283" s="80" t="n">
        <v>0</v>
      </c>
      <c r="M283" s="79" t="s">
        <v>151</v>
      </c>
      <c r="N283" s="79" t="s">
        <v>146</v>
      </c>
      <c r="O283" s="79" t="s">
        <v>151</v>
      </c>
      <c r="P283" s="79" t="s">
        <v>146</v>
      </c>
      <c r="Q283" s="79" t="s">
        <v>146</v>
      </c>
      <c r="R283" s="78"/>
      <c r="S283" s="78"/>
    </row>
    <row r="284" customFormat="false" ht="15" hidden="true" customHeight="false" outlineLevel="0" collapsed="false">
      <c r="A284" s="0" t="str">
        <f aca="false">C284&amp;F284</f>
        <v>LLC_BI__Spread_Statement_Type__cLLC_BI__Total_Hide_Currency_Symbol__c</v>
      </c>
      <c r="B284" s="0" t="n">
        <f aca="false">IF(H284="double", K284&amp;", "&amp;L284, J284)</f>
        <v>0</v>
      </c>
      <c r="C284" s="78" t="s">
        <v>96</v>
      </c>
      <c r="D284" s="78" t="s">
        <v>97</v>
      </c>
      <c r="E284" s="78" t="s">
        <v>760</v>
      </c>
      <c r="F284" s="78" t="s">
        <v>761</v>
      </c>
      <c r="G284" s="78" t="s">
        <v>762</v>
      </c>
      <c r="H284" s="78" t="s">
        <v>155</v>
      </c>
      <c r="I284" s="79" t="s">
        <v>146</v>
      </c>
      <c r="J284" s="80" t="n">
        <v>0</v>
      </c>
      <c r="K284" s="80" t="n">
        <v>0</v>
      </c>
      <c r="L284" s="80" t="n">
        <v>0</v>
      </c>
      <c r="M284" s="79" t="s">
        <v>151</v>
      </c>
      <c r="N284" s="79" t="s">
        <v>146</v>
      </c>
      <c r="O284" s="79" t="s">
        <v>151</v>
      </c>
      <c r="P284" s="79" t="s">
        <v>146</v>
      </c>
      <c r="Q284" s="79" t="s">
        <v>146</v>
      </c>
      <c r="R284" s="78"/>
      <c r="S284" s="78" t="s">
        <v>763</v>
      </c>
    </row>
    <row r="285" customFormat="false" ht="15" hidden="true" customHeight="false" outlineLevel="0" collapsed="false">
      <c r="A285" s="0" t="str">
        <f aca="false">C285&amp;F285</f>
        <v>LLC_BI__Spread_Statement_Type__cLLC_BI__Total_Row_Name__c</v>
      </c>
      <c r="B285" s="0" t="n">
        <f aca="false">IF(H285="double", K285&amp;", "&amp;L285, J285)</f>
        <v>255</v>
      </c>
      <c r="C285" s="78" t="s">
        <v>96</v>
      </c>
      <c r="D285" s="78" t="s">
        <v>97</v>
      </c>
      <c r="E285" s="78" t="s">
        <v>764</v>
      </c>
      <c r="F285" s="78" t="s">
        <v>765</v>
      </c>
      <c r="G285" s="78" t="s">
        <v>766</v>
      </c>
      <c r="H285" s="78" t="s">
        <v>158</v>
      </c>
      <c r="I285" s="79" t="s">
        <v>151</v>
      </c>
      <c r="J285" s="80" t="n">
        <v>255</v>
      </c>
      <c r="K285" s="80" t="n">
        <v>0</v>
      </c>
      <c r="L285" s="80" t="n">
        <v>0</v>
      </c>
      <c r="M285" s="79" t="s">
        <v>151</v>
      </c>
      <c r="N285" s="79" t="s">
        <v>146</v>
      </c>
      <c r="O285" s="79" t="s">
        <v>151</v>
      </c>
      <c r="P285" s="79" t="s">
        <v>146</v>
      </c>
      <c r="Q285" s="79" t="s">
        <v>146</v>
      </c>
      <c r="R285" s="78"/>
      <c r="S285" s="78"/>
    </row>
    <row r="286" customFormat="false" ht="15" hidden="true" customHeight="false" outlineLevel="0" collapsed="false">
      <c r="A286" s="0" t="str">
        <f aca="false">C286&amp;F286</f>
        <v>LLC_BI__Spread_Statement_Type__cLLC_BI__Type__c</v>
      </c>
      <c r="B286" s="0" t="n">
        <f aca="false">IF(H286="double", K286&amp;", "&amp;L286, J286)</f>
        <v>255</v>
      </c>
      <c r="C286" s="78" t="s">
        <v>96</v>
      </c>
      <c r="D286" s="78" t="s">
        <v>97</v>
      </c>
      <c r="E286" s="78" t="s">
        <v>767</v>
      </c>
      <c r="F286" s="78" t="s">
        <v>275</v>
      </c>
      <c r="G286" s="78" t="s">
        <v>131</v>
      </c>
      <c r="H286" s="78" t="s">
        <v>162</v>
      </c>
      <c r="I286" s="79" t="s">
        <v>151</v>
      </c>
      <c r="J286" s="80" t="n">
        <v>255</v>
      </c>
      <c r="K286" s="80" t="n">
        <v>0</v>
      </c>
      <c r="L286" s="80" t="n">
        <v>0</v>
      </c>
      <c r="M286" s="79" t="s">
        <v>151</v>
      </c>
      <c r="N286" s="79" t="s">
        <v>146</v>
      </c>
      <c r="O286" s="79" t="s">
        <v>151</v>
      </c>
      <c r="P286" s="79" t="s">
        <v>146</v>
      </c>
      <c r="Q286" s="79" t="s">
        <v>146</v>
      </c>
      <c r="R286" s="78"/>
      <c r="S286" s="78"/>
    </row>
    <row r="287" customFormat="false" ht="15" hidden="true" customHeight="false" outlineLevel="0" collapsed="false">
      <c r="A287" s="0" t="str">
        <f aca="false">C287&amp;F287</f>
        <v>LLC_BI__Spread_Statement_Type__cLLC_BI__lookupKey__c</v>
      </c>
      <c r="B287" s="0" t="n">
        <f aca="false">IF(H287="double", K287&amp;", "&amp;L287, J287)</f>
        <v>255</v>
      </c>
      <c r="C287" s="78" t="s">
        <v>96</v>
      </c>
      <c r="D287" s="78" t="s">
        <v>97</v>
      </c>
      <c r="E287" s="78" t="s">
        <v>768</v>
      </c>
      <c r="F287" s="78" t="s">
        <v>192</v>
      </c>
      <c r="G287" s="78" t="s">
        <v>193</v>
      </c>
      <c r="H287" s="78" t="s">
        <v>158</v>
      </c>
      <c r="I287" s="79" t="s">
        <v>151</v>
      </c>
      <c r="J287" s="80" t="n">
        <v>255</v>
      </c>
      <c r="K287" s="80" t="n">
        <v>0</v>
      </c>
      <c r="L287" s="80" t="n">
        <v>0</v>
      </c>
      <c r="M287" s="79" t="s">
        <v>151</v>
      </c>
      <c r="N287" s="79" t="s">
        <v>151</v>
      </c>
      <c r="O287" s="79" t="s">
        <v>151</v>
      </c>
      <c r="P287" s="79" t="s">
        <v>151</v>
      </c>
      <c r="Q287" s="79" t="s">
        <v>146</v>
      </c>
      <c r="R287" s="78"/>
      <c r="S287" s="78"/>
    </row>
    <row r="288" customFormat="false" ht="15" hidden="true" customHeight="false" outlineLevel="0" collapsed="false">
      <c r="A288" s="0" t="str">
        <f aca="false">C288&amp;F288</f>
        <v>LLC_BI__Spread_Statement_Type__cLLC_BI__Is_Global_Analysis__c</v>
      </c>
      <c r="B288" s="0" t="n">
        <f aca="false">IF(H288="double", K288&amp;", "&amp;L288, J288)</f>
        <v>0</v>
      </c>
      <c r="C288" s="78" t="s">
        <v>96</v>
      </c>
      <c r="D288" s="78" t="s">
        <v>97</v>
      </c>
      <c r="E288" s="78" t="s">
        <v>769</v>
      </c>
      <c r="F288" s="78" t="s">
        <v>770</v>
      </c>
      <c r="G288" s="78" t="s">
        <v>771</v>
      </c>
      <c r="H288" s="78" t="s">
        <v>155</v>
      </c>
      <c r="I288" s="79" t="s">
        <v>146</v>
      </c>
      <c r="J288" s="80" t="n">
        <v>0</v>
      </c>
      <c r="K288" s="80" t="n">
        <v>0</v>
      </c>
      <c r="L288" s="80" t="n">
        <v>0</v>
      </c>
      <c r="M288" s="79" t="s">
        <v>151</v>
      </c>
      <c r="N288" s="79" t="s">
        <v>146</v>
      </c>
      <c r="O288" s="79" t="s">
        <v>146</v>
      </c>
      <c r="P288" s="79" t="s">
        <v>146</v>
      </c>
      <c r="Q288" s="79" t="s">
        <v>151</v>
      </c>
      <c r="R288" s="78" t="s">
        <v>772</v>
      </c>
      <c r="S288" s="78"/>
    </row>
    <row r="289" customFormat="false" ht="15" hidden="true" customHeight="false" outlineLevel="0" collapsed="false">
      <c r="A289" s="0" t="str">
        <f aca="false">C289&amp;F289</f>
        <v>LLC_BI__Spread_Statement_Type__cLLC_BI__Calc_Common_Sizing_Record__c</v>
      </c>
      <c r="B289" s="0" t="n">
        <f aca="false">IF(H289="double", K289&amp;", "&amp;L289, J289)</f>
        <v>18</v>
      </c>
      <c r="C289" s="78" t="s">
        <v>96</v>
      </c>
      <c r="D289" s="78" t="s">
        <v>97</v>
      </c>
      <c r="E289" s="78" t="s">
        <v>773</v>
      </c>
      <c r="F289" s="78" t="s">
        <v>774</v>
      </c>
      <c r="G289" s="78" t="s">
        <v>775</v>
      </c>
      <c r="H289" s="78" t="s">
        <v>273</v>
      </c>
      <c r="I289" s="79" t="s">
        <v>151</v>
      </c>
      <c r="J289" s="80" t="n">
        <v>18</v>
      </c>
      <c r="K289" s="80" t="n">
        <v>0</v>
      </c>
      <c r="L289" s="80" t="n">
        <v>0</v>
      </c>
      <c r="M289" s="79" t="s">
        <v>151</v>
      </c>
      <c r="N289" s="79" t="s">
        <v>146</v>
      </c>
      <c r="O289" s="79" t="s">
        <v>151</v>
      </c>
      <c r="P289" s="79" t="s">
        <v>146</v>
      </c>
      <c r="Q289" s="79" t="s">
        <v>146</v>
      </c>
      <c r="R289" s="78"/>
      <c r="S289" s="78"/>
    </row>
    <row r="290" customFormat="false" ht="15" hidden="true" customHeight="false" outlineLevel="0" collapsed="false">
      <c r="A290" s="0" t="str">
        <f aca="false">C290&amp;F290</f>
        <v>LLC_BI__Spread_Statement_Type__cLLC_BI__Calc_Common_Sizing_Total_Group__c</v>
      </c>
      <c r="B290" s="0" t="n">
        <f aca="false">IF(H290="double", K290&amp;", "&amp;L290, J290)</f>
        <v>18</v>
      </c>
      <c r="C290" s="78" t="s">
        <v>96</v>
      </c>
      <c r="D290" s="78" t="s">
        <v>97</v>
      </c>
      <c r="E290" s="78" t="s">
        <v>776</v>
      </c>
      <c r="F290" s="78" t="s">
        <v>777</v>
      </c>
      <c r="G290" s="78" t="s">
        <v>778</v>
      </c>
      <c r="H290" s="78" t="s">
        <v>336</v>
      </c>
      <c r="I290" s="79" t="s">
        <v>151</v>
      </c>
      <c r="J290" s="80" t="n">
        <v>18</v>
      </c>
      <c r="K290" s="80" t="n">
        <v>0</v>
      </c>
      <c r="L290" s="80" t="n">
        <v>0</v>
      </c>
      <c r="M290" s="79" t="s">
        <v>151</v>
      </c>
      <c r="N290" s="79" t="s">
        <v>146</v>
      </c>
      <c r="O290" s="79" t="s">
        <v>151</v>
      </c>
      <c r="P290" s="79" t="s">
        <v>146</v>
      </c>
      <c r="Q290" s="79" t="s">
        <v>146</v>
      </c>
      <c r="R290" s="78"/>
      <c r="S290" s="78"/>
    </row>
    <row r="291" customFormat="false" ht="15" hidden="true" customHeight="false" outlineLevel="0" collapsed="false">
      <c r="A291" s="0" t="str">
        <f aca="false">C291&amp;F291</f>
        <v>LLC_BI__Spread_Statement_Type__cLLC_BI__Sort_Order__c</v>
      </c>
      <c r="B291" s="0" t="str">
        <f aca="false">IF(H291="double", K291&amp;", "&amp;L291, J291)</f>
        <v>18, 0</v>
      </c>
      <c r="C291" s="78" t="s">
        <v>96</v>
      </c>
      <c r="D291" s="78" t="s">
        <v>97</v>
      </c>
      <c r="E291" s="78" t="s">
        <v>779</v>
      </c>
      <c r="F291" s="78" t="s">
        <v>780</v>
      </c>
      <c r="G291" s="78" t="s">
        <v>781</v>
      </c>
      <c r="H291" s="78" t="s">
        <v>360</v>
      </c>
      <c r="I291" s="79" t="s">
        <v>151</v>
      </c>
      <c r="J291" s="80" t="n">
        <v>0</v>
      </c>
      <c r="K291" s="80" t="n">
        <v>18</v>
      </c>
      <c r="L291" s="80" t="n">
        <v>0</v>
      </c>
      <c r="M291" s="79" t="s">
        <v>151</v>
      </c>
      <c r="N291" s="79" t="s">
        <v>146</v>
      </c>
      <c r="O291" s="79" t="s">
        <v>151</v>
      </c>
      <c r="P291" s="79" t="s">
        <v>146</v>
      </c>
      <c r="Q291" s="79" t="s">
        <v>146</v>
      </c>
      <c r="R291" s="78"/>
      <c r="S291" s="78"/>
    </row>
    <row r="292" customFormat="false" ht="15" hidden="true" customHeight="false" outlineLevel="0" collapsed="false">
      <c r="A292" s="0" t="str">
        <f aca="false">C292&amp;F292</f>
        <v>LLC_BI__Spread_Statement_Type__cLLC_BI__Display_Common_Sizing__c</v>
      </c>
      <c r="B292" s="0" t="n">
        <f aca="false">IF(H292="double", K292&amp;", "&amp;L292, J292)</f>
        <v>0</v>
      </c>
      <c r="C292" s="78" t="s">
        <v>96</v>
      </c>
      <c r="D292" s="78" t="s">
        <v>97</v>
      </c>
      <c r="E292" s="78" t="s">
        <v>782</v>
      </c>
      <c r="F292" s="78" t="s">
        <v>783</v>
      </c>
      <c r="G292" s="78" t="s">
        <v>784</v>
      </c>
      <c r="H292" s="78" t="s">
        <v>155</v>
      </c>
      <c r="I292" s="79" t="s">
        <v>146</v>
      </c>
      <c r="J292" s="80" t="n">
        <v>0</v>
      </c>
      <c r="K292" s="80" t="n">
        <v>0</v>
      </c>
      <c r="L292" s="80" t="n">
        <v>0</v>
      </c>
      <c r="M292" s="79" t="s">
        <v>151</v>
      </c>
      <c r="N292" s="79" t="s">
        <v>146</v>
      </c>
      <c r="O292" s="79" t="s">
        <v>151</v>
      </c>
      <c r="P292" s="79" t="s">
        <v>146</v>
      </c>
      <c r="Q292" s="79" t="s">
        <v>146</v>
      </c>
      <c r="R292" s="78"/>
      <c r="S292" s="78"/>
    </row>
    <row r="293" customFormat="false" ht="15" hidden="true" customHeight="false" outlineLevel="0" collapsed="false">
      <c r="A293" s="0" t="str">
        <f aca="false">C293&amp;F293</f>
        <v>LLC_BI__Spread_Statement_Type__cLLC_BI__Supports_Common_Sizing__c</v>
      </c>
      <c r="B293" s="0" t="n">
        <f aca="false">IF(H293="double", K293&amp;", "&amp;L293, J293)</f>
        <v>0</v>
      </c>
      <c r="C293" s="78" t="s">
        <v>96</v>
      </c>
      <c r="D293" s="78" t="s">
        <v>97</v>
      </c>
      <c r="E293" s="78" t="s">
        <v>785</v>
      </c>
      <c r="F293" s="78" t="s">
        <v>786</v>
      </c>
      <c r="G293" s="78" t="s">
        <v>787</v>
      </c>
      <c r="H293" s="78" t="s">
        <v>155</v>
      </c>
      <c r="I293" s="79" t="s">
        <v>146</v>
      </c>
      <c r="J293" s="80" t="n">
        <v>0</v>
      </c>
      <c r="K293" s="80" t="n">
        <v>0</v>
      </c>
      <c r="L293" s="80" t="n">
        <v>0</v>
      </c>
      <c r="M293" s="79" t="s">
        <v>151</v>
      </c>
      <c r="N293" s="79" t="s">
        <v>146</v>
      </c>
      <c r="O293" s="79" t="s">
        <v>146</v>
      </c>
      <c r="P293" s="79" t="s">
        <v>146</v>
      </c>
      <c r="Q293" s="79" t="s">
        <v>151</v>
      </c>
      <c r="R293" s="78" t="s">
        <v>788</v>
      </c>
      <c r="S293" s="78"/>
    </row>
    <row r="294" customFormat="false" ht="15" hidden="true" customHeight="false" outlineLevel="0" collapsed="false">
      <c r="A294" s="0" t="str">
        <f aca="false">C294&amp;F294</f>
        <v>LLC_BI__Spread_Statement_Type__cLLC_BI__Display_Trend__c</v>
      </c>
      <c r="B294" s="0" t="n">
        <f aca="false">IF(H294="double", K294&amp;", "&amp;L294, J294)</f>
        <v>0</v>
      </c>
      <c r="C294" s="78" t="s">
        <v>96</v>
      </c>
      <c r="D294" s="78" t="s">
        <v>97</v>
      </c>
      <c r="E294" s="78" t="s">
        <v>789</v>
      </c>
      <c r="F294" s="78" t="s">
        <v>790</v>
      </c>
      <c r="G294" s="78" t="s">
        <v>791</v>
      </c>
      <c r="H294" s="78" t="s">
        <v>155</v>
      </c>
      <c r="I294" s="79" t="s">
        <v>146</v>
      </c>
      <c r="J294" s="80" t="n">
        <v>0</v>
      </c>
      <c r="K294" s="80" t="n">
        <v>0</v>
      </c>
      <c r="L294" s="80" t="n">
        <v>0</v>
      </c>
      <c r="M294" s="79" t="s">
        <v>151</v>
      </c>
      <c r="N294" s="79" t="s">
        <v>146</v>
      </c>
      <c r="O294" s="79" t="s">
        <v>151</v>
      </c>
      <c r="P294" s="79" t="s">
        <v>146</v>
      </c>
      <c r="Q294" s="79" t="s">
        <v>146</v>
      </c>
      <c r="R294" s="78"/>
      <c r="S294" s="78" t="s">
        <v>792</v>
      </c>
    </row>
    <row r="295" customFormat="false" ht="15" hidden="true" customHeight="false" outlineLevel="0" collapsed="false">
      <c r="A295" s="0" t="str">
        <f aca="false">C295&amp;F295</f>
        <v>LLC_BI__Spread_Statement_Type__cLLC_BI__Supports_Trend__c</v>
      </c>
      <c r="B295" s="0" t="n">
        <f aca="false">IF(H295="double", K295&amp;", "&amp;L295, J295)</f>
        <v>0</v>
      </c>
      <c r="C295" s="78" t="s">
        <v>96</v>
      </c>
      <c r="D295" s="78" t="s">
        <v>97</v>
      </c>
      <c r="E295" s="78" t="s">
        <v>793</v>
      </c>
      <c r="F295" s="78" t="s">
        <v>794</v>
      </c>
      <c r="G295" s="78" t="s">
        <v>795</v>
      </c>
      <c r="H295" s="78" t="s">
        <v>155</v>
      </c>
      <c r="I295" s="79" t="s">
        <v>146</v>
      </c>
      <c r="J295" s="80" t="n">
        <v>0</v>
      </c>
      <c r="K295" s="80" t="n">
        <v>0</v>
      </c>
      <c r="L295" s="80" t="n">
        <v>0</v>
      </c>
      <c r="M295" s="79" t="s">
        <v>151</v>
      </c>
      <c r="N295" s="79" t="s">
        <v>146</v>
      </c>
      <c r="O295" s="79" t="s">
        <v>146</v>
      </c>
      <c r="P295" s="79" t="s">
        <v>146</v>
      </c>
      <c r="Q295" s="79" t="s">
        <v>151</v>
      </c>
      <c r="R295" s="78" t="s">
        <v>788</v>
      </c>
      <c r="S295" s="78" t="s">
        <v>796</v>
      </c>
    </row>
    <row r="296" customFormat="false" ht="15" hidden="true" customHeight="false" outlineLevel="0" collapsed="false">
      <c r="A296" s="0" t="str">
        <f aca="false">C296&amp;F296</f>
        <v>LLC_BI__Spread_Statement_Type__cLLC_BI__Display_Projection_Drivers__c</v>
      </c>
      <c r="B296" s="0" t="n">
        <f aca="false">IF(H296="double", K296&amp;", "&amp;L296, J296)</f>
        <v>0</v>
      </c>
      <c r="C296" s="78" t="s">
        <v>96</v>
      </c>
      <c r="D296" s="78" t="s">
        <v>97</v>
      </c>
      <c r="E296" s="78" t="s">
        <v>797</v>
      </c>
      <c r="F296" s="78" t="s">
        <v>798</v>
      </c>
      <c r="G296" s="78" t="s">
        <v>799</v>
      </c>
      <c r="H296" s="78" t="s">
        <v>155</v>
      </c>
      <c r="I296" s="79" t="s">
        <v>146</v>
      </c>
      <c r="J296" s="80" t="n">
        <v>0</v>
      </c>
      <c r="K296" s="80" t="n">
        <v>0</v>
      </c>
      <c r="L296" s="80" t="n">
        <v>0</v>
      </c>
      <c r="M296" s="79" t="s">
        <v>151</v>
      </c>
      <c r="N296" s="79" t="s">
        <v>146</v>
      </c>
      <c r="O296" s="79" t="s">
        <v>151</v>
      </c>
      <c r="P296" s="79" t="s">
        <v>146</v>
      </c>
      <c r="Q296" s="79" t="s">
        <v>146</v>
      </c>
      <c r="R296" s="78"/>
      <c r="S296" s="78"/>
    </row>
    <row r="297" customFormat="false" ht="15" hidden="true" customHeight="false" outlineLevel="0" collapsed="false">
      <c r="A297" s="0" t="str">
        <f aca="false">C297&amp;F297</f>
        <v>LLC_BI__Spread_Statement_Type__cLLC_BI__Source_Statement__c</v>
      </c>
      <c r="B297" s="0" t="n">
        <f aca="false">IF(H297="double", K297&amp;", "&amp;L297, J297)</f>
        <v>18</v>
      </c>
      <c r="C297" s="78" t="s">
        <v>96</v>
      </c>
      <c r="D297" s="78" t="s">
        <v>97</v>
      </c>
      <c r="E297" s="78" t="s">
        <v>800</v>
      </c>
      <c r="F297" s="78" t="s">
        <v>801</v>
      </c>
      <c r="G297" s="78" t="s">
        <v>802</v>
      </c>
      <c r="H297" s="78" t="s">
        <v>353</v>
      </c>
      <c r="I297" s="79" t="s">
        <v>151</v>
      </c>
      <c r="J297" s="80" t="n">
        <v>18</v>
      </c>
      <c r="K297" s="80" t="n">
        <v>0</v>
      </c>
      <c r="L297" s="80" t="n">
        <v>0</v>
      </c>
      <c r="M297" s="79" t="s">
        <v>151</v>
      </c>
      <c r="N297" s="79" t="s">
        <v>146</v>
      </c>
      <c r="O297" s="79" t="s">
        <v>151</v>
      </c>
      <c r="P297" s="79" t="s">
        <v>146</v>
      </c>
      <c r="Q297" s="79" t="s">
        <v>146</v>
      </c>
      <c r="R297" s="78"/>
      <c r="S297" s="78"/>
    </row>
    <row r="298" customFormat="false" ht="15" hidden="true" customHeight="false" outlineLevel="0" collapsed="false">
      <c r="A298" s="0" t="str">
        <f aca="false">C298&amp;F298</f>
        <v>LLC_BI__Spread_Statement_Type__cLLC_BI__Is_Multi_Currency__c</v>
      </c>
      <c r="B298" s="0" t="n">
        <f aca="false">IF(H298="double", K298&amp;", "&amp;L298, J298)</f>
        <v>0</v>
      </c>
      <c r="C298" s="78" t="s">
        <v>96</v>
      </c>
      <c r="D298" s="78" t="s">
        <v>97</v>
      </c>
      <c r="E298" s="78" t="s">
        <v>803</v>
      </c>
      <c r="F298" s="78" t="s">
        <v>804</v>
      </c>
      <c r="G298" s="78" t="s">
        <v>805</v>
      </c>
      <c r="H298" s="78" t="s">
        <v>155</v>
      </c>
      <c r="I298" s="79" t="s">
        <v>146</v>
      </c>
      <c r="J298" s="80" t="n">
        <v>0</v>
      </c>
      <c r="K298" s="80" t="n">
        <v>0</v>
      </c>
      <c r="L298" s="80" t="n">
        <v>0</v>
      </c>
      <c r="M298" s="79" t="s">
        <v>151</v>
      </c>
      <c r="N298" s="79" t="s">
        <v>146</v>
      </c>
      <c r="O298" s="79" t="s">
        <v>151</v>
      </c>
      <c r="P298" s="79" t="s">
        <v>146</v>
      </c>
      <c r="Q298" s="79" t="s">
        <v>146</v>
      </c>
      <c r="R298" s="78"/>
      <c r="S298" s="78"/>
    </row>
    <row r="299" customFormat="false" ht="15" hidden="true" customHeight="false" outlineLevel="0" collapsed="false">
      <c r="A299" s="0" t="str">
        <f aca="false">C299&amp;F299</f>
        <v>LLC_BI__Underwriting_Bundle__cId</v>
      </c>
      <c r="B299" s="0" t="n">
        <f aca="false">IF(H299="double", K299&amp;", "&amp;L299, J299)</f>
        <v>18</v>
      </c>
      <c r="C299" s="78" t="s">
        <v>102</v>
      </c>
      <c r="D299" s="78" t="s">
        <v>103</v>
      </c>
      <c r="E299" s="78" t="s">
        <v>806</v>
      </c>
      <c r="F299" s="78" t="s">
        <v>143</v>
      </c>
      <c r="G299" s="78" t="s">
        <v>144</v>
      </c>
      <c r="H299" s="78" t="s">
        <v>145</v>
      </c>
      <c r="I299" s="79" t="s">
        <v>146</v>
      </c>
      <c r="J299" s="80" t="n">
        <v>18</v>
      </c>
      <c r="K299" s="80" t="n">
        <v>0</v>
      </c>
      <c r="L299" s="80" t="n">
        <v>0</v>
      </c>
      <c r="M299" s="79" t="s">
        <v>146</v>
      </c>
      <c r="N299" s="79" t="s">
        <v>146</v>
      </c>
      <c r="O299" s="79" t="s">
        <v>146</v>
      </c>
      <c r="P299" s="79" t="s">
        <v>146</v>
      </c>
      <c r="Q299" s="79" t="s">
        <v>146</v>
      </c>
      <c r="R299" s="78"/>
      <c r="S299" s="78"/>
    </row>
    <row r="300" customFormat="false" ht="15" hidden="true" customHeight="false" outlineLevel="0" collapsed="false">
      <c r="A300" s="0" t="str">
        <f aca="false">C300&amp;F300</f>
        <v>LLC_BI__Underwriting_Bundle__cOwnerId</v>
      </c>
      <c r="B300" s="0" t="n">
        <f aca="false">IF(H300="double", K300&amp;", "&amp;L300, J300)</f>
        <v>18</v>
      </c>
      <c r="C300" s="78" t="s">
        <v>102</v>
      </c>
      <c r="D300" s="78" t="s">
        <v>103</v>
      </c>
      <c r="E300" s="78" t="s">
        <v>807</v>
      </c>
      <c r="F300" s="78" t="s">
        <v>148</v>
      </c>
      <c r="G300" s="78" t="s">
        <v>149</v>
      </c>
      <c r="H300" s="78" t="s">
        <v>150</v>
      </c>
      <c r="I300" s="79" t="s">
        <v>146</v>
      </c>
      <c r="J300" s="80" t="n">
        <v>18</v>
      </c>
      <c r="K300" s="80" t="n">
        <v>0</v>
      </c>
      <c r="L300" s="80" t="n">
        <v>0</v>
      </c>
      <c r="M300" s="79" t="s">
        <v>146</v>
      </c>
      <c r="N300" s="79" t="s">
        <v>146</v>
      </c>
      <c r="O300" s="79" t="s">
        <v>151</v>
      </c>
      <c r="P300" s="79" t="s">
        <v>146</v>
      </c>
      <c r="Q300" s="79" t="s">
        <v>146</v>
      </c>
      <c r="R300" s="78"/>
      <c r="S300" s="78"/>
    </row>
    <row r="301" customFormat="false" ht="15" hidden="true" customHeight="false" outlineLevel="0" collapsed="false">
      <c r="A301" s="0" t="str">
        <f aca="false">C301&amp;F301</f>
        <v>LLC_BI__Underwriting_Bundle__cIsDeleted</v>
      </c>
      <c r="B301" s="0" t="n">
        <f aca="false">IF(H301="double", K301&amp;", "&amp;L301, J301)</f>
        <v>0</v>
      </c>
      <c r="C301" s="78" t="s">
        <v>102</v>
      </c>
      <c r="D301" s="78" t="s">
        <v>103</v>
      </c>
      <c r="E301" s="78" t="s">
        <v>808</v>
      </c>
      <c r="F301" s="78" t="s">
        <v>153</v>
      </c>
      <c r="G301" s="78" t="s">
        <v>154</v>
      </c>
      <c r="H301" s="78" t="s">
        <v>155</v>
      </c>
      <c r="I301" s="79" t="s">
        <v>146</v>
      </c>
      <c r="J301" s="80" t="n">
        <v>0</v>
      </c>
      <c r="K301" s="80" t="n">
        <v>0</v>
      </c>
      <c r="L301" s="80" t="n">
        <v>0</v>
      </c>
      <c r="M301" s="79" t="s">
        <v>146</v>
      </c>
      <c r="N301" s="79" t="s">
        <v>146</v>
      </c>
      <c r="O301" s="79" t="s">
        <v>146</v>
      </c>
      <c r="P301" s="79" t="s">
        <v>146</v>
      </c>
      <c r="Q301" s="79" t="s">
        <v>146</v>
      </c>
      <c r="R301" s="78"/>
      <c r="S301" s="78"/>
    </row>
    <row r="302" customFormat="false" ht="15" hidden="true" customHeight="false" outlineLevel="0" collapsed="false">
      <c r="A302" s="0" t="str">
        <f aca="false">C302&amp;F302</f>
        <v>LLC_BI__Underwriting_Bundle__cName</v>
      </c>
      <c r="B302" s="0" t="n">
        <f aca="false">IF(H302="double", K302&amp;", "&amp;L302, J302)</f>
        <v>80</v>
      </c>
      <c r="C302" s="78" t="s">
        <v>102</v>
      </c>
      <c r="D302" s="78" t="s">
        <v>103</v>
      </c>
      <c r="E302" s="78" t="s">
        <v>809</v>
      </c>
      <c r="F302" s="78" t="s">
        <v>28</v>
      </c>
      <c r="G302" s="78" t="s">
        <v>810</v>
      </c>
      <c r="H302" s="78" t="s">
        <v>158</v>
      </c>
      <c r="I302" s="79" t="s">
        <v>151</v>
      </c>
      <c r="J302" s="80" t="n">
        <v>80</v>
      </c>
      <c r="K302" s="80" t="n">
        <v>0</v>
      </c>
      <c r="L302" s="80" t="n">
        <v>0</v>
      </c>
      <c r="M302" s="79" t="s">
        <v>146</v>
      </c>
      <c r="N302" s="79" t="s">
        <v>146</v>
      </c>
      <c r="O302" s="79" t="s">
        <v>151</v>
      </c>
      <c r="P302" s="79" t="s">
        <v>146</v>
      </c>
      <c r="Q302" s="79" t="s">
        <v>146</v>
      </c>
      <c r="R302" s="78"/>
      <c r="S302" s="78"/>
    </row>
    <row r="303" customFormat="false" ht="15" hidden="true" customHeight="false" outlineLevel="0" collapsed="false">
      <c r="A303" s="0" t="str">
        <f aca="false">C303&amp;F303</f>
        <v>LLC_BI__Underwriting_Bundle__cCurrencyIsoCode</v>
      </c>
      <c r="B303" s="0" t="n">
        <f aca="false">IF(H303="double", K303&amp;", "&amp;L303, J303)</f>
        <v>3</v>
      </c>
      <c r="C303" s="78" t="s">
        <v>102</v>
      </c>
      <c r="D303" s="78" t="s">
        <v>103</v>
      </c>
      <c r="E303" s="78" t="s">
        <v>811</v>
      </c>
      <c r="F303" s="78" t="s">
        <v>160</v>
      </c>
      <c r="G303" s="78" t="s">
        <v>161</v>
      </c>
      <c r="H303" s="78" t="s">
        <v>162</v>
      </c>
      <c r="I303" s="79" t="s">
        <v>151</v>
      </c>
      <c r="J303" s="80" t="n">
        <v>3</v>
      </c>
      <c r="K303" s="80" t="n">
        <v>0</v>
      </c>
      <c r="L303" s="80" t="n">
        <v>0</v>
      </c>
      <c r="M303" s="79" t="s">
        <v>146</v>
      </c>
      <c r="N303" s="79" t="s">
        <v>146</v>
      </c>
      <c r="O303" s="79" t="s">
        <v>151</v>
      </c>
      <c r="P303" s="79" t="s">
        <v>146</v>
      </c>
      <c r="Q303" s="79" t="s">
        <v>146</v>
      </c>
      <c r="R303" s="78"/>
      <c r="S303" s="78"/>
    </row>
    <row r="304" customFormat="false" ht="15" hidden="true" customHeight="false" outlineLevel="0" collapsed="false">
      <c r="A304" s="0" t="str">
        <f aca="false">C304&amp;F304</f>
        <v>LLC_BI__Underwriting_Bundle__cCreatedDate</v>
      </c>
      <c r="B304" s="0" t="n">
        <f aca="false">IF(H304="double", K304&amp;", "&amp;L304, J304)</f>
        <v>0</v>
      </c>
      <c r="C304" s="78" t="s">
        <v>102</v>
      </c>
      <c r="D304" s="78" t="s">
        <v>103</v>
      </c>
      <c r="E304" s="78" t="s">
        <v>812</v>
      </c>
      <c r="F304" s="78" t="s">
        <v>164</v>
      </c>
      <c r="G304" s="78" t="s">
        <v>165</v>
      </c>
      <c r="H304" s="78" t="s">
        <v>166</v>
      </c>
      <c r="I304" s="79" t="s">
        <v>146</v>
      </c>
      <c r="J304" s="80" t="n">
        <v>0</v>
      </c>
      <c r="K304" s="80" t="n">
        <v>0</v>
      </c>
      <c r="L304" s="80" t="n">
        <v>0</v>
      </c>
      <c r="M304" s="79" t="s">
        <v>146</v>
      </c>
      <c r="N304" s="79" t="s">
        <v>146</v>
      </c>
      <c r="O304" s="79" t="s">
        <v>146</v>
      </c>
      <c r="P304" s="79" t="s">
        <v>146</v>
      </c>
      <c r="Q304" s="79" t="s">
        <v>146</v>
      </c>
      <c r="R304" s="78"/>
      <c r="S304" s="78"/>
    </row>
    <row r="305" customFormat="false" ht="15" hidden="true" customHeight="false" outlineLevel="0" collapsed="false">
      <c r="A305" s="0" t="str">
        <f aca="false">C305&amp;F305</f>
        <v>LLC_BI__Underwriting_Bundle__cCreatedById</v>
      </c>
      <c r="B305" s="0" t="n">
        <f aca="false">IF(H305="double", K305&amp;", "&amp;L305, J305)</f>
        <v>18</v>
      </c>
      <c r="C305" s="78" t="s">
        <v>102</v>
      </c>
      <c r="D305" s="78" t="s">
        <v>103</v>
      </c>
      <c r="E305" s="78" t="s">
        <v>813</v>
      </c>
      <c r="F305" s="78" t="s">
        <v>168</v>
      </c>
      <c r="G305" s="78" t="s">
        <v>169</v>
      </c>
      <c r="H305" s="78" t="s">
        <v>170</v>
      </c>
      <c r="I305" s="79" t="s">
        <v>146</v>
      </c>
      <c r="J305" s="80" t="n">
        <v>18</v>
      </c>
      <c r="K305" s="80" t="n">
        <v>0</v>
      </c>
      <c r="L305" s="80" t="n">
        <v>0</v>
      </c>
      <c r="M305" s="79" t="s">
        <v>146</v>
      </c>
      <c r="N305" s="79" t="s">
        <v>146</v>
      </c>
      <c r="O305" s="79" t="s">
        <v>146</v>
      </c>
      <c r="P305" s="79" t="s">
        <v>146</v>
      </c>
      <c r="Q305" s="79" t="s">
        <v>146</v>
      </c>
      <c r="R305" s="78"/>
      <c r="S305" s="78"/>
    </row>
    <row r="306" customFormat="false" ht="15" hidden="true" customHeight="false" outlineLevel="0" collapsed="false">
      <c r="A306" s="0" t="str">
        <f aca="false">C306&amp;F306</f>
        <v>LLC_BI__Underwriting_Bundle__cLastModifiedDate</v>
      </c>
      <c r="B306" s="0" t="n">
        <f aca="false">IF(H306="double", K306&amp;", "&amp;L306, J306)</f>
        <v>0</v>
      </c>
      <c r="C306" s="78" t="s">
        <v>102</v>
      </c>
      <c r="D306" s="78" t="s">
        <v>103</v>
      </c>
      <c r="E306" s="78" t="s">
        <v>814</v>
      </c>
      <c r="F306" s="78" t="s">
        <v>172</v>
      </c>
      <c r="G306" s="78" t="s">
        <v>173</v>
      </c>
      <c r="H306" s="78" t="s">
        <v>166</v>
      </c>
      <c r="I306" s="79" t="s">
        <v>146</v>
      </c>
      <c r="J306" s="80" t="n">
        <v>0</v>
      </c>
      <c r="K306" s="80" t="n">
        <v>0</v>
      </c>
      <c r="L306" s="80" t="n">
        <v>0</v>
      </c>
      <c r="M306" s="79" t="s">
        <v>146</v>
      </c>
      <c r="N306" s="79" t="s">
        <v>146</v>
      </c>
      <c r="O306" s="79" t="s">
        <v>146</v>
      </c>
      <c r="P306" s="79" t="s">
        <v>146</v>
      </c>
      <c r="Q306" s="79" t="s">
        <v>146</v>
      </c>
      <c r="R306" s="78"/>
      <c r="S306" s="78"/>
    </row>
    <row r="307" customFormat="false" ht="15" hidden="true" customHeight="false" outlineLevel="0" collapsed="false">
      <c r="A307" s="0" t="str">
        <f aca="false">C307&amp;F307</f>
        <v>LLC_BI__Underwriting_Bundle__cLastModifiedById</v>
      </c>
      <c r="B307" s="0" t="n">
        <f aca="false">IF(H307="double", K307&amp;", "&amp;L307, J307)</f>
        <v>18</v>
      </c>
      <c r="C307" s="78" t="s">
        <v>102</v>
      </c>
      <c r="D307" s="78" t="s">
        <v>103</v>
      </c>
      <c r="E307" s="78" t="s">
        <v>815</v>
      </c>
      <c r="F307" s="78" t="s">
        <v>175</v>
      </c>
      <c r="G307" s="78" t="s">
        <v>176</v>
      </c>
      <c r="H307" s="78" t="s">
        <v>170</v>
      </c>
      <c r="I307" s="79" t="s">
        <v>146</v>
      </c>
      <c r="J307" s="80" t="n">
        <v>18</v>
      </c>
      <c r="K307" s="80" t="n">
        <v>0</v>
      </c>
      <c r="L307" s="80" t="n">
        <v>0</v>
      </c>
      <c r="M307" s="79" t="s">
        <v>146</v>
      </c>
      <c r="N307" s="79" t="s">
        <v>146</v>
      </c>
      <c r="O307" s="79" t="s">
        <v>146</v>
      </c>
      <c r="P307" s="79" t="s">
        <v>146</v>
      </c>
      <c r="Q307" s="79" t="s">
        <v>146</v>
      </c>
      <c r="R307" s="78"/>
      <c r="S307" s="78"/>
    </row>
    <row r="308" customFormat="false" ht="15" hidden="true" customHeight="false" outlineLevel="0" collapsed="false">
      <c r="A308" s="0" t="str">
        <f aca="false">C308&amp;F308</f>
        <v>LLC_BI__Underwriting_Bundle__cSystemModstamp</v>
      </c>
      <c r="B308" s="0" t="n">
        <f aca="false">IF(H308="double", K308&amp;", "&amp;L308, J308)</f>
        <v>0</v>
      </c>
      <c r="C308" s="78" t="s">
        <v>102</v>
      </c>
      <c r="D308" s="78" t="s">
        <v>103</v>
      </c>
      <c r="E308" s="78" t="s">
        <v>816</v>
      </c>
      <c r="F308" s="78" t="s">
        <v>178</v>
      </c>
      <c r="G308" s="78" t="s">
        <v>179</v>
      </c>
      <c r="H308" s="78" t="s">
        <v>166</v>
      </c>
      <c r="I308" s="79" t="s">
        <v>146</v>
      </c>
      <c r="J308" s="80" t="n">
        <v>0</v>
      </c>
      <c r="K308" s="80" t="n">
        <v>0</v>
      </c>
      <c r="L308" s="80" t="n">
        <v>0</v>
      </c>
      <c r="M308" s="79" t="s">
        <v>146</v>
      </c>
      <c r="N308" s="79" t="s">
        <v>146</v>
      </c>
      <c r="O308" s="79" t="s">
        <v>146</v>
      </c>
      <c r="P308" s="79" t="s">
        <v>146</v>
      </c>
      <c r="Q308" s="79" t="s">
        <v>146</v>
      </c>
      <c r="R308" s="78"/>
      <c r="S308" s="78"/>
    </row>
    <row r="309" customFormat="false" ht="15" hidden="true" customHeight="false" outlineLevel="0" collapsed="false">
      <c r="A309" s="0" t="str">
        <f aca="false">C309&amp;F309</f>
        <v>LLC_BI__Underwriting_Bundle__cLastActivityDate</v>
      </c>
      <c r="B309" s="0" t="n">
        <f aca="false">IF(H309="double", K309&amp;", "&amp;L309, J309)</f>
        <v>0</v>
      </c>
      <c r="C309" s="78" t="s">
        <v>102</v>
      </c>
      <c r="D309" s="78" t="s">
        <v>103</v>
      </c>
      <c r="E309" s="78" t="s">
        <v>817</v>
      </c>
      <c r="F309" s="78" t="s">
        <v>818</v>
      </c>
      <c r="G309" s="78" t="s">
        <v>819</v>
      </c>
      <c r="H309" s="78" t="s">
        <v>210</v>
      </c>
      <c r="I309" s="79" t="s">
        <v>151</v>
      </c>
      <c r="J309" s="80" t="n">
        <v>0</v>
      </c>
      <c r="K309" s="80" t="n">
        <v>0</v>
      </c>
      <c r="L309" s="80" t="n">
        <v>0</v>
      </c>
      <c r="M309" s="79" t="s">
        <v>146</v>
      </c>
      <c r="N309" s="79" t="s">
        <v>146</v>
      </c>
      <c r="O309" s="79" t="s">
        <v>146</v>
      </c>
      <c r="P309" s="79" t="s">
        <v>146</v>
      </c>
      <c r="Q309" s="79" t="s">
        <v>146</v>
      </c>
      <c r="R309" s="78"/>
      <c r="S309" s="78"/>
    </row>
    <row r="310" customFormat="false" ht="15" hidden="true" customHeight="false" outlineLevel="0" collapsed="false">
      <c r="A310" s="0" t="str">
        <f aca="false">C310&amp;F310</f>
        <v>LLC_BI__Underwriting_Bundle__cLastViewedDate</v>
      </c>
      <c r="B310" s="0" t="n">
        <f aca="false">IF(H310="double", K310&amp;", "&amp;L310, J310)</f>
        <v>0</v>
      </c>
      <c r="C310" s="78" t="s">
        <v>102</v>
      </c>
      <c r="D310" s="78" t="s">
        <v>103</v>
      </c>
      <c r="E310" s="78" t="s">
        <v>820</v>
      </c>
      <c r="F310" s="78" t="s">
        <v>485</v>
      </c>
      <c r="G310" s="78" t="s">
        <v>486</v>
      </c>
      <c r="H310" s="78" t="s">
        <v>166</v>
      </c>
      <c r="I310" s="79" t="s">
        <v>151</v>
      </c>
      <c r="J310" s="80" t="n">
        <v>0</v>
      </c>
      <c r="K310" s="80" t="n">
        <v>0</v>
      </c>
      <c r="L310" s="80" t="n">
        <v>0</v>
      </c>
      <c r="M310" s="79" t="s">
        <v>146</v>
      </c>
      <c r="N310" s="79" t="s">
        <v>146</v>
      </c>
      <c r="O310" s="79" t="s">
        <v>146</v>
      </c>
      <c r="P310" s="79" t="s">
        <v>146</v>
      </c>
      <c r="Q310" s="79" t="s">
        <v>146</v>
      </c>
      <c r="R310" s="78"/>
      <c r="S310" s="78"/>
    </row>
    <row r="311" customFormat="false" ht="15" hidden="true" customHeight="false" outlineLevel="0" collapsed="false">
      <c r="A311" s="0" t="str">
        <f aca="false">C311&amp;F311</f>
        <v>LLC_BI__Underwriting_Bundle__cLastReferencedDate</v>
      </c>
      <c r="B311" s="0" t="n">
        <f aca="false">IF(H311="double", K311&amp;", "&amp;L311, J311)</f>
        <v>0</v>
      </c>
      <c r="C311" s="78" t="s">
        <v>102</v>
      </c>
      <c r="D311" s="78" t="s">
        <v>103</v>
      </c>
      <c r="E311" s="78" t="s">
        <v>821</v>
      </c>
      <c r="F311" s="78" t="s">
        <v>488</v>
      </c>
      <c r="G311" s="78" t="s">
        <v>489</v>
      </c>
      <c r="H311" s="78" t="s">
        <v>166</v>
      </c>
      <c r="I311" s="79" t="s">
        <v>151</v>
      </c>
      <c r="J311" s="80" t="n">
        <v>0</v>
      </c>
      <c r="K311" s="80" t="n">
        <v>0</v>
      </c>
      <c r="L311" s="80" t="n">
        <v>0</v>
      </c>
      <c r="M311" s="79" t="s">
        <v>146</v>
      </c>
      <c r="N311" s="79" t="s">
        <v>146</v>
      </c>
      <c r="O311" s="79" t="s">
        <v>146</v>
      </c>
      <c r="P311" s="79" t="s">
        <v>146</v>
      </c>
      <c r="Q311" s="79" t="s">
        <v>146</v>
      </c>
      <c r="R311" s="78"/>
      <c r="S311" s="78"/>
    </row>
    <row r="312" customFormat="false" ht="15" hidden="true" customHeight="false" outlineLevel="0" collapsed="false">
      <c r="A312" s="0" t="str">
        <f aca="false">C312&amp;F312</f>
        <v>LLC_BI__Underwriting_Bundle__cConnectionReceivedId</v>
      </c>
      <c r="B312" s="0" t="n">
        <f aca="false">IF(H312="double", K312&amp;", "&amp;L312, J312)</f>
        <v>18</v>
      </c>
      <c r="C312" s="78" t="s">
        <v>102</v>
      </c>
      <c r="D312" s="78" t="s">
        <v>103</v>
      </c>
      <c r="E312" s="78" t="s">
        <v>822</v>
      </c>
      <c r="F312" s="78" t="s">
        <v>181</v>
      </c>
      <c r="G312" s="78" t="s">
        <v>182</v>
      </c>
      <c r="H312" s="78" t="s">
        <v>183</v>
      </c>
      <c r="I312" s="79" t="s">
        <v>151</v>
      </c>
      <c r="J312" s="80" t="n">
        <v>18</v>
      </c>
      <c r="K312" s="80" t="n">
        <v>0</v>
      </c>
      <c r="L312" s="80" t="n">
        <v>0</v>
      </c>
      <c r="M312" s="79" t="s">
        <v>146</v>
      </c>
      <c r="N312" s="79" t="s">
        <v>146</v>
      </c>
      <c r="O312" s="79" t="s">
        <v>146</v>
      </c>
      <c r="P312" s="79" t="s">
        <v>146</v>
      </c>
      <c r="Q312" s="79" t="s">
        <v>146</v>
      </c>
      <c r="R312" s="78"/>
      <c r="S312" s="78"/>
    </row>
    <row r="313" customFormat="false" ht="15" hidden="true" customHeight="false" outlineLevel="0" collapsed="false">
      <c r="A313" s="0" t="str">
        <f aca="false">C313&amp;F313</f>
        <v>LLC_BI__Underwriting_Bundle__cConnectionSentId</v>
      </c>
      <c r="B313" s="0" t="n">
        <f aca="false">IF(H313="double", K313&amp;", "&amp;L313, J313)</f>
        <v>18</v>
      </c>
      <c r="C313" s="78" t="s">
        <v>102</v>
      </c>
      <c r="D313" s="78" t="s">
        <v>103</v>
      </c>
      <c r="E313" s="78" t="s">
        <v>823</v>
      </c>
      <c r="F313" s="78" t="s">
        <v>185</v>
      </c>
      <c r="G313" s="78" t="s">
        <v>186</v>
      </c>
      <c r="H313" s="78" t="s">
        <v>183</v>
      </c>
      <c r="I313" s="79" t="s">
        <v>151</v>
      </c>
      <c r="J313" s="80" t="n">
        <v>18</v>
      </c>
      <c r="K313" s="80" t="n">
        <v>0</v>
      </c>
      <c r="L313" s="80" t="n">
        <v>0</v>
      </c>
      <c r="M313" s="79" t="s">
        <v>146</v>
      </c>
      <c r="N313" s="79" t="s">
        <v>146</v>
      </c>
      <c r="O313" s="79" t="s">
        <v>146</v>
      </c>
      <c r="P313" s="79" t="s">
        <v>146</v>
      </c>
      <c r="Q313" s="79" t="s">
        <v>146</v>
      </c>
      <c r="R313" s="78"/>
      <c r="S313" s="78"/>
    </row>
    <row r="314" customFormat="false" ht="15" hidden="true" customHeight="false" outlineLevel="0" collapsed="false">
      <c r="A314" s="0" t="str">
        <f aca="false">C314&amp;F314</f>
        <v>LLC_BI__Underwriting_Bundle__cLLC_BI__Description__c</v>
      </c>
      <c r="B314" s="0" t="n">
        <f aca="false">IF(H314="double", K314&amp;", "&amp;L314, J314)</f>
        <v>255</v>
      </c>
      <c r="C314" s="78" t="s">
        <v>102</v>
      </c>
      <c r="D314" s="78" t="s">
        <v>103</v>
      </c>
      <c r="E314" s="78" t="s">
        <v>824</v>
      </c>
      <c r="F314" s="78" t="s">
        <v>294</v>
      </c>
      <c r="G314" s="78" t="s">
        <v>1</v>
      </c>
      <c r="H314" s="78" t="s">
        <v>242</v>
      </c>
      <c r="I314" s="79" t="s">
        <v>151</v>
      </c>
      <c r="J314" s="80" t="n">
        <v>255</v>
      </c>
      <c r="K314" s="80" t="n">
        <v>0</v>
      </c>
      <c r="L314" s="80" t="n">
        <v>0</v>
      </c>
      <c r="M314" s="79" t="s">
        <v>151</v>
      </c>
      <c r="N314" s="79" t="s">
        <v>146</v>
      </c>
      <c r="O314" s="79" t="s">
        <v>151</v>
      </c>
      <c r="P314" s="79" t="s">
        <v>146</v>
      </c>
      <c r="Q314" s="79" t="s">
        <v>146</v>
      </c>
      <c r="R314" s="78"/>
      <c r="S314" s="78"/>
    </row>
    <row r="315" customFormat="false" ht="15" hidden="true" customHeight="false" outlineLevel="0" collapsed="false">
      <c r="A315" s="0" t="str">
        <f aca="false">C315&amp;F315</f>
        <v>LLC_BI__Underwriting_Bundle__cLLC_BI__End_Date__c</v>
      </c>
      <c r="B315" s="0" t="n">
        <f aca="false">IF(H315="double", K315&amp;", "&amp;L315, J315)</f>
        <v>0</v>
      </c>
      <c r="C315" s="78" t="s">
        <v>102</v>
      </c>
      <c r="D315" s="78" t="s">
        <v>103</v>
      </c>
      <c r="E315" s="78" t="s">
        <v>825</v>
      </c>
      <c r="F315" s="78" t="s">
        <v>691</v>
      </c>
      <c r="G315" s="78" t="s">
        <v>692</v>
      </c>
      <c r="H315" s="78" t="s">
        <v>210</v>
      </c>
      <c r="I315" s="79" t="s">
        <v>151</v>
      </c>
      <c r="J315" s="80" t="n">
        <v>0</v>
      </c>
      <c r="K315" s="80" t="n">
        <v>0</v>
      </c>
      <c r="L315" s="80" t="n">
        <v>0</v>
      </c>
      <c r="M315" s="79" t="s">
        <v>151</v>
      </c>
      <c r="N315" s="79" t="s">
        <v>146</v>
      </c>
      <c r="O315" s="79" t="s">
        <v>151</v>
      </c>
      <c r="P315" s="79" t="s">
        <v>146</v>
      </c>
      <c r="Q315" s="79" t="s">
        <v>146</v>
      </c>
      <c r="R315" s="78"/>
      <c r="S315" s="78"/>
    </row>
    <row r="316" customFormat="false" ht="15" hidden="true" customHeight="false" outlineLevel="0" collapsed="false">
      <c r="A316" s="0" t="str">
        <f aca="false">C316&amp;F316</f>
        <v>LLC_BI__Underwriting_Bundle__cLLC_BI__Is_Template__c</v>
      </c>
      <c r="B316" s="0" t="n">
        <f aca="false">IF(H316="double", K316&amp;", "&amp;L316, J316)</f>
        <v>0</v>
      </c>
      <c r="C316" s="78" t="s">
        <v>102</v>
      </c>
      <c r="D316" s="78" t="s">
        <v>103</v>
      </c>
      <c r="E316" s="78" t="s">
        <v>826</v>
      </c>
      <c r="F316" s="78" t="s">
        <v>245</v>
      </c>
      <c r="G316" s="78" t="s">
        <v>246</v>
      </c>
      <c r="H316" s="78" t="s">
        <v>155</v>
      </c>
      <c r="I316" s="79" t="s">
        <v>146</v>
      </c>
      <c r="J316" s="80" t="n">
        <v>0</v>
      </c>
      <c r="K316" s="80" t="n">
        <v>0</v>
      </c>
      <c r="L316" s="80" t="n">
        <v>0</v>
      </c>
      <c r="M316" s="79" t="s">
        <v>151</v>
      </c>
      <c r="N316" s="79" t="s">
        <v>146</v>
      </c>
      <c r="O316" s="79" t="s">
        <v>151</v>
      </c>
      <c r="P316" s="79" t="s">
        <v>146</v>
      </c>
      <c r="Q316" s="79" t="s">
        <v>146</v>
      </c>
      <c r="R316" s="78"/>
      <c r="S316" s="78" t="s">
        <v>827</v>
      </c>
    </row>
    <row r="317" customFormat="false" ht="15" hidden="true" customHeight="false" outlineLevel="0" collapsed="false">
      <c r="A317" s="0" t="str">
        <f aca="false">C317&amp;F317</f>
        <v>LLC_BI__Underwriting_Bundle__cLLC_BI__Relationship__c</v>
      </c>
      <c r="B317" s="0" t="n">
        <f aca="false">IF(H317="double", K317&amp;", "&amp;L317, J317)</f>
        <v>18</v>
      </c>
      <c r="C317" s="78" t="s">
        <v>102</v>
      </c>
      <c r="D317" s="78" t="s">
        <v>103</v>
      </c>
      <c r="E317" s="78" t="s">
        <v>828</v>
      </c>
      <c r="F317" s="78" t="s">
        <v>222</v>
      </c>
      <c r="G317" s="78" t="s">
        <v>223</v>
      </c>
      <c r="H317" s="78" t="s">
        <v>224</v>
      </c>
      <c r="I317" s="79" t="s">
        <v>151</v>
      </c>
      <c r="J317" s="80" t="n">
        <v>18</v>
      </c>
      <c r="K317" s="80" t="n">
        <v>0</v>
      </c>
      <c r="L317" s="80" t="n">
        <v>0</v>
      </c>
      <c r="M317" s="79" t="s">
        <v>151</v>
      </c>
      <c r="N317" s="79" t="s">
        <v>146</v>
      </c>
      <c r="O317" s="79" t="s">
        <v>151</v>
      </c>
      <c r="P317" s="79" t="s">
        <v>146</v>
      </c>
      <c r="Q317" s="79" t="s">
        <v>146</v>
      </c>
      <c r="R317" s="78"/>
      <c r="S317" s="78" t="s">
        <v>829</v>
      </c>
    </row>
    <row r="318" customFormat="false" ht="15" hidden="true" customHeight="false" outlineLevel="0" collapsed="false">
      <c r="A318" s="0" t="str">
        <f aca="false">C318&amp;F318</f>
        <v>LLC_BI__Underwriting_Bundle__cLLC_BI__Start_Date__c</v>
      </c>
      <c r="B318" s="0" t="n">
        <f aca="false">IF(H318="double", K318&amp;", "&amp;L318, J318)</f>
        <v>0</v>
      </c>
      <c r="C318" s="78" t="s">
        <v>102</v>
      </c>
      <c r="D318" s="78" t="s">
        <v>103</v>
      </c>
      <c r="E318" s="78" t="s">
        <v>830</v>
      </c>
      <c r="F318" s="78" t="s">
        <v>755</v>
      </c>
      <c r="G318" s="78" t="s">
        <v>756</v>
      </c>
      <c r="H318" s="78" t="s">
        <v>210</v>
      </c>
      <c r="I318" s="79" t="s">
        <v>151</v>
      </c>
      <c r="J318" s="80" t="n">
        <v>0</v>
      </c>
      <c r="K318" s="80" t="n">
        <v>0</v>
      </c>
      <c r="L318" s="80" t="n">
        <v>0</v>
      </c>
      <c r="M318" s="79" t="s">
        <v>151</v>
      </c>
      <c r="N318" s="79" t="s">
        <v>146</v>
      </c>
      <c r="O318" s="79" t="s">
        <v>151</v>
      </c>
      <c r="P318" s="79" t="s">
        <v>146</v>
      </c>
      <c r="Q318" s="79" t="s">
        <v>146</v>
      </c>
      <c r="R318" s="78"/>
      <c r="S318" s="78"/>
    </row>
    <row r="319" customFormat="false" ht="15" hidden="true" customHeight="false" outlineLevel="0" collapsed="false">
      <c r="A319" s="0" t="str">
        <f aca="false">C319&amp;F319</f>
        <v>LLC_BI__Underwriting_Bundle__cLLC_BI__lookupKey__c</v>
      </c>
      <c r="B319" s="0" t="n">
        <f aca="false">IF(H319="double", K319&amp;", "&amp;L319, J319)</f>
        <v>255</v>
      </c>
      <c r="C319" s="78" t="s">
        <v>102</v>
      </c>
      <c r="D319" s="78" t="s">
        <v>103</v>
      </c>
      <c r="E319" s="78" t="s">
        <v>831</v>
      </c>
      <c r="F319" s="78" t="s">
        <v>192</v>
      </c>
      <c r="G319" s="78" t="s">
        <v>193</v>
      </c>
      <c r="H319" s="78" t="s">
        <v>158</v>
      </c>
      <c r="I319" s="79" t="s">
        <v>151</v>
      </c>
      <c r="J319" s="80" t="n">
        <v>255</v>
      </c>
      <c r="K319" s="80" t="n">
        <v>0</v>
      </c>
      <c r="L319" s="80" t="n">
        <v>0</v>
      </c>
      <c r="M319" s="79" t="s">
        <v>151</v>
      </c>
      <c r="N319" s="79" t="s">
        <v>151</v>
      </c>
      <c r="O319" s="79" t="s">
        <v>151</v>
      </c>
      <c r="P319" s="79" t="s">
        <v>151</v>
      </c>
      <c r="Q319" s="79" t="s">
        <v>146</v>
      </c>
      <c r="R319" s="78"/>
      <c r="S319" s="78"/>
    </row>
    <row r="320" customFormat="false" ht="15" hidden="true" customHeight="false" outlineLevel="0" collapsed="false">
      <c r="A320" s="0" t="str">
        <f aca="false">C320&amp;F320</f>
        <v>LLC_BI__Underwriting_Bundle__cLLC_BI__Is_Disabled__c</v>
      </c>
      <c r="B320" s="0" t="n">
        <f aca="false">IF(H320="double", K320&amp;", "&amp;L320, J320)</f>
        <v>0</v>
      </c>
      <c r="C320" s="78" t="s">
        <v>102</v>
      </c>
      <c r="D320" s="78" t="s">
        <v>103</v>
      </c>
      <c r="E320" s="78" t="s">
        <v>832</v>
      </c>
      <c r="F320" s="78" t="s">
        <v>833</v>
      </c>
      <c r="G320" s="78" t="s">
        <v>834</v>
      </c>
      <c r="H320" s="78" t="s">
        <v>155</v>
      </c>
      <c r="I320" s="79" t="s">
        <v>146</v>
      </c>
      <c r="J320" s="80" t="n">
        <v>0</v>
      </c>
      <c r="K320" s="80" t="n">
        <v>0</v>
      </c>
      <c r="L320" s="80" t="n">
        <v>0</v>
      </c>
      <c r="M320" s="79" t="s">
        <v>151</v>
      </c>
      <c r="N320" s="79" t="s">
        <v>146</v>
      </c>
      <c r="O320" s="79" t="s">
        <v>151</v>
      </c>
      <c r="P320" s="79" t="s">
        <v>146</v>
      </c>
      <c r="Q320" s="79" t="s">
        <v>146</v>
      </c>
      <c r="R320" s="78"/>
      <c r="S320" s="78" t="s">
        <v>835</v>
      </c>
    </row>
    <row r="321" customFormat="false" ht="15" hidden="true" customHeight="false" outlineLevel="0" collapsed="false">
      <c r="A321" s="0" t="str">
        <f aca="false">C321&amp;F321</f>
        <v>LLC_BI__Underwriting_Bundle__cLLC_BI__Show_Footnotes__c</v>
      </c>
      <c r="B321" s="0" t="n">
        <f aca="false">IF(H321="double", K321&amp;", "&amp;L321, J321)</f>
        <v>0</v>
      </c>
      <c r="C321" s="78" t="s">
        <v>102</v>
      </c>
      <c r="D321" s="78" t="s">
        <v>103</v>
      </c>
      <c r="E321" s="78" t="s">
        <v>836</v>
      </c>
      <c r="F321" s="78" t="s">
        <v>837</v>
      </c>
      <c r="G321" s="78" t="s">
        <v>838</v>
      </c>
      <c r="H321" s="78" t="s">
        <v>155</v>
      </c>
      <c r="I321" s="79" t="s">
        <v>146</v>
      </c>
      <c r="J321" s="80" t="n">
        <v>0</v>
      </c>
      <c r="K321" s="80" t="n">
        <v>0</v>
      </c>
      <c r="L321" s="80" t="n">
        <v>0</v>
      </c>
      <c r="M321" s="79" t="s">
        <v>151</v>
      </c>
      <c r="N321" s="79" t="s">
        <v>146</v>
      </c>
      <c r="O321" s="79" t="s">
        <v>151</v>
      </c>
      <c r="P321" s="79" t="s">
        <v>146</v>
      </c>
      <c r="Q321" s="79" t="s">
        <v>146</v>
      </c>
      <c r="R321" s="78"/>
      <c r="S321" s="78" t="s">
        <v>839</v>
      </c>
    </row>
    <row r="322" customFormat="false" ht="15" hidden="true" customHeight="false" outlineLevel="0" collapsed="false">
      <c r="A322" s="0" t="str">
        <f aca="false">C322&amp;F322</f>
        <v>LLC_BI__Underwriting_Bundle__cLLC_BI__Selected_Scale__c</v>
      </c>
      <c r="B322" s="0" t="n">
        <f aca="false">IF(H322="double", K322&amp;", "&amp;L322, J322)</f>
        <v>255</v>
      </c>
      <c r="C322" s="78" t="s">
        <v>102</v>
      </c>
      <c r="D322" s="78" t="s">
        <v>103</v>
      </c>
      <c r="E322" s="78" t="s">
        <v>840</v>
      </c>
      <c r="F322" s="78" t="s">
        <v>841</v>
      </c>
      <c r="G322" s="78" t="s">
        <v>842</v>
      </c>
      <c r="H322" s="78" t="s">
        <v>162</v>
      </c>
      <c r="I322" s="79" t="s">
        <v>146</v>
      </c>
      <c r="J322" s="80" t="n">
        <v>255</v>
      </c>
      <c r="K322" s="80" t="n">
        <v>0</v>
      </c>
      <c r="L322" s="80" t="n">
        <v>0</v>
      </c>
      <c r="M322" s="79" t="s">
        <v>151</v>
      </c>
      <c r="N322" s="79" t="s">
        <v>146</v>
      </c>
      <c r="O322" s="79" t="s">
        <v>151</v>
      </c>
      <c r="P322" s="79" t="s">
        <v>146</v>
      </c>
      <c r="Q322" s="79" t="s">
        <v>146</v>
      </c>
      <c r="R322" s="78"/>
      <c r="S322" s="78"/>
    </row>
    <row r="323" customFormat="false" ht="15" hidden="true" customHeight="false" outlineLevel="0" collapsed="false">
      <c r="A323" s="0" t="str">
        <f aca="false">C323&amp;F323</f>
        <v>LLC_BI__Underwriting_Bundle__cLLC_BI__Collateral__c</v>
      </c>
      <c r="B323" s="0" t="n">
        <f aca="false">IF(H323="double", K323&amp;", "&amp;L323, J323)</f>
        <v>18</v>
      </c>
      <c r="C323" s="78" t="s">
        <v>102</v>
      </c>
      <c r="D323" s="78" t="s">
        <v>103</v>
      </c>
      <c r="E323" s="78" t="s">
        <v>843</v>
      </c>
      <c r="F323" s="78" t="s">
        <v>844</v>
      </c>
      <c r="G323" s="78" t="s">
        <v>845</v>
      </c>
      <c r="H323" s="78" t="s">
        <v>846</v>
      </c>
      <c r="I323" s="79" t="s">
        <v>151</v>
      </c>
      <c r="J323" s="80" t="n">
        <v>18</v>
      </c>
      <c r="K323" s="80" t="n">
        <v>0</v>
      </c>
      <c r="L323" s="80" t="n">
        <v>0</v>
      </c>
      <c r="M323" s="79" t="s">
        <v>151</v>
      </c>
      <c r="N323" s="79" t="s">
        <v>146</v>
      </c>
      <c r="O323" s="79" t="s">
        <v>151</v>
      </c>
      <c r="P323" s="79" t="s">
        <v>146</v>
      </c>
      <c r="Q323" s="79" t="s">
        <v>146</v>
      </c>
      <c r="R323" s="78"/>
      <c r="S323" s="78"/>
    </row>
    <row r="324" customFormat="false" ht="15" hidden="true" customHeight="false" outlineLevel="0" collapsed="false">
      <c r="A324" s="0" t="str">
        <f aca="false">C324&amp;F324</f>
        <v>LLC_BI__Underwriting_Bundle__cLLC_BI__Object_API_Name__c</v>
      </c>
      <c r="B324" s="0" t="n">
        <f aca="false">IF(H324="double", K324&amp;", "&amp;L324, J324)</f>
        <v>255</v>
      </c>
      <c r="C324" s="78" t="s">
        <v>102</v>
      </c>
      <c r="D324" s="78" t="s">
        <v>103</v>
      </c>
      <c r="E324" s="78" t="s">
        <v>847</v>
      </c>
      <c r="F324" s="78" t="s">
        <v>848</v>
      </c>
      <c r="G324" s="78" t="s">
        <v>849</v>
      </c>
      <c r="H324" s="78" t="s">
        <v>158</v>
      </c>
      <c r="I324" s="79" t="s">
        <v>151</v>
      </c>
      <c r="J324" s="80" t="n">
        <v>255</v>
      </c>
      <c r="K324" s="80" t="n">
        <v>0</v>
      </c>
      <c r="L324" s="80" t="n">
        <v>0</v>
      </c>
      <c r="M324" s="79" t="s">
        <v>151</v>
      </c>
      <c r="N324" s="79" t="s">
        <v>146</v>
      </c>
      <c r="O324" s="79" t="s">
        <v>151</v>
      </c>
      <c r="P324" s="79" t="s">
        <v>146</v>
      </c>
      <c r="Q324" s="79" t="s">
        <v>146</v>
      </c>
      <c r="R324" s="78"/>
      <c r="S324" s="78" t="s">
        <v>850</v>
      </c>
    </row>
    <row r="325" customFormat="false" ht="15" hidden="true" customHeight="false" outlineLevel="0" collapsed="false">
      <c r="A325" s="0" t="str">
        <f aca="false">C325&amp;F325</f>
        <v>LLC_BI__Underwriting_Bundle__cLLC_BI__Import_Data_Source__c</v>
      </c>
      <c r="B325" s="0" t="n">
        <f aca="false">IF(H325="double", K325&amp;", "&amp;L325, J325)</f>
        <v>18</v>
      </c>
      <c r="C325" s="78" t="s">
        <v>102</v>
      </c>
      <c r="D325" s="78" t="s">
        <v>103</v>
      </c>
      <c r="E325" s="78" t="s">
        <v>851</v>
      </c>
      <c r="F325" s="78" t="s">
        <v>852</v>
      </c>
      <c r="G325" s="78" t="s">
        <v>853</v>
      </c>
      <c r="H325" s="78" t="s">
        <v>438</v>
      </c>
      <c r="I325" s="79" t="s">
        <v>151</v>
      </c>
      <c r="J325" s="80" t="n">
        <v>18</v>
      </c>
      <c r="K325" s="80" t="n">
        <v>0</v>
      </c>
      <c r="L325" s="80" t="n">
        <v>0</v>
      </c>
      <c r="M325" s="79" t="s">
        <v>151</v>
      </c>
      <c r="N325" s="79" t="s">
        <v>146</v>
      </c>
      <c r="O325" s="79" t="s">
        <v>151</v>
      </c>
      <c r="P325" s="79" t="s">
        <v>146</v>
      </c>
      <c r="Q325" s="79" t="s">
        <v>146</v>
      </c>
      <c r="R325" s="78"/>
      <c r="S325" s="78"/>
    </row>
    <row r="326" customFormat="false" ht="15" hidden="true" customHeight="false" outlineLevel="0" collapsed="false">
      <c r="A326" s="0" t="str">
        <f aca="false">C326&amp;F326</f>
        <v>LLC_BI__Underwriting_Bundle__cLLC_BI__Source_Template__c</v>
      </c>
      <c r="B326" s="0" t="n">
        <f aca="false">IF(H326="double", K326&amp;", "&amp;L326, J326)</f>
        <v>18</v>
      </c>
      <c r="C326" s="78" t="s">
        <v>102</v>
      </c>
      <c r="D326" s="78" t="s">
        <v>103</v>
      </c>
      <c r="E326" s="78" t="s">
        <v>854</v>
      </c>
      <c r="F326" s="78" t="s">
        <v>855</v>
      </c>
      <c r="G326" s="78" t="s">
        <v>856</v>
      </c>
      <c r="H326" s="78" t="s">
        <v>238</v>
      </c>
      <c r="I326" s="79" t="s">
        <v>151</v>
      </c>
      <c r="J326" s="80" t="n">
        <v>18</v>
      </c>
      <c r="K326" s="80" t="n">
        <v>0</v>
      </c>
      <c r="L326" s="80" t="n">
        <v>0</v>
      </c>
      <c r="M326" s="79" t="s">
        <v>151</v>
      </c>
      <c r="N326" s="79" t="s">
        <v>146</v>
      </c>
      <c r="O326" s="79" t="s">
        <v>151</v>
      </c>
      <c r="P326" s="79" t="s">
        <v>146</v>
      </c>
      <c r="Q326" s="79" t="s">
        <v>146</v>
      </c>
      <c r="R326" s="78"/>
      <c r="S326" s="78"/>
    </row>
    <row r="327" customFormat="false" ht="15" hidden="true" customHeight="false" outlineLevel="0" collapsed="false">
      <c r="A327" s="0" t="str">
        <f aca="false">C327&amp;F327</f>
        <v>LLC_BI__Underwriting_Bundle__cLLC_BI__Financial_Consolidation__c</v>
      </c>
      <c r="B327" s="0" t="n">
        <f aca="false">IF(H327="double", K327&amp;", "&amp;L327, J327)</f>
        <v>18</v>
      </c>
      <c r="C327" s="78" t="s">
        <v>102</v>
      </c>
      <c r="D327" s="78" t="s">
        <v>103</v>
      </c>
      <c r="E327" s="78" t="s">
        <v>857</v>
      </c>
      <c r="F327" s="78" t="s">
        <v>858</v>
      </c>
      <c r="G327" s="78" t="s">
        <v>859</v>
      </c>
      <c r="H327" s="78" t="s">
        <v>860</v>
      </c>
      <c r="I327" s="79" t="s">
        <v>151</v>
      </c>
      <c r="J327" s="80" t="n">
        <v>18</v>
      </c>
      <c r="K327" s="80" t="n">
        <v>0</v>
      </c>
      <c r="L327" s="80" t="n">
        <v>0</v>
      </c>
      <c r="M327" s="79" t="s">
        <v>151</v>
      </c>
      <c r="N327" s="79" t="s">
        <v>146</v>
      </c>
      <c r="O327" s="79" t="s">
        <v>151</v>
      </c>
      <c r="P327" s="79" t="s">
        <v>146</v>
      </c>
      <c r="Q327" s="79" t="s">
        <v>146</v>
      </c>
      <c r="R327" s="78"/>
      <c r="S327" s="78"/>
    </row>
    <row r="328" customFormat="false" ht="15" hidden="true" customHeight="false" outlineLevel="0" collapsed="false">
      <c r="A328" s="0" t="str">
        <f aca="false">C328&amp;F328</f>
        <v>LLC_BI__Underwriting_Bundle__cLLC_BI__Is_Consolidation__c</v>
      </c>
      <c r="B328" s="0" t="n">
        <f aca="false">IF(H328="double", K328&amp;", "&amp;L328, J328)</f>
        <v>0</v>
      </c>
      <c r="C328" s="78" t="s">
        <v>102</v>
      </c>
      <c r="D328" s="78" t="s">
        <v>103</v>
      </c>
      <c r="E328" s="78" t="s">
        <v>861</v>
      </c>
      <c r="F328" s="78" t="s">
        <v>862</v>
      </c>
      <c r="G328" s="78" t="s">
        <v>863</v>
      </c>
      <c r="H328" s="78" t="s">
        <v>155</v>
      </c>
      <c r="I328" s="79" t="s">
        <v>146</v>
      </c>
      <c r="J328" s="80" t="n">
        <v>0</v>
      </c>
      <c r="K328" s="80" t="n">
        <v>0</v>
      </c>
      <c r="L328" s="80" t="n">
        <v>0</v>
      </c>
      <c r="M328" s="79" t="s">
        <v>151</v>
      </c>
      <c r="N328" s="79" t="s">
        <v>146</v>
      </c>
      <c r="O328" s="79" t="s">
        <v>151</v>
      </c>
      <c r="P328" s="79" t="s">
        <v>146</v>
      </c>
      <c r="Q328" s="79" t="s">
        <v>146</v>
      </c>
      <c r="R328" s="78"/>
      <c r="S328" s="78"/>
    </row>
    <row r="329" customFormat="false" ht="15" hidden="true" customHeight="false" outlineLevel="0" collapsed="false">
      <c r="A329" s="0" t="str">
        <f aca="false">C329&amp;F329</f>
        <v>LLC_BI__Underwriting_Bundle__cLLC_BI__Version__c</v>
      </c>
      <c r="B329" s="0" t="n">
        <f aca="false">IF(H329="double", K329&amp;", "&amp;L329, J329)</f>
        <v>80</v>
      </c>
      <c r="C329" s="78" t="s">
        <v>102</v>
      </c>
      <c r="D329" s="78" t="s">
        <v>103</v>
      </c>
      <c r="E329" s="78" t="s">
        <v>864</v>
      </c>
      <c r="F329" s="78" t="s">
        <v>865</v>
      </c>
      <c r="G329" s="78" t="s">
        <v>30</v>
      </c>
      <c r="H329" s="78" t="s">
        <v>158</v>
      </c>
      <c r="I329" s="79" t="s">
        <v>151</v>
      </c>
      <c r="J329" s="80" t="n">
        <v>80</v>
      </c>
      <c r="K329" s="80" t="n">
        <v>0</v>
      </c>
      <c r="L329" s="80" t="n">
        <v>0</v>
      </c>
      <c r="M329" s="79" t="s">
        <v>151</v>
      </c>
      <c r="N329" s="79" t="s">
        <v>146</v>
      </c>
      <c r="O329" s="79" t="s">
        <v>151</v>
      </c>
      <c r="P329" s="79" t="s">
        <v>146</v>
      </c>
      <c r="Q329" s="79" t="s">
        <v>146</v>
      </c>
      <c r="R329" s="78"/>
      <c r="S329" s="78" t="s">
        <v>866</v>
      </c>
    </row>
    <row r="330" customFormat="false" ht="15" hidden="true" customHeight="false" outlineLevel="0" collapsed="false">
      <c r="A330" s="0" t="str">
        <f aca="false">C330&amp;F330</f>
        <v>LLC_BI__Underwriting_Bundle__cLLC_BI__Migration_Target__c</v>
      </c>
      <c r="B330" s="0" t="n">
        <f aca="false">IF(H330="double", K330&amp;", "&amp;L330, J330)</f>
        <v>18</v>
      </c>
      <c r="C330" s="78" t="s">
        <v>102</v>
      </c>
      <c r="D330" s="78" t="s">
        <v>103</v>
      </c>
      <c r="E330" s="78" t="s">
        <v>867</v>
      </c>
      <c r="F330" s="78" t="s">
        <v>868</v>
      </c>
      <c r="G330" s="78" t="s">
        <v>869</v>
      </c>
      <c r="H330" s="78" t="s">
        <v>238</v>
      </c>
      <c r="I330" s="79" t="s">
        <v>151</v>
      </c>
      <c r="J330" s="80" t="n">
        <v>18</v>
      </c>
      <c r="K330" s="80" t="n">
        <v>0</v>
      </c>
      <c r="L330" s="80" t="n">
        <v>0</v>
      </c>
      <c r="M330" s="79" t="s">
        <v>151</v>
      </c>
      <c r="N330" s="79" t="s">
        <v>146</v>
      </c>
      <c r="O330" s="79" t="s">
        <v>151</v>
      </c>
      <c r="P330" s="79" t="s">
        <v>146</v>
      </c>
      <c r="Q330" s="79" t="s">
        <v>146</v>
      </c>
      <c r="R330" s="78"/>
      <c r="S330" s="78"/>
    </row>
    <row r="331" customFormat="false" ht="15" hidden="false" customHeight="false" outlineLevel="0" collapsed="false">
      <c r="C331" s="78"/>
      <c r="D331" s="78"/>
      <c r="E331" s="78"/>
      <c r="F331" s="78"/>
      <c r="G331" s="78"/>
      <c r="H331" s="78"/>
      <c r="I331" s="80"/>
      <c r="J331" s="80"/>
      <c r="K331" s="80"/>
      <c r="L331" s="80"/>
      <c r="M331" s="80"/>
      <c r="N331" s="80"/>
      <c r="O331" s="80"/>
      <c r="P331" s="80"/>
      <c r="Q331" s="80"/>
      <c r="R331" s="78"/>
      <c r="S331" s="78"/>
    </row>
    <row r="332" customFormat="false" ht="15" hidden="false" customHeight="false" outlineLevel="0" collapsed="false">
      <c r="C332" s="78"/>
      <c r="D332" s="78"/>
      <c r="E332" s="78"/>
      <c r="F332" s="78"/>
      <c r="G332" s="78"/>
      <c r="H332" s="78"/>
      <c r="I332" s="80"/>
      <c r="J332" s="80"/>
      <c r="K332" s="80"/>
      <c r="L332" s="80"/>
      <c r="M332" s="80"/>
      <c r="N332" s="80"/>
      <c r="O332" s="80"/>
      <c r="P332" s="80"/>
      <c r="Q332" s="80"/>
      <c r="R332" s="78"/>
      <c r="S332" s="78"/>
    </row>
    <row r="333" customFormat="false" ht="15" hidden="false" customHeight="false" outlineLevel="0" collapsed="false">
      <c r="C333" s="78"/>
      <c r="D333" s="78"/>
      <c r="E333" s="78"/>
      <c r="F333" s="78"/>
      <c r="G333" s="78"/>
      <c r="H333" s="78"/>
      <c r="I333" s="80"/>
      <c r="J333" s="80"/>
      <c r="K333" s="80"/>
      <c r="L333" s="80"/>
      <c r="M333" s="80"/>
      <c r="N333" s="80"/>
      <c r="O333" s="80"/>
      <c r="P333" s="80"/>
      <c r="Q333" s="80"/>
      <c r="R333" s="78"/>
      <c r="S333" s="78"/>
    </row>
    <row r="334" customFormat="false" ht="15" hidden="false" customHeight="false" outlineLevel="0" collapsed="false">
      <c r="C334" s="78"/>
      <c r="D334" s="78"/>
      <c r="E334" s="78"/>
      <c r="F334" s="78"/>
      <c r="G334" s="78"/>
      <c r="H334" s="78"/>
      <c r="I334" s="80"/>
      <c r="J334" s="80"/>
      <c r="K334" s="80"/>
      <c r="L334" s="80"/>
      <c r="M334" s="80"/>
      <c r="N334" s="80"/>
      <c r="O334" s="80"/>
      <c r="P334" s="80"/>
      <c r="Q334" s="80"/>
      <c r="R334" s="78"/>
      <c r="S334" s="78"/>
    </row>
    <row r="335" customFormat="false" ht="15" hidden="false" customHeight="false" outlineLevel="0" collapsed="false">
      <c r="C335" s="78"/>
      <c r="D335" s="78"/>
      <c r="E335" s="78"/>
      <c r="F335" s="78"/>
      <c r="G335" s="78"/>
      <c r="H335" s="78"/>
      <c r="I335" s="80"/>
      <c r="J335" s="80"/>
      <c r="K335" s="80"/>
      <c r="L335" s="80"/>
      <c r="M335" s="80"/>
      <c r="N335" s="80"/>
      <c r="O335" s="80"/>
      <c r="P335" s="80"/>
      <c r="Q335" s="80"/>
      <c r="R335" s="78"/>
      <c r="S335" s="78"/>
    </row>
    <row r="336" customFormat="false" ht="15" hidden="false" customHeight="false" outlineLevel="0" collapsed="false">
      <c r="C336" s="78"/>
      <c r="D336" s="78"/>
      <c r="E336" s="78"/>
      <c r="F336" s="78"/>
      <c r="G336" s="78"/>
      <c r="H336" s="78"/>
      <c r="I336" s="80"/>
      <c r="J336" s="80"/>
      <c r="K336" s="80"/>
      <c r="L336" s="80"/>
      <c r="M336" s="80"/>
      <c r="N336" s="80"/>
      <c r="O336" s="80"/>
      <c r="P336" s="80"/>
      <c r="Q336" s="80"/>
      <c r="R336" s="78"/>
      <c r="S336" s="78"/>
    </row>
    <row r="337" customFormat="false" ht="15" hidden="false" customHeight="false" outlineLevel="0" collapsed="false">
      <c r="C337" s="78"/>
      <c r="D337" s="78"/>
      <c r="E337" s="78"/>
      <c r="F337" s="78"/>
      <c r="G337" s="78"/>
      <c r="H337" s="78"/>
      <c r="I337" s="80"/>
      <c r="J337" s="80"/>
      <c r="K337" s="80"/>
      <c r="L337" s="80"/>
      <c r="M337" s="80"/>
      <c r="N337" s="80"/>
      <c r="O337" s="80"/>
      <c r="P337" s="80"/>
      <c r="Q337" s="80"/>
      <c r="R337" s="78"/>
      <c r="S337" s="78"/>
    </row>
    <row r="338" customFormat="false" ht="15" hidden="false" customHeight="false" outlineLevel="0" collapsed="false">
      <c r="C338" s="78"/>
      <c r="D338" s="78"/>
      <c r="E338" s="78"/>
      <c r="F338" s="78"/>
      <c r="G338" s="78"/>
      <c r="H338" s="78"/>
      <c r="I338" s="80"/>
      <c r="J338" s="80"/>
      <c r="K338" s="80"/>
      <c r="L338" s="80"/>
      <c r="M338" s="80"/>
      <c r="N338" s="80"/>
      <c r="O338" s="80"/>
      <c r="P338" s="80"/>
      <c r="Q338" s="80"/>
      <c r="R338" s="78"/>
      <c r="S338" s="78"/>
    </row>
    <row r="339" customFormat="false" ht="15" hidden="false" customHeight="false" outlineLevel="0" collapsed="false">
      <c r="C339" s="78"/>
      <c r="D339" s="78"/>
      <c r="E339" s="78"/>
      <c r="F339" s="78"/>
      <c r="G339" s="78"/>
      <c r="H339" s="78"/>
      <c r="I339" s="80"/>
      <c r="J339" s="80"/>
      <c r="K339" s="80"/>
      <c r="L339" s="80"/>
      <c r="M339" s="80"/>
      <c r="N339" s="80"/>
      <c r="O339" s="80"/>
      <c r="P339" s="80"/>
      <c r="Q339" s="80"/>
      <c r="R339" s="78"/>
      <c r="S339" s="78"/>
    </row>
    <row r="340" customFormat="false" ht="15" hidden="false" customHeight="false" outlineLevel="0" collapsed="false">
      <c r="C340" s="78"/>
      <c r="D340" s="78"/>
      <c r="E340" s="78"/>
      <c r="F340" s="78"/>
      <c r="G340" s="78"/>
      <c r="H340" s="78"/>
      <c r="I340" s="80"/>
      <c r="J340" s="80"/>
      <c r="K340" s="80"/>
      <c r="L340" s="80"/>
      <c r="M340" s="80"/>
      <c r="N340" s="80"/>
      <c r="O340" s="80"/>
      <c r="P340" s="80"/>
      <c r="Q340" s="80"/>
      <c r="R340" s="78"/>
      <c r="S340" s="78"/>
    </row>
    <row r="341" customFormat="false" ht="15" hidden="false" customHeight="false" outlineLevel="0" collapsed="false">
      <c r="C341" s="78"/>
      <c r="D341" s="78"/>
      <c r="E341" s="78"/>
      <c r="F341" s="78"/>
      <c r="G341" s="78"/>
      <c r="H341" s="78"/>
      <c r="I341" s="80"/>
      <c r="J341" s="80"/>
      <c r="K341" s="80"/>
      <c r="L341" s="80"/>
      <c r="M341" s="80"/>
      <c r="N341" s="80"/>
      <c r="O341" s="80"/>
      <c r="P341" s="80"/>
      <c r="Q341" s="80"/>
      <c r="R341" s="78"/>
      <c r="S341" s="78"/>
    </row>
    <row r="342" customFormat="false" ht="15" hidden="false" customHeight="false" outlineLevel="0" collapsed="false">
      <c r="C342" s="78"/>
      <c r="D342" s="78"/>
      <c r="E342" s="78"/>
      <c r="F342" s="78"/>
      <c r="G342" s="78"/>
      <c r="H342" s="78"/>
      <c r="I342" s="80"/>
      <c r="J342" s="80"/>
      <c r="K342" s="80"/>
      <c r="L342" s="80"/>
      <c r="M342" s="80"/>
      <c r="N342" s="80"/>
      <c r="O342" s="80"/>
      <c r="P342" s="80"/>
      <c r="Q342" s="80"/>
      <c r="R342" s="78"/>
      <c r="S342" s="78"/>
    </row>
    <row r="343" customFormat="false" ht="15" hidden="false" customHeight="false" outlineLevel="0" collapsed="false">
      <c r="C343" s="78"/>
      <c r="D343" s="78"/>
      <c r="E343" s="78"/>
      <c r="F343" s="78"/>
      <c r="G343" s="78"/>
      <c r="H343" s="78"/>
      <c r="I343" s="80"/>
      <c r="J343" s="80"/>
      <c r="K343" s="80"/>
      <c r="L343" s="80"/>
      <c r="M343" s="80"/>
      <c r="N343" s="80"/>
      <c r="O343" s="80"/>
      <c r="P343" s="80"/>
      <c r="Q343" s="80"/>
      <c r="R343" s="78"/>
      <c r="S343" s="78"/>
    </row>
    <row r="344" customFormat="false" ht="15" hidden="false" customHeight="false" outlineLevel="0" collapsed="false">
      <c r="C344" s="78"/>
      <c r="D344" s="78"/>
      <c r="E344" s="78"/>
      <c r="F344" s="78"/>
      <c r="G344" s="78"/>
      <c r="H344" s="78"/>
      <c r="I344" s="80"/>
      <c r="J344" s="80"/>
      <c r="K344" s="80"/>
      <c r="L344" s="80"/>
      <c r="M344" s="80"/>
      <c r="N344" s="80"/>
      <c r="O344" s="80"/>
      <c r="P344" s="80"/>
      <c r="Q344" s="80"/>
      <c r="R344" s="78"/>
      <c r="S344" s="78"/>
    </row>
    <row r="345" customFormat="false" ht="15" hidden="false" customHeight="false" outlineLevel="0" collapsed="false">
      <c r="C345" s="78"/>
      <c r="D345" s="78"/>
      <c r="E345" s="78"/>
      <c r="F345" s="78"/>
      <c r="G345" s="78"/>
      <c r="H345" s="78"/>
      <c r="I345" s="80"/>
      <c r="J345" s="80"/>
      <c r="K345" s="80"/>
      <c r="L345" s="80"/>
      <c r="M345" s="80"/>
      <c r="N345" s="80"/>
      <c r="O345" s="80"/>
      <c r="P345" s="80"/>
      <c r="Q345" s="80"/>
      <c r="R345" s="78"/>
      <c r="S345" s="78"/>
    </row>
    <row r="346" customFormat="false" ht="15" hidden="false" customHeight="false" outlineLevel="0" collapsed="false">
      <c r="C346" s="78"/>
      <c r="D346" s="78"/>
      <c r="E346" s="78"/>
      <c r="F346" s="78"/>
      <c r="G346" s="78"/>
      <c r="H346" s="78"/>
      <c r="I346" s="80"/>
      <c r="J346" s="80"/>
      <c r="K346" s="80"/>
      <c r="L346" s="80"/>
      <c r="M346" s="80"/>
      <c r="N346" s="80"/>
      <c r="O346" s="80"/>
      <c r="P346" s="80"/>
      <c r="Q346" s="80"/>
      <c r="R346" s="78"/>
      <c r="S346" s="78"/>
    </row>
    <row r="347" customFormat="false" ht="15" hidden="false" customHeight="false" outlineLevel="0" collapsed="false">
      <c r="C347" s="78"/>
      <c r="D347" s="78"/>
      <c r="E347" s="78"/>
      <c r="F347" s="78"/>
      <c r="G347" s="78"/>
      <c r="H347" s="78"/>
      <c r="I347" s="80"/>
      <c r="J347" s="80"/>
      <c r="K347" s="80"/>
      <c r="L347" s="80"/>
      <c r="M347" s="80"/>
      <c r="N347" s="80"/>
      <c r="O347" s="80"/>
      <c r="P347" s="80"/>
      <c r="Q347" s="80"/>
      <c r="R347" s="78"/>
      <c r="S347" s="78"/>
    </row>
    <row r="348" customFormat="false" ht="15" hidden="false" customHeight="false" outlineLevel="0" collapsed="false">
      <c r="C348" s="78"/>
      <c r="D348" s="78"/>
      <c r="E348" s="78"/>
      <c r="F348" s="78"/>
      <c r="G348" s="78"/>
      <c r="H348" s="78"/>
      <c r="I348" s="80"/>
      <c r="J348" s="80"/>
      <c r="K348" s="80"/>
      <c r="L348" s="80"/>
      <c r="M348" s="80"/>
      <c r="N348" s="80"/>
      <c r="O348" s="80"/>
      <c r="P348" s="80"/>
      <c r="Q348" s="80"/>
      <c r="R348" s="78"/>
      <c r="S348" s="78"/>
    </row>
    <row r="349" customFormat="false" ht="15" hidden="false" customHeight="false" outlineLevel="0" collapsed="false">
      <c r="C349" s="78"/>
      <c r="D349" s="78"/>
      <c r="E349" s="78"/>
      <c r="F349" s="78"/>
      <c r="G349" s="78"/>
      <c r="H349" s="78"/>
      <c r="I349" s="80"/>
      <c r="J349" s="80"/>
      <c r="K349" s="80"/>
      <c r="L349" s="80"/>
      <c r="M349" s="80"/>
      <c r="N349" s="80"/>
      <c r="O349" s="80"/>
      <c r="P349" s="80"/>
      <c r="Q349" s="80"/>
      <c r="R349" s="78"/>
      <c r="S349" s="78"/>
    </row>
    <row r="350" customFormat="false" ht="15" hidden="false" customHeight="false" outlineLevel="0" collapsed="false">
      <c r="C350" s="78"/>
      <c r="D350" s="78"/>
      <c r="E350" s="78"/>
      <c r="F350" s="78"/>
      <c r="G350" s="78"/>
      <c r="H350" s="78"/>
      <c r="I350" s="80"/>
      <c r="J350" s="80"/>
      <c r="K350" s="80"/>
      <c r="L350" s="80"/>
      <c r="M350" s="80"/>
      <c r="N350" s="80"/>
      <c r="O350" s="80"/>
      <c r="P350" s="80"/>
      <c r="Q350" s="80"/>
      <c r="R350" s="78"/>
      <c r="S350" s="78"/>
    </row>
    <row r="351" customFormat="false" ht="15" hidden="false" customHeight="false" outlineLevel="0" collapsed="false">
      <c r="C351" s="78"/>
      <c r="D351" s="78"/>
      <c r="E351" s="78"/>
      <c r="F351" s="78"/>
      <c r="G351" s="78"/>
      <c r="H351" s="78"/>
      <c r="I351" s="80"/>
      <c r="J351" s="80"/>
      <c r="K351" s="80"/>
      <c r="L351" s="80"/>
      <c r="M351" s="80"/>
      <c r="N351" s="80"/>
      <c r="O351" s="80"/>
      <c r="P351" s="80"/>
      <c r="Q351" s="80"/>
      <c r="R351" s="78"/>
      <c r="S351" s="78"/>
    </row>
    <row r="352" customFormat="false" ht="15" hidden="false" customHeight="false" outlineLevel="0" collapsed="false">
      <c r="C352" s="78"/>
      <c r="D352" s="78"/>
      <c r="E352" s="78"/>
      <c r="F352" s="78"/>
      <c r="G352" s="78"/>
      <c r="H352" s="78"/>
      <c r="I352" s="80"/>
      <c r="J352" s="80"/>
      <c r="K352" s="80"/>
      <c r="L352" s="80"/>
      <c r="M352" s="80"/>
      <c r="N352" s="80"/>
      <c r="O352" s="80"/>
      <c r="P352" s="80"/>
      <c r="Q352" s="80"/>
      <c r="R352" s="78"/>
      <c r="S352" s="78"/>
    </row>
  </sheetData>
  <autoFilter ref="A1:S330">
    <filterColumn colId="3">
      <filters>
        <filter val="Spread Statement Record Value"/>
      </filters>
    </filterColumn>
  </autoFilter>
  <conditionalFormatting sqref="I331:I352">
    <cfRule type="cellIs" priority="2" operator="equal" aboveAverage="0" equalAverage="0" bottom="0" percent="0" rank="0" text="" dxfId="9">
      <formula>"yes"</formula>
    </cfRule>
    <cfRule type="cellIs" priority="3" operator="equal" aboveAverage="0" equalAverage="0" bottom="0" percent="0" rank="0" text="" dxfId="10">
      <formula>"no"</formula>
    </cfRule>
  </conditionalFormatting>
  <conditionalFormatting sqref="M331:Q352">
    <cfRule type="cellIs" priority="4" operator="equal" aboveAverage="0" equalAverage="0" bottom="0" percent="0" rank="0" text="" dxfId="11">
      <formula>"yes"</formula>
    </cfRule>
    <cfRule type="cellIs" priority="5" operator="equal" aboveAverage="0" equalAverage="0" bottom="0" percent="0" rank="0" text="" dxfId="12">
      <formula>"no"</formula>
    </cfRule>
  </conditionalFormatting>
  <conditionalFormatting sqref="I1:I330">
    <cfRule type="cellIs" priority="6" operator="equal" aboveAverage="0" equalAverage="0" bottom="0" percent="0" rank="0" text="" dxfId="13">
      <formula>"yes"</formula>
    </cfRule>
    <cfRule type="cellIs" priority="7" operator="equal" aboveAverage="0" equalAverage="0" bottom="0" percent="0" rank="0" text="" dxfId="14">
      <formula>"no"</formula>
    </cfRule>
  </conditionalFormatting>
  <conditionalFormatting sqref="M1:M330">
    <cfRule type="cellIs" priority="8" operator="equal" aboveAverage="0" equalAverage="0" bottom="0" percent="0" rank="0" text="" dxfId="15">
      <formula>"yes"</formula>
    </cfRule>
    <cfRule type="cellIs" priority="9" operator="equal" aboveAverage="0" equalAverage="0" bottom="0" percent="0" rank="0" text="" dxfId="16">
      <formula>"no"</formula>
    </cfRule>
  </conditionalFormatting>
  <conditionalFormatting sqref="N1:N330">
    <cfRule type="cellIs" priority="10" operator="equal" aboveAverage="0" equalAverage="0" bottom="0" percent="0" rank="0" text="" dxfId="17">
      <formula>"yes"</formula>
    </cfRule>
    <cfRule type="cellIs" priority="11" operator="equal" aboveAverage="0" equalAverage="0" bottom="0" percent="0" rank="0" text="" dxfId="18">
      <formula>"no"</formula>
    </cfRule>
  </conditionalFormatting>
  <conditionalFormatting sqref="O1:O330">
    <cfRule type="cellIs" priority="12" operator="equal" aboveAverage="0" equalAverage="0" bottom="0" percent="0" rank="0" text="" dxfId="19">
      <formula>"yes"</formula>
    </cfRule>
    <cfRule type="cellIs" priority="13" operator="equal" aboveAverage="0" equalAverage="0" bottom="0" percent="0" rank="0" text="" dxfId="20">
      <formula>"no"</formula>
    </cfRule>
  </conditionalFormatting>
  <conditionalFormatting sqref="P1:P330">
    <cfRule type="cellIs" priority="14" operator="equal" aboveAverage="0" equalAverage="0" bottom="0" percent="0" rank="0" text="" dxfId="21">
      <formula>"yes"</formula>
    </cfRule>
    <cfRule type="cellIs" priority="15" operator="equal" aboveAverage="0" equalAverage="0" bottom="0" percent="0" rank="0" text="" dxfId="22">
      <formula>"no"</formula>
    </cfRule>
  </conditionalFormatting>
  <conditionalFormatting sqref="Q1:Q330">
    <cfRule type="cellIs" priority="16" operator="equal" aboveAverage="0" equalAverage="0" bottom="0" percent="0" rank="0" text="" dxfId="23">
      <formula>"yes"</formula>
    </cfRule>
    <cfRule type="cellIs" priority="17" operator="equal" aboveAverage="0" equalAverage="0" bottom="0" percent="0" rank="0" text="" dxfId="24">
      <formula>"no"</formula>
    </cfRule>
  </conditionalFormatting>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AL266"/>
  <sheetViews>
    <sheetView showFormulas="false" showGridLines="true" showRowColHeaders="true" showZeros="true" rightToLeft="false" tabSelected="false" showOutlineSymbols="true" defaultGridColor="true" view="normal" topLeftCell="R1" colorId="64" zoomScale="75" zoomScaleNormal="75" zoomScalePageLayoutView="100" workbookViewId="0">
      <pane xSplit="0" ySplit="1" topLeftCell="A2" activePane="bottomLeft" state="frozen"/>
      <selection pane="topLeft" activeCell="R1" activeCellId="0" sqref="R1"/>
      <selection pane="bottomLeft" activeCell="I2" activeCellId="0" sqref="I2"/>
    </sheetView>
  </sheetViews>
  <sheetFormatPr defaultColWidth="8.5703125" defaultRowHeight="15" zeroHeight="false" outlineLevelRow="0" outlineLevelCol="0"/>
  <cols>
    <col collapsed="false" customWidth="true" hidden="false" outlineLevel="0" max="1" min="1" style="0" width="56.15"/>
    <col collapsed="false" customWidth="true" hidden="false" outlineLevel="0" max="2" min="2" style="0" width="7.42"/>
    <col collapsed="false" customWidth="true" hidden="false" outlineLevel="0" max="3" min="3" style="0" width="8.71"/>
    <col collapsed="false" customWidth="true" hidden="false" outlineLevel="0" max="4" min="4" style="0" width="18.71"/>
    <col collapsed="false" customWidth="true" hidden="false" outlineLevel="0" max="6" min="5" style="0" width="8.71"/>
    <col collapsed="false" customWidth="true" hidden="false" outlineLevel="0" max="7" min="7" style="0" width="21.14"/>
    <col collapsed="false" customWidth="true" hidden="false" outlineLevel="0" max="8" min="8" style="0" width="41.15"/>
    <col collapsed="false" customWidth="true" hidden="false" outlineLevel="0" max="9" min="9" style="0" width="33.29"/>
    <col collapsed="false" customWidth="true" hidden="false" outlineLevel="0" max="10" min="10" style="0" width="40.57"/>
    <col collapsed="false" customWidth="true" hidden="false" outlineLevel="0" max="11" min="11" style="0" width="55"/>
    <col collapsed="false" customWidth="true" hidden="false" outlineLevel="0" max="12" min="12" style="0" width="45.57"/>
    <col collapsed="false" customWidth="true" hidden="false" outlineLevel="0" max="19" min="13" style="0" width="23.71"/>
    <col collapsed="false" customWidth="true" hidden="false" outlineLevel="0" max="20" min="20" style="0" width="20.85"/>
    <col collapsed="false" customWidth="true" hidden="false" outlineLevel="0" max="22" min="21" style="0" width="23.14"/>
    <col collapsed="false" customWidth="true" hidden="false" outlineLevel="0" max="29" min="29" style="0" width="18.57"/>
    <col collapsed="false" customWidth="true" hidden="false" outlineLevel="0" max="30" min="30" style="0" width="16.57"/>
  </cols>
  <sheetData>
    <row r="1" customFormat="false" ht="42.75" hidden="false" customHeight="true" outlineLevel="0" collapsed="false">
      <c r="A1" s="81" t="s">
        <v>870</v>
      </c>
      <c r="B1" s="82" t="s">
        <v>871</v>
      </c>
      <c r="C1" s="83" t="s">
        <v>872</v>
      </c>
      <c r="D1" s="83" t="s">
        <v>398</v>
      </c>
      <c r="E1" s="84" t="s">
        <v>873</v>
      </c>
      <c r="F1" s="84" t="s">
        <v>874</v>
      </c>
      <c r="G1" s="85" t="s">
        <v>127</v>
      </c>
      <c r="H1" s="86" t="s">
        <v>849</v>
      </c>
      <c r="I1" s="87" t="s">
        <v>875</v>
      </c>
      <c r="J1" s="86" t="s">
        <v>876</v>
      </c>
      <c r="K1" s="86" t="s">
        <v>877</v>
      </c>
      <c r="L1" s="86" t="s">
        <v>1</v>
      </c>
      <c r="M1" s="88" t="s">
        <v>878</v>
      </c>
      <c r="N1" s="86" t="s">
        <v>879</v>
      </c>
      <c r="O1" s="86" t="s">
        <v>880</v>
      </c>
      <c r="P1" s="86" t="s">
        <v>881</v>
      </c>
      <c r="Q1" s="86" t="s">
        <v>882</v>
      </c>
      <c r="R1" s="86" t="s">
        <v>632</v>
      </c>
      <c r="S1" s="86" t="s">
        <v>883</v>
      </c>
      <c r="T1" s="86" t="s">
        <v>884</v>
      </c>
      <c r="U1" s="89" t="s">
        <v>885</v>
      </c>
      <c r="V1" s="90" t="s">
        <v>886</v>
      </c>
      <c r="W1" s="91" t="s">
        <v>887</v>
      </c>
      <c r="X1" s="89" t="s">
        <v>888</v>
      </c>
      <c r="Y1" s="89" t="s">
        <v>889</v>
      </c>
      <c r="Z1" s="89" t="s">
        <v>890</v>
      </c>
      <c r="AA1" s="89" t="s">
        <v>891</v>
      </c>
      <c r="AB1" s="89" t="s">
        <v>892</v>
      </c>
      <c r="AC1" s="89" t="s">
        <v>893</v>
      </c>
      <c r="AD1" s="89" t="s">
        <v>894</v>
      </c>
      <c r="AE1" s="89" t="s">
        <v>895</v>
      </c>
      <c r="AF1" s="89" t="s">
        <v>896</v>
      </c>
      <c r="AG1" s="92" t="s">
        <v>897</v>
      </c>
      <c r="AH1" s="93" t="s">
        <v>898</v>
      </c>
    </row>
    <row r="2" customFormat="false" ht="30" hidden="false" customHeight="false" outlineLevel="0" collapsed="false">
      <c r="A2" s="94" t="str">
        <f aca="false">H2&amp;J2</f>
        <v>LLC_BI__Debt_Schedule__cLLC_BI__Bundle__c</v>
      </c>
      <c r="B2" s="95" t="n">
        <f aca="false">IF(N2&lt;&gt;"",  IF(O2&lt;&gt;"", N2&amp;", "&amp;O2,N2),"")</f>
        <v>18</v>
      </c>
      <c r="C2" s="96" t="n">
        <v>1</v>
      </c>
      <c r="D2" s="3"/>
      <c r="E2" s="97" t="s">
        <v>899</v>
      </c>
      <c r="F2" s="98" t="s">
        <v>900</v>
      </c>
      <c r="G2" s="3" t="s">
        <v>72</v>
      </c>
      <c r="H2" s="99" t="s">
        <v>71</v>
      </c>
      <c r="I2" s="100" t="s">
        <v>237</v>
      </c>
      <c r="J2" s="101" t="s">
        <v>236</v>
      </c>
      <c r="K2" s="3" t="str">
        <f aca="false">_xlfn.CONCAT(H2,".",J2)</f>
        <v>LLC_BI__Debt_Schedule__c.LLC_BI__Bundle__c</v>
      </c>
      <c r="L2" s="3" t="s">
        <v>901</v>
      </c>
      <c r="M2" s="102" t="s">
        <v>902</v>
      </c>
      <c r="N2" s="103" t="n">
        <v>18</v>
      </c>
      <c r="O2" s="3"/>
      <c r="P2" s="3"/>
      <c r="Q2" s="3"/>
      <c r="R2" s="3"/>
      <c r="S2" s="3"/>
      <c r="T2" s="104" t="s">
        <v>903</v>
      </c>
      <c r="U2" s="3"/>
      <c r="V2" s="104" t="s">
        <v>903</v>
      </c>
      <c r="W2" s="3"/>
      <c r="X2" s="3"/>
      <c r="Y2" s="104" t="s">
        <v>904</v>
      </c>
      <c r="Z2" s="3"/>
      <c r="AA2" s="3"/>
      <c r="AB2" s="3"/>
      <c r="AC2" s="3"/>
      <c r="AD2" s="3"/>
      <c r="AE2" s="3"/>
      <c r="AF2" s="3"/>
      <c r="AG2" s="3"/>
      <c r="AH2" s="3"/>
      <c r="AI2" s="3"/>
    </row>
    <row r="3" customFormat="false" ht="15" hidden="false" customHeight="false" outlineLevel="0" collapsed="false">
      <c r="A3" s="94" t="str">
        <f aca="false">H3&amp;J3</f>
        <v>LLC_BI__Debt_Schedule__cCreatedById</v>
      </c>
      <c r="B3" s="95" t="n">
        <f aca="false">IF(N3&lt;&gt;"",  IF(O3&lt;&gt;"", N3&amp;", "&amp;O3,N3),"")</f>
        <v>18</v>
      </c>
      <c r="C3" s="96" t="n">
        <v>2</v>
      </c>
      <c r="D3" s="3" t="s">
        <v>905</v>
      </c>
      <c r="E3" s="97" t="s">
        <v>899</v>
      </c>
      <c r="F3" s="98" t="s">
        <v>900</v>
      </c>
      <c r="G3" s="3" t="s">
        <v>72</v>
      </c>
      <c r="H3" s="99" t="s">
        <v>71</v>
      </c>
      <c r="I3" s="56" t="s">
        <v>906</v>
      </c>
      <c r="J3" s="105" t="s">
        <v>168</v>
      </c>
      <c r="K3" s="3" t="str">
        <f aca="false">_xlfn.CONCAT(H3,".",J3)</f>
        <v>LLC_BI__Debt_Schedule__c.CreatedById</v>
      </c>
      <c r="L3" s="106" t="s">
        <v>907</v>
      </c>
      <c r="M3" s="3" t="s">
        <v>908</v>
      </c>
      <c r="N3" s="107" t="n">
        <v>18</v>
      </c>
      <c r="O3" s="108"/>
      <c r="P3" s="95"/>
      <c r="Q3" s="95"/>
      <c r="R3" s="95"/>
      <c r="S3" s="109"/>
      <c r="T3" s="104" t="s">
        <v>903</v>
      </c>
      <c r="U3" s="109"/>
      <c r="V3" s="104" t="s">
        <v>904</v>
      </c>
      <c r="W3" s="110"/>
      <c r="X3" s="110"/>
      <c r="Y3" s="104" t="s">
        <v>904</v>
      </c>
      <c r="Z3" s="111"/>
      <c r="AA3" s="110"/>
      <c r="AB3" s="110"/>
      <c r="AC3" s="110"/>
      <c r="AD3" s="110"/>
      <c r="AE3" s="110"/>
      <c r="AF3" s="110"/>
      <c r="AG3" s="110"/>
      <c r="AH3" s="3"/>
      <c r="AI3" s="3"/>
    </row>
    <row r="4" customFormat="false" ht="15" hidden="false" customHeight="false" outlineLevel="0" collapsed="false">
      <c r="A4" s="94" t="str">
        <f aca="false">H4&amp;J4</f>
        <v>LLC_BI__Debt_Schedule__cCreatedDate</v>
      </c>
      <c r="B4" s="95" t="str">
        <f aca="false">IF(N4&lt;&gt;"",  IF(O4&lt;&gt;"", N4&amp;", "&amp;O4,N4),"")</f>
        <v/>
      </c>
      <c r="C4" s="96" t="n">
        <v>3</v>
      </c>
      <c r="D4" s="3" t="s">
        <v>905</v>
      </c>
      <c r="E4" s="97" t="s">
        <v>899</v>
      </c>
      <c r="F4" s="98" t="s">
        <v>900</v>
      </c>
      <c r="G4" s="3" t="s">
        <v>72</v>
      </c>
      <c r="H4" s="99" t="s">
        <v>71</v>
      </c>
      <c r="I4" s="56" t="s">
        <v>165</v>
      </c>
      <c r="J4" s="105" t="s">
        <v>164</v>
      </c>
      <c r="K4" s="3" t="str">
        <f aca="false">_xlfn.CONCAT(H4,".",J4)</f>
        <v>LLC_BI__Debt_Schedule__c.CreatedDate</v>
      </c>
      <c r="L4" s="106" t="s">
        <v>909</v>
      </c>
      <c r="M4" s="3" t="s">
        <v>910</v>
      </c>
      <c r="N4" s="107"/>
      <c r="O4" s="108"/>
      <c r="P4" s="95"/>
      <c r="Q4" s="95"/>
      <c r="R4" s="95"/>
      <c r="S4" s="109"/>
      <c r="T4" s="104" t="s">
        <v>903</v>
      </c>
      <c r="U4" s="109"/>
      <c r="V4" s="104" t="s">
        <v>904</v>
      </c>
      <c r="W4" s="110"/>
      <c r="X4" s="110"/>
      <c r="Y4" s="104" t="s">
        <v>904</v>
      </c>
      <c r="Z4" s="111"/>
      <c r="AA4" s="110"/>
      <c r="AB4" s="110"/>
      <c r="AC4" s="110"/>
      <c r="AD4" s="110"/>
      <c r="AE4" s="110"/>
      <c r="AF4" s="110"/>
      <c r="AG4" s="110"/>
      <c r="AH4" s="3"/>
      <c r="AI4" s="3"/>
    </row>
    <row r="5" customFormat="false" ht="15" hidden="false" customHeight="false" outlineLevel="0" collapsed="false">
      <c r="A5" s="94" t="str">
        <f aca="false">H5&amp;J5</f>
        <v>LLC_BI__Debt_Schedule__cCurrencyIsoCode</v>
      </c>
      <c r="B5" s="95" t="str">
        <f aca="false">IF(N5&lt;&gt;"",  IF(O5&lt;&gt;"", N5&amp;", "&amp;O5,N5),"")</f>
        <v>See picklist options for lengths</v>
      </c>
      <c r="C5" s="96" t="n">
        <v>4</v>
      </c>
      <c r="D5" s="112"/>
      <c r="E5" s="97" t="s">
        <v>899</v>
      </c>
      <c r="F5" s="98" t="s">
        <v>900</v>
      </c>
      <c r="G5" s="3" t="s">
        <v>72</v>
      </c>
      <c r="H5" s="99" t="s">
        <v>71</v>
      </c>
      <c r="I5" s="113" t="s">
        <v>911</v>
      </c>
      <c r="J5" s="114" t="s">
        <v>160</v>
      </c>
      <c r="K5" s="115" t="str">
        <f aca="false">_xlfn.CONCAT(H5,".",J5)</f>
        <v>LLC_BI__Debt_Schedule__c.CurrencyIsoCode</v>
      </c>
      <c r="L5" s="106" t="s">
        <v>912</v>
      </c>
      <c r="M5" s="3" t="s">
        <v>913</v>
      </c>
      <c r="N5" s="116" t="s">
        <v>914</v>
      </c>
      <c r="O5" s="117"/>
      <c r="P5" s="106"/>
      <c r="Q5" s="106"/>
      <c r="R5" s="106"/>
      <c r="S5" s="106"/>
      <c r="T5" s="104" t="s">
        <v>903</v>
      </c>
      <c r="U5" s="106"/>
      <c r="V5" s="104" t="s">
        <v>904</v>
      </c>
      <c r="W5" s="3"/>
      <c r="X5" s="3"/>
      <c r="Y5" s="104" t="s">
        <v>904</v>
      </c>
      <c r="Z5" s="105"/>
      <c r="AA5" s="3"/>
      <c r="AB5" s="3"/>
      <c r="AC5" s="3"/>
      <c r="AD5" s="3"/>
      <c r="AE5" s="3"/>
      <c r="AF5" s="3"/>
      <c r="AG5" s="3"/>
      <c r="AH5" s="3"/>
      <c r="AI5" s="3"/>
    </row>
    <row r="6" customFormat="false" ht="15" hidden="false" customHeight="false" outlineLevel="0" collapsed="false">
      <c r="A6" s="94" t="str">
        <f aca="false">H6&amp;J6</f>
        <v>LLC_BI__Debt_Schedule__cId</v>
      </c>
      <c r="B6" s="95" t="str">
        <f aca="false">IF(N6&lt;&gt;"",  IF(O6&lt;&gt;"", N6&amp;", "&amp;O6,N6),"")</f>
        <v/>
      </c>
      <c r="C6" s="96" t="n">
        <v>5</v>
      </c>
      <c r="D6" s="3" t="s">
        <v>905</v>
      </c>
      <c r="E6" s="97" t="s">
        <v>899</v>
      </c>
      <c r="F6" s="98" t="s">
        <v>900</v>
      </c>
      <c r="G6" s="3" t="s">
        <v>72</v>
      </c>
      <c r="H6" s="99" t="s">
        <v>71</v>
      </c>
      <c r="I6" s="56" t="s">
        <v>143</v>
      </c>
      <c r="J6" s="118" t="s">
        <v>143</v>
      </c>
      <c r="K6" s="115" t="str">
        <f aca="false">_xlfn.CONCAT(H6,".",J6)</f>
        <v>LLC_BI__Debt_Schedule__c.Id</v>
      </c>
      <c r="L6" s="110" t="s">
        <v>143</v>
      </c>
      <c r="M6" s="110" t="s">
        <v>143</v>
      </c>
      <c r="N6" s="111"/>
      <c r="O6" s="3"/>
      <c r="P6" s="119" t="s">
        <v>904</v>
      </c>
      <c r="Q6" s="119" t="s">
        <v>904</v>
      </c>
      <c r="R6" s="3" t="s">
        <v>915</v>
      </c>
      <c r="S6" s="104" t="s">
        <v>904</v>
      </c>
      <c r="T6" s="104" t="s">
        <v>903</v>
      </c>
      <c r="U6" s="3"/>
      <c r="V6" s="104" t="s">
        <v>904</v>
      </c>
      <c r="W6" s="3"/>
      <c r="X6" s="3"/>
      <c r="Y6" s="104" t="s">
        <v>904</v>
      </c>
      <c r="Z6" s="3"/>
      <c r="AA6" s="3"/>
      <c r="AB6" s="3"/>
      <c r="AC6" s="3"/>
      <c r="AD6" s="3"/>
      <c r="AE6" s="3"/>
      <c r="AF6" s="3"/>
      <c r="AG6" s="3"/>
      <c r="AH6" s="3"/>
      <c r="AI6" s="3"/>
    </row>
    <row r="7" customFormat="false" ht="15" hidden="false" customHeight="false" outlineLevel="0" collapsed="false">
      <c r="A7" s="94" t="str">
        <f aca="false">H7&amp;J7</f>
        <v>LLC_BI__Debt_Schedule__cLastModifiedById</v>
      </c>
      <c r="B7" s="95" t="n">
        <f aca="false">IF(N7&lt;&gt;"",  IF(O7&lt;&gt;"", N7&amp;", "&amp;O7,N7),"")</f>
        <v>18</v>
      </c>
      <c r="C7" s="96" t="n">
        <v>6</v>
      </c>
      <c r="D7" s="3" t="s">
        <v>905</v>
      </c>
      <c r="E7" s="97" t="s">
        <v>899</v>
      </c>
      <c r="F7" s="98" t="s">
        <v>900</v>
      </c>
      <c r="G7" s="3" t="s">
        <v>72</v>
      </c>
      <c r="H7" s="99" t="s">
        <v>71</v>
      </c>
      <c r="I7" s="120" t="s">
        <v>916</v>
      </c>
      <c r="J7" s="121" t="s">
        <v>175</v>
      </c>
      <c r="K7" s="3" t="str">
        <f aca="false">_xlfn.CONCAT(H7,".",J7)</f>
        <v>LLC_BI__Debt_Schedule__c.LastModifiedById</v>
      </c>
      <c r="L7" s="3" t="s">
        <v>917</v>
      </c>
      <c r="M7" s="3" t="s">
        <v>908</v>
      </c>
      <c r="N7" s="122" t="n">
        <v>18</v>
      </c>
      <c r="O7" s="123"/>
      <c r="P7" s="123"/>
      <c r="Q7" s="123"/>
      <c r="R7" s="123"/>
      <c r="S7" s="110"/>
      <c r="T7" s="104" t="s">
        <v>903</v>
      </c>
      <c r="U7" s="110"/>
      <c r="V7" s="104" t="s">
        <v>904</v>
      </c>
      <c r="W7" s="110"/>
      <c r="X7" s="110"/>
      <c r="Y7" s="104" t="s">
        <v>904</v>
      </c>
      <c r="Z7" s="110"/>
      <c r="AA7" s="110"/>
      <c r="AB7" s="110"/>
      <c r="AC7" s="110"/>
      <c r="AD7" s="110"/>
      <c r="AE7" s="110"/>
      <c r="AF7" s="110"/>
      <c r="AG7" s="110"/>
      <c r="AH7" s="3"/>
      <c r="AI7" s="3"/>
    </row>
    <row r="8" customFormat="false" ht="15" hidden="false" customHeight="false" outlineLevel="0" collapsed="false">
      <c r="A8" s="94" t="str">
        <f aca="false">H8&amp;J8</f>
        <v>LLC_BI__Debt_Schedule__cLastModifiedDate</v>
      </c>
      <c r="B8" s="95" t="str">
        <f aca="false">IF(N8&lt;&gt;"",  IF(O8&lt;&gt;"", N8&amp;", "&amp;O8,N8),"")</f>
        <v/>
      </c>
      <c r="C8" s="96" t="n">
        <v>7</v>
      </c>
      <c r="D8" s="3" t="s">
        <v>905</v>
      </c>
      <c r="E8" s="97" t="s">
        <v>899</v>
      </c>
      <c r="F8" s="98" t="s">
        <v>900</v>
      </c>
      <c r="G8" s="3" t="s">
        <v>72</v>
      </c>
      <c r="H8" s="99" t="s">
        <v>71</v>
      </c>
      <c r="I8" s="120" t="s">
        <v>173</v>
      </c>
      <c r="J8" s="121" t="s">
        <v>172</v>
      </c>
      <c r="K8" s="3" t="str">
        <f aca="false">_xlfn.CONCAT(H8,".",J8)</f>
        <v>LLC_BI__Debt_Schedule__c.LastModifiedDate</v>
      </c>
      <c r="L8" s="112" t="s">
        <v>918</v>
      </c>
      <c r="M8" s="3" t="s">
        <v>910</v>
      </c>
      <c r="N8" s="122"/>
      <c r="O8" s="123"/>
      <c r="P8" s="123"/>
      <c r="Q8" s="123"/>
      <c r="R8" s="123"/>
      <c r="S8" s="110"/>
      <c r="T8" s="104" t="s">
        <v>903</v>
      </c>
      <c r="U8" s="110"/>
      <c r="V8" s="104" t="s">
        <v>904</v>
      </c>
      <c r="W8" s="110"/>
      <c r="X8" s="110"/>
      <c r="Y8" s="104" t="s">
        <v>904</v>
      </c>
      <c r="Z8" s="110"/>
      <c r="AA8" s="110"/>
      <c r="AB8" s="110"/>
      <c r="AC8" s="110"/>
      <c r="AD8" s="110"/>
      <c r="AE8" s="110"/>
      <c r="AF8" s="110"/>
      <c r="AG8" s="110"/>
      <c r="AH8" s="3"/>
      <c r="AI8" s="3"/>
    </row>
    <row r="9" customFormat="false" ht="15" hidden="false" customHeight="false" outlineLevel="0" collapsed="false">
      <c r="A9" s="94" t="str">
        <f aca="false">H9&amp;J9</f>
        <v>LLC_BI__Debt_Schedule__cLLC_BI__Credit_Pull_Date__c</v>
      </c>
      <c r="B9" s="95" t="str">
        <f aca="false">IF(N9&lt;&gt;"",  IF(O9&lt;&gt;"", N9&amp;", "&amp;O9,N9),"")</f>
        <v/>
      </c>
      <c r="C9" s="96" t="n">
        <v>8</v>
      </c>
      <c r="D9" s="3" t="s">
        <v>905</v>
      </c>
      <c r="E9" s="97" t="s">
        <v>899</v>
      </c>
      <c r="F9" s="98" t="s">
        <v>900</v>
      </c>
      <c r="G9" s="3" t="s">
        <v>72</v>
      </c>
      <c r="H9" s="99" t="s">
        <v>71</v>
      </c>
      <c r="I9" s="60" t="s">
        <v>209</v>
      </c>
      <c r="J9" s="101" t="s">
        <v>208</v>
      </c>
      <c r="K9" s="105" t="str">
        <f aca="false">_xlfn.CONCAT(H9,".",J9)</f>
        <v>LLC_BI__Debt_Schedule__c.LLC_BI__Credit_Pull_Date__c</v>
      </c>
      <c r="L9" s="3" t="s">
        <v>919</v>
      </c>
      <c r="M9" s="124" t="s">
        <v>27</v>
      </c>
      <c r="N9" s="116"/>
      <c r="O9" s="117"/>
      <c r="P9" s="106"/>
      <c r="Q9" s="106"/>
      <c r="R9" s="106"/>
      <c r="S9" s="106"/>
      <c r="T9" s="104" t="s">
        <v>903</v>
      </c>
      <c r="U9" s="106"/>
      <c r="V9" s="104" t="s">
        <v>903</v>
      </c>
      <c r="W9" s="3"/>
      <c r="X9" s="3"/>
      <c r="Y9" s="104" t="s">
        <v>904</v>
      </c>
      <c r="Z9" s="105"/>
      <c r="AA9" s="3"/>
      <c r="AB9" s="3"/>
      <c r="AC9" s="3"/>
      <c r="AD9" s="3"/>
      <c r="AE9" s="3"/>
      <c r="AF9" s="3"/>
      <c r="AG9" s="3"/>
      <c r="AH9" s="3"/>
      <c r="AI9" s="3"/>
    </row>
    <row r="10" customFormat="false" ht="15" hidden="false" customHeight="false" outlineLevel="0" collapsed="false">
      <c r="A10" s="94" t="str">
        <f aca="false">H10&amp;J10</f>
        <v>LLC_BI__Debt_Schedule__cLLC_BI__Debt_Filter_Syntax__c</v>
      </c>
      <c r="B10" s="95" t="n">
        <f aca="false">IF(N10&lt;&gt;"",  IF(O10&lt;&gt;"", N10&amp;", "&amp;O10,N10),"")</f>
        <v>131072</v>
      </c>
      <c r="C10" s="96" t="n">
        <v>9</v>
      </c>
      <c r="D10" s="3"/>
      <c r="E10" s="97" t="s">
        <v>899</v>
      </c>
      <c r="F10" s="98" t="s">
        <v>900</v>
      </c>
      <c r="G10" s="3" t="s">
        <v>72</v>
      </c>
      <c r="H10" s="125" t="s">
        <v>71</v>
      </c>
      <c r="I10" s="56" t="s">
        <v>241</v>
      </c>
      <c r="J10" s="126" t="s">
        <v>240</v>
      </c>
      <c r="K10" s="105" t="str">
        <f aca="false">_xlfn.CONCAT(H10,".",J10)</f>
        <v>LLC_BI__Debt_Schedule__c.LLC_BI__Debt_Filter_Syntax__c</v>
      </c>
      <c r="L10" s="3" t="s">
        <v>920</v>
      </c>
      <c r="M10" s="124" t="s">
        <v>921</v>
      </c>
      <c r="N10" s="127" t="n">
        <v>131072</v>
      </c>
      <c r="O10" s="112"/>
      <c r="P10" s="112"/>
      <c r="Q10" s="112"/>
      <c r="R10" s="112"/>
      <c r="S10" s="112"/>
      <c r="T10" s="128" t="s">
        <v>903</v>
      </c>
      <c r="U10" s="112"/>
      <c r="V10" s="128" t="s">
        <v>904</v>
      </c>
      <c r="W10" s="112"/>
      <c r="X10" s="112"/>
      <c r="Y10" s="128" t="s">
        <v>904</v>
      </c>
      <c r="Z10" s="112"/>
      <c r="AA10" s="112"/>
      <c r="AB10" s="112"/>
      <c r="AC10" s="112"/>
      <c r="AD10" s="112"/>
      <c r="AE10" s="112"/>
      <c r="AF10" s="112"/>
      <c r="AG10" s="112"/>
      <c r="AH10" s="3"/>
      <c r="AI10" s="3"/>
    </row>
    <row r="11" customFormat="false" ht="15" hidden="false" customHeight="false" outlineLevel="0" collapsed="false">
      <c r="A11" s="94" t="str">
        <f aca="false">H11&amp;J11</f>
        <v>LLC_BI__Debt_Schedule__cLLC_BI__Debt_Schedule_Date__c</v>
      </c>
      <c r="B11" s="95" t="str">
        <f aca="false">IF(N11&lt;&gt;"",  IF(O11&lt;&gt;"", N11&amp;", "&amp;O11,N11),"")</f>
        <v/>
      </c>
      <c r="C11" s="96" t="n">
        <v>10</v>
      </c>
      <c r="D11" s="3"/>
      <c r="E11" s="97" t="s">
        <v>899</v>
      </c>
      <c r="F11" s="98" t="s">
        <v>900</v>
      </c>
      <c r="G11" s="3" t="s">
        <v>72</v>
      </c>
      <c r="H11" s="125" t="s">
        <v>71</v>
      </c>
      <c r="I11" s="56" t="s">
        <v>231</v>
      </c>
      <c r="J11" s="114" t="s">
        <v>230</v>
      </c>
      <c r="K11" s="105" t="str">
        <f aca="false">_xlfn.CONCAT(H11,".",J11)</f>
        <v>LLC_BI__Debt_Schedule__c.LLC_BI__Debt_Schedule_Date__c</v>
      </c>
      <c r="L11" s="3" t="s">
        <v>922</v>
      </c>
      <c r="M11" s="124" t="s">
        <v>923</v>
      </c>
      <c r="N11" s="103"/>
      <c r="O11" s="3"/>
      <c r="P11" s="3"/>
      <c r="Q11" s="3"/>
      <c r="R11" s="3"/>
      <c r="S11" s="3"/>
      <c r="T11" s="104" t="s">
        <v>903</v>
      </c>
      <c r="U11" s="3"/>
      <c r="V11" s="104" t="s">
        <v>904</v>
      </c>
      <c r="W11" s="3"/>
      <c r="X11" s="3"/>
      <c r="Y11" s="104" t="s">
        <v>904</v>
      </c>
      <c r="Z11" s="3"/>
      <c r="AA11" s="3"/>
      <c r="AB11" s="3"/>
      <c r="AC11" s="3"/>
      <c r="AD11" s="3"/>
      <c r="AE11" s="3"/>
      <c r="AF11" s="3"/>
      <c r="AG11" s="3"/>
      <c r="AH11" s="3"/>
      <c r="AI11" s="3"/>
    </row>
    <row r="12" customFormat="false" ht="30" hidden="false" customHeight="false" outlineLevel="0" collapsed="false">
      <c r="A12" s="94" t="str">
        <f aca="false">H12&amp;J12</f>
        <v>LLC_BI__Debt_Schedule__cLLC_BI__Debt_Schedule_Description__c</v>
      </c>
      <c r="B12" s="95" t="n">
        <f aca="false">IF(N12&lt;&gt;"",  IF(O12&lt;&gt;"", N12&amp;", "&amp;O12,N12),"")</f>
        <v>255</v>
      </c>
      <c r="C12" s="96" t="n">
        <v>11</v>
      </c>
      <c r="D12" s="3"/>
      <c r="E12" s="97" t="s">
        <v>899</v>
      </c>
      <c r="F12" s="98" t="s">
        <v>900</v>
      </c>
      <c r="G12" s="3" t="s">
        <v>72</v>
      </c>
      <c r="H12" s="125" t="s">
        <v>71</v>
      </c>
      <c r="I12" s="56" t="s">
        <v>234</v>
      </c>
      <c r="J12" s="114" t="s">
        <v>233</v>
      </c>
      <c r="K12" s="129" t="str">
        <f aca="false">_xlfn.CONCAT(H12,".",J12)</f>
        <v>LLC_BI__Debt_Schedule__c.LLC_BI__Debt_Schedule_Description__c</v>
      </c>
      <c r="L12" s="3" t="s">
        <v>924</v>
      </c>
      <c r="M12" s="124" t="s">
        <v>925</v>
      </c>
      <c r="N12" s="3" t="n">
        <v>255</v>
      </c>
      <c r="O12" s="3"/>
      <c r="P12" s="3"/>
      <c r="Q12" s="3"/>
      <c r="R12" s="3"/>
      <c r="S12" s="3"/>
      <c r="T12" s="104" t="s">
        <v>903</v>
      </c>
      <c r="U12" s="3"/>
      <c r="V12" s="104" t="s">
        <v>904</v>
      </c>
      <c r="W12" s="3"/>
      <c r="X12" s="3"/>
      <c r="Y12" s="104" t="s">
        <v>904</v>
      </c>
      <c r="Z12" s="3"/>
      <c r="AA12" s="3"/>
      <c r="AB12" s="3"/>
      <c r="AC12" s="3"/>
      <c r="AD12" s="3"/>
      <c r="AE12" s="3"/>
      <c r="AF12" s="3"/>
      <c r="AG12" s="3"/>
      <c r="AH12" s="3"/>
      <c r="AI12" s="3"/>
    </row>
    <row r="13" customFormat="false" ht="15" hidden="false" customHeight="false" outlineLevel="0" collapsed="false">
      <c r="A13" s="94" t="str">
        <f aca="false">H13&amp;J13</f>
        <v>LLC_BI__Debt_Schedule__cName</v>
      </c>
      <c r="B13" s="95" t="n">
        <f aca="false">IF(N13&lt;&gt;"",  IF(O13&lt;&gt;"", N13&amp;", "&amp;O13,N13),"")</f>
        <v>80</v>
      </c>
      <c r="C13" s="96" t="n">
        <v>12</v>
      </c>
      <c r="D13" s="3" t="s">
        <v>905</v>
      </c>
      <c r="E13" s="97" t="s">
        <v>899</v>
      </c>
      <c r="F13" s="98" t="s">
        <v>900</v>
      </c>
      <c r="G13" s="3" t="s">
        <v>72</v>
      </c>
      <c r="H13" s="125" t="s">
        <v>71</v>
      </c>
      <c r="I13" s="56" t="s">
        <v>198</v>
      </c>
      <c r="J13" s="114" t="s">
        <v>28</v>
      </c>
      <c r="K13" s="129" t="str">
        <f aca="false">_xlfn.CONCAT(H13,".",J13)</f>
        <v>LLC_BI__Debt_Schedule__c.Name</v>
      </c>
      <c r="L13" s="3"/>
      <c r="M13" s="124" t="s">
        <v>925</v>
      </c>
      <c r="N13" s="3" t="n">
        <v>80</v>
      </c>
      <c r="O13" s="3"/>
      <c r="P13" s="3"/>
      <c r="Q13" s="3"/>
      <c r="R13" s="3"/>
      <c r="S13" s="3"/>
      <c r="T13" s="104" t="s">
        <v>903</v>
      </c>
      <c r="U13" s="3"/>
      <c r="V13" s="104" t="s">
        <v>904</v>
      </c>
      <c r="W13" s="3"/>
      <c r="X13" s="3"/>
      <c r="Y13" s="104" t="s">
        <v>904</v>
      </c>
      <c r="Z13" s="3"/>
      <c r="AA13" s="3"/>
      <c r="AB13" s="3"/>
      <c r="AC13" s="3"/>
      <c r="AD13" s="3"/>
      <c r="AE13" s="3"/>
      <c r="AF13" s="3"/>
      <c r="AG13" s="3"/>
      <c r="AH13" s="3"/>
      <c r="AI13" s="3"/>
    </row>
    <row r="14" customFormat="false" ht="15" hidden="false" customHeight="false" outlineLevel="0" collapsed="false">
      <c r="A14" s="94" t="str">
        <f aca="false">H14&amp;J14</f>
        <v>LLC_BI__Debt_Schedule__cLLC_BI__Is_Template__c</v>
      </c>
      <c r="B14" s="95" t="str">
        <f aca="false">IF(N14&lt;&gt;"",  IF(O14&lt;&gt;"", N14&amp;", "&amp;O14,N14),"")</f>
        <v>Boolean (True/False)</v>
      </c>
      <c r="C14" s="96" t="n">
        <v>13</v>
      </c>
      <c r="D14" s="3"/>
      <c r="E14" s="97" t="s">
        <v>899</v>
      </c>
      <c r="F14" s="98" t="s">
        <v>900</v>
      </c>
      <c r="G14" s="3" t="s">
        <v>72</v>
      </c>
      <c r="H14" s="125" t="s">
        <v>71</v>
      </c>
      <c r="I14" s="56" t="s">
        <v>246</v>
      </c>
      <c r="J14" s="114" t="s">
        <v>245</v>
      </c>
      <c r="K14" s="105" t="str">
        <f aca="false">_xlfn.CONCAT(H14,".",J14)</f>
        <v>LLC_BI__Debt_Schedule__c.LLC_BI__Is_Template__c</v>
      </c>
      <c r="L14" s="3" t="s">
        <v>926</v>
      </c>
      <c r="M14" s="124" t="s">
        <v>927</v>
      </c>
      <c r="N14" s="3" t="s">
        <v>928</v>
      </c>
      <c r="O14" s="3"/>
      <c r="P14" s="3"/>
      <c r="Q14" s="3"/>
      <c r="R14" s="3"/>
      <c r="S14" s="3"/>
      <c r="T14" s="104" t="s">
        <v>903</v>
      </c>
      <c r="U14" s="3"/>
      <c r="V14" s="104" t="s">
        <v>904</v>
      </c>
      <c r="W14" s="3"/>
      <c r="X14" s="3"/>
      <c r="Y14" s="104" t="s">
        <v>904</v>
      </c>
      <c r="Z14" s="3"/>
      <c r="AA14" s="3"/>
      <c r="AB14" s="3"/>
      <c r="AC14" s="3"/>
      <c r="AD14" s="3"/>
      <c r="AE14" s="3"/>
      <c r="AF14" s="3"/>
      <c r="AG14" s="3"/>
      <c r="AH14" s="3"/>
      <c r="AI14" s="3"/>
    </row>
    <row r="15" customFormat="false" ht="15" hidden="false" customHeight="false" outlineLevel="0" collapsed="false">
      <c r="A15" s="94" t="str">
        <f aca="false">H15&amp;J15</f>
        <v>LLC_BI__Debt_Schedule__cLLC_BI__Last_Updated__c</v>
      </c>
      <c r="B15" s="95" t="str">
        <f aca="false">IF(N15&lt;&gt;"",  IF(O15&lt;&gt;"", N15&amp;", "&amp;O15,N15),"")</f>
        <v/>
      </c>
      <c r="C15" s="96" t="n">
        <v>14</v>
      </c>
      <c r="D15" s="3" t="s">
        <v>905</v>
      </c>
      <c r="E15" s="97" t="s">
        <v>899</v>
      </c>
      <c r="F15" s="98" t="s">
        <v>900</v>
      </c>
      <c r="G15" s="3" t="s">
        <v>72</v>
      </c>
      <c r="H15" s="125" t="s">
        <v>71</v>
      </c>
      <c r="I15" s="56" t="s">
        <v>213</v>
      </c>
      <c r="J15" s="114" t="s">
        <v>212</v>
      </c>
      <c r="K15" s="105" t="str">
        <f aca="false">_xlfn.CONCAT(H15,".",J15)</f>
        <v>LLC_BI__Debt_Schedule__c.LLC_BI__Last_Updated__c</v>
      </c>
      <c r="L15" s="3" t="s">
        <v>929</v>
      </c>
      <c r="M15" s="124" t="s">
        <v>27</v>
      </c>
      <c r="N15" s="3"/>
      <c r="O15" s="3"/>
      <c r="P15" s="3"/>
      <c r="Q15" s="3"/>
      <c r="R15" s="3"/>
      <c r="S15" s="3"/>
      <c r="T15" s="104" t="s">
        <v>903</v>
      </c>
      <c r="U15" s="3"/>
      <c r="V15" s="104" t="s">
        <v>904</v>
      </c>
      <c r="W15" s="3"/>
      <c r="X15" s="3"/>
      <c r="Y15" s="104" t="s">
        <v>904</v>
      </c>
      <c r="Z15" s="3"/>
      <c r="AA15" s="3"/>
      <c r="AB15" s="3"/>
      <c r="AC15" s="3"/>
      <c r="AD15" s="3"/>
      <c r="AE15" s="3"/>
      <c r="AF15" s="3"/>
      <c r="AG15" s="3"/>
      <c r="AH15" s="3"/>
      <c r="AI15" s="3"/>
    </row>
    <row r="16" customFormat="false" ht="45" hidden="false" customHeight="false" outlineLevel="0" collapsed="false">
      <c r="A16" s="94" t="str">
        <f aca="false">H16&amp;J16</f>
        <v>LLC_BI__Debt_Schedule__cLLC_BI__lookupKey__c</v>
      </c>
      <c r="B16" s="95" t="n">
        <f aca="false">IF(N16&lt;&gt;"",  IF(O16&lt;&gt;"", N16&amp;", "&amp;O16,N16),"")</f>
        <v>255</v>
      </c>
      <c r="C16" s="96" t="n">
        <v>15</v>
      </c>
      <c r="D16" s="3"/>
      <c r="E16" s="97" t="s">
        <v>899</v>
      </c>
      <c r="F16" s="98" t="s">
        <v>900</v>
      </c>
      <c r="G16" s="3" t="s">
        <v>72</v>
      </c>
      <c r="H16" s="125" t="s">
        <v>71</v>
      </c>
      <c r="I16" s="56" t="s">
        <v>193</v>
      </c>
      <c r="J16" s="114" t="s">
        <v>192</v>
      </c>
      <c r="K16" s="105" t="str">
        <f aca="false">_xlfn.CONCAT(H16,".",J16)</f>
        <v>LLC_BI__Debt_Schedule__c.LLC_BI__lookupKey__c</v>
      </c>
      <c r="L16" s="3" t="s">
        <v>930</v>
      </c>
      <c r="M16" s="130" t="s">
        <v>931</v>
      </c>
      <c r="N16" s="3" t="n">
        <v>255</v>
      </c>
      <c r="O16" s="3"/>
      <c r="P16" s="3"/>
      <c r="Q16" s="3"/>
      <c r="R16" s="3"/>
      <c r="S16" s="3"/>
      <c r="T16" s="104" t="s">
        <v>903</v>
      </c>
      <c r="U16" s="3"/>
      <c r="V16" s="104" t="s">
        <v>904</v>
      </c>
      <c r="W16" s="3"/>
      <c r="X16" s="3"/>
      <c r="Y16" s="104" t="s">
        <v>904</v>
      </c>
      <c r="Z16" s="3"/>
      <c r="AA16" s="3"/>
      <c r="AB16" s="3"/>
      <c r="AC16" s="3"/>
      <c r="AD16" s="3"/>
      <c r="AE16" s="3"/>
      <c r="AF16" s="3"/>
      <c r="AG16" s="3"/>
      <c r="AH16" s="3"/>
      <c r="AI16" s="3"/>
    </row>
    <row r="17" customFormat="false" ht="15" hidden="false" customHeight="false" outlineLevel="0" collapsed="false">
      <c r="A17" s="94" t="str">
        <f aca="false">H17&amp;J17</f>
        <v>LLC_BI__Debt_Schedule__cLLC_BI__Monthly_Current_Debt_Total__c</v>
      </c>
      <c r="B17" s="95" t="str">
        <f aca="false">IF(N17&lt;&gt;"",  IF(O17&lt;&gt;"", N17&amp;", "&amp;O17,N17),"")</f>
        <v>16, 2</v>
      </c>
      <c r="C17" s="96" t="n">
        <v>16</v>
      </c>
      <c r="D17" s="3"/>
      <c r="E17" s="97" t="s">
        <v>899</v>
      </c>
      <c r="F17" s="98" t="s">
        <v>900</v>
      </c>
      <c r="G17" s="3" t="s">
        <v>72</v>
      </c>
      <c r="H17" s="125" t="s">
        <v>71</v>
      </c>
      <c r="I17" s="56" t="s">
        <v>216</v>
      </c>
      <c r="J17" s="114" t="s">
        <v>215</v>
      </c>
      <c r="K17" s="105" t="str">
        <f aca="false">_xlfn.CONCAT(H17,".",J17)</f>
        <v>LLC_BI__Debt_Schedule__c.LLC_BI__Monthly_Current_Debt_Total__c</v>
      </c>
      <c r="L17" s="3" t="s">
        <v>932</v>
      </c>
      <c r="M17" s="124" t="s">
        <v>911</v>
      </c>
      <c r="N17" s="3" t="n">
        <v>16</v>
      </c>
      <c r="O17" s="3" t="n">
        <v>2</v>
      </c>
      <c r="P17" s="3"/>
      <c r="Q17" s="3"/>
      <c r="R17" s="3"/>
      <c r="S17" s="3"/>
      <c r="T17" s="104" t="s">
        <v>903</v>
      </c>
      <c r="U17" s="3"/>
      <c r="V17" s="104" t="s">
        <v>904</v>
      </c>
      <c r="W17" s="3"/>
      <c r="X17" s="3"/>
      <c r="Y17" s="104" t="s">
        <v>904</v>
      </c>
      <c r="Z17" s="3"/>
      <c r="AA17" s="3"/>
      <c r="AB17" s="3"/>
      <c r="AC17" s="3"/>
      <c r="AD17" s="3"/>
      <c r="AE17" s="3"/>
      <c r="AF17" s="3"/>
      <c r="AG17" s="3"/>
      <c r="AH17" s="3"/>
      <c r="AI17" s="3"/>
    </row>
    <row r="18" customFormat="false" ht="15" hidden="false" customHeight="false" outlineLevel="0" collapsed="false">
      <c r="A18" s="94" t="str">
        <f aca="false">H18&amp;J18</f>
        <v>LLC_BI__Debt_Schedule__cLLC_BI__Monthly_Proposed_Debt_Total__c</v>
      </c>
      <c r="B18" s="95" t="str">
        <f aca="false">IF(N18&lt;&gt;"",  IF(O18&lt;&gt;"", N18&amp;", "&amp;O18,N18),"")</f>
        <v>16, 2</v>
      </c>
      <c r="C18" s="96" t="n">
        <v>17</v>
      </c>
      <c r="D18" s="3"/>
      <c r="E18" s="97" t="s">
        <v>899</v>
      </c>
      <c r="F18" s="98" t="s">
        <v>900</v>
      </c>
      <c r="G18" s="3" t="s">
        <v>72</v>
      </c>
      <c r="H18" s="125" t="s">
        <v>71</v>
      </c>
      <c r="I18" s="56" t="s">
        <v>220</v>
      </c>
      <c r="J18" s="114" t="s">
        <v>219</v>
      </c>
      <c r="K18" s="105" t="str">
        <f aca="false">_xlfn.CONCAT(H18,".",J18)</f>
        <v>LLC_BI__Debt_Schedule__c.LLC_BI__Monthly_Proposed_Debt_Total__c</v>
      </c>
      <c r="L18" s="3" t="s">
        <v>933</v>
      </c>
      <c r="M18" s="124" t="s">
        <v>911</v>
      </c>
      <c r="N18" s="3" t="n">
        <v>16</v>
      </c>
      <c r="O18" s="3" t="n">
        <v>2</v>
      </c>
      <c r="P18" s="3"/>
      <c r="Q18" s="3"/>
      <c r="R18" s="3"/>
      <c r="S18" s="3"/>
      <c r="T18" s="104" t="s">
        <v>903</v>
      </c>
      <c r="U18" s="3"/>
      <c r="V18" s="104" t="s">
        <v>904</v>
      </c>
      <c r="W18" s="3"/>
      <c r="X18" s="3"/>
      <c r="Y18" s="104" t="s">
        <v>904</v>
      </c>
      <c r="Z18" s="3"/>
      <c r="AA18" s="3"/>
      <c r="AB18" s="3"/>
      <c r="AC18" s="3"/>
      <c r="AD18" s="3"/>
      <c r="AE18" s="3"/>
      <c r="AF18" s="3"/>
      <c r="AG18" s="3"/>
      <c r="AH18" s="3"/>
      <c r="AI18" s="3"/>
    </row>
    <row r="19" customFormat="false" ht="15" hidden="false" customHeight="false" outlineLevel="0" collapsed="false">
      <c r="A19" s="94" t="str">
        <f aca="false">H19&amp;J19</f>
        <v>LLC_BI__Debt_Schedule__cOwnerId</v>
      </c>
      <c r="B19" s="95" t="n">
        <f aca="false">IF(N19&lt;&gt;"",  IF(O19&lt;&gt;"", N19&amp;", "&amp;O19,N19),"")</f>
        <v>18</v>
      </c>
      <c r="C19" s="96" t="n">
        <v>18</v>
      </c>
      <c r="D19" s="3"/>
      <c r="E19" s="97" t="s">
        <v>899</v>
      </c>
      <c r="F19" s="98" t="s">
        <v>900</v>
      </c>
      <c r="G19" s="3" t="s">
        <v>72</v>
      </c>
      <c r="H19" s="125" t="s">
        <v>71</v>
      </c>
      <c r="I19" s="56" t="s">
        <v>934</v>
      </c>
      <c r="J19" s="114" t="s">
        <v>148</v>
      </c>
      <c r="K19" s="115" t="str">
        <f aca="false">_xlfn.CONCAT(H19,".",J19)</f>
        <v>LLC_BI__Debt_Schedule__c.OwnerId</v>
      </c>
      <c r="L19" s="121" t="s">
        <v>935</v>
      </c>
      <c r="M19" s="126" t="s">
        <v>936</v>
      </c>
      <c r="N19" s="3" t="n">
        <v>18</v>
      </c>
      <c r="O19" s="3"/>
      <c r="P19" s="3"/>
      <c r="Q19" s="3"/>
      <c r="R19" s="3"/>
      <c r="S19" s="3"/>
      <c r="T19" s="104" t="s">
        <v>903</v>
      </c>
      <c r="U19" s="3"/>
      <c r="V19" s="104" t="s">
        <v>904</v>
      </c>
      <c r="W19" s="3"/>
      <c r="X19" s="3"/>
      <c r="Y19" s="104" t="s">
        <v>904</v>
      </c>
      <c r="Z19" s="3"/>
      <c r="AA19" s="3"/>
      <c r="AB19" s="3"/>
      <c r="AC19" s="3"/>
      <c r="AD19" s="3"/>
      <c r="AE19" s="3"/>
      <c r="AF19" s="3"/>
      <c r="AG19" s="3"/>
      <c r="AH19" s="3"/>
      <c r="AI19" s="3"/>
    </row>
    <row r="20" customFormat="false" ht="30" hidden="false" customHeight="false" outlineLevel="0" collapsed="false">
      <c r="A20" s="94" t="str">
        <f aca="false">H20&amp;J20</f>
        <v>LLC_BI__Debt_Schedule__cLLC_BI__Spread_Statement_Period__c</v>
      </c>
      <c r="B20" s="95" t="n">
        <f aca="false">IF(N20&lt;&gt;"",  IF(O20&lt;&gt;"", N20&amp;", "&amp;O20,N20),"")</f>
        <v>18</v>
      </c>
      <c r="C20" s="96" t="n">
        <v>19</v>
      </c>
      <c r="D20" s="3"/>
      <c r="E20" s="97" t="s">
        <v>899</v>
      </c>
      <c r="F20" s="98" t="s">
        <v>900</v>
      </c>
      <c r="G20" s="3" t="s">
        <v>72</v>
      </c>
      <c r="H20" s="125" t="s">
        <v>71</v>
      </c>
      <c r="I20" s="56" t="s">
        <v>252</v>
      </c>
      <c r="J20" s="114" t="s">
        <v>87</v>
      </c>
      <c r="K20" s="115" t="str">
        <f aca="false">_xlfn.CONCAT(H20,".",J20)</f>
        <v>LLC_BI__Debt_Schedule__c.LLC_BI__Spread_Statement_Period__c</v>
      </c>
      <c r="L20" s="3" t="s">
        <v>937</v>
      </c>
      <c r="M20" s="131" t="s">
        <v>938</v>
      </c>
      <c r="N20" s="3" t="n">
        <v>18</v>
      </c>
      <c r="O20" s="3"/>
      <c r="P20" s="3"/>
      <c r="Q20" s="3"/>
      <c r="R20" s="3"/>
      <c r="S20" s="3"/>
      <c r="T20" s="104" t="s">
        <v>903</v>
      </c>
      <c r="U20" s="3"/>
      <c r="V20" s="104" t="s">
        <v>904</v>
      </c>
      <c r="W20" s="3"/>
      <c r="X20" s="3"/>
      <c r="Y20" s="104" t="s">
        <v>904</v>
      </c>
      <c r="Z20" s="3"/>
      <c r="AA20" s="3"/>
      <c r="AB20" s="3"/>
      <c r="AC20" s="3"/>
      <c r="AD20" s="3"/>
      <c r="AE20" s="3"/>
      <c r="AF20" s="3"/>
      <c r="AG20" s="3"/>
      <c r="AH20" s="3"/>
      <c r="AI20" s="3"/>
    </row>
    <row r="21" customFormat="false" ht="15" hidden="false" customHeight="false" outlineLevel="0" collapsed="false">
      <c r="A21" s="94" t="str">
        <f aca="false">H21&amp;J21</f>
        <v>LLC_BI__Debt_Schedule__cLLC_BI__Relationship__c</v>
      </c>
      <c r="B21" s="95" t="n">
        <f aca="false">IF(N21&lt;&gt;"",  IF(O21&lt;&gt;"", N21&amp;", "&amp;O21,N21),"")</f>
        <v>18</v>
      </c>
      <c r="C21" s="96" t="n">
        <v>20</v>
      </c>
      <c r="D21" s="3"/>
      <c r="E21" s="97" t="s">
        <v>899</v>
      </c>
      <c r="F21" s="98" t="s">
        <v>900</v>
      </c>
      <c r="G21" s="3" t="s">
        <v>72</v>
      </c>
      <c r="H21" s="125" t="s">
        <v>71</v>
      </c>
      <c r="I21" s="56" t="s">
        <v>223</v>
      </c>
      <c r="J21" s="114" t="s">
        <v>222</v>
      </c>
      <c r="K21" s="3" t="str">
        <f aca="false">_xlfn.CONCAT(H21,".",J21)</f>
        <v>LLC_BI__Debt_Schedule__c.LLC_BI__Relationship__c</v>
      </c>
      <c r="L21" s="3" t="s">
        <v>939</v>
      </c>
      <c r="M21" s="126" t="s">
        <v>940</v>
      </c>
      <c r="N21" s="3" t="n">
        <v>18</v>
      </c>
      <c r="O21" s="3"/>
      <c r="P21" s="3"/>
      <c r="Q21" s="3"/>
      <c r="R21" s="3"/>
      <c r="S21" s="3"/>
      <c r="T21" s="104" t="s">
        <v>903</v>
      </c>
      <c r="U21" s="3"/>
      <c r="V21" s="104" t="s">
        <v>904</v>
      </c>
      <c r="W21" s="3"/>
      <c r="X21" s="3"/>
      <c r="Y21" s="104" t="s">
        <v>904</v>
      </c>
      <c r="Z21" s="3"/>
      <c r="AA21" s="3"/>
      <c r="AB21" s="3"/>
      <c r="AC21" s="3"/>
      <c r="AD21" s="3"/>
      <c r="AE21" s="3"/>
      <c r="AF21" s="3"/>
      <c r="AG21" s="3"/>
      <c r="AH21" s="3"/>
      <c r="AI21" s="3"/>
    </row>
    <row r="22" customFormat="false" ht="15" hidden="false" customHeight="false" outlineLevel="0" collapsed="false">
      <c r="A22" s="94" t="str">
        <f aca="false">H22&amp;J22</f>
        <v>LLC_BI__Debt_Schedule__cLLC_BI__Source_Debt_Schedule__c</v>
      </c>
      <c r="B22" s="95" t="n">
        <f aca="false">IF(N22&lt;&gt;"",  IF(O22&lt;&gt;"", N22&amp;", "&amp;O22,N22),"")</f>
        <v>18</v>
      </c>
      <c r="C22" s="96" t="n">
        <v>21</v>
      </c>
      <c r="D22" s="3"/>
      <c r="E22" s="97" t="s">
        <v>899</v>
      </c>
      <c r="F22" s="98" t="s">
        <v>900</v>
      </c>
      <c r="G22" s="3" t="s">
        <v>72</v>
      </c>
      <c r="H22" s="125" t="s">
        <v>71</v>
      </c>
      <c r="I22" s="56" t="s">
        <v>249</v>
      </c>
      <c r="J22" s="114" t="s">
        <v>248</v>
      </c>
      <c r="K22" s="3" t="str">
        <f aca="false">_xlfn.CONCAT(H22,".",J22)</f>
        <v>LLC_BI__Debt_Schedule__c.LLC_BI__Source_Debt_Schedule__c</v>
      </c>
      <c r="L22" s="3" t="s">
        <v>941</v>
      </c>
      <c r="M22" s="126" t="s">
        <v>942</v>
      </c>
      <c r="N22" s="3" t="n">
        <v>18</v>
      </c>
      <c r="O22" s="3"/>
      <c r="P22" s="3"/>
      <c r="Q22" s="3"/>
      <c r="R22" s="3"/>
      <c r="S22" s="3"/>
      <c r="T22" s="104" t="s">
        <v>903</v>
      </c>
      <c r="U22" s="3"/>
      <c r="V22" s="104" t="s">
        <v>904</v>
      </c>
      <c r="W22" s="3"/>
      <c r="X22" s="3"/>
      <c r="Y22" s="104" t="s">
        <v>904</v>
      </c>
      <c r="Z22" s="3"/>
      <c r="AA22" s="3"/>
      <c r="AB22" s="3"/>
      <c r="AC22" s="3"/>
      <c r="AD22" s="3"/>
      <c r="AE22" s="3"/>
      <c r="AF22" s="3"/>
      <c r="AG22" s="3"/>
      <c r="AH22" s="3"/>
      <c r="AI22" s="3"/>
    </row>
    <row r="23" customFormat="false" ht="15" hidden="false" customHeight="false" outlineLevel="0" collapsed="false">
      <c r="A23" s="94" t="str">
        <f aca="false">H23&amp;J23</f>
        <v>LLC_BI__Debt_Schedule__cLLC_BI__Total_Monthly_Payment__c</v>
      </c>
      <c r="B23" s="95" t="str">
        <f aca="false">IF(N23&lt;&gt;"",  IF(O23&lt;&gt;"", N23&amp;", "&amp;O23,N23),"")</f>
        <v>16, 2</v>
      </c>
      <c r="C23" s="96" t="n">
        <v>22</v>
      </c>
      <c r="D23" s="3"/>
      <c r="E23" s="97" t="s">
        <v>899</v>
      </c>
      <c r="F23" s="98" t="s">
        <v>900</v>
      </c>
      <c r="G23" s="3" t="s">
        <v>72</v>
      </c>
      <c r="H23" s="125" t="s">
        <v>71</v>
      </c>
      <c r="I23" s="56" t="s">
        <v>227</v>
      </c>
      <c r="J23" s="114" t="s">
        <v>226</v>
      </c>
      <c r="K23" s="3" t="str">
        <f aca="false">_xlfn.CONCAT(H23,".",J23)</f>
        <v>LLC_BI__Debt_Schedule__c.LLC_BI__Total_Monthly_Payment__c</v>
      </c>
      <c r="L23" s="0" t="s">
        <v>943</v>
      </c>
      <c r="M23" s="126" t="s">
        <v>911</v>
      </c>
      <c r="N23" s="3" t="n">
        <v>16</v>
      </c>
      <c r="O23" s="3" t="n">
        <v>2</v>
      </c>
      <c r="P23" s="3"/>
      <c r="Q23" s="3"/>
      <c r="R23" s="3"/>
      <c r="S23" s="3"/>
      <c r="T23" s="104" t="s">
        <v>903</v>
      </c>
      <c r="U23" s="3"/>
      <c r="V23" s="104" t="s">
        <v>904</v>
      </c>
      <c r="W23" s="3"/>
      <c r="X23" s="3"/>
      <c r="Y23" s="104" t="s">
        <v>904</v>
      </c>
      <c r="Z23" s="3"/>
      <c r="AA23" s="3"/>
      <c r="AB23" s="3"/>
      <c r="AC23" s="3"/>
      <c r="AD23" s="3"/>
      <c r="AE23" s="3"/>
      <c r="AF23" s="3"/>
      <c r="AG23" s="3"/>
      <c r="AH23" s="3"/>
      <c r="AI23" s="3"/>
    </row>
    <row r="24" customFormat="false" ht="15" hidden="false" customHeight="false" outlineLevel="0" collapsed="false">
      <c r="A24" s="94" t="str">
        <f aca="false">H24&amp;J24</f>
        <v>LLC_BI__Underwriting_Bundle__cLLC_BI__Collateral__c</v>
      </c>
      <c r="B24" s="95" t="n">
        <f aca="false">IF(N24&lt;&gt;"",  IF(O24&lt;&gt;"", N24&amp;", "&amp;O24,N24),"")</f>
        <v>18</v>
      </c>
      <c r="C24" s="104" t="n">
        <v>1</v>
      </c>
      <c r="D24" s="3" t="s">
        <v>944</v>
      </c>
      <c r="E24" s="132" t="s">
        <v>945</v>
      </c>
      <c r="F24" s="97" t="s">
        <v>899</v>
      </c>
      <c r="G24" s="109" t="s">
        <v>103</v>
      </c>
      <c r="H24" s="133" t="s">
        <v>102</v>
      </c>
      <c r="I24" s="113" t="s">
        <v>845</v>
      </c>
      <c r="J24" s="131" t="s">
        <v>844</v>
      </c>
      <c r="K24" s="110" t="s">
        <v>843</v>
      </c>
      <c r="L24" s="110" t="s">
        <v>946</v>
      </c>
      <c r="M24" s="114" t="s">
        <v>947</v>
      </c>
      <c r="N24" s="3" t="n">
        <v>18</v>
      </c>
      <c r="O24" s="3"/>
      <c r="P24" s="109"/>
      <c r="Q24" s="110"/>
      <c r="R24" s="110"/>
      <c r="S24" s="110"/>
      <c r="T24" s="104" t="s">
        <v>903</v>
      </c>
      <c r="U24" s="110"/>
      <c r="V24" s="104" t="s">
        <v>904</v>
      </c>
      <c r="W24" s="110"/>
      <c r="X24" s="110"/>
      <c r="Y24" s="104" t="s">
        <v>904</v>
      </c>
      <c r="Z24" s="110"/>
      <c r="AA24" s="110"/>
      <c r="AB24" s="110"/>
      <c r="AC24" s="110"/>
      <c r="AD24" s="110"/>
      <c r="AE24" s="110"/>
      <c r="AF24" s="111"/>
      <c r="AG24" s="110"/>
      <c r="AH24" s="3"/>
      <c r="AI24" s="3"/>
    </row>
    <row r="25" customFormat="false" ht="15" hidden="false" customHeight="false" outlineLevel="0" collapsed="false">
      <c r="A25" s="94" t="str">
        <f aca="false">H25&amp;J25</f>
        <v>LLC_BI__Underwriting_Bundle__cCreatedById</v>
      </c>
      <c r="B25" s="95" t="n">
        <f aca="false">IF(N25&lt;&gt;"",  IF(O25&lt;&gt;"", N25&amp;", "&amp;O25,N25),"")</f>
        <v>18</v>
      </c>
      <c r="C25" s="96" t="n">
        <v>2</v>
      </c>
      <c r="D25" s="3" t="s">
        <v>905</v>
      </c>
      <c r="E25" s="134" t="s">
        <v>945</v>
      </c>
      <c r="F25" s="132" t="s">
        <v>945</v>
      </c>
      <c r="G25" s="109" t="s">
        <v>103</v>
      </c>
      <c r="H25" s="133" t="s">
        <v>102</v>
      </c>
      <c r="I25" s="56" t="s">
        <v>906</v>
      </c>
      <c r="J25" s="105" t="s">
        <v>168</v>
      </c>
      <c r="K25" s="3" t="s">
        <v>813</v>
      </c>
      <c r="L25" s="106" t="s">
        <v>907</v>
      </c>
      <c r="M25" s="3" t="s">
        <v>908</v>
      </c>
      <c r="N25" s="108" t="n">
        <v>18</v>
      </c>
      <c r="O25" s="108"/>
      <c r="P25" s="95"/>
      <c r="Q25" s="95"/>
      <c r="R25" s="95"/>
      <c r="S25" s="109"/>
      <c r="T25" s="104" t="s">
        <v>903</v>
      </c>
      <c r="U25" s="109"/>
      <c r="V25" s="104" t="s">
        <v>904</v>
      </c>
      <c r="W25" s="110"/>
      <c r="X25" s="110"/>
      <c r="Y25" s="104" t="s">
        <v>904</v>
      </c>
      <c r="Z25" s="111"/>
      <c r="AA25" s="110"/>
      <c r="AB25" s="110"/>
      <c r="AC25" s="110"/>
      <c r="AD25" s="110"/>
      <c r="AE25" s="110"/>
      <c r="AF25" s="110"/>
      <c r="AG25" s="110"/>
      <c r="AH25" s="3"/>
      <c r="AI25" s="3"/>
    </row>
    <row r="26" customFormat="false" ht="15" hidden="false" customHeight="false" outlineLevel="0" collapsed="false">
      <c r="A26" s="94" t="str">
        <f aca="false">H26&amp;J26</f>
        <v>LLC_BI__Underwriting_Bundle__cCreatedDate</v>
      </c>
      <c r="B26" s="95" t="str">
        <f aca="false">IF(N26&lt;&gt;"",  IF(O26&lt;&gt;"", N26&amp;", "&amp;O26,N26),"")</f>
        <v/>
      </c>
      <c r="C26" s="104" t="n">
        <v>3</v>
      </c>
      <c r="D26" s="3" t="s">
        <v>905</v>
      </c>
      <c r="E26" s="134" t="s">
        <v>945</v>
      </c>
      <c r="F26" s="134" t="s">
        <v>945</v>
      </c>
      <c r="G26" s="109" t="s">
        <v>103</v>
      </c>
      <c r="H26" s="133" t="s">
        <v>102</v>
      </c>
      <c r="I26" s="56" t="s">
        <v>165</v>
      </c>
      <c r="J26" s="105" t="s">
        <v>164</v>
      </c>
      <c r="K26" s="3" t="s">
        <v>812</v>
      </c>
      <c r="L26" s="106" t="s">
        <v>909</v>
      </c>
      <c r="M26" s="3" t="s">
        <v>910</v>
      </c>
      <c r="N26" s="108"/>
      <c r="O26" s="108"/>
      <c r="P26" s="95"/>
      <c r="Q26" s="95"/>
      <c r="R26" s="95"/>
      <c r="S26" s="109"/>
      <c r="T26" s="104" t="s">
        <v>903</v>
      </c>
      <c r="U26" s="109"/>
      <c r="V26" s="104" t="s">
        <v>904</v>
      </c>
      <c r="W26" s="110"/>
      <c r="X26" s="110"/>
      <c r="Y26" s="104" t="s">
        <v>904</v>
      </c>
      <c r="Z26" s="111"/>
      <c r="AA26" s="110"/>
      <c r="AB26" s="110"/>
      <c r="AC26" s="110"/>
      <c r="AD26" s="110"/>
      <c r="AE26" s="110"/>
      <c r="AF26" s="110"/>
      <c r="AG26" s="110"/>
      <c r="AH26" s="3"/>
      <c r="AI26" s="3"/>
    </row>
    <row r="27" customFormat="false" ht="15" hidden="false" customHeight="false" outlineLevel="0" collapsed="false">
      <c r="A27" s="94" t="str">
        <f aca="false">H27&amp;J27</f>
        <v>LLC_BI__Underwriting_Bundle__cCurrencyIsoCode</v>
      </c>
      <c r="B27" s="95" t="str">
        <f aca="false">IF(N27&lt;&gt;"",  IF(O27&lt;&gt;"", N27&amp;", "&amp;O27,N27),"")</f>
        <v>See picklist options for lengths</v>
      </c>
      <c r="C27" s="104" t="n">
        <v>4</v>
      </c>
      <c r="D27" s="3"/>
      <c r="E27" s="134" t="s">
        <v>945</v>
      </c>
      <c r="F27" s="97" t="s">
        <v>899</v>
      </c>
      <c r="G27" s="109" t="s">
        <v>103</v>
      </c>
      <c r="H27" s="133" t="s">
        <v>102</v>
      </c>
      <c r="I27" s="56" t="s">
        <v>911</v>
      </c>
      <c r="J27" s="105" t="s">
        <v>160</v>
      </c>
      <c r="K27" s="3" t="s">
        <v>812</v>
      </c>
      <c r="L27" s="3" t="s">
        <v>912</v>
      </c>
      <c r="M27" s="3" t="s">
        <v>913</v>
      </c>
      <c r="N27" s="3" t="s">
        <v>914</v>
      </c>
      <c r="O27" s="108"/>
      <c r="P27" s="95"/>
      <c r="Q27" s="95"/>
      <c r="R27" s="95"/>
      <c r="S27" s="109"/>
      <c r="T27" s="104" t="s">
        <v>903</v>
      </c>
      <c r="U27" s="109"/>
      <c r="V27" s="104" t="s">
        <v>904</v>
      </c>
      <c r="W27" s="110"/>
      <c r="X27" s="110"/>
      <c r="Y27" s="104" t="s">
        <v>904</v>
      </c>
      <c r="Z27" s="111"/>
      <c r="AA27" s="110"/>
      <c r="AB27" s="110"/>
      <c r="AC27" s="110"/>
      <c r="AD27" s="110"/>
      <c r="AE27" s="110"/>
      <c r="AF27" s="110"/>
      <c r="AG27" s="110"/>
      <c r="AH27" s="3"/>
      <c r="AI27" s="3"/>
    </row>
    <row r="28" customFormat="false" ht="15" hidden="false" customHeight="false" outlineLevel="0" collapsed="false">
      <c r="A28" s="94" t="str">
        <f aca="false">H28&amp;J28</f>
        <v>LLC_BI__Underwriting_Bundle__cLLC_BI__Description__c</v>
      </c>
      <c r="B28" s="95" t="n">
        <f aca="false">IF(N28&lt;&gt;"",  IF(O28&lt;&gt;"", N28&amp;", "&amp;O28,N28),"")</f>
        <v>255</v>
      </c>
      <c r="C28" s="96" t="n">
        <v>5</v>
      </c>
      <c r="D28" s="3"/>
      <c r="E28" s="134" t="s">
        <v>945</v>
      </c>
      <c r="F28" s="135" t="s">
        <v>899</v>
      </c>
      <c r="G28" s="109" t="s">
        <v>103</v>
      </c>
      <c r="H28" s="133" t="s">
        <v>102</v>
      </c>
      <c r="I28" s="113" t="s">
        <v>1</v>
      </c>
      <c r="J28" s="114" t="s">
        <v>294</v>
      </c>
      <c r="K28" s="110" t="s">
        <v>824</v>
      </c>
      <c r="L28" s="136" t="s">
        <v>948</v>
      </c>
      <c r="M28" s="131" t="s">
        <v>949</v>
      </c>
      <c r="N28" s="117" t="n">
        <v>255</v>
      </c>
      <c r="O28" s="117"/>
      <c r="P28" s="109"/>
      <c r="Q28" s="109"/>
      <c r="R28" s="109"/>
      <c r="S28" s="109"/>
      <c r="T28" s="104" t="s">
        <v>903</v>
      </c>
      <c r="U28" s="109"/>
      <c r="V28" s="104" t="s">
        <v>904</v>
      </c>
      <c r="W28" s="110"/>
      <c r="X28" s="110"/>
      <c r="Y28" s="104" t="s">
        <v>904</v>
      </c>
      <c r="Z28" s="111"/>
      <c r="AA28" s="110"/>
      <c r="AB28" s="110"/>
      <c r="AC28" s="110"/>
      <c r="AD28" s="110"/>
      <c r="AE28" s="110"/>
      <c r="AF28" s="110"/>
      <c r="AG28" s="110"/>
      <c r="AH28" s="3"/>
      <c r="AI28" s="3"/>
    </row>
    <row r="29" customFormat="false" ht="15" hidden="true" customHeight="false" outlineLevel="0" collapsed="false">
      <c r="A29" s="94" t="str">
        <f aca="false">H29&amp;J29</f>
        <v>LLC_BI__Underwriting_Bundle__cLLC_BI__End_Date__c</v>
      </c>
      <c r="B29" s="95" t="str">
        <f aca="false">IF(N29&lt;&gt;"",  IF(O29&lt;&gt;"", N29&amp;", "&amp;O29,N29),"")</f>
        <v/>
      </c>
      <c r="C29" s="137" t="n">
        <v>6</v>
      </c>
      <c r="D29" s="138"/>
      <c r="E29" s="139" t="s">
        <v>945</v>
      </c>
      <c r="F29" s="140" t="s">
        <v>899</v>
      </c>
      <c r="G29" s="141" t="s">
        <v>103</v>
      </c>
      <c r="H29" s="142" t="s">
        <v>102</v>
      </c>
      <c r="I29" s="143" t="s">
        <v>692</v>
      </c>
      <c r="J29" s="144" t="s">
        <v>691</v>
      </c>
      <c r="K29" s="145" t="s">
        <v>825</v>
      </c>
      <c r="L29" s="146" t="s">
        <v>950</v>
      </c>
      <c r="M29" s="147" t="s">
        <v>27</v>
      </c>
      <c r="N29" s="148"/>
      <c r="O29" s="148"/>
      <c r="P29" s="141"/>
      <c r="Q29" s="141"/>
      <c r="R29" s="141"/>
      <c r="S29" s="141"/>
      <c r="T29" s="149" t="s">
        <v>903</v>
      </c>
      <c r="U29" s="141"/>
      <c r="V29" s="137" t="s">
        <v>904</v>
      </c>
      <c r="W29" s="145"/>
      <c r="X29" s="145"/>
      <c r="Y29" s="137" t="s">
        <v>904</v>
      </c>
      <c r="Z29" s="150"/>
      <c r="AA29" s="145"/>
      <c r="AB29" s="145"/>
      <c r="AC29" s="145"/>
      <c r="AD29" s="145"/>
      <c r="AE29" s="145"/>
      <c r="AF29" s="145"/>
      <c r="AG29" s="145"/>
      <c r="AH29" s="3" t="s">
        <v>903</v>
      </c>
      <c r="AI29" s="3"/>
    </row>
    <row r="30" customFormat="false" ht="30" hidden="false" customHeight="false" outlineLevel="0" collapsed="false">
      <c r="A30" s="94" t="str">
        <f aca="false">H30&amp;J30</f>
        <v>LLC_BI__Underwriting_Bundle__cLLC_BI__Financial_Consolidation__c</v>
      </c>
      <c r="B30" s="95" t="n">
        <f aca="false">IF(N30&lt;&gt;"",  IF(O30&lt;&gt;"", N30&amp;", "&amp;O30,N30),"")</f>
        <v>18</v>
      </c>
      <c r="C30" s="104" t="n">
        <v>7</v>
      </c>
      <c r="D30" s="3" t="s">
        <v>944</v>
      </c>
      <c r="E30" s="134" t="s">
        <v>945</v>
      </c>
      <c r="F30" s="97" t="s">
        <v>899</v>
      </c>
      <c r="G30" s="109" t="s">
        <v>103</v>
      </c>
      <c r="H30" s="133" t="s">
        <v>102</v>
      </c>
      <c r="I30" s="113" t="s">
        <v>859</v>
      </c>
      <c r="J30" s="151" t="s">
        <v>858</v>
      </c>
      <c r="K30" s="110" t="s">
        <v>857</v>
      </c>
      <c r="L30" s="110" t="s">
        <v>951</v>
      </c>
      <c r="M30" s="114" t="s">
        <v>952</v>
      </c>
      <c r="N30" s="3" t="n">
        <v>18</v>
      </c>
      <c r="O30" s="3"/>
      <c r="P30" s="109"/>
      <c r="Q30" s="110"/>
      <c r="R30" s="110"/>
      <c r="S30" s="110"/>
      <c r="T30" s="104" t="s">
        <v>903</v>
      </c>
      <c r="U30" s="110"/>
      <c r="V30" s="104" t="s">
        <v>904</v>
      </c>
      <c r="W30" s="110"/>
      <c r="X30" s="110"/>
      <c r="Y30" s="104" t="s">
        <v>904</v>
      </c>
      <c r="Z30" s="110"/>
      <c r="AA30" s="110"/>
      <c r="AB30" s="110"/>
      <c r="AC30" s="110"/>
      <c r="AD30" s="110"/>
      <c r="AE30" s="110"/>
      <c r="AF30" s="111"/>
      <c r="AG30" s="110"/>
      <c r="AH30" s="3"/>
      <c r="AI30" s="3"/>
    </row>
    <row r="31" customFormat="false" ht="15" hidden="false" customHeight="false" outlineLevel="0" collapsed="false">
      <c r="A31" s="94" t="str">
        <f aca="false">H31&amp;J31</f>
        <v>LLC_BI__Underwriting_Bundle__cId</v>
      </c>
      <c r="B31" s="95" t="n">
        <f aca="false">IF(N31&lt;&gt;"",  IF(O31&lt;&gt;"", N31&amp;", "&amp;O31,N31),"")</f>
        <v>18</v>
      </c>
      <c r="C31" s="96" t="n">
        <v>8</v>
      </c>
      <c r="D31" s="3" t="s">
        <v>905</v>
      </c>
      <c r="E31" s="134" t="s">
        <v>945</v>
      </c>
      <c r="F31" s="132" t="s">
        <v>945</v>
      </c>
      <c r="G31" s="109" t="s">
        <v>103</v>
      </c>
      <c r="H31" s="133" t="s">
        <v>102</v>
      </c>
      <c r="I31" s="113" t="s">
        <v>143</v>
      </c>
      <c r="J31" s="115" t="s">
        <v>143</v>
      </c>
      <c r="K31" s="110" t="s">
        <v>806</v>
      </c>
      <c r="L31" s="123" t="s">
        <v>143</v>
      </c>
      <c r="M31" s="152" t="s">
        <v>143</v>
      </c>
      <c r="N31" s="111" t="n">
        <v>18</v>
      </c>
      <c r="O31" s="3"/>
      <c r="P31" s="119" t="s">
        <v>904</v>
      </c>
      <c r="Q31" s="119" t="s">
        <v>904</v>
      </c>
      <c r="R31" s="3" t="s">
        <v>915</v>
      </c>
      <c r="S31" s="104" t="s">
        <v>904</v>
      </c>
      <c r="T31" s="104" t="s">
        <v>903</v>
      </c>
      <c r="U31" s="110"/>
      <c r="V31" s="104" t="s">
        <v>904</v>
      </c>
      <c r="W31" s="110"/>
      <c r="X31" s="110"/>
      <c r="Y31" s="104" t="s">
        <v>904</v>
      </c>
      <c r="Z31" s="110"/>
      <c r="AA31" s="110"/>
      <c r="AB31" s="110"/>
      <c r="AC31" s="110"/>
      <c r="AD31" s="110"/>
      <c r="AE31" s="110"/>
      <c r="AF31" s="111"/>
      <c r="AG31" s="110"/>
      <c r="AH31" s="3"/>
      <c r="AI31" s="3"/>
    </row>
    <row r="32" customFormat="false" ht="15" hidden="false" customHeight="false" outlineLevel="0" collapsed="false">
      <c r="A32" s="94" t="str">
        <f aca="false">H32&amp;J32</f>
        <v>LLC_BI__Underwriting_Bundle__cLLC_BI__Import_Data_Source__c</v>
      </c>
      <c r="B32" s="95" t="n">
        <f aca="false">IF(N32&lt;&gt;"",  IF(O32&lt;&gt;"", N32&amp;", "&amp;O32,N32),"")</f>
        <v>18</v>
      </c>
      <c r="C32" s="104" t="n">
        <v>9</v>
      </c>
      <c r="D32" s="3"/>
      <c r="E32" s="134" t="s">
        <v>945</v>
      </c>
      <c r="F32" s="97" t="s">
        <v>899</v>
      </c>
      <c r="G32" s="109" t="s">
        <v>103</v>
      </c>
      <c r="H32" s="133" t="s">
        <v>102</v>
      </c>
      <c r="I32" s="113" t="s">
        <v>853</v>
      </c>
      <c r="J32" s="131" t="s">
        <v>852</v>
      </c>
      <c r="K32" s="110" t="s">
        <v>851</v>
      </c>
      <c r="L32" s="110" t="s">
        <v>953</v>
      </c>
      <c r="M32" s="114" t="s">
        <v>954</v>
      </c>
      <c r="N32" s="3" t="n">
        <v>18</v>
      </c>
      <c r="O32" s="3"/>
      <c r="P32" s="109"/>
      <c r="Q32" s="110"/>
      <c r="R32" s="110"/>
      <c r="S32" s="110"/>
      <c r="T32" s="104" t="s">
        <v>903</v>
      </c>
      <c r="U32" s="110"/>
      <c r="V32" s="104" t="s">
        <v>904</v>
      </c>
      <c r="W32" s="110"/>
      <c r="X32" s="110"/>
      <c r="Y32" s="104" t="s">
        <v>904</v>
      </c>
      <c r="Z32" s="110"/>
      <c r="AA32" s="110"/>
      <c r="AB32" s="110"/>
      <c r="AC32" s="110"/>
      <c r="AD32" s="110"/>
      <c r="AE32" s="110"/>
      <c r="AF32" s="111"/>
      <c r="AG32" s="110"/>
      <c r="AH32" s="3"/>
      <c r="AI32" s="3"/>
    </row>
    <row r="33" customFormat="false" ht="15" hidden="false" customHeight="false" outlineLevel="0" collapsed="false">
      <c r="A33" s="94" t="str">
        <f aca="false">H33&amp;J33</f>
        <v>LLC_BI__Underwriting_Bundle__cLLC_BI__Is_Consolidation__c</v>
      </c>
      <c r="B33" s="95" t="str">
        <f aca="false">IF(N33&lt;&gt;"",  IF(O33&lt;&gt;"", N33&amp;", "&amp;O33,N33),"")</f>
        <v>Boolean (True/False)</v>
      </c>
      <c r="C33" s="104" t="n">
        <v>10</v>
      </c>
      <c r="D33" s="3"/>
      <c r="E33" s="134" t="s">
        <v>945</v>
      </c>
      <c r="F33" s="135" t="s">
        <v>899</v>
      </c>
      <c r="G33" s="109" t="s">
        <v>103</v>
      </c>
      <c r="H33" s="133" t="s">
        <v>102</v>
      </c>
      <c r="I33" s="113" t="s">
        <v>863</v>
      </c>
      <c r="J33" s="131" t="s">
        <v>862</v>
      </c>
      <c r="K33" s="110" t="s">
        <v>861</v>
      </c>
      <c r="L33" s="110" t="s">
        <v>955</v>
      </c>
      <c r="M33" s="114" t="s">
        <v>927</v>
      </c>
      <c r="N33" s="3" t="s">
        <v>928</v>
      </c>
      <c r="O33" s="3"/>
      <c r="P33" s="109"/>
      <c r="Q33" s="110"/>
      <c r="R33" s="110"/>
      <c r="S33" s="110"/>
      <c r="T33" s="104" t="s">
        <v>903</v>
      </c>
      <c r="U33" s="110"/>
      <c r="V33" s="104" t="s">
        <v>904</v>
      </c>
      <c r="W33" s="110"/>
      <c r="X33" s="110"/>
      <c r="Y33" s="104" t="s">
        <v>904</v>
      </c>
      <c r="Z33" s="110"/>
      <c r="AA33" s="110"/>
      <c r="AB33" s="110"/>
      <c r="AC33" s="110"/>
      <c r="AD33" s="110"/>
      <c r="AE33" s="110"/>
      <c r="AF33" s="111"/>
      <c r="AG33" s="110"/>
      <c r="AH33" s="3"/>
      <c r="AI33" s="3"/>
    </row>
    <row r="34" customFormat="false" ht="15" hidden="false" customHeight="false" outlineLevel="0" collapsed="false">
      <c r="A34" s="94" t="str">
        <f aca="false">H34&amp;J34</f>
        <v>LLC_BI__Underwriting_Bundle__cLLC_BI__Is_Disabled__c</v>
      </c>
      <c r="B34" s="95" t="str">
        <f aca="false">IF(N34&lt;&gt;"",  IF(O34&lt;&gt;"", N34&amp;", "&amp;O34,N34),"")</f>
        <v>Boolean (True/False)</v>
      </c>
      <c r="C34" s="96" t="n">
        <v>11</v>
      </c>
      <c r="D34" s="3"/>
      <c r="E34" s="134" t="s">
        <v>945</v>
      </c>
      <c r="F34" s="135" t="s">
        <v>899</v>
      </c>
      <c r="G34" s="109" t="s">
        <v>103</v>
      </c>
      <c r="H34" s="133" t="s">
        <v>102</v>
      </c>
      <c r="I34" s="113" t="s">
        <v>834</v>
      </c>
      <c r="J34" s="131" t="s">
        <v>833</v>
      </c>
      <c r="K34" s="110" t="s">
        <v>832</v>
      </c>
      <c r="L34" s="110" t="s">
        <v>956</v>
      </c>
      <c r="M34" s="114" t="s">
        <v>927</v>
      </c>
      <c r="N34" s="3" t="s">
        <v>928</v>
      </c>
      <c r="O34" s="3"/>
      <c r="P34" s="109"/>
      <c r="Q34" s="110"/>
      <c r="R34" s="110"/>
      <c r="S34" s="110"/>
      <c r="T34" s="104" t="s">
        <v>903</v>
      </c>
      <c r="U34" s="110"/>
      <c r="V34" s="104" t="s">
        <v>904</v>
      </c>
      <c r="W34" s="110"/>
      <c r="X34" s="110"/>
      <c r="Y34" s="104" t="s">
        <v>904</v>
      </c>
      <c r="Z34" s="110"/>
      <c r="AA34" s="110"/>
      <c r="AB34" s="110"/>
      <c r="AC34" s="110"/>
      <c r="AD34" s="110"/>
      <c r="AE34" s="110"/>
      <c r="AF34" s="111"/>
      <c r="AG34" s="110"/>
      <c r="AH34" s="3"/>
      <c r="AI34" s="3"/>
    </row>
    <row r="35" customFormat="false" ht="15" hidden="false" customHeight="false" outlineLevel="0" collapsed="false">
      <c r="A35" s="94" t="str">
        <f aca="false">H35&amp;J35</f>
        <v>LLC_BI__Underwriting_Bundle__cLLC_BI__Is_Template__c</v>
      </c>
      <c r="B35" s="95" t="str">
        <f aca="false">IF(N35&lt;&gt;"",  IF(O35&lt;&gt;"", N35&amp;", "&amp;O35,N35),"")</f>
        <v>Boolean (True/False)</v>
      </c>
      <c r="C35" s="104" t="n">
        <v>12</v>
      </c>
      <c r="D35" s="3"/>
      <c r="E35" s="134" t="s">
        <v>945</v>
      </c>
      <c r="F35" s="97" t="s">
        <v>899</v>
      </c>
      <c r="G35" s="109" t="s">
        <v>103</v>
      </c>
      <c r="H35" s="133" t="s">
        <v>102</v>
      </c>
      <c r="I35" s="113" t="s">
        <v>246</v>
      </c>
      <c r="J35" s="131" t="s">
        <v>245</v>
      </c>
      <c r="K35" s="110" t="s">
        <v>826</v>
      </c>
      <c r="L35" s="110" t="s">
        <v>957</v>
      </c>
      <c r="M35" s="114" t="s">
        <v>927</v>
      </c>
      <c r="N35" s="3" t="s">
        <v>928</v>
      </c>
      <c r="O35" s="3"/>
      <c r="P35" s="109"/>
      <c r="Q35" s="110"/>
      <c r="R35" s="110"/>
      <c r="S35" s="110"/>
      <c r="T35" s="104" t="s">
        <v>903</v>
      </c>
      <c r="U35" s="110"/>
      <c r="V35" s="104" t="s">
        <v>904</v>
      </c>
      <c r="W35" s="110"/>
      <c r="X35" s="110"/>
      <c r="Y35" s="104" t="s">
        <v>904</v>
      </c>
      <c r="Z35" s="110"/>
      <c r="AA35" s="110"/>
      <c r="AB35" s="110"/>
      <c r="AC35" s="110"/>
      <c r="AD35" s="110"/>
      <c r="AE35" s="110"/>
      <c r="AF35" s="111"/>
      <c r="AG35" s="110"/>
      <c r="AH35" s="3"/>
      <c r="AI35" s="3"/>
    </row>
    <row r="36" customFormat="false" ht="15" hidden="false" customHeight="false" outlineLevel="0" collapsed="false">
      <c r="A36" s="94" t="str">
        <f aca="false">H36&amp;J36</f>
        <v>LLC_BI__Underwriting_Bundle__cLastModifiedById</v>
      </c>
      <c r="B36" s="95" t="n">
        <f aca="false">IF(N36&lt;&gt;"",  IF(O36&lt;&gt;"", N36&amp;", "&amp;O36,N36),"")</f>
        <v>18</v>
      </c>
      <c r="C36" s="104" t="n">
        <v>13</v>
      </c>
      <c r="D36" s="3" t="s">
        <v>905</v>
      </c>
      <c r="E36" s="134" t="s">
        <v>945</v>
      </c>
      <c r="F36" s="132" t="s">
        <v>945</v>
      </c>
      <c r="G36" s="109" t="s">
        <v>103</v>
      </c>
      <c r="H36" s="133" t="s">
        <v>102</v>
      </c>
      <c r="I36" s="56" t="s">
        <v>916</v>
      </c>
      <c r="J36" s="3" t="s">
        <v>175</v>
      </c>
      <c r="K36" s="3" t="s">
        <v>815</v>
      </c>
      <c r="L36" s="3" t="s">
        <v>917</v>
      </c>
      <c r="M36" s="105" t="s">
        <v>908</v>
      </c>
      <c r="N36" s="123" t="n">
        <v>18</v>
      </c>
      <c r="O36" s="123"/>
      <c r="P36" s="95"/>
      <c r="Q36" s="123"/>
      <c r="R36" s="123"/>
      <c r="S36" s="110"/>
      <c r="T36" s="104" t="s">
        <v>903</v>
      </c>
      <c r="U36" s="110"/>
      <c r="V36" s="104" t="s">
        <v>904</v>
      </c>
      <c r="W36" s="110"/>
      <c r="X36" s="110"/>
      <c r="Y36" s="104" t="s">
        <v>904</v>
      </c>
      <c r="Z36" s="110"/>
      <c r="AA36" s="110"/>
      <c r="AB36" s="110"/>
      <c r="AC36" s="110"/>
      <c r="AD36" s="110"/>
      <c r="AE36" s="110"/>
      <c r="AF36" s="111"/>
      <c r="AG36" s="110"/>
      <c r="AH36" s="3"/>
      <c r="AI36" s="3"/>
    </row>
    <row r="37" customFormat="false" ht="15" hidden="false" customHeight="false" outlineLevel="0" collapsed="false">
      <c r="A37" s="94" t="str">
        <f aca="false">H37&amp;J37</f>
        <v>LLC_BI__Underwriting_Bundle__cLastModifiedDate</v>
      </c>
      <c r="B37" s="95" t="str">
        <f aca="false">IF(N37&lt;&gt;"",  IF(O37&lt;&gt;"", N37&amp;", "&amp;O37,N37),"")</f>
        <v/>
      </c>
      <c r="C37" s="96" t="n">
        <v>14</v>
      </c>
      <c r="D37" s="3" t="s">
        <v>905</v>
      </c>
      <c r="E37" s="134" t="s">
        <v>945</v>
      </c>
      <c r="F37" s="134" t="s">
        <v>945</v>
      </c>
      <c r="G37" s="109" t="s">
        <v>103</v>
      </c>
      <c r="H37" s="133" t="s">
        <v>102</v>
      </c>
      <c r="I37" s="56" t="s">
        <v>173</v>
      </c>
      <c r="J37" s="3" t="s">
        <v>172</v>
      </c>
      <c r="K37" s="3" t="s">
        <v>814</v>
      </c>
      <c r="L37" s="3" t="s">
        <v>918</v>
      </c>
      <c r="M37" s="105" t="s">
        <v>910</v>
      </c>
      <c r="N37" s="123"/>
      <c r="O37" s="123"/>
      <c r="P37" s="95"/>
      <c r="Q37" s="123"/>
      <c r="R37" s="123"/>
      <c r="S37" s="110"/>
      <c r="T37" s="104" t="s">
        <v>903</v>
      </c>
      <c r="U37" s="110"/>
      <c r="V37" s="104" t="s">
        <v>904</v>
      </c>
      <c r="W37" s="110"/>
      <c r="X37" s="110"/>
      <c r="Y37" s="104" t="s">
        <v>904</v>
      </c>
      <c r="Z37" s="110"/>
      <c r="AA37" s="110"/>
      <c r="AB37" s="110"/>
      <c r="AC37" s="110"/>
      <c r="AD37" s="110"/>
      <c r="AE37" s="110"/>
      <c r="AF37" s="111"/>
      <c r="AG37" s="110"/>
      <c r="AH37" s="3"/>
      <c r="AI37" s="3"/>
    </row>
    <row r="38" customFormat="false" ht="45" hidden="false" customHeight="false" outlineLevel="0" collapsed="false">
      <c r="A38" s="94" t="str">
        <f aca="false">H38&amp;J38</f>
        <v>LLC_BI__Underwriting_Bundle__cLLC_BI__lookupKey__c</v>
      </c>
      <c r="B38" s="95" t="n">
        <f aca="false">IF(N38&lt;&gt;"",  IF(O38&lt;&gt;"", N38&amp;", "&amp;O38,N38),"")</f>
        <v>255</v>
      </c>
      <c r="C38" s="104" t="n">
        <v>15</v>
      </c>
      <c r="D38" s="3"/>
      <c r="E38" s="134" t="s">
        <v>945</v>
      </c>
      <c r="F38" s="97" t="s">
        <v>899</v>
      </c>
      <c r="G38" s="109" t="s">
        <v>103</v>
      </c>
      <c r="H38" s="133" t="s">
        <v>102</v>
      </c>
      <c r="I38" s="113" t="s">
        <v>193</v>
      </c>
      <c r="J38" s="131" t="s">
        <v>192</v>
      </c>
      <c r="K38" s="110" t="s">
        <v>831</v>
      </c>
      <c r="L38" s="110" t="s">
        <v>958</v>
      </c>
      <c r="M38" s="114" t="s">
        <v>931</v>
      </c>
      <c r="N38" s="3" t="n">
        <v>255</v>
      </c>
      <c r="O38" s="3"/>
      <c r="P38" s="109"/>
      <c r="Q38" s="110"/>
      <c r="R38" s="110"/>
      <c r="S38" s="110"/>
      <c r="T38" s="104" t="s">
        <v>903</v>
      </c>
      <c r="U38" s="110"/>
      <c r="V38" s="104" t="s">
        <v>904</v>
      </c>
      <c r="W38" s="110"/>
      <c r="X38" s="110"/>
      <c r="Y38" s="104" t="s">
        <v>904</v>
      </c>
      <c r="Z38" s="110"/>
      <c r="AA38" s="110"/>
      <c r="AB38" s="110"/>
      <c r="AC38" s="110"/>
      <c r="AD38" s="110"/>
      <c r="AE38" s="110"/>
      <c r="AF38" s="111"/>
      <c r="AG38" s="110"/>
      <c r="AH38" s="3"/>
      <c r="AI38" s="3"/>
    </row>
    <row r="39" customFormat="false" ht="75" hidden="false" customHeight="false" outlineLevel="0" collapsed="false">
      <c r="A39" s="94" t="str">
        <f aca="false">H39&amp;J39</f>
        <v>LLC_BI__Underwriting_Bundle__cLLC_BI__Migration_Target__c</v>
      </c>
      <c r="B39" s="95" t="n">
        <f aca="false">IF(N39&lt;&gt;"",  IF(O39&lt;&gt;"", N39&amp;", "&amp;O39,N39),"")</f>
        <v>18</v>
      </c>
      <c r="C39" s="104" t="n">
        <v>16</v>
      </c>
      <c r="D39" s="3" t="s">
        <v>944</v>
      </c>
      <c r="E39" s="134" t="s">
        <v>945</v>
      </c>
      <c r="F39" s="135" t="s">
        <v>899</v>
      </c>
      <c r="G39" s="109" t="s">
        <v>103</v>
      </c>
      <c r="H39" s="133" t="s">
        <v>102</v>
      </c>
      <c r="I39" s="113" t="s">
        <v>869</v>
      </c>
      <c r="J39" s="131" t="s">
        <v>868</v>
      </c>
      <c r="K39" s="110" t="s">
        <v>867</v>
      </c>
      <c r="L39" s="115" t="s">
        <v>959</v>
      </c>
      <c r="M39" s="114" t="s">
        <v>902</v>
      </c>
      <c r="N39" s="3" t="n">
        <v>18</v>
      </c>
      <c r="O39" s="3"/>
      <c r="P39" s="109"/>
      <c r="Q39" s="110"/>
      <c r="R39" s="110"/>
      <c r="S39" s="110"/>
      <c r="T39" s="104" t="s">
        <v>903</v>
      </c>
      <c r="U39" s="110"/>
      <c r="V39" s="104" t="s">
        <v>904</v>
      </c>
      <c r="W39" s="110"/>
      <c r="X39" s="110"/>
      <c r="Y39" s="104" t="s">
        <v>904</v>
      </c>
      <c r="Z39" s="110"/>
      <c r="AA39" s="110"/>
      <c r="AB39" s="110"/>
      <c r="AC39" s="110"/>
      <c r="AD39" s="110"/>
      <c r="AE39" s="110"/>
      <c r="AF39" s="111"/>
      <c r="AG39" s="110"/>
      <c r="AH39" s="3"/>
      <c r="AI39" s="3"/>
    </row>
    <row r="40" customFormat="false" ht="15" hidden="false" customHeight="false" outlineLevel="0" collapsed="false">
      <c r="A40" s="94" t="str">
        <f aca="false">H40&amp;J40</f>
        <v>LLC_BI__Underwriting_Bundle__cLLC_BI__Object_API_Name__c</v>
      </c>
      <c r="B40" s="95" t="n">
        <f aca="false">IF(N40&lt;&gt;"",  IF(O40&lt;&gt;"", N40&amp;", "&amp;O40,N40),"")</f>
        <v>255</v>
      </c>
      <c r="C40" s="96" t="n">
        <v>17</v>
      </c>
      <c r="D40" s="3"/>
      <c r="E40" s="134" t="s">
        <v>945</v>
      </c>
      <c r="F40" s="135" t="s">
        <v>899</v>
      </c>
      <c r="G40" s="109" t="s">
        <v>103</v>
      </c>
      <c r="H40" s="133" t="s">
        <v>102</v>
      </c>
      <c r="I40" s="113" t="s">
        <v>849</v>
      </c>
      <c r="J40" s="131" t="s">
        <v>848</v>
      </c>
      <c r="K40" s="110" t="s">
        <v>847</v>
      </c>
      <c r="L40" s="110" t="s">
        <v>960</v>
      </c>
      <c r="M40" s="114" t="s">
        <v>925</v>
      </c>
      <c r="N40" s="3" t="n">
        <v>255</v>
      </c>
      <c r="O40" s="3"/>
      <c r="P40" s="109"/>
      <c r="Q40" s="110"/>
      <c r="R40" s="110"/>
      <c r="S40" s="110"/>
      <c r="T40" s="104" t="s">
        <v>903</v>
      </c>
      <c r="U40" s="110"/>
      <c r="V40" s="104" t="s">
        <v>904</v>
      </c>
      <c r="W40" s="110"/>
      <c r="X40" s="110"/>
      <c r="Y40" s="104" t="s">
        <v>904</v>
      </c>
      <c r="Z40" s="110"/>
      <c r="AA40" s="110"/>
      <c r="AB40" s="110"/>
      <c r="AC40" s="110"/>
      <c r="AD40" s="110"/>
      <c r="AE40" s="110"/>
      <c r="AF40" s="111"/>
      <c r="AG40" s="110"/>
      <c r="AH40" s="3"/>
      <c r="AI40" s="3"/>
    </row>
    <row r="41" customFormat="false" ht="15" hidden="false" customHeight="false" outlineLevel="0" collapsed="false">
      <c r="A41" s="94" t="str">
        <f aca="false">H41&amp;J41</f>
        <v>LLC_BI__Underwriting_Bundle__cOwnerId</v>
      </c>
      <c r="B41" s="95" t="n">
        <f aca="false">IF(N41&lt;&gt;"",  IF(O41&lt;&gt;"", N41&amp;", "&amp;O41,N41),"")</f>
        <v>18</v>
      </c>
      <c r="C41" s="104" t="n">
        <v>18</v>
      </c>
      <c r="D41" s="3"/>
      <c r="E41" s="134" t="s">
        <v>945</v>
      </c>
      <c r="F41" s="97" t="s">
        <v>899</v>
      </c>
      <c r="G41" s="109" t="s">
        <v>103</v>
      </c>
      <c r="H41" s="133" t="s">
        <v>102</v>
      </c>
      <c r="I41" s="113" t="s">
        <v>934</v>
      </c>
      <c r="J41" s="131" t="s">
        <v>148</v>
      </c>
      <c r="K41" s="110" t="s">
        <v>807</v>
      </c>
      <c r="L41" s="110" t="s">
        <v>961</v>
      </c>
      <c r="M41" s="114" t="s">
        <v>936</v>
      </c>
      <c r="N41" s="3" t="n">
        <v>18</v>
      </c>
      <c r="O41" s="3"/>
      <c r="P41" s="109"/>
      <c r="Q41" s="110"/>
      <c r="R41" s="110"/>
      <c r="S41" s="110"/>
      <c r="T41" s="104" t="s">
        <v>903</v>
      </c>
      <c r="U41" s="110"/>
      <c r="V41" s="104" t="s">
        <v>904</v>
      </c>
      <c r="W41" s="110"/>
      <c r="X41" s="110"/>
      <c r="Y41" s="104" t="s">
        <v>904</v>
      </c>
      <c r="Z41" s="110"/>
      <c r="AA41" s="110"/>
      <c r="AB41" s="110"/>
      <c r="AC41" s="110"/>
      <c r="AD41" s="110"/>
      <c r="AE41" s="110"/>
      <c r="AF41" s="111"/>
      <c r="AG41" s="110"/>
      <c r="AH41" s="3"/>
      <c r="AI41" s="3"/>
    </row>
    <row r="42" customFormat="false" ht="15" hidden="false" customHeight="false" outlineLevel="0" collapsed="false">
      <c r="A42" s="94" t="str">
        <f aca="false">H42&amp;J42</f>
        <v>LLC_BI__Underwriting_Bundle__cLLC_BI__Relationship__c</v>
      </c>
      <c r="B42" s="95" t="n">
        <f aca="false">IF(N42&lt;&gt;"",  IF(O42&lt;&gt;"", N42&amp;", "&amp;O42,N42),"")</f>
        <v>18</v>
      </c>
      <c r="C42" s="104" t="n">
        <v>19</v>
      </c>
      <c r="D42" s="3" t="s">
        <v>944</v>
      </c>
      <c r="E42" s="134" t="s">
        <v>945</v>
      </c>
      <c r="F42" s="97" t="s">
        <v>899</v>
      </c>
      <c r="G42" s="109" t="s">
        <v>103</v>
      </c>
      <c r="H42" s="133" t="s">
        <v>102</v>
      </c>
      <c r="I42" s="113" t="s">
        <v>223</v>
      </c>
      <c r="J42" s="131" t="s">
        <v>222</v>
      </c>
      <c r="K42" s="110" t="s">
        <v>828</v>
      </c>
      <c r="L42" s="110" t="s">
        <v>962</v>
      </c>
      <c r="M42" s="114" t="s">
        <v>940</v>
      </c>
      <c r="N42" s="3" t="n">
        <v>18</v>
      </c>
      <c r="O42" s="3"/>
      <c r="P42" s="109"/>
      <c r="Q42" s="110"/>
      <c r="R42" s="110"/>
      <c r="S42" s="110"/>
      <c r="T42" s="104" t="s">
        <v>903</v>
      </c>
      <c r="U42" s="110"/>
      <c r="V42" s="104" t="s">
        <v>904</v>
      </c>
      <c r="W42" s="110"/>
      <c r="X42" s="110"/>
      <c r="Y42" s="104" t="s">
        <v>904</v>
      </c>
      <c r="Z42" s="110"/>
      <c r="AA42" s="110"/>
      <c r="AB42" s="110"/>
      <c r="AC42" s="110"/>
      <c r="AD42" s="110"/>
      <c r="AE42" s="110"/>
      <c r="AF42" s="111"/>
      <c r="AG42" s="110"/>
      <c r="AH42" s="3"/>
      <c r="AI42" s="3"/>
    </row>
    <row r="43" customFormat="false" ht="15" hidden="false" customHeight="false" outlineLevel="0" collapsed="false">
      <c r="A43" s="94" t="str">
        <f aca="false">H43&amp;J43</f>
        <v>LLC_BI__Underwriting_Bundle__cLLC_BI__Selected_Scale__c</v>
      </c>
      <c r="B43" s="95" t="str">
        <f aca="false">IF(N43&lt;&gt;"",  IF(O43&lt;&gt;"", N43&amp;", "&amp;O43,N43),"")</f>
        <v>See picklist options for lengths</v>
      </c>
      <c r="C43" s="96" t="n">
        <v>20</v>
      </c>
      <c r="D43" s="3"/>
      <c r="E43" s="134" t="s">
        <v>945</v>
      </c>
      <c r="F43" s="135" t="s">
        <v>899</v>
      </c>
      <c r="G43" s="109" t="s">
        <v>103</v>
      </c>
      <c r="H43" s="133" t="s">
        <v>102</v>
      </c>
      <c r="I43" s="113" t="s">
        <v>842</v>
      </c>
      <c r="J43" s="131" t="s">
        <v>841</v>
      </c>
      <c r="K43" s="110" t="s">
        <v>840</v>
      </c>
      <c r="L43" s="110" t="s">
        <v>963</v>
      </c>
      <c r="M43" s="114" t="s">
        <v>913</v>
      </c>
      <c r="N43" s="3" t="s">
        <v>914</v>
      </c>
      <c r="O43" s="3"/>
      <c r="P43" s="109"/>
      <c r="Q43" s="110"/>
      <c r="R43" s="110"/>
      <c r="S43" s="110"/>
      <c r="T43" s="104" t="s">
        <v>903</v>
      </c>
      <c r="U43" s="110"/>
      <c r="V43" s="104" t="s">
        <v>903</v>
      </c>
      <c r="W43" s="110"/>
      <c r="X43" s="110"/>
      <c r="Y43" s="104" t="s">
        <v>904</v>
      </c>
      <c r="Z43" s="110"/>
      <c r="AA43" s="110"/>
      <c r="AB43" s="110"/>
      <c r="AC43" s="110"/>
      <c r="AD43" s="110"/>
      <c r="AE43" s="110"/>
      <c r="AF43" s="111"/>
      <c r="AG43" s="110"/>
      <c r="AH43" s="3"/>
      <c r="AI43" s="3"/>
    </row>
    <row r="44" customFormat="false" ht="15" hidden="false" customHeight="false" outlineLevel="0" collapsed="false">
      <c r="A44" s="94" t="str">
        <f aca="false">H44&amp;J44</f>
        <v>LLC_BI__Underwriting_Bundle__cLLC_BI__Show_Footnotes__c</v>
      </c>
      <c r="B44" s="95" t="str">
        <f aca="false">IF(N44&lt;&gt;"",  IF(O44&lt;&gt;"", N44&amp;", "&amp;O44,N44),"")</f>
        <v>Boolean (True/False)</v>
      </c>
      <c r="C44" s="104" t="n">
        <v>21</v>
      </c>
      <c r="D44" s="3"/>
      <c r="E44" s="134" t="s">
        <v>945</v>
      </c>
      <c r="F44" s="135" t="s">
        <v>899</v>
      </c>
      <c r="G44" s="109" t="s">
        <v>103</v>
      </c>
      <c r="H44" s="133" t="s">
        <v>102</v>
      </c>
      <c r="I44" s="113" t="s">
        <v>838</v>
      </c>
      <c r="J44" s="131" t="s">
        <v>837</v>
      </c>
      <c r="K44" s="110" t="s">
        <v>836</v>
      </c>
      <c r="L44" s="110" t="s">
        <v>964</v>
      </c>
      <c r="M44" s="114" t="s">
        <v>927</v>
      </c>
      <c r="N44" s="3" t="s">
        <v>928</v>
      </c>
      <c r="O44" s="3"/>
      <c r="P44" s="109"/>
      <c r="Q44" s="110"/>
      <c r="R44" s="110"/>
      <c r="S44" s="110"/>
      <c r="T44" s="104" t="s">
        <v>903</v>
      </c>
      <c r="U44" s="110"/>
      <c r="V44" s="104" t="s">
        <v>904</v>
      </c>
      <c r="W44" s="110"/>
      <c r="X44" s="110"/>
      <c r="Y44" s="104" t="s">
        <v>904</v>
      </c>
      <c r="Z44" s="110"/>
      <c r="AA44" s="110"/>
      <c r="AB44" s="110"/>
      <c r="AC44" s="110"/>
      <c r="AD44" s="110"/>
      <c r="AE44" s="110"/>
      <c r="AF44" s="111"/>
      <c r="AG44" s="110"/>
      <c r="AH44" s="3"/>
      <c r="AI44" s="3"/>
    </row>
    <row r="45" customFormat="false" ht="30" hidden="false" customHeight="false" outlineLevel="0" collapsed="false">
      <c r="A45" s="94" t="str">
        <f aca="false">H45&amp;J45</f>
        <v>LLC_BI__Underwriting_Bundle__cLLC_BI__Source_Template__c</v>
      </c>
      <c r="B45" s="95" t="n">
        <f aca="false">IF(N45&lt;&gt;"",  IF(O45&lt;&gt;"", N45&amp;", "&amp;O45,N45),"")</f>
        <v>18</v>
      </c>
      <c r="C45" s="104" t="n">
        <v>22</v>
      </c>
      <c r="D45" s="3"/>
      <c r="E45" s="134" t="s">
        <v>945</v>
      </c>
      <c r="F45" s="97" t="s">
        <v>899</v>
      </c>
      <c r="G45" s="109" t="s">
        <v>103</v>
      </c>
      <c r="H45" s="133" t="s">
        <v>102</v>
      </c>
      <c r="I45" s="113" t="s">
        <v>856</v>
      </c>
      <c r="J45" s="131" t="s">
        <v>855</v>
      </c>
      <c r="K45" s="110" t="s">
        <v>854</v>
      </c>
      <c r="L45" s="110" t="s">
        <v>965</v>
      </c>
      <c r="M45" s="114" t="s">
        <v>902</v>
      </c>
      <c r="N45" s="3" t="n">
        <v>18</v>
      </c>
      <c r="O45" s="3"/>
      <c r="P45" s="109"/>
      <c r="Q45" s="110"/>
      <c r="R45" s="110"/>
      <c r="S45" s="110"/>
      <c r="T45" s="104" t="s">
        <v>903</v>
      </c>
      <c r="U45" s="110"/>
      <c r="V45" s="104" t="s">
        <v>904</v>
      </c>
      <c r="W45" s="110"/>
      <c r="X45" s="110"/>
      <c r="Y45" s="104" t="s">
        <v>904</v>
      </c>
      <c r="Z45" s="110"/>
      <c r="AA45" s="110"/>
      <c r="AB45" s="110"/>
      <c r="AC45" s="110"/>
      <c r="AD45" s="110"/>
      <c r="AE45" s="110"/>
      <c r="AF45" s="111"/>
      <c r="AG45" s="110"/>
      <c r="AH45" s="3"/>
      <c r="AI45" s="3"/>
    </row>
    <row r="46" customFormat="false" ht="15" hidden="true" customHeight="false" outlineLevel="0" collapsed="false">
      <c r="A46" s="94" t="str">
        <f aca="false">H46&amp;J46</f>
        <v>LLC_BI__Underwriting_Bundle__cLLC_BI__Start_Date__c</v>
      </c>
      <c r="B46" s="95" t="str">
        <f aca="false">IF(N46&lt;&gt;"",  IF(O46&lt;&gt;"", N46&amp;", "&amp;O46,N46),"")</f>
        <v/>
      </c>
      <c r="C46" s="149" t="n">
        <v>23</v>
      </c>
      <c r="D46" s="153"/>
      <c r="E46" s="139" t="s">
        <v>945</v>
      </c>
      <c r="F46" s="154" t="s">
        <v>899</v>
      </c>
      <c r="G46" s="141" t="s">
        <v>103</v>
      </c>
      <c r="H46" s="142" t="s">
        <v>102</v>
      </c>
      <c r="I46" s="143" t="s">
        <v>756</v>
      </c>
      <c r="J46" s="147" t="s">
        <v>755</v>
      </c>
      <c r="K46" s="145" t="s">
        <v>830</v>
      </c>
      <c r="L46" s="145" t="s">
        <v>950</v>
      </c>
      <c r="M46" s="144" t="s">
        <v>27</v>
      </c>
      <c r="N46" s="153"/>
      <c r="O46" s="153"/>
      <c r="P46" s="141"/>
      <c r="Q46" s="145"/>
      <c r="R46" s="145"/>
      <c r="S46" s="145"/>
      <c r="T46" s="149" t="s">
        <v>903</v>
      </c>
      <c r="U46" s="145"/>
      <c r="V46" s="137" t="s">
        <v>904</v>
      </c>
      <c r="W46" s="145"/>
      <c r="X46" s="145"/>
      <c r="Y46" s="137" t="s">
        <v>904</v>
      </c>
      <c r="Z46" s="145"/>
      <c r="AA46" s="145"/>
      <c r="AB46" s="145"/>
      <c r="AC46" s="145"/>
      <c r="AD46" s="145"/>
      <c r="AE46" s="145"/>
      <c r="AF46" s="150"/>
      <c r="AG46" s="145"/>
      <c r="AH46" s="3" t="s">
        <v>903</v>
      </c>
      <c r="AI46" s="3"/>
    </row>
    <row r="47" customFormat="false" ht="15" hidden="false" customHeight="false" outlineLevel="0" collapsed="false">
      <c r="A47" s="94" t="str">
        <f aca="false">H47&amp;J47</f>
        <v>LLC_BI__Underwriting_Bundle__cName</v>
      </c>
      <c r="B47" s="95" t="n">
        <f aca="false">IF(N47&lt;&gt;"",  IF(O47&lt;&gt;"", N47&amp;", "&amp;O47,N47),"")</f>
        <v>80</v>
      </c>
      <c r="C47" s="104" t="n">
        <v>24</v>
      </c>
      <c r="D47" s="3" t="s">
        <v>905</v>
      </c>
      <c r="E47" s="134" t="s">
        <v>945</v>
      </c>
      <c r="F47" s="135" t="s">
        <v>899</v>
      </c>
      <c r="G47" s="109" t="s">
        <v>103</v>
      </c>
      <c r="H47" s="133" t="s">
        <v>102</v>
      </c>
      <c r="I47" s="113" t="s">
        <v>810</v>
      </c>
      <c r="J47" s="131" t="s">
        <v>28</v>
      </c>
      <c r="K47" s="110" t="s">
        <v>809</v>
      </c>
      <c r="L47" s="110"/>
      <c r="M47" s="114" t="s">
        <v>925</v>
      </c>
      <c r="N47" s="3" t="n">
        <v>80</v>
      </c>
      <c r="O47" s="3"/>
      <c r="P47" s="109"/>
      <c r="Q47" s="110"/>
      <c r="R47" s="110"/>
      <c r="S47" s="110"/>
      <c r="T47" s="104" t="s">
        <v>903</v>
      </c>
      <c r="U47" s="110"/>
      <c r="V47" s="104" t="s">
        <v>903</v>
      </c>
      <c r="W47" s="110"/>
      <c r="X47" s="110"/>
      <c r="Y47" s="104" t="s">
        <v>904</v>
      </c>
      <c r="Z47" s="110"/>
      <c r="AA47" s="110"/>
      <c r="AB47" s="110"/>
      <c r="AC47" s="110"/>
      <c r="AD47" s="110"/>
      <c r="AE47" s="110"/>
      <c r="AF47" s="111"/>
      <c r="AG47" s="110"/>
      <c r="AH47" s="3"/>
      <c r="AI47" s="3"/>
    </row>
    <row r="48" customFormat="false" ht="15" hidden="false" customHeight="false" outlineLevel="0" collapsed="false">
      <c r="A48" s="94" t="str">
        <f aca="false">H48&amp;J48</f>
        <v>LLC_BI__Underwriting_Bundle__cLLC_BI__Version__c</v>
      </c>
      <c r="B48" s="95" t="n">
        <f aca="false">IF(N48&lt;&gt;"",  IF(O48&lt;&gt;"", N48&amp;", "&amp;O48,N48),"")</f>
        <v>80</v>
      </c>
      <c r="C48" s="104" t="n">
        <v>25</v>
      </c>
      <c r="D48" s="3"/>
      <c r="E48" s="134" t="s">
        <v>945</v>
      </c>
      <c r="F48" s="135" t="s">
        <v>899</v>
      </c>
      <c r="G48" s="109" t="s">
        <v>103</v>
      </c>
      <c r="H48" s="133" t="s">
        <v>102</v>
      </c>
      <c r="I48" s="113" t="s">
        <v>30</v>
      </c>
      <c r="J48" s="131" t="s">
        <v>865</v>
      </c>
      <c r="K48" s="110" t="s">
        <v>864</v>
      </c>
      <c r="L48" s="110" t="s">
        <v>966</v>
      </c>
      <c r="M48" s="114" t="s">
        <v>925</v>
      </c>
      <c r="N48" s="3" t="n">
        <v>80</v>
      </c>
      <c r="O48" s="3"/>
      <c r="P48" s="109"/>
      <c r="Q48" s="110"/>
      <c r="R48" s="110"/>
      <c r="S48" s="110"/>
      <c r="T48" s="104" t="s">
        <v>903</v>
      </c>
      <c r="U48" s="110"/>
      <c r="V48" s="104" t="s">
        <v>904</v>
      </c>
      <c r="W48" s="110"/>
      <c r="X48" s="110"/>
      <c r="Y48" s="104" t="s">
        <v>904</v>
      </c>
      <c r="Z48" s="110"/>
      <c r="AA48" s="110"/>
      <c r="AB48" s="110"/>
      <c r="AC48" s="110"/>
      <c r="AD48" s="110"/>
      <c r="AE48" s="110"/>
      <c r="AF48" s="111"/>
      <c r="AG48" s="110"/>
      <c r="AH48" s="3"/>
      <c r="AI48" s="3"/>
    </row>
    <row r="49" customFormat="false" ht="15" hidden="false" customHeight="false" outlineLevel="0" collapsed="false">
      <c r="A49" s="94" t="str">
        <f aca="false">H49&amp;J49</f>
        <v>LLC_BI__Classification__cLLC_BI__Category__c</v>
      </c>
      <c r="B49" s="95" t="str">
        <f aca="false">IF(N49&lt;&gt;"",  IF(O49&lt;&gt;"", N49&amp;", "&amp;O49,N49),"")</f>
        <v>See picklist options for lengths</v>
      </c>
      <c r="C49" s="96" t="n">
        <v>1</v>
      </c>
      <c r="D49" s="3"/>
      <c r="E49" s="132" t="s">
        <v>945</v>
      </c>
      <c r="F49" s="97" t="s">
        <v>899</v>
      </c>
      <c r="G49" s="3" t="s">
        <v>69</v>
      </c>
      <c r="H49" s="99" t="s">
        <v>68</v>
      </c>
      <c r="I49" s="100" t="s">
        <v>189</v>
      </c>
      <c r="J49" s="155" t="s">
        <v>188</v>
      </c>
      <c r="K49" s="156" t="str">
        <f aca="false">_xlfn.CONCAT(H49,".",J49)</f>
        <v>LLC_BI__Classification__c.LLC_BI__Category__c</v>
      </c>
      <c r="L49" s="3" t="s">
        <v>190</v>
      </c>
      <c r="M49" s="3" t="s">
        <v>913</v>
      </c>
      <c r="N49" s="103" t="s">
        <v>914</v>
      </c>
      <c r="O49" s="3"/>
      <c r="P49" s="3"/>
      <c r="Q49" s="3"/>
      <c r="R49" s="3"/>
      <c r="S49" s="3"/>
      <c r="T49" s="104" t="s">
        <v>903</v>
      </c>
      <c r="U49" s="3"/>
      <c r="V49" s="104" t="s">
        <v>903</v>
      </c>
      <c r="W49" s="3"/>
      <c r="X49" s="3"/>
      <c r="Y49" s="104" t="s">
        <v>904</v>
      </c>
      <c r="Z49" s="3"/>
      <c r="AA49" s="3"/>
      <c r="AB49" s="3"/>
      <c r="AC49" s="3"/>
      <c r="AD49" s="3"/>
      <c r="AE49" s="3"/>
      <c r="AF49" s="3"/>
      <c r="AG49" s="3"/>
      <c r="AH49" s="110"/>
      <c r="AI49" s="110"/>
    </row>
    <row r="50" customFormat="false" ht="15" hidden="false" customHeight="false" outlineLevel="0" collapsed="false">
      <c r="A50" s="94" t="str">
        <f aca="false">H50&amp;J50</f>
        <v>LLC_BI__Classification__cName</v>
      </c>
      <c r="B50" s="95" t="n">
        <f aca="false">IF(N50&lt;&gt;"",  IF(O50&lt;&gt;"", N50&amp;", "&amp;O50,N50),"")</f>
        <v>80</v>
      </c>
      <c r="C50" s="96" t="n">
        <v>2</v>
      </c>
      <c r="D50" s="3" t="s">
        <v>905</v>
      </c>
      <c r="E50" s="134" t="s">
        <v>945</v>
      </c>
      <c r="F50" s="135" t="s">
        <v>899</v>
      </c>
      <c r="G50" s="3" t="s">
        <v>69</v>
      </c>
      <c r="H50" s="99" t="s">
        <v>68</v>
      </c>
      <c r="I50" s="113" t="s">
        <v>157</v>
      </c>
      <c r="J50" s="114" t="s">
        <v>28</v>
      </c>
      <c r="K50" s="115" t="str">
        <f aca="false">_xlfn.CONCAT(H50,".",J50)</f>
        <v>LLC_BI__Classification__c.Name</v>
      </c>
      <c r="L50" s="106"/>
      <c r="M50" s="3" t="s">
        <v>925</v>
      </c>
      <c r="N50" s="116" t="n">
        <v>80</v>
      </c>
      <c r="O50" s="117"/>
      <c r="P50" s="106"/>
      <c r="Q50" s="106"/>
      <c r="R50" s="106"/>
      <c r="S50" s="106"/>
      <c r="T50" s="104" t="s">
        <v>903</v>
      </c>
      <c r="U50" s="106"/>
      <c r="V50" s="104" t="s">
        <v>903</v>
      </c>
      <c r="W50" s="3"/>
      <c r="X50" s="3"/>
      <c r="Y50" s="104" t="s">
        <v>904</v>
      </c>
      <c r="Z50" s="105"/>
      <c r="AA50" s="3"/>
      <c r="AB50" s="3"/>
      <c r="AC50" s="3"/>
      <c r="AD50" s="3"/>
      <c r="AE50" s="3"/>
      <c r="AF50" s="3"/>
      <c r="AG50" s="3"/>
      <c r="AH50" s="3"/>
      <c r="AI50" s="3"/>
    </row>
    <row r="51" customFormat="false" ht="15" hidden="false" customHeight="false" outlineLevel="0" collapsed="false">
      <c r="A51" s="94" t="str">
        <f aca="false">H51&amp;J51</f>
        <v>LLC_BI__Classification__cCreatedById</v>
      </c>
      <c r="B51" s="95" t="n">
        <f aca="false">IF(N51&lt;&gt;"",  IF(O51&lt;&gt;"", N51&amp;", "&amp;O51,N51),"")</f>
        <v>18</v>
      </c>
      <c r="C51" s="96" t="n">
        <v>3</v>
      </c>
      <c r="D51" s="3" t="s">
        <v>905</v>
      </c>
      <c r="E51" s="134" t="s">
        <v>945</v>
      </c>
      <c r="F51" s="132" t="s">
        <v>945</v>
      </c>
      <c r="G51" s="3" t="s">
        <v>69</v>
      </c>
      <c r="H51" s="99" t="s">
        <v>68</v>
      </c>
      <c r="I51" s="56" t="s">
        <v>906</v>
      </c>
      <c r="J51" s="105" t="s">
        <v>168</v>
      </c>
      <c r="K51" s="3" t="str">
        <f aca="false">_xlfn.CONCAT(H51,".",J51)</f>
        <v>LLC_BI__Classification__c.CreatedById</v>
      </c>
      <c r="L51" s="106" t="s">
        <v>907</v>
      </c>
      <c r="M51" s="3" t="s">
        <v>908</v>
      </c>
      <c r="N51" s="107" t="n">
        <v>18</v>
      </c>
      <c r="O51" s="108"/>
      <c r="P51" s="95"/>
      <c r="Q51" s="95"/>
      <c r="R51" s="95"/>
      <c r="S51" s="109"/>
      <c r="T51" s="104" t="s">
        <v>903</v>
      </c>
      <c r="U51" s="109"/>
      <c r="V51" s="104" t="s">
        <v>904</v>
      </c>
      <c r="W51" s="110"/>
      <c r="X51" s="110"/>
      <c r="Y51" s="104" t="s">
        <v>904</v>
      </c>
      <c r="Z51" s="111"/>
      <c r="AA51" s="110"/>
      <c r="AB51" s="110"/>
      <c r="AC51" s="110"/>
      <c r="AD51" s="110"/>
      <c r="AE51" s="110"/>
      <c r="AF51" s="110"/>
      <c r="AG51" s="110"/>
      <c r="AH51" s="3"/>
      <c r="AI51" s="3"/>
    </row>
    <row r="52" customFormat="false" ht="15" hidden="false" customHeight="false" outlineLevel="0" collapsed="false">
      <c r="A52" s="94" t="str">
        <f aca="false">H52&amp;J52</f>
        <v>LLC_BI__Classification__cCreatedDate</v>
      </c>
      <c r="B52" s="95" t="str">
        <f aca="false">IF(N52&lt;&gt;"",  IF(O52&lt;&gt;"", N52&amp;", "&amp;O52,N52),"")</f>
        <v/>
      </c>
      <c r="C52" s="96" t="n">
        <v>4</v>
      </c>
      <c r="D52" s="3" t="s">
        <v>905</v>
      </c>
      <c r="E52" s="134" t="s">
        <v>945</v>
      </c>
      <c r="F52" s="134" t="s">
        <v>945</v>
      </c>
      <c r="G52" s="3" t="s">
        <v>69</v>
      </c>
      <c r="H52" s="99" t="s">
        <v>68</v>
      </c>
      <c r="I52" s="56" t="s">
        <v>165</v>
      </c>
      <c r="J52" s="105" t="s">
        <v>164</v>
      </c>
      <c r="K52" s="3" t="str">
        <f aca="false">_xlfn.CONCAT(H52,".",J52)</f>
        <v>LLC_BI__Classification__c.CreatedDate</v>
      </c>
      <c r="L52" s="106" t="s">
        <v>909</v>
      </c>
      <c r="M52" s="3" t="s">
        <v>910</v>
      </c>
      <c r="N52" s="107"/>
      <c r="O52" s="108"/>
      <c r="P52" s="95"/>
      <c r="Q52" s="95"/>
      <c r="R52" s="95"/>
      <c r="S52" s="109"/>
      <c r="T52" s="104" t="s">
        <v>903</v>
      </c>
      <c r="U52" s="109"/>
      <c r="V52" s="104" t="s">
        <v>904</v>
      </c>
      <c r="W52" s="110"/>
      <c r="X52" s="110"/>
      <c r="Y52" s="104" t="s">
        <v>904</v>
      </c>
      <c r="Z52" s="111"/>
      <c r="AA52" s="110"/>
      <c r="AB52" s="110"/>
      <c r="AC52" s="110"/>
      <c r="AD52" s="110"/>
      <c r="AE52" s="110"/>
      <c r="AF52" s="110"/>
      <c r="AG52" s="110"/>
      <c r="AH52" s="3"/>
      <c r="AI52" s="3"/>
    </row>
    <row r="53" customFormat="false" ht="15" hidden="false" customHeight="false" outlineLevel="0" collapsed="false">
      <c r="A53" s="94" t="str">
        <f aca="false">H53&amp;J53</f>
        <v>LLC_BI__Classification__cCurrencyIsoCode</v>
      </c>
      <c r="B53" s="95" t="str">
        <f aca="false">IF(N53&lt;&gt;"",  IF(O53&lt;&gt;"", N53&amp;", "&amp;O53,N53),"")</f>
        <v>See picklist options for lengths</v>
      </c>
      <c r="C53" s="96" t="n">
        <v>5</v>
      </c>
      <c r="D53" s="112"/>
      <c r="E53" s="134" t="s">
        <v>945</v>
      </c>
      <c r="F53" s="135" t="s">
        <v>899</v>
      </c>
      <c r="G53" s="110" t="s">
        <v>69</v>
      </c>
      <c r="H53" s="99" t="s">
        <v>68</v>
      </c>
      <c r="I53" s="113" t="s">
        <v>911</v>
      </c>
      <c r="J53" s="114" t="s">
        <v>160</v>
      </c>
      <c r="K53" s="115" t="str">
        <f aca="false">_xlfn.CONCAT(H53,".",J53)</f>
        <v>LLC_BI__Classification__c.CurrencyIsoCode</v>
      </c>
      <c r="L53" s="106" t="s">
        <v>912</v>
      </c>
      <c r="M53" s="3" t="s">
        <v>913</v>
      </c>
      <c r="N53" s="116" t="s">
        <v>914</v>
      </c>
      <c r="O53" s="117"/>
      <c r="P53" s="106"/>
      <c r="Q53" s="106"/>
      <c r="R53" s="106"/>
      <c r="S53" s="106"/>
      <c r="T53" s="104" t="s">
        <v>903</v>
      </c>
      <c r="U53" s="106"/>
      <c r="V53" s="104" t="s">
        <v>904</v>
      </c>
      <c r="W53" s="3"/>
      <c r="X53" s="3"/>
      <c r="Y53" s="104" t="s">
        <v>904</v>
      </c>
      <c r="Z53" s="105"/>
      <c r="AA53" s="3"/>
      <c r="AB53" s="3"/>
      <c r="AC53" s="3"/>
      <c r="AD53" s="3"/>
      <c r="AE53" s="3"/>
      <c r="AF53" s="3"/>
      <c r="AG53" s="3"/>
      <c r="AH53" s="3"/>
      <c r="AI53" s="3"/>
    </row>
    <row r="54" customFormat="false" ht="15" hidden="false" customHeight="false" outlineLevel="0" collapsed="false">
      <c r="A54" s="94" t="str">
        <f aca="false">H54&amp;J54</f>
        <v>LLC_BI__Classification__cId</v>
      </c>
      <c r="B54" s="95" t="n">
        <f aca="false">IF(N54&lt;&gt;"",  IF(O54&lt;&gt;"", N54&amp;", "&amp;O54,N54),"")</f>
        <v>18</v>
      </c>
      <c r="C54" s="96" t="n">
        <v>6</v>
      </c>
      <c r="D54" s="3" t="s">
        <v>905</v>
      </c>
      <c r="E54" s="134" t="s">
        <v>945</v>
      </c>
      <c r="F54" s="134" t="s">
        <v>945</v>
      </c>
      <c r="G54" s="3" t="s">
        <v>69</v>
      </c>
      <c r="H54" s="99" t="s">
        <v>68</v>
      </c>
      <c r="I54" s="56" t="s">
        <v>143</v>
      </c>
      <c r="J54" s="118" t="s">
        <v>143</v>
      </c>
      <c r="K54" s="115" t="str">
        <f aca="false">_xlfn.CONCAT(H54,".",J54)</f>
        <v>LLC_BI__Classification__c.Id</v>
      </c>
      <c r="L54" s="123" t="s">
        <v>143</v>
      </c>
      <c r="M54" s="123" t="s">
        <v>143</v>
      </c>
      <c r="N54" s="111" t="n">
        <v>18</v>
      </c>
      <c r="O54" s="3"/>
      <c r="P54" s="119" t="s">
        <v>904</v>
      </c>
      <c r="Q54" s="119" t="s">
        <v>904</v>
      </c>
      <c r="R54" s="3" t="s">
        <v>915</v>
      </c>
      <c r="S54" s="104" t="s">
        <v>904</v>
      </c>
      <c r="T54" s="104" t="s">
        <v>903</v>
      </c>
      <c r="U54" s="3"/>
      <c r="V54" s="104" t="s">
        <v>904</v>
      </c>
      <c r="W54" s="3"/>
      <c r="X54" s="3"/>
      <c r="Y54" s="104" t="s">
        <v>904</v>
      </c>
      <c r="Z54" s="3"/>
      <c r="AA54" s="3"/>
      <c r="AB54" s="3"/>
      <c r="AC54" s="3"/>
      <c r="AD54" s="3"/>
      <c r="AE54" s="3"/>
      <c r="AF54" s="3"/>
      <c r="AG54" s="3"/>
      <c r="AH54" s="3"/>
      <c r="AI54" s="3"/>
    </row>
    <row r="55" customFormat="false" ht="15" hidden="false" customHeight="false" outlineLevel="0" collapsed="false">
      <c r="A55" s="94" t="str">
        <f aca="false">H55&amp;J55</f>
        <v>LLC_BI__Classification__cLastModifiedById</v>
      </c>
      <c r="B55" s="95" t="n">
        <f aca="false">IF(N55&lt;&gt;"",  IF(O55&lt;&gt;"", N55&amp;", "&amp;O55,N55),"")</f>
        <v>18</v>
      </c>
      <c r="C55" s="96" t="n">
        <v>7</v>
      </c>
      <c r="D55" s="3" t="s">
        <v>905</v>
      </c>
      <c r="E55" s="134" t="s">
        <v>945</v>
      </c>
      <c r="F55" s="134" t="s">
        <v>945</v>
      </c>
      <c r="G55" s="3" t="s">
        <v>69</v>
      </c>
      <c r="H55" s="99" t="s">
        <v>68</v>
      </c>
      <c r="I55" s="120" t="s">
        <v>916</v>
      </c>
      <c r="J55" s="121" t="s">
        <v>175</v>
      </c>
      <c r="K55" s="3" t="str">
        <f aca="false">_xlfn.CONCAT(H55,".",J55)</f>
        <v>LLC_BI__Classification__c.LastModifiedById</v>
      </c>
      <c r="L55" s="3" t="s">
        <v>917</v>
      </c>
      <c r="M55" s="3" t="s">
        <v>908</v>
      </c>
      <c r="N55" s="122" t="n">
        <v>18</v>
      </c>
      <c r="O55" s="123"/>
      <c r="P55" s="123"/>
      <c r="Q55" s="123"/>
      <c r="R55" s="123"/>
      <c r="S55" s="110"/>
      <c r="T55" s="104" t="s">
        <v>903</v>
      </c>
      <c r="U55" s="110"/>
      <c r="V55" s="104" t="s">
        <v>904</v>
      </c>
      <c r="W55" s="110"/>
      <c r="X55" s="110"/>
      <c r="Y55" s="104" t="s">
        <v>904</v>
      </c>
      <c r="Z55" s="110"/>
      <c r="AA55" s="110"/>
      <c r="AB55" s="110"/>
      <c r="AC55" s="110"/>
      <c r="AD55" s="110"/>
      <c r="AE55" s="110"/>
      <c r="AF55" s="110"/>
      <c r="AG55" s="110"/>
      <c r="AH55" s="3"/>
      <c r="AI55" s="3"/>
    </row>
    <row r="56" customFormat="false" ht="15" hidden="false" customHeight="false" outlineLevel="0" collapsed="false">
      <c r="A56" s="94" t="str">
        <f aca="false">H56&amp;J56</f>
        <v>LLC_BI__Classification__cLastModifiedDate</v>
      </c>
      <c r="B56" s="95" t="str">
        <f aca="false">IF(N56&lt;&gt;"",  IF(O56&lt;&gt;"", N56&amp;", "&amp;O56,N56),"")</f>
        <v/>
      </c>
      <c r="C56" s="96" t="n">
        <v>8</v>
      </c>
      <c r="D56" s="3" t="s">
        <v>905</v>
      </c>
      <c r="E56" s="134" t="s">
        <v>945</v>
      </c>
      <c r="F56" s="132" t="s">
        <v>945</v>
      </c>
      <c r="G56" s="3" t="s">
        <v>69</v>
      </c>
      <c r="H56" s="99" t="s">
        <v>68</v>
      </c>
      <c r="I56" s="120" t="s">
        <v>173</v>
      </c>
      <c r="J56" s="121" t="s">
        <v>172</v>
      </c>
      <c r="K56" s="3" t="str">
        <f aca="false">_xlfn.CONCAT(H56,".",J56)</f>
        <v>LLC_BI__Classification__c.LastModifiedDate</v>
      </c>
      <c r="L56" s="3" t="s">
        <v>918</v>
      </c>
      <c r="M56" s="3" t="s">
        <v>910</v>
      </c>
      <c r="N56" s="122"/>
      <c r="O56" s="123"/>
      <c r="P56" s="123"/>
      <c r="Q56" s="123"/>
      <c r="R56" s="123"/>
      <c r="S56" s="110"/>
      <c r="T56" s="104" t="s">
        <v>903</v>
      </c>
      <c r="U56" s="110"/>
      <c r="V56" s="104" t="s">
        <v>904</v>
      </c>
      <c r="W56" s="110"/>
      <c r="X56" s="110"/>
      <c r="Y56" s="104" t="s">
        <v>904</v>
      </c>
      <c r="Z56" s="110"/>
      <c r="AA56" s="110"/>
      <c r="AB56" s="110"/>
      <c r="AC56" s="110"/>
      <c r="AD56" s="110"/>
      <c r="AE56" s="110"/>
      <c r="AF56" s="110"/>
      <c r="AG56" s="110"/>
      <c r="AH56" s="3"/>
      <c r="AI56" s="3"/>
    </row>
    <row r="57" customFormat="false" ht="15" hidden="false" customHeight="false" outlineLevel="0" collapsed="false">
      <c r="A57" s="94" t="str">
        <f aca="false">H57&amp;J57</f>
        <v>LLC_BI__Classification__cLLC_BI__lookupKey__c</v>
      </c>
      <c r="B57" s="95" t="n">
        <f aca="false">IF(N57&lt;&gt;"",  IF(O57&lt;&gt;"", N57&amp;", "&amp;O57,N57),"")</f>
        <v>255</v>
      </c>
      <c r="C57" s="96" t="n">
        <v>9</v>
      </c>
      <c r="D57" s="3"/>
      <c r="E57" s="134" t="s">
        <v>945</v>
      </c>
      <c r="F57" s="97" t="s">
        <v>899</v>
      </c>
      <c r="G57" s="110" t="s">
        <v>69</v>
      </c>
      <c r="H57" s="99" t="s">
        <v>68</v>
      </c>
      <c r="I57" s="100" t="s">
        <v>193</v>
      </c>
      <c r="J57" s="157" t="s">
        <v>192</v>
      </c>
      <c r="K57" s="115" t="str">
        <f aca="false">_xlfn.CONCAT(H57,".",J57)</f>
        <v>LLC_BI__Classification__c.LLC_BI__lookupKey__c</v>
      </c>
      <c r="L57" s="3" t="s">
        <v>958</v>
      </c>
      <c r="M57" s="3" t="s">
        <v>925</v>
      </c>
      <c r="N57" s="103" t="n">
        <v>255</v>
      </c>
      <c r="O57" s="3"/>
      <c r="P57" s="3"/>
      <c r="Q57" s="3"/>
      <c r="R57" s="3"/>
      <c r="S57" s="3"/>
      <c r="T57" s="104" t="s">
        <v>903</v>
      </c>
      <c r="U57" s="3"/>
      <c r="V57" s="104" t="s">
        <v>904</v>
      </c>
      <c r="W57" s="3"/>
      <c r="X57" s="3"/>
      <c r="Y57" s="104" t="s">
        <v>904</v>
      </c>
      <c r="Z57" s="3"/>
      <c r="AA57" s="3"/>
      <c r="AB57" s="3"/>
      <c r="AC57" s="3"/>
      <c r="AD57" s="3"/>
      <c r="AE57" s="3"/>
      <c r="AF57" s="3"/>
      <c r="AG57" s="3"/>
      <c r="AH57" s="3"/>
      <c r="AI57" s="3"/>
    </row>
    <row r="58" customFormat="false" ht="15" hidden="false" customHeight="false" outlineLevel="0" collapsed="false">
      <c r="A58" s="94" t="str">
        <f aca="false">H58&amp;J58</f>
        <v>LLC_BI__Classification__cOwnerId</v>
      </c>
      <c r="B58" s="95" t="n">
        <f aca="false">IF(N58&lt;&gt;"",  IF(O58&lt;&gt;"", N58&amp;", "&amp;O58,N58),"")</f>
        <v>18</v>
      </c>
      <c r="C58" s="96" t="n">
        <v>10</v>
      </c>
      <c r="D58" s="3"/>
      <c r="E58" s="134" t="s">
        <v>945</v>
      </c>
      <c r="F58" s="135" t="s">
        <v>899</v>
      </c>
      <c r="G58" s="110" t="s">
        <v>69</v>
      </c>
      <c r="H58" s="99" t="s">
        <v>68</v>
      </c>
      <c r="I58" s="100" t="s">
        <v>934</v>
      </c>
      <c r="J58" s="157" t="s">
        <v>148</v>
      </c>
      <c r="K58" s="115" t="str">
        <f aca="false">_xlfn.CONCAT(H58,".",J58)</f>
        <v>LLC_BI__Classification__c.OwnerId</v>
      </c>
      <c r="L58" s="3" t="s">
        <v>961</v>
      </c>
      <c r="M58" s="3" t="s">
        <v>936</v>
      </c>
      <c r="N58" s="103" t="n">
        <v>18</v>
      </c>
      <c r="O58" s="3"/>
      <c r="P58" s="3"/>
      <c r="Q58" s="3"/>
      <c r="R58" s="3"/>
      <c r="S58" s="3"/>
      <c r="T58" s="104" t="s">
        <v>903</v>
      </c>
      <c r="U58" s="3"/>
      <c r="V58" s="104" t="s">
        <v>904</v>
      </c>
      <c r="W58" s="3"/>
      <c r="X58" s="3"/>
      <c r="Y58" s="104" t="s">
        <v>904</v>
      </c>
      <c r="Z58" s="3"/>
      <c r="AA58" s="3"/>
      <c r="AB58" s="3"/>
      <c r="AC58" s="3"/>
      <c r="AD58" s="3"/>
      <c r="AE58" s="3"/>
      <c r="AF58" s="3"/>
      <c r="AG58" s="3"/>
      <c r="AH58" s="3"/>
      <c r="AI58" s="3"/>
    </row>
    <row r="59" customFormat="false" ht="25.5" hidden="false" customHeight="false" outlineLevel="0" collapsed="false">
      <c r="A59" s="94" t="str">
        <f aca="false">H59&amp;J59</f>
        <v>LLC_BI__Spread_Statement_Type__cLLC_BI__Allow_Record_Filtering__c</v>
      </c>
      <c r="B59" s="95" t="str">
        <f aca="false">IF(N59&lt;&gt;"",  IF(O59&lt;&gt;"", N59&amp;", "&amp;O59,N59),"")</f>
        <v>Boolean (True/False)</v>
      </c>
      <c r="C59" s="158" t="n">
        <v>1</v>
      </c>
      <c r="D59" s="159"/>
      <c r="E59" s="132" t="s">
        <v>945</v>
      </c>
      <c r="F59" s="97" t="s">
        <v>899</v>
      </c>
      <c r="G59" s="160" t="s">
        <v>97</v>
      </c>
      <c r="H59" s="161" t="s">
        <v>96</v>
      </c>
      <c r="I59" s="162" t="s">
        <v>674</v>
      </c>
      <c r="J59" s="133" t="s">
        <v>673</v>
      </c>
      <c r="K59" s="163" t="str">
        <f aca="false">_xlfn.CONCAT(H59,".",J59)</f>
        <v>LLC_BI__Spread_Statement_Type__c.LLC_BI__Allow_Record_Filtering__c</v>
      </c>
      <c r="L59" s="164" t="s">
        <v>967</v>
      </c>
      <c r="M59" s="133" t="s">
        <v>927</v>
      </c>
      <c r="N59" s="165" t="s">
        <v>928</v>
      </c>
      <c r="O59" s="160"/>
      <c r="P59" s="164"/>
      <c r="Q59" s="164"/>
      <c r="R59" s="164"/>
      <c r="S59" s="164"/>
      <c r="T59" s="104" t="s">
        <v>903</v>
      </c>
      <c r="U59" s="164"/>
      <c r="V59" s="166" t="s">
        <v>904</v>
      </c>
      <c r="W59" s="164"/>
      <c r="X59" s="164"/>
      <c r="Y59" s="104" t="s">
        <v>904</v>
      </c>
      <c r="Z59" s="164"/>
      <c r="AA59" s="164"/>
      <c r="AB59" s="164"/>
      <c r="AC59" s="164"/>
      <c r="AD59" s="164"/>
      <c r="AE59" s="164"/>
      <c r="AF59" s="167"/>
      <c r="AG59" s="164"/>
      <c r="AH59" s="3"/>
      <c r="AI59" s="3"/>
    </row>
    <row r="60" customFormat="false" ht="15" hidden="false" customHeight="false" outlineLevel="0" collapsed="false">
      <c r="A60" s="94" t="str">
        <f aca="false">H60&amp;J60</f>
        <v>LLC_BI__Spread_Statement_Type__cLLC_BI__Balance_Total__c</v>
      </c>
      <c r="B60" s="95" t="str">
        <f aca="false">IF(N60&lt;&gt;"",  IF(O60&lt;&gt;"", N60&amp;", "&amp;O60,N60),"")</f>
        <v>Boolean (True/False)</v>
      </c>
      <c r="C60" s="168" t="n">
        <v>2</v>
      </c>
      <c r="D60" s="159"/>
      <c r="E60" s="134" t="s">
        <v>945</v>
      </c>
      <c r="F60" s="135" t="s">
        <v>899</v>
      </c>
      <c r="G60" s="160" t="s">
        <v>97</v>
      </c>
      <c r="H60" s="161" t="s">
        <v>96</v>
      </c>
      <c r="I60" s="162" t="s">
        <v>678</v>
      </c>
      <c r="J60" s="133" t="s">
        <v>677</v>
      </c>
      <c r="K60" s="163" t="str">
        <f aca="false">_xlfn.CONCAT(H60,".",J60)</f>
        <v>LLC_BI__Spread_Statement_Type__c.LLC_BI__Balance_Total__c</v>
      </c>
      <c r="L60" s="164" t="s">
        <v>968</v>
      </c>
      <c r="M60" s="133" t="s">
        <v>927</v>
      </c>
      <c r="N60" s="165" t="s">
        <v>928</v>
      </c>
      <c r="O60" s="160"/>
      <c r="P60" s="164"/>
      <c r="Q60" s="164"/>
      <c r="R60" s="164"/>
      <c r="S60" s="164"/>
      <c r="T60" s="104" t="s">
        <v>903</v>
      </c>
      <c r="U60" s="164"/>
      <c r="V60" s="166" t="s">
        <v>904</v>
      </c>
      <c r="W60" s="164"/>
      <c r="X60" s="164"/>
      <c r="Y60" s="104" t="s">
        <v>904</v>
      </c>
      <c r="Z60" s="164"/>
      <c r="AA60" s="164"/>
      <c r="AB60" s="164"/>
      <c r="AC60" s="164"/>
      <c r="AD60" s="164"/>
      <c r="AE60" s="164"/>
      <c r="AF60" s="167"/>
      <c r="AG60" s="164"/>
      <c r="AH60" s="3"/>
      <c r="AI60" s="3"/>
    </row>
    <row r="61" customFormat="false" ht="15" hidden="true" customHeight="false" outlineLevel="0" collapsed="false">
      <c r="A61" s="94" t="str">
        <f aca="false">H61&amp;J61</f>
        <v>LLC_BI__Spread_Statement_Type__cLLC_BI__Borrower_Type__c</v>
      </c>
      <c r="B61" s="95" t="str">
        <f aca="false">IF(N61&lt;&gt;"",  IF(O61&lt;&gt;"", N61&amp;", "&amp;O61,N61),"")</f>
        <v/>
      </c>
      <c r="C61" s="169" t="n">
        <v>3</v>
      </c>
      <c r="D61" s="170"/>
      <c r="E61" s="139" t="s">
        <v>945</v>
      </c>
      <c r="F61" s="140" t="s">
        <v>899</v>
      </c>
      <c r="G61" s="171" t="s">
        <v>97</v>
      </c>
      <c r="H61" s="172" t="s">
        <v>96</v>
      </c>
      <c r="I61" s="173" t="s">
        <v>682</v>
      </c>
      <c r="J61" s="142" t="s">
        <v>681</v>
      </c>
      <c r="K61" s="174" t="str">
        <f aca="false">_xlfn.CONCAT(H61,".",J61)</f>
        <v>LLC_BI__Spread_Statement_Type__c.LLC_BI__Borrower_Type__c</v>
      </c>
      <c r="L61" s="170" t="s">
        <v>950</v>
      </c>
      <c r="M61" s="142" t="s">
        <v>913</v>
      </c>
      <c r="N61" s="175"/>
      <c r="O61" s="171"/>
      <c r="P61" s="170"/>
      <c r="Q61" s="170"/>
      <c r="R61" s="170"/>
      <c r="S61" s="170"/>
      <c r="T61" s="176" t="s">
        <v>903</v>
      </c>
      <c r="U61" s="170"/>
      <c r="V61" s="177" t="s">
        <v>904</v>
      </c>
      <c r="W61" s="170"/>
      <c r="X61" s="170"/>
      <c r="Y61" s="176" t="s">
        <v>904</v>
      </c>
      <c r="Z61" s="170"/>
      <c r="AA61" s="170"/>
      <c r="AB61" s="170"/>
      <c r="AC61" s="170"/>
      <c r="AD61" s="170"/>
      <c r="AE61" s="170"/>
      <c r="AF61" s="178"/>
      <c r="AG61" s="170"/>
      <c r="AH61" s="3" t="s">
        <v>903</v>
      </c>
      <c r="AI61" s="3"/>
    </row>
    <row r="62" customFormat="false" ht="30" hidden="false" customHeight="false" outlineLevel="0" collapsed="false">
      <c r="A62" s="94" t="str">
        <f aca="false">H62&amp;J62</f>
        <v>LLC_BI__Spread_Statement_Type__cLLC_BI__Bundle__c</v>
      </c>
      <c r="B62" s="95" t="n">
        <f aca="false">IF(N62&lt;&gt;"",  IF(O62&lt;&gt;"", N62&amp;", "&amp;O62,N62),"")</f>
        <v>18</v>
      </c>
      <c r="C62" s="168" t="n">
        <v>4</v>
      </c>
      <c r="D62" s="159" t="s">
        <v>905</v>
      </c>
      <c r="E62" s="134" t="s">
        <v>945</v>
      </c>
      <c r="F62" s="97" t="s">
        <v>899</v>
      </c>
      <c r="G62" s="160" t="s">
        <v>97</v>
      </c>
      <c r="H62" s="161" t="s">
        <v>96</v>
      </c>
      <c r="I62" s="162" t="s">
        <v>237</v>
      </c>
      <c r="J62" s="133" t="s">
        <v>236</v>
      </c>
      <c r="K62" s="163" t="str">
        <f aca="false">_xlfn.CONCAT(H62,".",J62)</f>
        <v>LLC_BI__Spread_Statement_Type__c.LLC_BI__Bundle__c</v>
      </c>
      <c r="L62" s="164" t="s">
        <v>969</v>
      </c>
      <c r="M62" s="133" t="s">
        <v>902</v>
      </c>
      <c r="N62" s="179" t="n">
        <v>18</v>
      </c>
      <c r="O62" s="160"/>
      <c r="P62" s="164"/>
      <c r="Q62" s="164"/>
      <c r="R62" s="164"/>
      <c r="S62" s="164"/>
      <c r="T62" s="104" t="s">
        <v>903</v>
      </c>
      <c r="U62" s="164"/>
      <c r="V62" s="166" t="s">
        <v>904</v>
      </c>
      <c r="W62" s="164"/>
      <c r="X62" s="164"/>
      <c r="Y62" s="104" t="s">
        <v>904</v>
      </c>
      <c r="Z62" s="164"/>
      <c r="AA62" s="164"/>
      <c r="AB62" s="164"/>
      <c r="AC62" s="164"/>
      <c r="AD62" s="164"/>
      <c r="AE62" s="164"/>
      <c r="AF62" s="167"/>
      <c r="AG62" s="164"/>
      <c r="AH62" s="3"/>
      <c r="AI62" s="3"/>
    </row>
    <row r="63" customFormat="false" ht="30" hidden="false" customHeight="false" outlineLevel="0" collapsed="false">
      <c r="A63" s="94" t="str">
        <f aca="false">H63&amp;J63</f>
        <v>LLC_BI__Spread_Statement_Type__cLLC_BI__Calc_Common_Sizing_Record__c</v>
      </c>
      <c r="B63" s="95" t="n">
        <f aca="false">IF(N63&lt;&gt;"",  IF(O63&lt;&gt;"", N63&amp;", "&amp;O63,N63),"")</f>
        <v>18</v>
      </c>
      <c r="C63" s="158" t="n">
        <v>5</v>
      </c>
      <c r="D63" s="159" t="s">
        <v>905</v>
      </c>
      <c r="E63" s="134" t="s">
        <v>945</v>
      </c>
      <c r="F63" s="135" t="s">
        <v>899</v>
      </c>
      <c r="G63" s="160" t="s">
        <v>97</v>
      </c>
      <c r="H63" s="161" t="s">
        <v>96</v>
      </c>
      <c r="I63" s="162" t="s">
        <v>775</v>
      </c>
      <c r="J63" s="133" t="s">
        <v>774</v>
      </c>
      <c r="K63" s="163" t="str">
        <f aca="false">_xlfn.CONCAT(H63,".",J63)</f>
        <v>LLC_BI__Spread_Statement_Type__c.LLC_BI__Calc_Common_Sizing_Record__c</v>
      </c>
      <c r="L63" s="164" t="s">
        <v>970</v>
      </c>
      <c r="M63" s="133" t="s">
        <v>971</v>
      </c>
      <c r="N63" s="179" t="n">
        <v>18</v>
      </c>
      <c r="O63" s="160"/>
      <c r="P63" s="164"/>
      <c r="Q63" s="164"/>
      <c r="R63" s="164"/>
      <c r="S63" s="164"/>
      <c r="T63" s="104" t="s">
        <v>903</v>
      </c>
      <c r="U63" s="164"/>
      <c r="V63" s="166" t="s">
        <v>904</v>
      </c>
      <c r="W63" s="164"/>
      <c r="X63" s="164"/>
      <c r="Y63" s="104" t="s">
        <v>904</v>
      </c>
      <c r="Z63" s="164"/>
      <c r="AA63" s="164"/>
      <c r="AB63" s="164"/>
      <c r="AC63" s="164"/>
      <c r="AD63" s="164"/>
      <c r="AE63" s="164"/>
      <c r="AF63" s="167"/>
      <c r="AG63" s="164"/>
      <c r="AH63" s="3"/>
      <c r="AI63" s="3"/>
    </row>
    <row r="64" customFormat="false" ht="30" hidden="false" customHeight="false" outlineLevel="0" collapsed="false">
      <c r="A64" s="94" t="str">
        <f aca="false">H64&amp;J64</f>
        <v>LLC_BI__Spread_Statement_Type__cLLC_BI__Calc_Common_Sizing_Total_Group__c</v>
      </c>
      <c r="B64" s="95" t="n">
        <f aca="false">IF(N64&lt;&gt;"",  IF(O64&lt;&gt;"", N64&amp;", "&amp;O64,N64),"")</f>
        <v>18</v>
      </c>
      <c r="C64" s="168" t="n">
        <v>6</v>
      </c>
      <c r="D64" s="159"/>
      <c r="E64" s="134" t="s">
        <v>945</v>
      </c>
      <c r="F64" s="135" t="s">
        <v>899</v>
      </c>
      <c r="G64" s="160" t="s">
        <v>97</v>
      </c>
      <c r="H64" s="161" t="s">
        <v>96</v>
      </c>
      <c r="I64" s="162" t="s">
        <v>778</v>
      </c>
      <c r="J64" s="133" t="s">
        <v>777</v>
      </c>
      <c r="K64" s="163" t="str">
        <f aca="false">_xlfn.CONCAT(H64,".",J64)</f>
        <v>LLC_BI__Spread_Statement_Type__c.LLC_BI__Calc_Common_Sizing_Total_Group__c</v>
      </c>
      <c r="L64" s="164" t="s">
        <v>972</v>
      </c>
      <c r="M64" s="133" t="s">
        <v>973</v>
      </c>
      <c r="N64" s="179" t="n">
        <v>18</v>
      </c>
      <c r="O64" s="160"/>
      <c r="P64" s="164"/>
      <c r="Q64" s="164"/>
      <c r="R64" s="164"/>
      <c r="S64" s="164"/>
      <c r="T64" s="104" t="s">
        <v>903</v>
      </c>
      <c r="U64" s="164"/>
      <c r="V64" s="166" t="s">
        <v>904</v>
      </c>
      <c r="W64" s="164"/>
      <c r="X64" s="164"/>
      <c r="Y64" s="104" t="s">
        <v>904</v>
      </c>
      <c r="Z64" s="164"/>
      <c r="AA64" s="164"/>
      <c r="AB64" s="164"/>
      <c r="AC64" s="164"/>
      <c r="AD64" s="164"/>
      <c r="AE64" s="164"/>
      <c r="AF64" s="167"/>
      <c r="AG64" s="164"/>
      <c r="AH64" s="3"/>
      <c r="AI64" s="3"/>
    </row>
    <row r="65" customFormat="false" ht="15" hidden="false" customHeight="false" outlineLevel="0" collapsed="false">
      <c r="A65" s="94" t="str">
        <f aca="false">H65&amp;J65</f>
        <v>LLC_BI__Spread_Statement_Type__cCreatedById</v>
      </c>
      <c r="B65" s="95" t="n">
        <f aca="false">IF(N65&lt;&gt;"",  IF(O65&lt;&gt;"", N65&amp;", "&amp;O65,N65),"")</f>
        <v>18</v>
      </c>
      <c r="C65" s="158" t="n">
        <v>7</v>
      </c>
      <c r="D65" s="159" t="s">
        <v>905</v>
      </c>
      <c r="E65" s="134" t="s">
        <v>945</v>
      </c>
      <c r="F65" s="132" t="s">
        <v>945</v>
      </c>
      <c r="G65" s="160" t="s">
        <v>97</v>
      </c>
      <c r="H65" s="161" t="s">
        <v>96</v>
      </c>
      <c r="I65" s="180" t="s">
        <v>906</v>
      </c>
      <c r="J65" s="164" t="s">
        <v>168</v>
      </c>
      <c r="K65" s="164" t="str">
        <f aca="false">_xlfn.CONCAT(H65,".",J65)</f>
        <v>LLC_BI__Spread_Statement_Type__c.CreatedById</v>
      </c>
      <c r="L65" s="164" t="s">
        <v>907</v>
      </c>
      <c r="M65" s="164" t="s">
        <v>908</v>
      </c>
      <c r="N65" s="181" t="n">
        <v>18</v>
      </c>
      <c r="O65" s="182"/>
      <c r="P65" s="183"/>
      <c r="Q65" s="183"/>
      <c r="R65" s="183"/>
      <c r="S65" s="184"/>
      <c r="T65" s="104" t="s">
        <v>903</v>
      </c>
      <c r="U65" s="184"/>
      <c r="V65" s="166" t="s">
        <v>904</v>
      </c>
      <c r="W65" s="184"/>
      <c r="X65" s="184"/>
      <c r="Y65" s="104" t="s">
        <v>904</v>
      </c>
      <c r="Z65" s="184"/>
      <c r="AA65" s="184"/>
      <c r="AB65" s="184"/>
      <c r="AC65" s="184"/>
      <c r="AD65" s="184"/>
      <c r="AE65" s="184"/>
      <c r="AF65" s="185"/>
      <c r="AG65" s="184"/>
      <c r="AH65" s="3"/>
      <c r="AI65" s="3"/>
    </row>
    <row r="66" customFormat="false" ht="15" hidden="false" customHeight="false" outlineLevel="0" collapsed="false">
      <c r="A66" s="94" t="str">
        <f aca="false">H66&amp;J66</f>
        <v>LLC_BI__Spread_Statement_Type__cCreatedDate</v>
      </c>
      <c r="B66" s="95" t="str">
        <f aca="false">IF(N66&lt;&gt;"",  IF(O66&lt;&gt;"", N66&amp;", "&amp;O66,N66),"")</f>
        <v/>
      </c>
      <c r="C66" s="168" t="n">
        <v>8</v>
      </c>
      <c r="D66" s="159" t="s">
        <v>905</v>
      </c>
      <c r="E66" s="134" t="s">
        <v>945</v>
      </c>
      <c r="F66" s="132" t="s">
        <v>945</v>
      </c>
      <c r="G66" s="160" t="s">
        <v>97</v>
      </c>
      <c r="H66" s="161" t="s">
        <v>96</v>
      </c>
      <c r="I66" s="180" t="s">
        <v>165</v>
      </c>
      <c r="J66" s="164" t="s">
        <v>164</v>
      </c>
      <c r="K66" s="164" t="str">
        <f aca="false">_xlfn.CONCAT(H66,".",J66)</f>
        <v>LLC_BI__Spread_Statement_Type__c.CreatedDate</v>
      </c>
      <c r="L66" s="164" t="s">
        <v>909</v>
      </c>
      <c r="M66" s="164" t="s">
        <v>910</v>
      </c>
      <c r="N66" s="181"/>
      <c r="O66" s="182"/>
      <c r="P66" s="183"/>
      <c r="Q66" s="183"/>
      <c r="R66" s="183"/>
      <c r="S66" s="184"/>
      <c r="T66" s="104" t="s">
        <v>903</v>
      </c>
      <c r="U66" s="184"/>
      <c r="V66" s="166" t="s">
        <v>904</v>
      </c>
      <c r="W66" s="184"/>
      <c r="X66" s="184"/>
      <c r="Y66" s="104" t="s">
        <v>904</v>
      </c>
      <c r="Z66" s="184"/>
      <c r="AA66" s="184"/>
      <c r="AB66" s="184"/>
      <c r="AC66" s="184"/>
      <c r="AD66" s="184"/>
      <c r="AE66" s="184"/>
      <c r="AF66" s="185"/>
      <c r="AG66" s="184"/>
      <c r="AH66" s="3"/>
      <c r="AI66" s="3"/>
    </row>
    <row r="67" customFormat="false" ht="15" hidden="false" customHeight="false" outlineLevel="0" collapsed="false">
      <c r="A67" s="94" t="str">
        <f aca="false">H67&amp;J67</f>
        <v>LLC_BI__Spread_Statement_Type__cCurrencyIsoCode</v>
      </c>
      <c r="B67" s="95" t="str">
        <f aca="false">IF(N67&lt;&gt;"",  IF(O67&lt;&gt;"", N67&amp;", "&amp;O67,N67),"")</f>
        <v>See picklist options for lengths</v>
      </c>
      <c r="C67" s="158" t="n">
        <v>9</v>
      </c>
      <c r="D67" s="159"/>
      <c r="E67" s="134" t="s">
        <v>945</v>
      </c>
      <c r="F67" s="97" t="s">
        <v>899</v>
      </c>
      <c r="G67" s="160" t="s">
        <v>97</v>
      </c>
      <c r="H67" s="161" t="s">
        <v>96</v>
      </c>
      <c r="I67" s="162" t="s">
        <v>911</v>
      </c>
      <c r="J67" s="133" t="s">
        <v>160</v>
      </c>
      <c r="K67" s="163" t="str">
        <f aca="false">_xlfn.CONCAT(H67,".",J67)</f>
        <v>LLC_BI__Spread_Statement_Type__c.CurrencyIsoCode</v>
      </c>
      <c r="L67" s="164" t="s">
        <v>912</v>
      </c>
      <c r="M67" s="133" t="s">
        <v>913</v>
      </c>
      <c r="N67" s="186" t="s">
        <v>914</v>
      </c>
      <c r="O67" s="160"/>
      <c r="P67" s="164"/>
      <c r="Q67" s="164"/>
      <c r="R67" s="164"/>
      <c r="S67" s="164"/>
      <c r="T67" s="104" t="s">
        <v>903</v>
      </c>
      <c r="U67" s="164"/>
      <c r="V67" s="166" t="s">
        <v>904</v>
      </c>
      <c r="W67" s="164"/>
      <c r="X67" s="164"/>
      <c r="Y67" s="104" t="s">
        <v>904</v>
      </c>
      <c r="Z67" s="164"/>
      <c r="AA67" s="164"/>
      <c r="AB67" s="164"/>
      <c r="AC67" s="164"/>
      <c r="AD67" s="164"/>
      <c r="AE67" s="164"/>
      <c r="AF67" s="167"/>
      <c r="AG67" s="164"/>
      <c r="AH67" s="3"/>
      <c r="AI67" s="3"/>
    </row>
    <row r="68" customFormat="false" ht="15" hidden="false" customHeight="false" outlineLevel="0" collapsed="false">
      <c r="A68" s="94" t="str">
        <f aca="false">H68&amp;J68</f>
        <v>LLC_BI__Spread_Statement_Type__cLLC_BI__Description__c</v>
      </c>
      <c r="B68" s="95" t="n">
        <f aca="false">IF(N68&lt;&gt;"",  IF(O68&lt;&gt;"", N68&amp;", "&amp;O68,N68),"")</f>
        <v>255</v>
      </c>
      <c r="C68" s="168" t="n">
        <v>10</v>
      </c>
      <c r="D68" s="159"/>
      <c r="E68" s="134" t="s">
        <v>945</v>
      </c>
      <c r="F68" s="97" t="s">
        <v>899</v>
      </c>
      <c r="G68" s="160" t="s">
        <v>97</v>
      </c>
      <c r="H68" s="161" t="s">
        <v>96</v>
      </c>
      <c r="I68" s="162" t="s">
        <v>1</v>
      </c>
      <c r="J68" s="133" t="s">
        <v>294</v>
      </c>
      <c r="K68" s="163" t="str">
        <f aca="false">_xlfn.CONCAT(H68,".",J68)</f>
        <v>LLC_BI__Spread_Statement_Type__c.LLC_BI__Description__c</v>
      </c>
      <c r="L68" s="164" t="s">
        <v>974</v>
      </c>
      <c r="M68" s="133" t="s">
        <v>949</v>
      </c>
      <c r="N68" s="179" t="n">
        <v>255</v>
      </c>
      <c r="O68" s="160"/>
      <c r="P68" s="164"/>
      <c r="Q68" s="164"/>
      <c r="R68" s="164"/>
      <c r="S68" s="164"/>
      <c r="T68" s="104" t="s">
        <v>903</v>
      </c>
      <c r="U68" s="164"/>
      <c r="V68" s="166" t="s">
        <v>904</v>
      </c>
      <c r="W68" s="164"/>
      <c r="X68" s="164"/>
      <c r="Y68" s="104" t="s">
        <v>904</v>
      </c>
      <c r="Z68" s="164"/>
      <c r="AA68" s="164"/>
      <c r="AB68" s="164"/>
      <c r="AC68" s="164"/>
      <c r="AD68" s="164"/>
      <c r="AE68" s="164"/>
      <c r="AF68" s="167"/>
      <c r="AG68" s="164"/>
      <c r="AH68" s="3"/>
      <c r="AI68" s="3"/>
    </row>
    <row r="69" customFormat="false" ht="25.5" hidden="false" customHeight="false" outlineLevel="0" collapsed="false">
      <c r="A69" s="94" t="str">
        <f aca="false">H69&amp;J69</f>
        <v>LLC_BI__Spread_Statement_Type__cLLC_BI__Display_Common_Sizing__c</v>
      </c>
      <c r="B69" s="95" t="str">
        <f aca="false">IF(N69&lt;&gt;"",  IF(O69&lt;&gt;"", N69&amp;", "&amp;O69,N69),"")</f>
        <v>Boolean (True/False)</v>
      </c>
      <c r="C69" s="158" t="n">
        <v>11</v>
      </c>
      <c r="D69" s="159"/>
      <c r="E69" s="134" t="s">
        <v>945</v>
      </c>
      <c r="F69" s="135" t="s">
        <v>899</v>
      </c>
      <c r="G69" s="160" t="s">
        <v>97</v>
      </c>
      <c r="H69" s="161" t="s">
        <v>96</v>
      </c>
      <c r="I69" s="162" t="s">
        <v>784</v>
      </c>
      <c r="J69" s="133" t="s">
        <v>783</v>
      </c>
      <c r="K69" s="163" t="str">
        <f aca="false">_xlfn.CONCAT(H69,".",J69)</f>
        <v>LLC_BI__Spread_Statement_Type__c.LLC_BI__Display_Common_Sizing__c</v>
      </c>
      <c r="L69" s="164" t="s">
        <v>975</v>
      </c>
      <c r="M69" s="133" t="s">
        <v>927</v>
      </c>
      <c r="N69" s="165" t="s">
        <v>928</v>
      </c>
      <c r="O69" s="160"/>
      <c r="P69" s="164"/>
      <c r="Q69" s="164"/>
      <c r="R69" s="164"/>
      <c r="S69" s="164"/>
      <c r="T69" s="104" t="s">
        <v>903</v>
      </c>
      <c r="U69" s="164"/>
      <c r="V69" s="166" t="s">
        <v>904</v>
      </c>
      <c r="W69" s="164"/>
      <c r="X69" s="164"/>
      <c r="Y69" s="104" t="s">
        <v>904</v>
      </c>
      <c r="Z69" s="164"/>
      <c r="AA69" s="164"/>
      <c r="AB69" s="164"/>
      <c r="AC69" s="164"/>
      <c r="AD69" s="164"/>
      <c r="AE69" s="164"/>
      <c r="AF69" s="167"/>
      <c r="AG69" s="164"/>
      <c r="AH69" s="3"/>
      <c r="AI69" s="3"/>
    </row>
    <row r="70" customFormat="false" ht="25.5" hidden="false" customHeight="false" outlineLevel="0" collapsed="false">
      <c r="A70" s="94" t="str">
        <f aca="false">H70&amp;J70</f>
        <v>LLC_BI__Spread_Statement_Type__cLLC_BI__Display_Projection_Drivers__c</v>
      </c>
      <c r="B70" s="95" t="str">
        <f aca="false">IF(N70&lt;&gt;"",  IF(O70&lt;&gt;"", N70&amp;", "&amp;O70,N70),"")</f>
        <v>Boolean (True/False)</v>
      </c>
      <c r="C70" s="168" t="n">
        <v>12</v>
      </c>
      <c r="D70" s="159"/>
      <c r="E70" s="134" t="s">
        <v>945</v>
      </c>
      <c r="F70" s="135" t="s">
        <v>899</v>
      </c>
      <c r="G70" s="160" t="s">
        <v>97</v>
      </c>
      <c r="H70" s="161" t="s">
        <v>96</v>
      </c>
      <c r="I70" s="162" t="s">
        <v>799</v>
      </c>
      <c r="J70" s="133" t="s">
        <v>798</v>
      </c>
      <c r="K70" s="163" t="str">
        <f aca="false">_xlfn.CONCAT(H70,".",J70)</f>
        <v>LLC_BI__Spread_Statement_Type__c.LLC_BI__Display_Projection_Drivers__c</v>
      </c>
      <c r="L70" s="164" t="s">
        <v>976</v>
      </c>
      <c r="M70" s="133" t="s">
        <v>927</v>
      </c>
      <c r="N70" s="165" t="s">
        <v>928</v>
      </c>
      <c r="O70" s="160"/>
      <c r="P70" s="164"/>
      <c r="Q70" s="164"/>
      <c r="R70" s="164"/>
      <c r="S70" s="164"/>
      <c r="T70" s="104" t="s">
        <v>903</v>
      </c>
      <c r="U70" s="164"/>
      <c r="V70" s="166" t="s">
        <v>904</v>
      </c>
      <c r="W70" s="164"/>
      <c r="X70" s="164"/>
      <c r="Y70" s="104" t="s">
        <v>904</v>
      </c>
      <c r="Z70" s="164"/>
      <c r="AA70" s="164"/>
      <c r="AB70" s="164"/>
      <c r="AC70" s="164"/>
      <c r="AD70" s="164"/>
      <c r="AE70" s="164"/>
      <c r="AF70" s="167"/>
      <c r="AG70" s="164"/>
      <c r="AH70" s="3"/>
      <c r="AI70" s="3"/>
    </row>
    <row r="71" customFormat="false" ht="15" hidden="false" customHeight="false" outlineLevel="0" collapsed="false">
      <c r="A71" s="94" t="str">
        <f aca="false">H71&amp;J71</f>
        <v>LLC_BI__Spread_Statement_Type__cLLC_BI__Display_Trend__c</v>
      </c>
      <c r="B71" s="95" t="str">
        <f aca="false">IF(N71&lt;&gt;"",  IF(O71&lt;&gt;"", N71&amp;", "&amp;O71,N71),"")</f>
        <v>Boolean (True/False)</v>
      </c>
      <c r="C71" s="158" t="n">
        <v>13</v>
      </c>
      <c r="D71" s="159"/>
      <c r="E71" s="134" t="s">
        <v>945</v>
      </c>
      <c r="F71" s="135" t="s">
        <v>899</v>
      </c>
      <c r="G71" s="160" t="s">
        <v>97</v>
      </c>
      <c r="H71" s="161" t="s">
        <v>96</v>
      </c>
      <c r="I71" s="162" t="s">
        <v>791</v>
      </c>
      <c r="J71" s="133" t="s">
        <v>790</v>
      </c>
      <c r="K71" s="163" t="str">
        <f aca="false">_xlfn.CONCAT(H71,".",J71)</f>
        <v>LLC_BI__Spread_Statement_Type__c.LLC_BI__Display_Trend__c</v>
      </c>
      <c r="L71" s="164" t="s">
        <v>977</v>
      </c>
      <c r="M71" s="133" t="s">
        <v>927</v>
      </c>
      <c r="N71" s="165" t="s">
        <v>928</v>
      </c>
      <c r="O71" s="160"/>
      <c r="P71" s="164"/>
      <c r="Q71" s="164"/>
      <c r="R71" s="164"/>
      <c r="S71" s="164"/>
      <c r="T71" s="104" t="s">
        <v>903</v>
      </c>
      <c r="U71" s="164"/>
      <c r="V71" s="166" t="s">
        <v>904</v>
      </c>
      <c r="W71" s="164"/>
      <c r="X71" s="164"/>
      <c r="Y71" s="104" t="s">
        <v>904</v>
      </c>
      <c r="Z71" s="164"/>
      <c r="AA71" s="164"/>
      <c r="AB71" s="164"/>
      <c r="AC71" s="164"/>
      <c r="AD71" s="164"/>
      <c r="AE71" s="164"/>
      <c r="AF71" s="167"/>
      <c r="AG71" s="164"/>
      <c r="AH71" s="3"/>
      <c r="AI71" s="3"/>
    </row>
    <row r="72" customFormat="false" ht="15" hidden="true" customHeight="false" outlineLevel="0" collapsed="false">
      <c r="A72" s="94" t="str">
        <f aca="false">H72&amp;J72</f>
        <v>LLC_BI__Spread_Statement_Type__cLLC_BI__End_Date__c</v>
      </c>
      <c r="B72" s="95" t="str">
        <f aca="false">IF(N72&lt;&gt;"",  IF(O72&lt;&gt;"", N72&amp;", "&amp;O72,N72),"")</f>
        <v/>
      </c>
      <c r="C72" s="187" t="n">
        <v>14</v>
      </c>
      <c r="D72" s="170"/>
      <c r="E72" s="139" t="s">
        <v>945</v>
      </c>
      <c r="F72" s="140" t="s">
        <v>899</v>
      </c>
      <c r="G72" s="171" t="s">
        <v>97</v>
      </c>
      <c r="H72" s="172" t="s">
        <v>96</v>
      </c>
      <c r="I72" s="173" t="s">
        <v>692</v>
      </c>
      <c r="J72" s="142" t="s">
        <v>691</v>
      </c>
      <c r="K72" s="174" t="str">
        <f aca="false">_xlfn.CONCAT(H72,".",J72)</f>
        <v>LLC_BI__Spread_Statement_Type__c.LLC_BI__End_Date__c</v>
      </c>
      <c r="L72" s="170" t="s">
        <v>950</v>
      </c>
      <c r="M72" s="142" t="s">
        <v>27</v>
      </c>
      <c r="N72" s="175"/>
      <c r="O72" s="171"/>
      <c r="P72" s="170"/>
      <c r="Q72" s="170"/>
      <c r="R72" s="170"/>
      <c r="S72" s="170"/>
      <c r="T72" s="176" t="s">
        <v>903</v>
      </c>
      <c r="U72" s="170"/>
      <c r="V72" s="177" t="s">
        <v>904</v>
      </c>
      <c r="W72" s="170"/>
      <c r="X72" s="170"/>
      <c r="Y72" s="176" t="s">
        <v>904</v>
      </c>
      <c r="Z72" s="170"/>
      <c r="AA72" s="170"/>
      <c r="AB72" s="170"/>
      <c r="AC72" s="170"/>
      <c r="AD72" s="170"/>
      <c r="AE72" s="170"/>
      <c r="AF72" s="178"/>
      <c r="AG72" s="170"/>
      <c r="AH72" s="3" t="s">
        <v>903</v>
      </c>
    </row>
    <row r="73" customFormat="false" ht="15" hidden="true" customHeight="false" outlineLevel="0" collapsed="false">
      <c r="A73" s="94" t="str">
        <f aca="false">H73&amp;J73</f>
        <v>LLC_BI__Spread_Statement_Type__cLLC_BI__End_Date_Quarter__c</v>
      </c>
      <c r="B73" s="95" t="str">
        <f aca="false">IF(N73&lt;&gt;"",  IF(O73&lt;&gt;"", N73&amp;", "&amp;O73,N73),"")</f>
        <v/>
      </c>
      <c r="C73" s="169" t="n">
        <v>15</v>
      </c>
      <c r="D73" s="170" t="s">
        <v>944</v>
      </c>
      <c r="E73" s="139" t="s">
        <v>945</v>
      </c>
      <c r="F73" s="140" t="s">
        <v>899</v>
      </c>
      <c r="G73" s="171" t="s">
        <v>97</v>
      </c>
      <c r="H73" s="172" t="s">
        <v>96</v>
      </c>
      <c r="I73" s="173" t="s">
        <v>688</v>
      </c>
      <c r="J73" s="142" t="s">
        <v>687</v>
      </c>
      <c r="K73" s="174" t="str">
        <f aca="false">_xlfn.CONCAT(H73,".",J73)</f>
        <v>LLC_BI__Spread_Statement_Type__c.LLC_BI__End_Date_Quarter__c</v>
      </c>
      <c r="L73" s="170" t="s">
        <v>950</v>
      </c>
      <c r="M73" s="142" t="s">
        <v>978</v>
      </c>
      <c r="N73" s="175"/>
      <c r="O73" s="171"/>
      <c r="P73" s="170"/>
      <c r="Q73" s="170"/>
      <c r="R73" s="170"/>
      <c r="S73" s="170"/>
      <c r="T73" s="176" t="s">
        <v>903</v>
      </c>
      <c r="U73" s="170"/>
      <c r="V73" s="177" t="s">
        <v>904</v>
      </c>
      <c r="W73" s="170"/>
      <c r="X73" s="170"/>
      <c r="Y73" s="176" t="s">
        <v>904</v>
      </c>
      <c r="Z73" s="170"/>
      <c r="AA73" s="170"/>
      <c r="AB73" s="170"/>
      <c r="AC73" s="170"/>
      <c r="AD73" s="170"/>
      <c r="AE73" s="170"/>
      <c r="AF73" s="178"/>
      <c r="AG73" s="170"/>
      <c r="AH73" s="3" t="s">
        <v>903</v>
      </c>
    </row>
    <row r="74" customFormat="false" ht="15" hidden="false" customHeight="false" outlineLevel="0" collapsed="false">
      <c r="A74" s="94" t="str">
        <f aca="false">H74&amp;J74</f>
        <v>LLC_BI__Spread_Statement_Type__cLLC_BI__Entity_Type__c</v>
      </c>
      <c r="B74" s="95" t="str">
        <f aca="false">IF(N74&lt;&gt;"",  IF(O74&lt;&gt;"", N74&amp;", "&amp;O74,N74),"")</f>
        <v>See picklist options for lengths</v>
      </c>
      <c r="C74" s="168" t="n">
        <v>16</v>
      </c>
      <c r="D74" s="159"/>
      <c r="E74" s="134" t="s">
        <v>945</v>
      </c>
      <c r="F74" s="135" t="s">
        <v>899</v>
      </c>
      <c r="G74" s="160" t="s">
        <v>97</v>
      </c>
      <c r="H74" s="161" t="s">
        <v>96</v>
      </c>
      <c r="I74" s="162" t="s">
        <v>695</v>
      </c>
      <c r="J74" s="133" t="s">
        <v>694</v>
      </c>
      <c r="K74" s="163" t="str">
        <f aca="false">_xlfn.CONCAT(H74,".",J74)</f>
        <v>LLC_BI__Spread_Statement_Type__c.LLC_BI__Entity_Type__c</v>
      </c>
      <c r="L74" s="164" t="s">
        <v>979</v>
      </c>
      <c r="M74" s="133" t="s">
        <v>913</v>
      </c>
      <c r="N74" s="186" t="s">
        <v>914</v>
      </c>
      <c r="O74" s="160"/>
      <c r="P74" s="164"/>
      <c r="Q74" s="164"/>
      <c r="R74" s="164"/>
      <c r="S74" s="164"/>
      <c r="T74" s="104" t="s">
        <v>903</v>
      </c>
      <c r="U74" s="164"/>
      <c r="V74" s="166" t="s">
        <v>904</v>
      </c>
      <c r="W74" s="164"/>
      <c r="X74" s="164"/>
      <c r="Y74" s="104" t="s">
        <v>904</v>
      </c>
      <c r="Z74" s="164"/>
      <c r="AA74" s="164"/>
      <c r="AB74" s="164"/>
      <c r="AC74" s="164"/>
      <c r="AD74" s="164"/>
      <c r="AE74" s="164"/>
      <c r="AF74" s="167"/>
      <c r="AG74" s="164"/>
      <c r="AH74" s="3"/>
    </row>
    <row r="75" customFormat="false" ht="15" hidden="false" customHeight="false" outlineLevel="0" collapsed="false">
      <c r="A75" s="94" t="str">
        <f aca="false">H75&amp;J75</f>
        <v>LLC_BI__Spread_Statement_Type__cLLC_BI__Group_Columns__c</v>
      </c>
      <c r="B75" s="95" t="str">
        <f aca="false">IF(N75&lt;&gt;"",  IF(O75&lt;&gt;"", N75&amp;", "&amp;O75,N75),"")</f>
        <v>Boolean (True/False)</v>
      </c>
      <c r="C75" s="158" t="n">
        <v>17</v>
      </c>
      <c r="D75" s="159"/>
      <c r="E75" s="132" t="s">
        <v>945</v>
      </c>
      <c r="F75" s="135" t="s">
        <v>899</v>
      </c>
      <c r="G75" s="160" t="s">
        <v>97</v>
      </c>
      <c r="H75" s="161" t="s">
        <v>96</v>
      </c>
      <c r="I75" s="162" t="s">
        <v>698</v>
      </c>
      <c r="J75" s="133" t="s">
        <v>697</v>
      </c>
      <c r="K75" s="163" t="str">
        <f aca="false">_xlfn.CONCAT(H75,".",J75)</f>
        <v>LLC_BI__Spread_Statement_Type__c.LLC_BI__Group_Columns__c</v>
      </c>
      <c r="L75" s="164" t="s">
        <v>980</v>
      </c>
      <c r="M75" s="133" t="s">
        <v>927</v>
      </c>
      <c r="N75" s="165" t="s">
        <v>928</v>
      </c>
      <c r="O75" s="160"/>
      <c r="P75" s="164"/>
      <c r="Q75" s="164"/>
      <c r="R75" s="164"/>
      <c r="S75" s="164"/>
      <c r="T75" s="104" t="s">
        <v>903</v>
      </c>
      <c r="U75" s="164"/>
      <c r="V75" s="166" t="s">
        <v>904</v>
      </c>
      <c r="W75" s="164"/>
      <c r="X75" s="164"/>
      <c r="Y75" s="104" t="s">
        <v>904</v>
      </c>
      <c r="Z75" s="164"/>
      <c r="AA75" s="164"/>
      <c r="AB75" s="164"/>
      <c r="AC75" s="164"/>
      <c r="AD75" s="164"/>
      <c r="AE75" s="164"/>
      <c r="AF75" s="167"/>
      <c r="AG75" s="164"/>
      <c r="AH75" s="3"/>
    </row>
    <row r="76" customFormat="false" ht="15" hidden="false" customHeight="false" outlineLevel="0" collapsed="false">
      <c r="A76" s="94" t="str">
        <f aca="false">H76&amp;J76</f>
        <v>LLC_BI__Spread_Statement_Type__cId</v>
      </c>
      <c r="B76" s="95" t="n">
        <f aca="false">IF(N76&lt;&gt;"",  IF(O76&lt;&gt;"", N76&amp;", "&amp;O76,N76),"")</f>
        <v>18</v>
      </c>
      <c r="C76" s="188" t="n">
        <v>18</v>
      </c>
      <c r="D76" s="159" t="s">
        <v>905</v>
      </c>
      <c r="E76" s="134" t="s">
        <v>945</v>
      </c>
      <c r="F76" s="132" t="s">
        <v>945</v>
      </c>
      <c r="G76" s="189" t="s">
        <v>97</v>
      </c>
      <c r="H76" s="161" t="s">
        <v>96</v>
      </c>
      <c r="I76" s="180" t="s">
        <v>143</v>
      </c>
      <c r="J76" s="161" t="s">
        <v>143</v>
      </c>
      <c r="K76" s="163" t="str">
        <f aca="false">_xlfn.CONCAT(H76,".",J76)</f>
        <v>LLC_BI__Spread_Statement_Type__c.Id</v>
      </c>
      <c r="L76" s="183" t="s">
        <v>143</v>
      </c>
      <c r="M76" s="183" t="s">
        <v>143</v>
      </c>
      <c r="N76" s="181" t="n">
        <v>18</v>
      </c>
      <c r="O76" s="182"/>
      <c r="P76" s="183" t="s">
        <v>981</v>
      </c>
      <c r="Q76" s="183" t="s">
        <v>981</v>
      </c>
      <c r="R76" s="183" t="s">
        <v>915</v>
      </c>
      <c r="S76" s="164" t="s">
        <v>981</v>
      </c>
      <c r="T76" s="104" t="s">
        <v>903</v>
      </c>
      <c r="U76" s="164"/>
      <c r="V76" s="166" t="s">
        <v>904</v>
      </c>
      <c r="W76" s="164"/>
      <c r="X76" s="164"/>
      <c r="Y76" s="104" t="s">
        <v>904</v>
      </c>
      <c r="Z76" s="164"/>
      <c r="AA76" s="164"/>
      <c r="AB76" s="164"/>
      <c r="AC76" s="164"/>
      <c r="AD76" s="164"/>
      <c r="AE76" s="164"/>
      <c r="AF76" s="167"/>
      <c r="AG76" s="164"/>
      <c r="AH76" s="3"/>
    </row>
    <row r="77" customFormat="false" ht="15" hidden="true" customHeight="false" outlineLevel="0" collapsed="false">
      <c r="A77" s="94" t="str">
        <f aca="false">H77&amp;J77</f>
        <v>LLC_BI__Spread_Statement_Type__cLLC_BI__Is_Balance_Sheet__c</v>
      </c>
      <c r="B77" s="95" t="str">
        <f aca="false">IF(N77&lt;&gt;"",  IF(O77&lt;&gt;"", N77&amp;", "&amp;O77,N77),"")</f>
        <v/>
      </c>
      <c r="C77" s="169" t="n">
        <v>19</v>
      </c>
      <c r="D77" s="190" t="s">
        <v>944</v>
      </c>
      <c r="E77" s="139" t="s">
        <v>945</v>
      </c>
      <c r="F77" s="140" t="s">
        <v>899</v>
      </c>
      <c r="G77" s="171" t="s">
        <v>97</v>
      </c>
      <c r="H77" s="191" t="s">
        <v>96</v>
      </c>
      <c r="I77" s="173" t="s">
        <v>706</v>
      </c>
      <c r="J77" s="142" t="s">
        <v>705</v>
      </c>
      <c r="K77" s="174" t="str">
        <f aca="false">_xlfn.CONCAT(H77,".",J77)</f>
        <v>LLC_BI__Spread_Statement_Type__c.LLC_BI__Is_Balance_Sheet__c</v>
      </c>
      <c r="L77" s="170" t="s">
        <v>950</v>
      </c>
      <c r="M77" s="142" t="s">
        <v>978</v>
      </c>
      <c r="N77" s="175"/>
      <c r="O77" s="171"/>
      <c r="P77" s="170"/>
      <c r="Q77" s="170"/>
      <c r="R77" s="170"/>
      <c r="S77" s="170"/>
      <c r="T77" s="176" t="s">
        <v>903</v>
      </c>
      <c r="U77" s="170"/>
      <c r="V77" s="177" t="s">
        <v>904</v>
      </c>
      <c r="W77" s="170"/>
      <c r="X77" s="170"/>
      <c r="Y77" s="176" t="s">
        <v>904</v>
      </c>
      <c r="Z77" s="170"/>
      <c r="AA77" s="170"/>
      <c r="AB77" s="170"/>
      <c r="AC77" s="170"/>
      <c r="AD77" s="170"/>
      <c r="AE77" s="170"/>
      <c r="AF77" s="178"/>
      <c r="AG77" s="170"/>
      <c r="AH77" s="3" t="s">
        <v>903</v>
      </c>
    </row>
    <row r="78" customFormat="false" ht="15" hidden="true" customHeight="false" outlineLevel="0" collapsed="false">
      <c r="A78" s="94" t="str">
        <f aca="false">H78&amp;J78</f>
        <v>LLC_BI__Spread_Statement_Type__cLLC_BI__Is_Budget__c</v>
      </c>
      <c r="B78" s="95" t="str">
        <f aca="false">IF(N78&lt;&gt;"",  IF(O78&lt;&gt;"", N78&amp;", "&amp;O78,N78),"")</f>
        <v/>
      </c>
      <c r="C78" s="187" t="n">
        <v>20</v>
      </c>
      <c r="D78" s="190" t="s">
        <v>944</v>
      </c>
      <c r="E78" s="139" t="s">
        <v>945</v>
      </c>
      <c r="F78" s="140" t="s">
        <v>899</v>
      </c>
      <c r="G78" s="171" t="s">
        <v>97</v>
      </c>
      <c r="H78" s="191" t="s">
        <v>96</v>
      </c>
      <c r="I78" s="173" t="s">
        <v>710</v>
      </c>
      <c r="J78" s="142" t="s">
        <v>709</v>
      </c>
      <c r="K78" s="174" t="str">
        <f aca="false">_xlfn.CONCAT(H78,".",J78)</f>
        <v>LLC_BI__Spread_Statement_Type__c.LLC_BI__Is_Budget__c</v>
      </c>
      <c r="L78" s="170" t="s">
        <v>950</v>
      </c>
      <c r="M78" s="142" t="s">
        <v>978</v>
      </c>
      <c r="N78" s="175"/>
      <c r="O78" s="171"/>
      <c r="P78" s="170"/>
      <c r="Q78" s="170"/>
      <c r="R78" s="170"/>
      <c r="S78" s="170"/>
      <c r="T78" s="176" t="s">
        <v>903</v>
      </c>
      <c r="U78" s="170"/>
      <c r="V78" s="177" t="s">
        <v>904</v>
      </c>
      <c r="W78" s="170"/>
      <c r="X78" s="170"/>
      <c r="Y78" s="176" t="s">
        <v>904</v>
      </c>
      <c r="Z78" s="170"/>
      <c r="AA78" s="170"/>
      <c r="AB78" s="170"/>
      <c r="AC78" s="170"/>
      <c r="AD78" s="170"/>
      <c r="AE78" s="170"/>
      <c r="AF78" s="178"/>
      <c r="AG78" s="170"/>
      <c r="AH78" s="3" t="s">
        <v>903</v>
      </c>
    </row>
    <row r="79" customFormat="false" ht="15" hidden="true" customHeight="false" outlineLevel="0" collapsed="false">
      <c r="A79" s="94" t="str">
        <f aca="false">H79&amp;J79</f>
        <v>LLC_BI__Spread_Statement_Type__cLLC_BI__Is_Global_Analysis__c</v>
      </c>
      <c r="B79" s="95" t="str">
        <f aca="false">IF(N79&lt;&gt;"",  IF(O79&lt;&gt;"", N79&amp;", "&amp;O79,N79),"")</f>
        <v/>
      </c>
      <c r="C79" s="169" t="n">
        <v>21</v>
      </c>
      <c r="D79" s="190" t="s">
        <v>944</v>
      </c>
      <c r="E79" s="139" t="s">
        <v>945</v>
      </c>
      <c r="F79" s="140" t="s">
        <v>899</v>
      </c>
      <c r="G79" s="171" t="s">
        <v>97</v>
      </c>
      <c r="H79" s="191" t="s">
        <v>96</v>
      </c>
      <c r="I79" s="173" t="s">
        <v>771</v>
      </c>
      <c r="J79" s="142" t="s">
        <v>770</v>
      </c>
      <c r="K79" s="174" t="str">
        <f aca="false">_xlfn.CONCAT(H79,".",J79)</f>
        <v>LLC_BI__Spread_Statement_Type__c.LLC_BI__Is_Global_Analysis__c</v>
      </c>
      <c r="L79" s="170" t="s">
        <v>950</v>
      </c>
      <c r="M79" s="142" t="s">
        <v>982</v>
      </c>
      <c r="N79" s="175"/>
      <c r="O79" s="171"/>
      <c r="P79" s="170"/>
      <c r="Q79" s="170"/>
      <c r="R79" s="170"/>
      <c r="S79" s="170"/>
      <c r="T79" s="176" t="s">
        <v>903</v>
      </c>
      <c r="U79" s="170"/>
      <c r="V79" s="177" t="s">
        <v>904</v>
      </c>
      <c r="W79" s="170"/>
      <c r="X79" s="170"/>
      <c r="Y79" s="176" t="s">
        <v>904</v>
      </c>
      <c r="Z79" s="170"/>
      <c r="AA79" s="170"/>
      <c r="AB79" s="170"/>
      <c r="AC79" s="170"/>
      <c r="AD79" s="170"/>
      <c r="AE79" s="170"/>
      <c r="AF79" s="178"/>
      <c r="AG79" s="170"/>
      <c r="AH79" s="3" t="s">
        <v>903</v>
      </c>
    </row>
    <row r="80" customFormat="false" ht="25.5" hidden="true" customHeight="false" outlineLevel="0" collapsed="false">
      <c r="A80" s="94" t="str">
        <f aca="false">H80&amp;J80</f>
        <v>LLC_BI__Spread_Statement_Type__cLLC_BI__Is_Income_Statement__c</v>
      </c>
      <c r="B80" s="95" t="str">
        <f aca="false">IF(N80&lt;&gt;"",  IF(O80&lt;&gt;"", N80&amp;", "&amp;O80,N80),"")</f>
        <v/>
      </c>
      <c r="C80" s="187" t="n">
        <v>22</v>
      </c>
      <c r="D80" s="190" t="s">
        <v>944</v>
      </c>
      <c r="E80" s="139" t="s">
        <v>945</v>
      </c>
      <c r="F80" s="140" t="s">
        <v>899</v>
      </c>
      <c r="G80" s="171" t="s">
        <v>97</v>
      </c>
      <c r="H80" s="191" t="s">
        <v>96</v>
      </c>
      <c r="I80" s="173" t="s">
        <v>718</v>
      </c>
      <c r="J80" s="142" t="s">
        <v>717</v>
      </c>
      <c r="K80" s="174" t="str">
        <f aca="false">_xlfn.CONCAT(H80,".",J80)</f>
        <v>LLC_BI__Spread_Statement_Type__c.LLC_BI__Is_Income_Statement__c</v>
      </c>
      <c r="L80" s="170" t="s">
        <v>950</v>
      </c>
      <c r="M80" s="142" t="s">
        <v>978</v>
      </c>
      <c r="N80" s="175"/>
      <c r="O80" s="171"/>
      <c r="P80" s="170"/>
      <c r="Q80" s="170"/>
      <c r="R80" s="170"/>
      <c r="S80" s="170"/>
      <c r="T80" s="176" t="s">
        <v>903</v>
      </c>
      <c r="U80" s="170"/>
      <c r="V80" s="177" t="s">
        <v>904</v>
      </c>
      <c r="W80" s="170"/>
      <c r="X80" s="170"/>
      <c r="Y80" s="176" t="s">
        <v>904</v>
      </c>
      <c r="Z80" s="170"/>
      <c r="AA80" s="170"/>
      <c r="AB80" s="170"/>
      <c r="AC80" s="170"/>
      <c r="AD80" s="170"/>
      <c r="AE80" s="170"/>
      <c r="AF80" s="178"/>
      <c r="AG80" s="170"/>
      <c r="AH80" s="3" t="s">
        <v>903</v>
      </c>
    </row>
    <row r="81" customFormat="false" ht="15" hidden="false" customHeight="false" outlineLevel="0" collapsed="false">
      <c r="A81" s="94" t="str">
        <f aca="false">H81&amp;J81</f>
        <v>LLC_BI__Spread_Statement_Type__cLLC_BI__Is_Multi_Currency__c</v>
      </c>
      <c r="B81" s="95" t="str">
        <f aca="false">IF(N81&lt;&gt;"",  IF(O81&lt;&gt;"", N81&amp;", "&amp;O81,N81),"")</f>
        <v>Boolean (True/False)</v>
      </c>
      <c r="C81" s="192" t="n">
        <v>23</v>
      </c>
      <c r="D81" s="159"/>
      <c r="E81" s="134" t="s">
        <v>945</v>
      </c>
      <c r="F81" s="135" t="s">
        <v>899</v>
      </c>
      <c r="G81" s="193" t="s">
        <v>97</v>
      </c>
      <c r="H81" s="161" t="s">
        <v>96</v>
      </c>
      <c r="I81" s="162" t="s">
        <v>805</v>
      </c>
      <c r="J81" s="133" t="s">
        <v>804</v>
      </c>
      <c r="K81" s="163" t="str">
        <f aca="false">_xlfn.CONCAT(H81,".",J81)</f>
        <v>LLC_BI__Spread_Statement_Type__c.LLC_BI__Is_Multi_Currency__c</v>
      </c>
      <c r="L81" s="164" t="s">
        <v>983</v>
      </c>
      <c r="M81" s="133" t="s">
        <v>927</v>
      </c>
      <c r="N81" s="165" t="s">
        <v>928</v>
      </c>
      <c r="O81" s="160"/>
      <c r="P81" s="164"/>
      <c r="Q81" s="164"/>
      <c r="R81" s="164"/>
      <c r="S81" s="164"/>
      <c r="T81" s="104" t="s">
        <v>903</v>
      </c>
      <c r="U81" s="164"/>
      <c r="V81" s="166" t="s">
        <v>904</v>
      </c>
      <c r="W81" s="164"/>
      <c r="X81" s="164"/>
      <c r="Y81" s="104" t="s">
        <v>904</v>
      </c>
      <c r="Z81" s="164"/>
      <c r="AA81" s="164"/>
      <c r="AB81" s="164"/>
      <c r="AC81" s="164"/>
      <c r="AD81" s="164"/>
      <c r="AE81" s="164"/>
      <c r="AF81" s="167"/>
      <c r="AG81" s="164"/>
      <c r="AH81" s="3"/>
      <c r="AI81" s="3"/>
      <c r="AJ81" s="56"/>
      <c r="AK81" s="3"/>
    </row>
    <row r="82" customFormat="false" ht="30" hidden="false" customHeight="false" outlineLevel="0" collapsed="false">
      <c r="A82" s="94" t="str">
        <f aca="false">H82&amp;J82</f>
        <v>LLC_BI__Spread_Statement_Type__cLLC_BI__Is_Personal_Financial_Statement__c</v>
      </c>
      <c r="B82" s="95" t="str">
        <f aca="false">IF(N82&lt;&gt;"",  IF(O82&lt;&gt;"", N82&amp;", "&amp;O82,N82),"")</f>
        <v>18, 0</v>
      </c>
      <c r="C82" s="168" t="n">
        <v>24</v>
      </c>
      <c r="D82" s="159" t="s">
        <v>944</v>
      </c>
      <c r="E82" s="134" t="s">
        <v>945</v>
      </c>
      <c r="F82" s="135" t="s">
        <v>899</v>
      </c>
      <c r="G82" s="160" t="s">
        <v>97</v>
      </c>
      <c r="H82" s="161" t="s">
        <v>96</v>
      </c>
      <c r="I82" s="162" t="s">
        <v>722</v>
      </c>
      <c r="J82" s="133" t="s">
        <v>721</v>
      </c>
      <c r="K82" s="163" t="str">
        <f aca="false">_xlfn.CONCAT(H82,".",J82)</f>
        <v>LLC_BI__Spread_Statement_Type__c.LLC_BI__Is_Personal_Financial_Statement__c</v>
      </c>
      <c r="L82" s="164" t="s">
        <v>984</v>
      </c>
      <c r="M82" s="133" t="s">
        <v>978</v>
      </c>
      <c r="N82" s="179" t="n">
        <v>18</v>
      </c>
      <c r="O82" s="160" t="n">
        <v>0</v>
      </c>
      <c r="P82" s="164"/>
      <c r="Q82" s="164"/>
      <c r="R82" s="164"/>
      <c r="S82" s="164"/>
      <c r="T82" s="104" t="s">
        <v>903</v>
      </c>
      <c r="U82" s="164"/>
      <c r="V82" s="166" t="s">
        <v>904</v>
      </c>
      <c r="W82" s="164"/>
      <c r="X82" s="164"/>
      <c r="Y82" s="104" t="s">
        <v>904</v>
      </c>
      <c r="Z82" s="164"/>
      <c r="AA82" s="164"/>
      <c r="AB82" s="164"/>
      <c r="AC82" s="164"/>
      <c r="AD82" s="164"/>
      <c r="AE82" s="164"/>
      <c r="AF82" s="167"/>
      <c r="AG82" s="164"/>
      <c r="AH82" s="3"/>
      <c r="AI82" s="3"/>
      <c r="AJ82" s="3"/>
      <c r="AK82" s="3"/>
    </row>
    <row r="83" customFormat="false" ht="15" hidden="true" customHeight="false" outlineLevel="0" collapsed="false">
      <c r="A83" s="94" t="str">
        <f aca="false">H83&amp;J83</f>
        <v>LLC_BI__Spread_Statement_Type__cLLC_BI__Is_Ratios__c</v>
      </c>
      <c r="B83" s="95" t="str">
        <f aca="false">IF(N83&lt;&gt;"",  IF(O83&lt;&gt;"", N83&amp;", "&amp;O83,N83),"")</f>
        <v/>
      </c>
      <c r="C83" s="169" t="n">
        <v>25</v>
      </c>
      <c r="D83" s="170" t="s">
        <v>944</v>
      </c>
      <c r="E83" s="139" t="s">
        <v>945</v>
      </c>
      <c r="F83" s="140" t="s">
        <v>899</v>
      </c>
      <c r="G83" s="171" t="s">
        <v>97</v>
      </c>
      <c r="H83" s="172" t="s">
        <v>96</v>
      </c>
      <c r="I83" s="173" t="s">
        <v>726</v>
      </c>
      <c r="J83" s="142" t="s">
        <v>725</v>
      </c>
      <c r="K83" s="174" t="str">
        <f aca="false">_xlfn.CONCAT(H83,".",J83)</f>
        <v>LLC_BI__Spread_Statement_Type__c.LLC_BI__Is_Ratios__c</v>
      </c>
      <c r="L83" s="170" t="s">
        <v>950</v>
      </c>
      <c r="M83" s="142" t="s">
        <v>978</v>
      </c>
      <c r="N83" s="175"/>
      <c r="O83" s="171"/>
      <c r="P83" s="170"/>
      <c r="Q83" s="170"/>
      <c r="R83" s="170"/>
      <c r="S83" s="170"/>
      <c r="T83" s="176" t="s">
        <v>903</v>
      </c>
      <c r="U83" s="170"/>
      <c r="V83" s="177" t="s">
        <v>904</v>
      </c>
      <c r="W83" s="170"/>
      <c r="X83" s="170"/>
      <c r="Y83" s="176" t="s">
        <v>904</v>
      </c>
      <c r="Z83" s="170"/>
      <c r="AA83" s="170"/>
      <c r="AB83" s="170"/>
      <c r="AC83" s="170"/>
      <c r="AD83" s="170"/>
      <c r="AE83" s="170"/>
      <c r="AF83" s="178"/>
      <c r="AG83" s="170"/>
      <c r="AH83" s="3" t="s">
        <v>903</v>
      </c>
      <c r="AI83" s="3"/>
      <c r="AJ83" s="3"/>
      <c r="AK83" s="3"/>
    </row>
    <row r="84" customFormat="false" ht="15" hidden="false" customHeight="false" outlineLevel="0" collapsed="false">
      <c r="A84" s="94" t="str">
        <f aca="false">H84&amp;J84</f>
        <v>LLC_BI__Spread_Statement_Type__cLLC_BI__Is_Template__c</v>
      </c>
      <c r="B84" s="95" t="str">
        <f aca="false">IF(N84&lt;&gt;"",  IF(O84&lt;&gt;"", N84&amp;", "&amp;O84,N84),"")</f>
        <v>Boolean (True/False)</v>
      </c>
      <c r="C84" s="168" t="n">
        <v>26</v>
      </c>
      <c r="D84" s="159"/>
      <c r="E84" s="134" t="s">
        <v>945</v>
      </c>
      <c r="F84" s="135" t="s">
        <v>899</v>
      </c>
      <c r="G84" s="160" t="s">
        <v>97</v>
      </c>
      <c r="H84" s="161" t="s">
        <v>96</v>
      </c>
      <c r="I84" s="162" t="s">
        <v>246</v>
      </c>
      <c r="J84" s="133" t="s">
        <v>245</v>
      </c>
      <c r="K84" s="163" t="str">
        <f aca="false">_xlfn.CONCAT(H84,".",J84)</f>
        <v>LLC_BI__Spread_Statement_Type__c.LLC_BI__Is_Template__c</v>
      </c>
      <c r="L84" s="164" t="s">
        <v>985</v>
      </c>
      <c r="M84" s="133" t="s">
        <v>927</v>
      </c>
      <c r="N84" s="165" t="s">
        <v>928</v>
      </c>
      <c r="O84" s="160"/>
      <c r="P84" s="164"/>
      <c r="Q84" s="164"/>
      <c r="R84" s="164"/>
      <c r="S84" s="164"/>
      <c r="T84" s="104" t="s">
        <v>903</v>
      </c>
      <c r="U84" s="164"/>
      <c r="V84" s="166" t="s">
        <v>904</v>
      </c>
      <c r="W84" s="164"/>
      <c r="X84" s="164"/>
      <c r="Y84" s="104" t="s">
        <v>904</v>
      </c>
      <c r="Z84" s="164"/>
      <c r="AA84" s="164"/>
      <c r="AB84" s="164"/>
      <c r="AC84" s="164"/>
      <c r="AD84" s="164"/>
      <c r="AE84" s="164"/>
      <c r="AF84" s="167"/>
      <c r="AG84" s="164"/>
      <c r="AH84" s="3"/>
      <c r="AI84" s="3"/>
      <c r="AJ84" s="3"/>
      <c r="AK84" s="3"/>
    </row>
    <row r="85" customFormat="false" ht="25.5" hidden="true" customHeight="false" outlineLevel="0" collapsed="false">
      <c r="A85" s="94" t="str">
        <f aca="false">H85&amp;J85</f>
        <v>LLC_BI__Spread_Statement_Type__cLLC_BI__Is_Traditional_Cash_Flow__c</v>
      </c>
      <c r="B85" s="95" t="str">
        <f aca="false">IF(N85&lt;&gt;"",  IF(O85&lt;&gt;"", N85&amp;", "&amp;O85,N85),"")</f>
        <v/>
      </c>
      <c r="C85" s="169" t="n">
        <v>27</v>
      </c>
      <c r="D85" s="170" t="s">
        <v>944</v>
      </c>
      <c r="E85" s="139" t="s">
        <v>945</v>
      </c>
      <c r="F85" s="140" t="s">
        <v>899</v>
      </c>
      <c r="G85" s="171" t="s">
        <v>97</v>
      </c>
      <c r="H85" s="172" t="s">
        <v>96</v>
      </c>
      <c r="I85" s="173" t="s">
        <v>731</v>
      </c>
      <c r="J85" s="142" t="s">
        <v>730</v>
      </c>
      <c r="K85" s="174" t="str">
        <f aca="false">_xlfn.CONCAT(H85,".",J85)</f>
        <v>LLC_BI__Spread_Statement_Type__c.LLC_BI__Is_Traditional_Cash_Flow__c</v>
      </c>
      <c r="L85" s="170" t="s">
        <v>950</v>
      </c>
      <c r="M85" s="142" t="s">
        <v>978</v>
      </c>
      <c r="N85" s="175"/>
      <c r="O85" s="171"/>
      <c r="P85" s="170"/>
      <c r="Q85" s="170"/>
      <c r="R85" s="170"/>
      <c r="S85" s="170"/>
      <c r="T85" s="176" t="s">
        <v>903</v>
      </c>
      <c r="U85" s="170"/>
      <c r="V85" s="177" t="s">
        <v>904</v>
      </c>
      <c r="W85" s="170"/>
      <c r="X85" s="170"/>
      <c r="Y85" s="176" t="s">
        <v>904</v>
      </c>
      <c r="Z85" s="170"/>
      <c r="AA85" s="170"/>
      <c r="AB85" s="170"/>
      <c r="AC85" s="170"/>
      <c r="AD85" s="170"/>
      <c r="AE85" s="170"/>
      <c r="AF85" s="178"/>
      <c r="AG85" s="170"/>
      <c r="AH85" s="3" t="s">
        <v>903</v>
      </c>
      <c r="AI85" s="3"/>
      <c r="AJ85" s="3"/>
      <c r="AK85" s="3"/>
    </row>
    <row r="86" customFormat="false" ht="15" hidden="true" customHeight="false" outlineLevel="0" collapsed="false">
      <c r="A86" s="94" t="str">
        <f aca="false">H86&amp;J86</f>
        <v>LLC_BI__Spread_Statement_Type__cLLC_BI__Is_UCA_Cash_Flow__c</v>
      </c>
      <c r="B86" s="95" t="str">
        <f aca="false">IF(N86&lt;&gt;"",  IF(O86&lt;&gt;"", N86&amp;", "&amp;O86,N86),"")</f>
        <v/>
      </c>
      <c r="C86" s="169" t="n">
        <v>28</v>
      </c>
      <c r="D86" s="170" t="s">
        <v>944</v>
      </c>
      <c r="E86" s="139" t="s">
        <v>945</v>
      </c>
      <c r="F86" s="140" t="s">
        <v>899</v>
      </c>
      <c r="G86" s="171" t="s">
        <v>97</v>
      </c>
      <c r="H86" s="172" t="s">
        <v>96</v>
      </c>
      <c r="I86" s="173" t="s">
        <v>735</v>
      </c>
      <c r="J86" s="142" t="s">
        <v>734</v>
      </c>
      <c r="K86" s="174" t="str">
        <f aca="false">_xlfn.CONCAT(H86,".",J86)</f>
        <v>LLC_BI__Spread_Statement_Type__c.LLC_BI__Is_UCA_Cash_Flow__c</v>
      </c>
      <c r="L86" s="170" t="s">
        <v>950</v>
      </c>
      <c r="M86" s="142" t="s">
        <v>978</v>
      </c>
      <c r="N86" s="175"/>
      <c r="O86" s="171"/>
      <c r="P86" s="170"/>
      <c r="Q86" s="170"/>
      <c r="R86" s="170"/>
      <c r="S86" s="170"/>
      <c r="T86" s="176" t="s">
        <v>903</v>
      </c>
      <c r="U86" s="170"/>
      <c r="V86" s="177" t="s">
        <v>904</v>
      </c>
      <c r="W86" s="170"/>
      <c r="X86" s="170"/>
      <c r="Y86" s="176" t="s">
        <v>904</v>
      </c>
      <c r="Z86" s="170"/>
      <c r="AA86" s="170"/>
      <c r="AB86" s="170"/>
      <c r="AC86" s="170"/>
      <c r="AD86" s="170"/>
      <c r="AE86" s="170"/>
      <c r="AF86" s="178"/>
      <c r="AG86" s="170"/>
      <c r="AH86" s="3" t="s">
        <v>903</v>
      </c>
      <c r="AI86" s="3"/>
      <c r="AJ86" s="3"/>
      <c r="AK86" s="3"/>
    </row>
    <row r="87" customFormat="false" ht="15" hidden="false" customHeight="false" outlineLevel="0" collapsed="false">
      <c r="A87" s="94" t="str">
        <f aca="false">H87&amp;J87</f>
        <v>LLC_BI__Spread_Statement_Type__cLastModifiedById</v>
      </c>
      <c r="B87" s="95" t="n">
        <f aca="false">IF(N87&lt;&gt;"",  IF(O87&lt;&gt;"", N87&amp;", "&amp;O87,N87),"")</f>
        <v>18</v>
      </c>
      <c r="C87" s="168" t="n">
        <v>29</v>
      </c>
      <c r="D87" s="159" t="s">
        <v>905</v>
      </c>
      <c r="E87" s="134" t="s">
        <v>945</v>
      </c>
      <c r="F87" s="132" t="s">
        <v>945</v>
      </c>
      <c r="G87" s="160" t="s">
        <v>97</v>
      </c>
      <c r="H87" s="161" t="s">
        <v>96</v>
      </c>
      <c r="I87" s="180" t="s">
        <v>916</v>
      </c>
      <c r="J87" s="164" t="s">
        <v>175</v>
      </c>
      <c r="K87" s="164" t="str">
        <f aca="false">_xlfn.CONCAT(H87,".",J87)</f>
        <v>LLC_BI__Spread_Statement_Type__c.LastModifiedById</v>
      </c>
      <c r="L87" s="164" t="s">
        <v>917</v>
      </c>
      <c r="M87" s="164" t="s">
        <v>908</v>
      </c>
      <c r="N87" s="181" t="n">
        <v>18</v>
      </c>
      <c r="O87" s="182"/>
      <c r="P87" s="183"/>
      <c r="Q87" s="183"/>
      <c r="R87" s="183"/>
      <c r="S87" s="184"/>
      <c r="T87" s="104" t="s">
        <v>903</v>
      </c>
      <c r="U87" s="184"/>
      <c r="V87" s="166" t="s">
        <v>904</v>
      </c>
      <c r="W87" s="184"/>
      <c r="X87" s="184"/>
      <c r="Y87" s="104" t="s">
        <v>904</v>
      </c>
      <c r="Z87" s="184"/>
      <c r="AA87" s="184"/>
      <c r="AB87" s="184"/>
      <c r="AC87" s="184"/>
      <c r="AD87" s="184"/>
      <c r="AE87" s="184"/>
      <c r="AF87" s="185"/>
      <c r="AG87" s="184"/>
      <c r="AH87" s="3"/>
      <c r="AI87" s="3"/>
      <c r="AJ87" s="3"/>
      <c r="AK87" s="3"/>
    </row>
    <row r="88" customFormat="false" ht="15" hidden="false" customHeight="false" outlineLevel="0" collapsed="false">
      <c r="A88" s="94" t="str">
        <f aca="false">H88&amp;J88</f>
        <v>LLC_BI__Spread_Statement_Type__cLastModifiedDate</v>
      </c>
      <c r="B88" s="95" t="str">
        <f aca="false">IF(N88&lt;&gt;"",  IF(O88&lt;&gt;"", N88&amp;", "&amp;O88,N88),"")</f>
        <v/>
      </c>
      <c r="C88" s="158" t="n">
        <v>30</v>
      </c>
      <c r="D88" s="159" t="s">
        <v>905</v>
      </c>
      <c r="E88" s="134" t="s">
        <v>945</v>
      </c>
      <c r="F88" s="132" t="s">
        <v>945</v>
      </c>
      <c r="G88" s="160" t="s">
        <v>97</v>
      </c>
      <c r="H88" s="161" t="s">
        <v>96</v>
      </c>
      <c r="I88" s="180" t="s">
        <v>173</v>
      </c>
      <c r="J88" s="164" t="s">
        <v>172</v>
      </c>
      <c r="K88" s="164" t="str">
        <f aca="false">_xlfn.CONCAT(H88,".",J88)</f>
        <v>LLC_BI__Spread_Statement_Type__c.LastModifiedDate</v>
      </c>
      <c r="L88" s="164" t="s">
        <v>918</v>
      </c>
      <c r="M88" s="164" t="s">
        <v>910</v>
      </c>
      <c r="N88" s="181"/>
      <c r="O88" s="182"/>
      <c r="P88" s="183"/>
      <c r="Q88" s="183"/>
      <c r="R88" s="183"/>
      <c r="S88" s="184"/>
      <c r="T88" s="104" t="s">
        <v>903</v>
      </c>
      <c r="U88" s="184"/>
      <c r="V88" s="166" t="s">
        <v>904</v>
      </c>
      <c r="W88" s="184"/>
      <c r="X88" s="184"/>
      <c r="Y88" s="104" t="s">
        <v>904</v>
      </c>
      <c r="Z88" s="184"/>
      <c r="AA88" s="184"/>
      <c r="AB88" s="184"/>
      <c r="AC88" s="184"/>
      <c r="AD88" s="184"/>
      <c r="AE88" s="184"/>
      <c r="AF88" s="185"/>
      <c r="AG88" s="184"/>
      <c r="AH88" s="3"/>
      <c r="AI88" s="3"/>
      <c r="AJ88" s="3"/>
      <c r="AK88" s="3"/>
    </row>
    <row r="89" customFormat="false" ht="45" hidden="false" customHeight="false" outlineLevel="0" collapsed="false">
      <c r="A89" s="94" t="str">
        <f aca="false">H89&amp;J89</f>
        <v>LLC_BI__Spread_Statement_Type__cLLC_BI__lookupKey__c</v>
      </c>
      <c r="B89" s="95" t="n">
        <f aca="false">IF(N89&lt;&gt;"",  IF(O89&lt;&gt;"", N89&amp;", "&amp;O89,N89),"")</f>
        <v>255</v>
      </c>
      <c r="C89" s="168" t="n">
        <v>31</v>
      </c>
      <c r="D89" s="159"/>
      <c r="E89" s="134" t="s">
        <v>945</v>
      </c>
      <c r="F89" s="97" t="s">
        <v>899</v>
      </c>
      <c r="G89" s="160" t="s">
        <v>97</v>
      </c>
      <c r="H89" s="161" t="s">
        <v>96</v>
      </c>
      <c r="I89" s="162" t="s">
        <v>193</v>
      </c>
      <c r="J89" s="133" t="s">
        <v>192</v>
      </c>
      <c r="K89" s="163" t="str">
        <f aca="false">_xlfn.CONCAT(H89,".",J89)</f>
        <v>LLC_BI__Spread_Statement_Type__c.LLC_BI__lookupKey__c</v>
      </c>
      <c r="L89" s="164" t="s">
        <v>958</v>
      </c>
      <c r="M89" s="133" t="s">
        <v>931</v>
      </c>
      <c r="N89" s="179" t="n">
        <v>255</v>
      </c>
      <c r="O89" s="160"/>
      <c r="P89" s="164"/>
      <c r="Q89" s="164"/>
      <c r="R89" s="164"/>
      <c r="S89" s="164"/>
      <c r="T89" s="104" t="s">
        <v>903</v>
      </c>
      <c r="U89" s="164"/>
      <c r="V89" s="166" t="s">
        <v>904</v>
      </c>
      <c r="W89" s="164"/>
      <c r="X89" s="164"/>
      <c r="Y89" s="104" t="s">
        <v>904</v>
      </c>
      <c r="Z89" s="164"/>
      <c r="AA89" s="164"/>
      <c r="AB89" s="164"/>
      <c r="AC89" s="164"/>
      <c r="AD89" s="164"/>
      <c r="AE89" s="164"/>
      <c r="AF89" s="167"/>
      <c r="AG89" s="164"/>
      <c r="AH89" s="3"/>
      <c r="AI89" s="3"/>
      <c r="AJ89" s="3"/>
      <c r="AK89" s="3"/>
    </row>
    <row r="90" customFormat="false" ht="15" hidden="false" customHeight="false" outlineLevel="0" collapsed="false">
      <c r="A90" s="94" t="str">
        <f aca="false">H90&amp;J90</f>
        <v>LLC_BI__Spread_Statement_Type__cOwnerId</v>
      </c>
      <c r="B90" s="95" t="n">
        <f aca="false">IF(N90&lt;&gt;"",  IF(O90&lt;&gt;"", N90&amp;", "&amp;O90,N90),"")</f>
        <v>18</v>
      </c>
      <c r="C90" s="158" t="n">
        <v>32</v>
      </c>
      <c r="D90" s="159"/>
      <c r="E90" s="134" t="s">
        <v>945</v>
      </c>
      <c r="F90" s="135" t="s">
        <v>899</v>
      </c>
      <c r="G90" s="160" t="s">
        <v>97</v>
      </c>
      <c r="H90" s="161" t="s">
        <v>96</v>
      </c>
      <c r="I90" s="162" t="s">
        <v>934</v>
      </c>
      <c r="J90" s="133" t="s">
        <v>148</v>
      </c>
      <c r="K90" s="163" t="str">
        <f aca="false">_xlfn.CONCAT(H90,".",J90)</f>
        <v>LLC_BI__Spread_Statement_Type__c.OwnerId</v>
      </c>
      <c r="L90" s="164" t="s">
        <v>961</v>
      </c>
      <c r="M90" s="133" t="s">
        <v>936</v>
      </c>
      <c r="N90" s="179" t="n">
        <v>18</v>
      </c>
      <c r="O90" s="160"/>
      <c r="P90" s="164"/>
      <c r="Q90" s="164"/>
      <c r="R90" s="164"/>
      <c r="S90" s="164"/>
      <c r="T90" s="104" t="s">
        <v>903</v>
      </c>
      <c r="U90" s="164"/>
      <c r="V90" s="166" t="s">
        <v>904</v>
      </c>
      <c r="W90" s="164"/>
      <c r="X90" s="164"/>
      <c r="Y90" s="104" t="s">
        <v>904</v>
      </c>
      <c r="Z90" s="164"/>
      <c r="AA90" s="164"/>
      <c r="AB90" s="164"/>
      <c r="AC90" s="164"/>
      <c r="AD90" s="164"/>
      <c r="AE90" s="164"/>
      <c r="AF90" s="167"/>
      <c r="AG90" s="164"/>
      <c r="AH90" s="3"/>
      <c r="AI90" s="3"/>
      <c r="AJ90" s="3"/>
      <c r="AK90" s="3"/>
    </row>
    <row r="91" customFormat="false" ht="15" hidden="true" customHeight="false" outlineLevel="0" collapsed="false">
      <c r="A91" s="94" t="str">
        <f aca="false">H91&amp;J91</f>
        <v>LLC_BI__Spread_Statement_Type__cLLC_BI__Product__c</v>
      </c>
      <c r="B91" s="95" t="str">
        <f aca="false">IF(N91&lt;&gt;"",  IF(O91&lt;&gt;"", N91&amp;", "&amp;O91,N91),"")</f>
        <v/>
      </c>
      <c r="C91" s="187" t="n">
        <v>33</v>
      </c>
      <c r="D91" s="170"/>
      <c r="E91" s="194" t="s">
        <v>945</v>
      </c>
      <c r="F91" s="154" t="s">
        <v>899</v>
      </c>
      <c r="G91" s="171" t="s">
        <v>97</v>
      </c>
      <c r="H91" s="172" t="s">
        <v>96</v>
      </c>
      <c r="I91" s="173" t="s">
        <v>747</v>
      </c>
      <c r="J91" s="142" t="s">
        <v>746</v>
      </c>
      <c r="K91" s="174" t="str">
        <f aca="false">_xlfn.CONCAT(H91,".",J91)</f>
        <v>LLC_BI__Spread_Statement_Type__c.LLC_BI__Product__c</v>
      </c>
      <c r="L91" s="170" t="s">
        <v>950</v>
      </c>
      <c r="M91" s="142" t="s">
        <v>986</v>
      </c>
      <c r="N91" s="175"/>
      <c r="O91" s="171"/>
      <c r="P91" s="170"/>
      <c r="Q91" s="170"/>
      <c r="R91" s="170"/>
      <c r="S91" s="170"/>
      <c r="T91" s="176" t="s">
        <v>903</v>
      </c>
      <c r="U91" s="170"/>
      <c r="V91" s="177" t="s">
        <v>904</v>
      </c>
      <c r="W91" s="170"/>
      <c r="X91" s="170"/>
      <c r="Y91" s="176" t="s">
        <v>904</v>
      </c>
      <c r="Z91" s="170"/>
      <c r="AA91" s="170"/>
      <c r="AB91" s="170"/>
      <c r="AC91" s="170"/>
      <c r="AD91" s="170"/>
      <c r="AE91" s="170"/>
      <c r="AF91" s="178"/>
      <c r="AG91" s="170"/>
      <c r="AH91" s="3" t="s">
        <v>903</v>
      </c>
      <c r="AI91" s="3"/>
      <c r="AJ91" s="3"/>
      <c r="AK91" s="3"/>
    </row>
    <row r="92" customFormat="false" ht="15" hidden="true" customHeight="false" outlineLevel="0" collapsed="false">
      <c r="A92" s="94" t="str">
        <f aca="false">H92&amp;J92</f>
        <v>LLC_BI__Spread_Statement_Type__cLLC_BI__Product_Line__c</v>
      </c>
      <c r="B92" s="95" t="str">
        <f aca="false">IF(N92&lt;&gt;"",  IF(O92&lt;&gt;"", N92&amp;", "&amp;O92,N92),"")</f>
        <v/>
      </c>
      <c r="C92" s="169" t="n">
        <v>34</v>
      </c>
      <c r="D92" s="170"/>
      <c r="E92" s="139" t="s">
        <v>945</v>
      </c>
      <c r="F92" s="140" t="s">
        <v>899</v>
      </c>
      <c r="G92" s="171" t="s">
        <v>97</v>
      </c>
      <c r="H92" s="172" t="s">
        <v>96</v>
      </c>
      <c r="I92" s="173" t="s">
        <v>739</v>
      </c>
      <c r="J92" s="142" t="s">
        <v>738</v>
      </c>
      <c r="K92" s="174" t="str">
        <f aca="false">_xlfn.CONCAT(H92,".",J92)</f>
        <v>LLC_BI__Spread_Statement_Type__c.LLC_BI__Product_Line__c</v>
      </c>
      <c r="L92" s="170" t="s">
        <v>950</v>
      </c>
      <c r="M92" s="142" t="s">
        <v>987</v>
      </c>
      <c r="N92" s="175"/>
      <c r="O92" s="171"/>
      <c r="P92" s="170"/>
      <c r="Q92" s="170"/>
      <c r="R92" s="170"/>
      <c r="S92" s="170"/>
      <c r="T92" s="176" t="s">
        <v>903</v>
      </c>
      <c r="U92" s="170"/>
      <c r="V92" s="177" t="s">
        <v>904</v>
      </c>
      <c r="W92" s="170"/>
      <c r="X92" s="170"/>
      <c r="Y92" s="176" t="s">
        <v>904</v>
      </c>
      <c r="Z92" s="170"/>
      <c r="AA92" s="170"/>
      <c r="AB92" s="170"/>
      <c r="AC92" s="170"/>
      <c r="AD92" s="170"/>
      <c r="AE92" s="170"/>
      <c r="AF92" s="178"/>
      <c r="AG92" s="170"/>
      <c r="AH92" s="3" t="s">
        <v>903</v>
      </c>
      <c r="AI92" s="3"/>
      <c r="AJ92" s="3"/>
      <c r="AK92" s="3"/>
    </row>
    <row r="93" customFormat="false" ht="16.5" hidden="true" customHeight="true" outlineLevel="0" collapsed="false">
      <c r="A93" s="94" t="str">
        <f aca="false">H93&amp;J93</f>
        <v>LLC_BI__Spread_Statement_Type__cLLC_BI__Product_Type__c</v>
      </c>
      <c r="B93" s="95" t="str">
        <f aca="false">IF(N93&lt;&gt;"",  IF(O93&lt;&gt;"", N93&amp;", "&amp;O93,N93),"")</f>
        <v/>
      </c>
      <c r="C93" s="187" t="n">
        <v>35</v>
      </c>
      <c r="D93" s="170"/>
      <c r="E93" s="139" t="s">
        <v>945</v>
      </c>
      <c r="F93" s="154" t="s">
        <v>899</v>
      </c>
      <c r="G93" s="171" t="s">
        <v>97</v>
      </c>
      <c r="H93" s="172" t="s">
        <v>96</v>
      </c>
      <c r="I93" s="173" t="s">
        <v>743</v>
      </c>
      <c r="J93" s="142" t="s">
        <v>742</v>
      </c>
      <c r="K93" s="174" t="str">
        <f aca="false">_xlfn.CONCAT(H93,".",J93)</f>
        <v>LLC_BI__Spread_Statement_Type__c.LLC_BI__Product_Type__c</v>
      </c>
      <c r="L93" s="170" t="s">
        <v>950</v>
      </c>
      <c r="M93" s="142" t="s">
        <v>988</v>
      </c>
      <c r="N93" s="175"/>
      <c r="O93" s="171"/>
      <c r="P93" s="170"/>
      <c r="Q93" s="170"/>
      <c r="R93" s="170"/>
      <c r="S93" s="170"/>
      <c r="T93" s="176" t="s">
        <v>903</v>
      </c>
      <c r="U93" s="170"/>
      <c r="V93" s="177" t="s">
        <v>904</v>
      </c>
      <c r="W93" s="170"/>
      <c r="X93" s="170"/>
      <c r="Y93" s="176" t="s">
        <v>904</v>
      </c>
      <c r="Z93" s="170"/>
      <c r="AA93" s="170"/>
      <c r="AB93" s="170"/>
      <c r="AC93" s="170"/>
      <c r="AD93" s="170"/>
      <c r="AE93" s="170"/>
      <c r="AF93" s="178"/>
      <c r="AG93" s="170"/>
      <c r="AH93" s="3" t="s">
        <v>903</v>
      </c>
      <c r="AI93" s="3"/>
      <c r="AJ93" s="3"/>
      <c r="AK93" s="3"/>
      <c r="AL93" s="3"/>
    </row>
    <row r="94" customFormat="false" ht="16.5" hidden="false" customHeight="true" outlineLevel="0" collapsed="false">
      <c r="A94" s="94" t="str">
        <f aca="false">H94&amp;J94</f>
        <v>LLC_BI__Spread_Statement_Type__cLLC_BI__Sort_Order__c</v>
      </c>
      <c r="B94" s="95" t="str">
        <f aca="false">IF(N94&lt;&gt;"",  IF(O94&lt;&gt;"", N94&amp;", "&amp;O94,N94),"")</f>
        <v>18, 0</v>
      </c>
      <c r="C94" s="158" t="n">
        <v>36</v>
      </c>
      <c r="D94" s="159" t="s">
        <v>944</v>
      </c>
      <c r="E94" s="134" t="s">
        <v>945</v>
      </c>
      <c r="F94" s="135" t="s">
        <v>899</v>
      </c>
      <c r="G94" s="160" t="s">
        <v>97</v>
      </c>
      <c r="H94" s="161" t="s">
        <v>96</v>
      </c>
      <c r="I94" s="162" t="s">
        <v>781</v>
      </c>
      <c r="J94" s="133" t="s">
        <v>780</v>
      </c>
      <c r="K94" s="163" t="str">
        <f aca="false">_xlfn.CONCAT(H94,".",J94)</f>
        <v>LLC_BI__Spread_Statement_Type__c.LLC_BI__Sort_Order__c</v>
      </c>
      <c r="L94" s="164" t="s">
        <v>989</v>
      </c>
      <c r="M94" s="133" t="s">
        <v>990</v>
      </c>
      <c r="N94" s="179" t="n">
        <v>18</v>
      </c>
      <c r="O94" s="160" t="n">
        <v>0</v>
      </c>
      <c r="P94" s="164"/>
      <c r="Q94" s="164"/>
      <c r="R94" s="164"/>
      <c r="S94" s="164"/>
      <c r="T94" s="104" t="s">
        <v>903</v>
      </c>
      <c r="U94" s="164"/>
      <c r="V94" s="166" t="s">
        <v>904</v>
      </c>
      <c r="W94" s="164"/>
      <c r="X94" s="164"/>
      <c r="Y94" s="104" t="s">
        <v>904</v>
      </c>
      <c r="Z94" s="164"/>
      <c r="AA94" s="164"/>
      <c r="AB94" s="164"/>
      <c r="AC94" s="164"/>
      <c r="AD94" s="164"/>
      <c r="AE94" s="164"/>
      <c r="AF94" s="167"/>
      <c r="AG94" s="164"/>
      <c r="AH94" s="3"/>
      <c r="AI94" s="3"/>
      <c r="AJ94" s="3"/>
      <c r="AK94" s="3"/>
      <c r="AL94" s="3"/>
    </row>
    <row r="95" customFormat="false" ht="16.5" hidden="false" customHeight="true" outlineLevel="0" collapsed="false">
      <c r="A95" s="94" t="str">
        <f aca="false">H95&amp;J95</f>
        <v>LLC_BI__Spread_Statement_Type__cLLC_BI__Source_Statement__c</v>
      </c>
      <c r="B95" s="95" t="n">
        <f aca="false">IF(N95&lt;&gt;"",  IF(O95&lt;&gt;"", N95&amp;", "&amp;O95,N95),"")</f>
        <v>18</v>
      </c>
      <c r="C95" s="168" t="n">
        <v>37</v>
      </c>
      <c r="D95" s="159" t="s">
        <v>944</v>
      </c>
      <c r="E95" s="134" t="s">
        <v>945</v>
      </c>
      <c r="F95" s="97" t="s">
        <v>899</v>
      </c>
      <c r="G95" s="160" t="s">
        <v>97</v>
      </c>
      <c r="H95" s="161" t="s">
        <v>96</v>
      </c>
      <c r="I95" s="162" t="s">
        <v>802</v>
      </c>
      <c r="J95" s="133" t="s">
        <v>801</v>
      </c>
      <c r="K95" s="163" t="str">
        <f aca="false">_xlfn.CONCAT(H95,".",J95)</f>
        <v>LLC_BI__Spread_Statement_Type__c.LLC_BI__Source_Statement__c</v>
      </c>
      <c r="L95" s="164" t="s">
        <v>991</v>
      </c>
      <c r="M95" s="133" t="s">
        <v>992</v>
      </c>
      <c r="N95" s="179" t="n">
        <v>18</v>
      </c>
      <c r="O95" s="160"/>
      <c r="P95" s="164"/>
      <c r="Q95" s="164"/>
      <c r="R95" s="164"/>
      <c r="S95" s="164"/>
      <c r="T95" s="104" t="s">
        <v>903</v>
      </c>
      <c r="U95" s="164"/>
      <c r="V95" s="166" t="s">
        <v>904</v>
      </c>
      <c r="W95" s="164"/>
      <c r="X95" s="164"/>
      <c r="Y95" s="104" t="s">
        <v>904</v>
      </c>
      <c r="Z95" s="164"/>
      <c r="AA95" s="164"/>
      <c r="AB95" s="164"/>
      <c r="AC95" s="164"/>
      <c r="AD95" s="164"/>
      <c r="AE95" s="164"/>
      <c r="AF95" s="167"/>
      <c r="AG95" s="164"/>
      <c r="AH95" s="3"/>
      <c r="AI95" s="3"/>
      <c r="AJ95" s="3"/>
      <c r="AK95" s="3"/>
      <c r="AL95" s="3"/>
    </row>
    <row r="96" customFormat="false" ht="16.5" hidden="true" customHeight="true" outlineLevel="0" collapsed="false">
      <c r="A96" s="94" t="str">
        <f aca="false">H96&amp;J96</f>
        <v>LLC_BI__Spread_Statement_Type__cLLC_BI__Spread_Statement_Total_Group__c</v>
      </c>
      <c r="B96" s="95" t="str">
        <f aca="false">IF(N96&lt;&gt;"",  IF(O96&lt;&gt;"", N96&amp;", "&amp;O96,N96),"")</f>
        <v/>
      </c>
      <c r="C96" s="169" t="n">
        <v>38</v>
      </c>
      <c r="D96" s="170"/>
      <c r="E96" s="139" t="s">
        <v>945</v>
      </c>
      <c r="F96" s="140" t="s">
        <v>899</v>
      </c>
      <c r="G96" s="171" t="s">
        <v>97</v>
      </c>
      <c r="H96" s="172" t="s">
        <v>96</v>
      </c>
      <c r="I96" s="173" t="s">
        <v>100</v>
      </c>
      <c r="J96" s="142" t="s">
        <v>335</v>
      </c>
      <c r="K96" s="174" t="str">
        <f aca="false">_xlfn.CONCAT(H96,".",J96)</f>
        <v>LLC_BI__Spread_Statement_Type__c.LLC_BI__Spread_Statement_Total_Group__c</v>
      </c>
      <c r="L96" s="170" t="s">
        <v>950</v>
      </c>
      <c r="M96" s="142" t="s">
        <v>973</v>
      </c>
      <c r="N96" s="175"/>
      <c r="O96" s="171"/>
      <c r="P96" s="170"/>
      <c r="Q96" s="170"/>
      <c r="R96" s="170"/>
      <c r="S96" s="170"/>
      <c r="T96" s="176" t="s">
        <v>903</v>
      </c>
      <c r="U96" s="170"/>
      <c r="V96" s="177" t="s">
        <v>904</v>
      </c>
      <c r="W96" s="170"/>
      <c r="X96" s="170"/>
      <c r="Y96" s="176" t="s">
        <v>904</v>
      </c>
      <c r="Z96" s="170"/>
      <c r="AA96" s="170"/>
      <c r="AB96" s="170"/>
      <c r="AC96" s="170"/>
      <c r="AD96" s="170"/>
      <c r="AE96" s="170"/>
      <c r="AF96" s="178"/>
      <c r="AG96" s="170"/>
      <c r="AH96" s="3" t="s">
        <v>903</v>
      </c>
      <c r="AI96" s="3"/>
      <c r="AJ96" s="3"/>
      <c r="AK96" s="3"/>
      <c r="AL96" s="3"/>
    </row>
    <row r="97" customFormat="false" ht="16.5" hidden="false" customHeight="true" outlineLevel="0" collapsed="false">
      <c r="A97" s="94" t="str">
        <f aca="false">H97&amp;J97</f>
        <v>LLC_BI__Spread_Statement_Type__cName</v>
      </c>
      <c r="B97" s="95" t="n">
        <f aca="false">IF(N97&lt;&gt;"",  IF(O97&lt;&gt;"", N97&amp;", "&amp;O97,N97),"")</f>
        <v>80</v>
      </c>
      <c r="C97" s="168" t="n">
        <v>39</v>
      </c>
      <c r="D97" s="159" t="s">
        <v>905</v>
      </c>
      <c r="E97" s="134" t="s">
        <v>945</v>
      </c>
      <c r="F97" s="97" t="s">
        <v>899</v>
      </c>
      <c r="G97" s="160" t="s">
        <v>97</v>
      </c>
      <c r="H97" s="161" t="s">
        <v>96</v>
      </c>
      <c r="I97" s="162" t="s">
        <v>661</v>
      </c>
      <c r="J97" s="133" t="s">
        <v>28</v>
      </c>
      <c r="K97" s="163" t="str">
        <f aca="false">_xlfn.CONCAT(H97,".",J97)</f>
        <v>LLC_BI__Spread_Statement_Type__c.Name</v>
      </c>
      <c r="L97" s="164"/>
      <c r="M97" s="133" t="s">
        <v>993</v>
      </c>
      <c r="N97" s="179" t="n">
        <v>80</v>
      </c>
      <c r="O97" s="160"/>
      <c r="P97" s="164"/>
      <c r="Q97" s="164"/>
      <c r="R97" s="164"/>
      <c r="S97" s="164"/>
      <c r="T97" s="104" t="s">
        <v>903</v>
      </c>
      <c r="U97" s="164"/>
      <c r="V97" s="166" t="s">
        <v>904</v>
      </c>
      <c r="W97" s="164"/>
      <c r="X97" s="164"/>
      <c r="Y97" s="104" t="s">
        <v>904</v>
      </c>
      <c r="Z97" s="164"/>
      <c r="AA97" s="164"/>
      <c r="AB97" s="164"/>
      <c r="AC97" s="164"/>
      <c r="AD97" s="164"/>
      <c r="AE97" s="164"/>
      <c r="AF97" s="167"/>
      <c r="AG97" s="164"/>
      <c r="AH97" s="3"/>
      <c r="AI97" s="3"/>
      <c r="AJ97" s="3"/>
      <c r="AK97" s="3"/>
      <c r="AL97" s="3"/>
    </row>
    <row r="98" customFormat="false" ht="15" hidden="true" customHeight="true" outlineLevel="0" collapsed="false">
      <c r="A98" s="94" t="str">
        <f aca="false">H98&amp;J98</f>
        <v>LLC_BI__Spread_Statement_Type__cLLC_BI__Start_Date__c</v>
      </c>
      <c r="B98" s="95" t="str">
        <f aca="false">IF(N98&lt;&gt;"",  IF(O98&lt;&gt;"", N98&amp;", "&amp;O98,N98),"")</f>
        <v/>
      </c>
      <c r="C98" s="169" t="n">
        <v>40</v>
      </c>
      <c r="D98" s="170"/>
      <c r="E98" s="139" t="s">
        <v>945</v>
      </c>
      <c r="F98" s="140" t="s">
        <v>899</v>
      </c>
      <c r="G98" s="171" t="s">
        <v>97</v>
      </c>
      <c r="H98" s="172" t="s">
        <v>96</v>
      </c>
      <c r="I98" s="173" t="s">
        <v>756</v>
      </c>
      <c r="J98" s="142" t="s">
        <v>755</v>
      </c>
      <c r="K98" s="174" t="str">
        <f aca="false">_xlfn.CONCAT(H98,".",J98)</f>
        <v>LLC_BI__Spread_Statement_Type__c.LLC_BI__Start_Date__c</v>
      </c>
      <c r="L98" s="170" t="s">
        <v>950</v>
      </c>
      <c r="M98" s="142" t="s">
        <v>27</v>
      </c>
      <c r="N98" s="175"/>
      <c r="O98" s="171"/>
      <c r="P98" s="170"/>
      <c r="Q98" s="170"/>
      <c r="R98" s="170"/>
      <c r="S98" s="170"/>
      <c r="T98" s="176" t="s">
        <v>903</v>
      </c>
      <c r="U98" s="170"/>
      <c r="V98" s="177" t="s">
        <v>904</v>
      </c>
      <c r="W98" s="170"/>
      <c r="X98" s="170"/>
      <c r="Y98" s="176" t="s">
        <v>904</v>
      </c>
      <c r="Z98" s="170"/>
      <c r="AA98" s="170"/>
      <c r="AB98" s="170"/>
      <c r="AC98" s="170"/>
      <c r="AD98" s="170"/>
      <c r="AE98" s="170"/>
      <c r="AF98" s="178"/>
      <c r="AG98" s="170"/>
      <c r="AH98" s="3" t="s">
        <v>903</v>
      </c>
      <c r="AI98" s="3"/>
      <c r="AJ98" s="3"/>
      <c r="AK98" s="3"/>
      <c r="AL98" s="3"/>
    </row>
    <row r="99" customFormat="false" ht="15" hidden="true" customHeight="false" outlineLevel="0" collapsed="false">
      <c r="A99" s="94" t="str">
        <f aca="false">H99&amp;J99</f>
        <v>LLC_BI__Spread_Statement_Type__cLLC_BI__Start_Date_Quarter__c</v>
      </c>
      <c r="B99" s="95" t="str">
        <f aca="false">IF(N99&lt;&gt;"",  IF(O99&lt;&gt;"", N99&amp;", "&amp;O99,N99),"")</f>
        <v/>
      </c>
      <c r="C99" s="187" t="n">
        <v>41</v>
      </c>
      <c r="D99" s="170" t="s">
        <v>944</v>
      </c>
      <c r="E99" s="139" t="s">
        <v>945</v>
      </c>
      <c r="F99" s="154" t="s">
        <v>899</v>
      </c>
      <c r="G99" s="171" t="s">
        <v>97</v>
      </c>
      <c r="H99" s="172" t="s">
        <v>96</v>
      </c>
      <c r="I99" s="173" t="s">
        <v>752</v>
      </c>
      <c r="J99" s="142" t="s">
        <v>751</v>
      </c>
      <c r="K99" s="174" t="str">
        <f aca="false">_xlfn.CONCAT(H99,".",J99)</f>
        <v>LLC_BI__Spread_Statement_Type__c.LLC_BI__Start_Date_Quarter__c</v>
      </c>
      <c r="L99" s="170" t="s">
        <v>950</v>
      </c>
      <c r="M99" s="142" t="s">
        <v>978</v>
      </c>
      <c r="N99" s="175"/>
      <c r="O99" s="171"/>
      <c r="P99" s="170"/>
      <c r="Q99" s="170"/>
      <c r="R99" s="170"/>
      <c r="S99" s="170"/>
      <c r="T99" s="176" t="s">
        <v>903</v>
      </c>
      <c r="U99" s="170"/>
      <c r="V99" s="177" t="s">
        <v>904</v>
      </c>
      <c r="W99" s="170"/>
      <c r="X99" s="170"/>
      <c r="Y99" s="176" t="s">
        <v>904</v>
      </c>
      <c r="Z99" s="170"/>
      <c r="AA99" s="170"/>
      <c r="AB99" s="170"/>
      <c r="AC99" s="170"/>
      <c r="AD99" s="170"/>
      <c r="AE99" s="170"/>
      <c r="AF99" s="178"/>
      <c r="AG99" s="170"/>
      <c r="AH99" s="3" t="s">
        <v>903</v>
      </c>
      <c r="AI99" s="112"/>
      <c r="AJ99" s="112"/>
      <c r="AK99" s="112"/>
      <c r="AL99" s="3"/>
    </row>
    <row r="100" customFormat="false" ht="14.25" hidden="false" customHeight="true" outlineLevel="0" collapsed="false">
      <c r="A100" s="94" t="str">
        <f aca="false">H100&amp;J100</f>
        <v>LLC_BI__Spread_Statement_Type__cLLC_BI__Static_Periods__c</v>
      </c>
      <c r="B100" s="95" t="str">
        <f aca="false">IF(N100&lt;&gt;"",  IF(O100&lt;&gt;"", N100&amp;", "&amp;O100,N100),"")</f>
        <v>Boolean (True/False)</v>
      </c>
      <c r="C100" s="158" t="n">
        <v>42</v>
      </c>
      <c r="D100" s="159"/>
      <c r="E100" s="134" t="s">
        <v>945</v>
      </c>
      <c r="F100" s="97" t="s">
        <v>899</v>
      </c>
      <c r="G100" s="160" t="s">
        <v>97</v>
      </c>
      <c r="H100" s="161" t="s">
        <v>96</v>
      </c>
      <c r="I100" s="162" t="s">
        <v>759</v>
      </c>
      <c r="J100" s="133" t="s">
        <v>758</v>
      </c>
      <c r="K100" s="163" t="str">
        <f aca="false">_xlfn.CONCAT(H100,".",J100)</f>
        <v>LLC_BI__Spread_Statement_Type__c.LLC_BI__Static_Periods__c</v>
      </c>
      <c r="L100" s="164" t="s">
        <v>994</v>
      </c>
      <c r="M100" s="133" t="s">
        <v>927</v>
      </c>
      <c r="N100" s="165" t="s">
        <v>928</v>
      </c>
      <c r="O100" s="160"/>
      <c r="P100" s="164"/>
      <c r="Q100" s="164"/>
      <c r="R100" s="164"/>
      <c r="S100" s="164"/>
      <c r="T100" s="104" t="s">
        <v>903</v>
      </c>
      <c r="U100" s="164"/>
      <c r="V100" s="166" t="s">
        <v>904</v>
      </c>
      <c r="W100" s="164"/>
      <c r="X100" s="164"/>
      <c r="Y100" s="104" t="s">
        <v>904</v>
      </c>
      <c r="Z100" s="164"/>
      <c r="AA100" s="164"/>
      <c r="AB100" s="164"/>
      <c r="AC100" s="164"/>
      <c r="AD100" s="164"/>
      <c r="AE100" s="164"/>
      <c r="AF100" s="167"/>
      <c r="AG100" s="164"/>
      <c r="AH100" s="3"/>
      <c r="AI100" s="3"/>
      <c r="AJ100" s="3"/>
      <c r="AK100" s="3"/>
      <c r="AL100" s="3"/>
    </row>
    <row r="101" customFormat="false" ht="15" hidden="false" customHeight="true" outlineLevel="0" collapsed="false">
      <c r="A101" s="94" t="str">
        <f aca="false">H101&amp;J101</f>
        <v>LLC_BI__Spread_Statement_Type__cLLC_BI__Supports_Common_Sizing__c</v>
      </c>
      <c r="B101" s="95" t="n">
        <f aca="false">IF(N101&lt;&gt;"",  IF(O101&lt;&gt;"", N101&amp;", "&amp;O101,N101),"")</f>
        <v>4</v>
      </c>
      <c r="C101" s="168" t="n">
        <v>43</v>
      </c>
      <c r="D101" s="159" t="s">
        <v>944</v>
      </c>
      <c r="E101" s="134" t="s">
        <v>945</v>
      </c>
      <c r="F101" s="135" t="s">
        <v>899</v>
      </c>
      <c r="G101" s="160" t="s">
        <v>97</v>
      </c>
      <c r="H101" s="161" t="s">
        <v>96</v>
      </c>
      <c r="I101" s="162" t="s">
        <v>787</v>
      </c>
      <c r="J101" s="133" t="s">
        <v>786</v>
      </c>
      <c r="K101" s="163" t="str">
        <f aca="false">_xlfn.CONCAT(H101,".",J101)</f>
        <v>LLC_BI__Spread_Statement_Type__c.LLC_BI__Supports_Common_Sizing__c</v>
      </c>
      <c r="L101" s="164" t="s">
        <v>995</v>
      </c>
      <c r="M101" s="133" t="s">
        <v>982</v>
      </c>
      <c r="N101" s="179" t="n">
        <v>4</v>
      </c>
      <c r="O101" s="160"/>
      <c r="P101" s="164"/>
      <c r="Q101" s="164"/>
      <c r="R101" s="164"/>
      <c r="S101" s="164"/>
      <c r="T101" s="104" t="s">
        <v>903</v>
      </c>
      <c r="U101" s="164"/>
      <c r="V101" s="166" t="s">
        <v>904</v>
      </c>
      <c r="W101" s="164"/>
      <c r="X101" s="164"/>
      <c r="Y101" s="104" t="s">
        <v>904</v>
      </c>
      <c r="Z101" s="164"/>
      <c r="AA101" s="164"/>
      <c r="AB101" s="164"/>
      <c r="AC101" s="164"/>
      <c r="AD101" s="164"/>
      <c r="AE101" s="164"/>
      <c r="AF101" s="167"/>
      <c r="AG101" s="164"/>
      <c r="AH101" s="121"/>
      <c r="AI101" s="121"/>
      <c r="AJ101" s="121"/>
      <c r="AK101" s="121"/>
      <c r="AL101" s="3"/>
    </row>
    <row r="102" customFormat="false" ht="49.5" hidden="false" customHeight="true" outlineLevel="0" collapsed="false">
      <c r="A102" s="94" t="str">
        <f aca="false">H102&amp;J102</f>
        <v>LLC_BI__Spread_Statement_Type__cLLC_BI__Supports_Trend__c</v>
      </c>
      <c r="B102" s="95" t="n">
        <f aca="false">IF(N102&lt;&gt;"",  IF(O102&lt;&gt;"", N102&amp;", "&amp;O102,N102),"")</f>
        <v>4</v>
      </c>
      <c r="C102" s="158" t="n">
        <v>44</v>
      </c>
      <c r="D102" s="159" t="s">
        <v>944</v>
      </c>
      <c r="E102" s="134" t="s">
        <v>945</v>
      </c>
      <c r="F102" s="135" t="s">
        <v>899</v>
      </c>
      <c r="G102" s="160" t="s">
        <v>97</v>
      </c>
      <c r="H102" s="161" t="s">
        <v>96</v>
      </c>
      <c r="I102" s="162" t="s">
        <v>795</v>
      </c>
      <c r="J102" s="133" t="s">
        <v>794</v>
      </c>
      <c r="K102" s="163" t="str">
        <f aca="false">_xlfn.CONCAT(H102,".",J102)</f>
        <v>LLC_BI__Spread_Statement_Type__c.LLC_BI__Supports_Trend__c</v>
      </c>
      <c r="L102" s="164" t="s">
        <v>996</v>
      </c>
      <c r="M102" s="133" t="s">
        <v>982</v>
      </c>
      <c r="N102" s="179" t="n">
        <v>4</v>
      </c>
      <c r="O102" s="160"/>
      <c r="P102" s="164"/>
      <c r="Q102" s="164"/>
      <c r="R102" s="164"/>
      <c r="S102" s="164"/>
      <c r="T102" s="104" t="s">
        <v>903</v>
      </c>
      <c r="U102" s="164"/>
      <c r="V102" s="166" t="s">
        <v>904</v>
      </c>
      <c r="W102" s="164"/>
      <c r="X102" s="164"/>
      <c r="Y102" s="104" t="s">
        <v>904</v>
      </c>
      <c r="Z102" s="164"/>
      <c r="AA102" s="164"/>
      <c r="AB102" s="164"/>
      <c r="AC102" s="164"/>
      <c r="AD102" s="164"/>
      <c r="AE102" s="164"/>
      <c r="AF102" s="167"/>
      <c r="AG102" s="164"/>
      <c r="AH102" s="3"/>
      <c r="AI102" s="3"/>
      <c r="AJ102" s="3"/>
      <c r="AK102" s="3"/>
      <c r="AL102" s="112"/>
    </row>
    <row r="103" customFormat="false" ht="15" hidden="false" customHeight="true" outlineLevel="0" collapsed="false">
      <c r="A103" s="94" t="str">
        <f aca="false">H103&amp;J103</f>
        <v>LLC_BI__Spread_Statement_Type__cLLC_BI__Total_Hide_Currency_Symbol__c</v>
      </c>
      <c r="B103" s="95" t="str">
        <f aca="false">IF(N103&lt;&gt;"",  IF(O103&lt;&gt;"", N103&amp;", "&amp;O103,N103),"")</f>
        <v>Boolean (True/False)</v>
      </c>
      <c r="C103" s="158" t="n">
        <v>45</v>
      </c>
      <c r="D103" s="159" t="s">
        <v>944</v>
      </c>
      <c r="E103" s="134" t="s">
        <v>945</v>
      </c>
      <c r="F103" s="97" t="s">
        <v>899</v>
      </c>
      <c r="G103" s="160" t="s">
        <v>97</v>
      </c>
      <c r="H103" s="161" t="s">
        <v>96</v>
      </c>
      <c r="I103" s="162" t="s">
        <v>762</v>
      </c>
      <c r="J103" s="133" t="s">
        <v>761</v>
      </c>
      <c r="K103" s="163" t="str">
        <f aca="false">_xlfn.CONCAT(H103,".",J103)</f>
        <v>LLC_BI__Spread_Statement_Type__c.LLC_BI__Total_Hide_Currency_Symbol__c</v>
      </c>
      <c r="L103" s="164" t="s">
        <v>997</v>
      </c>
      <c r="M103" s="133" t="s">
        <v>927</v>
      </c>
      <c r="N103" s="165" t="s">
        <v>928</v>
      </c>
      <c r="O103" s="160"/>
      <c r="P103" s="164"/>
      <c r="Q103" s="164"/>
      <c r="R103" s="164"/>
      <c r="S103" s="164"/>
      <c r="T103" s="104" t="s">
        <v>903</v>
      </c>
      <c r="U103" s="164"/>
      <c r="V103" s="166" t="s">
        <v>904</v>
      </c>
      <c r="W103" s="164"/>
      <c r="X103" s="164"/>
      <c r="Y103" s="104" t="s">
        <v>904</v>
      </c>
      <c r="Z103" s="164"/>
      <c r="AA103" s="164"/>
      <c r="AB103" s="164"/>
      <c r="AC103" s="164"/>
      <c r="AD103" s="164"/>
      <c r="AE103" s="164"/>
      <c r="AF103" s="167"/>
      <c r="AG103" s="164"/>
      <c r="AH103" s="3"/>
      <c r="AI103" s="3"/>
      <c r="AJ103" s="3"/>
      <c r="AK103" s="3"/>
      <c r="AL103" s="3"/>
    </row>
    <row r="104" customFormat="false" ht="15" hidden="false" customHeight="true" outlineLevel="0" collapsed="false">
      <c r="A104" s="94" t="str">
        <f aca="false">H104&amp;J104</f>
        <v>LLC_BI__Spread_Statement_Type__cLLC_BI__Total_Row_Name__c</v>
      </c>
      <c r="B104" s="95" t="n">
        <f aca="false">IF(N104&lt;&gt;"",  IF(O104&lt;&gt;"", N104&amp;", "&amp;O104,N104),"")</f>
        <v>255</v>
      </c>
      <c r="C104" s="168" t="n">
        <v>46</v>
      </c>
      <c r="D104" s="159"/>
      <c r="E104" s="134" t="s">
        <v>945</v>
      </c>
      <c r="F104" s="135" t="s">
        <v>899</v>
      </c>
      <c r="G104" s="160" t="s">
        <v>97</v>
      </c>
      <c r="H104" s="161" t="s">
        <v>96</v>
      </c>
      <c r="I104" s="162" t="s">
        <v>766</v>
      </c>
      <c r="J104" s="133" t="s">
        <v>765</v>
      </c>
      <c r="K104" s="163" t="str">
        <f aca="false">_xlfn.CONCAT(H104,".",J104)</f>
        <v>LLC_BI__Spread_Statement_Type__c.LLC_BI__Total_Row_Name__c</v>
      </c>
      <c r="L104" s="164" t="s">
        <v>998</v>
      </c>
      <c r="M104" s="133" t="s">
        <v>925</v>
      </c>
      <c r="N104" s="179" t="n">
        <v>255</v>
      </c>
      <c r="O104" s="160"/>
      <c r="P104" s="164"/>
      <c r="Q104" s="164"/>
      <c r="R104" s="164"/>
      <c r="S104" s="164"/>
      <c r="T104" s="104" t="s">
        <v>903</v>
      </c>
      <c r="U104" s="164"/>
      <c r="V104" s="166" t="s">
        <v>904</v>
      </c>
      <c r="W104" s="164"/>
      <c r="X104" s="164"/>
      <c r="Y104" s="104" t="s">
        <v>904</v>
      </c>
      <c r="Z104" s="164"/>
      <c r="AA104" s="164"/>
      <c r="AB104" s="164"/>
      <c r="AC104" s="164"/>
      <c r="AD104" s="164"/>
      <c r="AE104" s="164"/>
      <c r="AF104" s="167"/>
      <c r="AG104" s="164"/>
      <c r="AH104" s="3"/>
      <c r="AI104" s="3"/>
      <c r="AJ104" s="3"/>
      <c r="AK104" s="3"/>
      <c r="AL104" s="3"/>
    </row>
    <row r="105" customFormat="false" ht="15" hidden="false" customHeight="false" outlineLevel="0" collapsed="false">
      <c r="A105" s="94" t="str">
        <f aca="false">H105&amp;J105</f>
        <v>LLC_BI__Spread_Statement_Type__cLLC_BI__Type__c</v>
      </c>
      <c r="B105" s="95" t="str">
        <f aca="false">IF(N105&lt;&gt;"",  IF(O105&lt;&gt;"", N105&amp;", "&amp;O105,N105),"")</f>
        <v>See picklist options for lengths</v>
      </c>
      <c r="C105" s="158" t="n">
        <v>47</v>
      </c>
      <c r="D105" s="159"/>
      <c r="E105" s="134" t="s">
        <v>945</v>
      </c>
      <c r="F105" s="135" t="s">
        <v>899</v>
      </c>
      <c r="G105" s="160" t="s">
        <v>97</v>
      </c>
      <c r="H105" s="161" t="s">
        <v>96</v>
      </c>
      <c r="I105" s="162" t="s">
        <v>131</v>
      </c>
      <c r="J105" s="133" t="s">
        <v>275</v>
      </c>
      <c r="K105" s="163" t="str">
        <f aca="false">_xlfn.CONCAT(H105,".",J105)</f>
        <v>LLC_BI__Spread_Statement_Type__c.LLC_BI__Type__c</v>
      </c>
      <c r="L105" s="164" t="s">
        <v>999</v>
      </c>
      <c r="M105" s="133" t="s">
        <v>913</v>
      </c>
      <c r="N105" s="186" t="s">
        <v>914</v>
      </c>
      <c r="O105" s="160"/>
      <c r="P105" s="164"/>
      <c r="Q105" s="164"/>
      <c r="R105" s="164"/>
      <c r="S105" s="164"/>
      <c r="T105" s="104" t="s">
        <v>903</v>
      </c>
      <c r="U105" s="164"/>
      <c r="V105" s="166" t="s">
        <v>904</v>
      </c>
      <c r="W105" s="164"/>
      <c r="X105" s="164"/>
      <c r="Y105" s="104" t="s">
        <v>904</v>
      </c>
      <c r="Z105" s="164"/>
      <c r="AA105" s="164"/>
      <c r="AB105" s="164"/>
      <c r="AC105" s="164"/>
      <c r="AD105" s="164"/>
      <c r="AE105" s="164"/>
      <c r="AF105" s="167"/>
      <c r="AG105" s="164"/>
      <c r="AH105" s="3"/>
      <c r="AI105" s="3"/>
      <c r="AJ105" s="3"/>
      <c r="AK105" s="3"/>
      <c r="AL105" s="3"/>
    </row>
    <row r="106" customFormat="false" ht="26.25" hidden="false" customHeight="false" outlineLevel="0" collapsed="false">
      <c r="A106" s="94" t="str">
        <f aca="false">H106&amp;J106</f>
        <v>LLC_BI__Spread_Statement_Record__cLLC_BI__Associated_Parent_Record__c</v>
      </c>
      <c r="B106" s="95" t="n">
        <f aca="false">IF(N106&lt;&gt;"",  IF(O106&lt;&gt;"", N106&amp;", "&amp;O106,N106),"")</f>
        <v>18</v>
      </c>
      <c r="C106" s="96" t="n">
        <v>1</v>
      </c>
      <c r="D106" s="106"/>
      <c r="E106" s="132" t="s">
        <v>945</v>
      </c>
      <c r="F106" s="97" t="s">
        <v>899</v>
      </c>
      <c r="G106" s="3" t="s">
        <v>91</v>
      </c>
      <c r="H106" s="195" t="s">
        <v>90</v>
      </c>
      <c r="I106" s="196" t="s">
        <v>656</v>
      </c>
      <c r="J106" s="197" t="s">
        <v>655</v>
      </c>
      <c r="K106" s="106" t="str">
        <f aca="false">_xlfn.CONCAT(H106,".",J106)</f>
        <v>LLC_BI__Spread_Statement_Record__c.LLC_BI__Associated_Parent_Record__c</v>
      </c>
      <c r="L106" s="198" t="s">
        <v>1000</v>
      </c>
      <c r="M106" s="199" t="s">
        <v>971</v>
      </c>
      <c r="N106" s="200" t="n">
        <v>18</v>
      </c>
      <c r="O106" s="201"/>
      <c r="P106" s="3"/>
      <c r="Q106" s="202"/>
      <c r="R106" s="202"/>
      <c r="S106" s="202"/>
      <c r="T106" s="104" t="s">
        <v>903</v>
      </c>
      <c r="U106" s="106"/>
      <c r="V106" s="104" t="s">
        <v>904</v>
      </c>
      <c r="W106" s="3"/>
      <c r="X106" s="3"/>
      <c r="Y106" s="104" t="s">
        <v>904</v>
      </c>
      <c r="Z106" s="3"/>
      <c r="AA106" s="3"/>
      <c r="AB106" s="3"/>
      <c r="AC106" s="3"/>
      <c r="AD106" s="3"/>
      <c r="AE106" s="3"/>
      <c r="AF106" s="3"/>
      <c r="AG106" s="3"/>
      <c r="AH106" s="3"/>
      <c r="AI106" s="3"/>
      <c r="AJ106" s="3"/>
      <c r="AK106" s="3"/>
    </row>
    <row r="107" customFormat="false" ht="26.25" hidden="false" customHeight="false" outlineLevel="0" collapsed="false">
      <c r="A107" s="94" t="str">
        <f aca="false">H107&amp;J107</f>
        <v>LLC_BI__Spread_Statement_Record__cLLC_BI__Cloned_Source_Row__c</v>
      </c>
      <c r="B107" s="95" t="n">
        <f aca="false">IF(N107&lt;&gt;"",  IF(O107&lt;&gt;"", N107&amp;", "&amp;O107,N107),"")</f>
        <v>18</v>
      </c>
      <c r="C107" s="96" t="n">
        <v>2</v>
      </c>
      <c r="D107" s="159" t="s">
        <v>944</v>
      </c>
      <c r="E107" s="134" t="s">
        <v>945</v>
      </c>
      <c r="F107" s="135" t="s">
        <v>899</v>
      </c>
      <c r="G107" s="3" t="s">
        <v>91</v>
      </c>
      <c r="H107" s="195" t="s">
        <v>90</v>
      </c>
      <c r="I107" s="196" t="s">
        <v>651</v>
      </c>
      <c r="J107" s="197" t="s">
        <v>650</v>
      </c>
      <c r="K107" s="203" t="str">
        <f aca="false">_xlfn.CONCAT(H107,".",J107)</f>
        <v>LLC_BI__Spread_Statement_Record__c.LLC_BI__Cloned_Source_Row__c</v>
      </c>
      <c r="L107" s="198" t="s">
        <v>1001</v>
      </c>
      <c r="M107" s="199" t="s">
        <v>971</v>
      </c>
      <c r="N107" s="204" t="n">
        <v>18</v>
      </c>
      <c r="O107" s="205"/>
      <c r="P107" s="106"/>
      <c r="Q107" s="202"/>
      <c r="R107" s="202"/>
      <c r="S107" s="202"/>
      <c r="T107" s="104" t="s">
        <v>903</v>
      </c>
      <c r="U107" s="106"/>
      <c r="V107" s="104" t="s">
        <v>904</v>
      </c>
      <c r="W107" s="3"/>
      <c r="X107" s="3"/>
      <c r="Y107" s="104" t="s">
        <v>904</v>
      </c>
      <c r="Z107" s="105"/>
      <c r="AA107" s="3"/>
      <c r="AB107" s="3"/>
      <c r="AC107" s="3"/>
      <c r="AD107" s="3"/>
      <c r="AE107" s="3"/>
      <c r="AF107" s="3"/>
      <c r="AG107" s="3"/>
      <c r="AH107" s="3"/>
      <c r="AI107" s="3"/>
      <c r="AJ107" s="3"/>
      <c r="AK107" s="3"/>
    </row>
    <row r="108" customFormat="false" ht="15" hidden="false" customHeight="false" outlineLevel="0" collapsed="false">
      <c r="A108" s="94" t="str">
        <f aca="false">H108&amp;J108</f>
        <v>LLC_BI__Spread_Statement_Record__cCreatedById</v>
      </c>
      <c r="B108" s="95" t="n">
        <f aca="false">IF(N108&lt;&gt;"",  IF(O108&lt;&gt;"", N108&amp;", "&amp;O108,N108),"")</f>
        <v>18</v>
      </c>
      <c r="C108" s="96" t="n">
        <v>3</v>
      </c>
      <c r="D108" s="3" t="s">
        <v>905</v>
      </c>
      <c r="E108" s="134" t="s">
        <v>945</v>
      </c>
      <c r="F108" s="132" t="s">
        <v>945</v>
      </c>
      <c r="G108" s="3" t="s">
        <v>91</v>
      </c>
      <c r="H108" s="195" t="s">
        <v>90</v>
      </c>
      <c r="I108" s="196" t="s">
        <v>906</v>
      </c>
      <c r="J108" s="3" t="s">
        <v>168</v>
      </c>
      <c r="K108" s="106" t="str">
        <f aca="false">_xlfn.CONCAT(H108,".",J108)</f>
        <v>LLC_BI__Spread_Statement_Record__c.CreatedById</v>
      </c>
      <c r="L108" s="198" t="s">
        <v>907</v>
      </c>
      <c r="M108" s="3" t="s">
        <v>908</v>
      </c>
      <c r="N108" s="204" t="n">
        <v>18</v>
      </c>
      <c r="O108" s="205"/>
      <c r="P108" s="95"/>
      <c r="Q108" s="202"/>
      <c r="R108" s="202"/>
      <c r="S108" s="202"/>
      <c r="T108" s="104" t="s">
        <v>903</v>
      </c>
      <c r="U108" s="109"/>
      <c r="V108" s="104" t="s">
        <v>904</v>
      </c>
      <c r="W108" s="110"/>
      <c r="X108" s="110"/>
      <c r="Y108" s="104" t="s">
        <v>904</v>
      </c>
      <c r="Z108" s="111"/>
      <c r="AA108" s="110"/>
      <c r="AB108" s="110"/>
      <c r="AC108" s="110"/>
      <c r="AD108" s="110"/>
      <c r="AE108" s="110"/>
      <c r="AF108" s="110"/>
      <c r="AG108" s="110"/>
      <c r="AH108" s="3"/>
      <c r="AI108" s="3"/>
      <c r="AJ108" s="3"/>
      <c r="AK108" s="3"/>
    </row>
    <row r="109" customFormat="false" ht="15" hidden="false" customHeight="false" outlineLevel="0" collapsed="false">
      <c r="A109" s="94" t="str">
        <f aca="false">H109&amp;J109</f>
        <v>LLC_BI__Spread_Statement_Record__cCreatedDate</v>
      </c>
      <c r="B109" s="95" t="str">
        <f aca="false">IF(N109&lt;&gt;"",  IF(O109&lt;&gt;"", N109&amp;", "&amp;O109,N109),"")</f>
        <v/>
      </c>
      <c r="C109" s="96" t="n">
        <v>4</v>
      </c>
      <c r="D109" s="3" t="s">
        <v>905</v>
      </c>
      <c r="E109" s="134" t="s">
        <v>945</v>
      </c>
      <c r="F109" s="134" t="s">
        <v>945</v>
      </c>
      <c r="G109" s="3" t="s">
        <v>91</v>
      </c>
      <c r="H109" s="195" t="s">
        <v>90</v>
      </c>
      <c r="I109" s="196" t="s">
        <v>165</v>
      </c>
      <c r="J109" s="3" t="s">
        <v>164</v>
      </c>
      <c r="K109" s="106" t="str">
        <f aca="false">_xlfn.CONCAT(H109,".",J109)</f>
        <v>LLC_BI__Spread_Statement_Record__c.CreatedDate</v>
      </c>
      <c r="L109" s="206" t="s">
        <v>909</v>
      </c>
      <c r="M109" s="3" t="s">
        <v>910</v>
      </c>
      <c r="N109" s="204"/>
      <c r="O109" s="205"/>
      <c r="P109" s="95"/>
      <c r="Q109" s="202"/>
      <c r="R109" s="202"/>
      <c r="S109" s="202"/>
      <c r="T109" s="104" t="s">
        <v>903</v>
      </c>
      <c r="U109" s="109"/>
      <c r="V109" s="104" t="s">
        <v>904</v>
      </c>
      <c r="W109" s="110"/>
      <c r="X109" s="110"/>
      <c r="Y109" s="104" t="s">
        <v>904</v>
      </c>
      <c r="Z109" s="111"/>
      <c r="AA109" s="110"/>
      <c r="AB109" s="110"/>
      <c r="AC109" s="110"/>
      <c r="AD109" s="110"/>
      <c r="AE109" s="110"/>
      <c r="AF109" s="110"/>
      <c r="AG109" s="110"/>
      <c r="AH109" s="3"/>
      <c r="AI109" s="3"/>
      <c r="AJ109" s="3"/>
      <c r="AK109" s="3"/>
    </row>
    <row r="110" customFormat="false" ht="15" hidden="false" customHeight="false" outlineLevel="0" collapsed="false">
      <c r="A110" s="94" t="str">
        <f aca="false">H110&amp;J110</f>
        <v>LLC_BI__Spread_Statement_Record__cCurrencyIsoCode</v>
      </c>
      <c r="B110" s="95" t="str">
        <f aca="false">IF(N110&lt;&gt;"",  IF(O110&lt;&gt;"", N110&amp;", "&amp;O110,N110),"")</f>
        <v>See picklist options for lengths</v>
      </c>
      <c r="C110" s="96" t="n">
        <v>5</v>
      </c>
      <c r="D110" s="112"/>
      <c r="E110" s="134" t="s">
        <v>945</v>
      </c>
      <c r="F110" s="97" t="s">
        <v>899</v>
      </c>
      <c r="G110" s="3" t="s">
        <v>91</v>
      </c>
      <c r="H110" s="195" t="s">
        <v>90</v>
      </c>
      <c r="I110" s="207" t="s">
        <v>911</v>
      </c>
      <c r="J110" s="208" t="s">
        <v>160</v>
      </c>
      <c r="K110" s="209" t="str">
        <f aca="false">_xlfn.CONCAT(H110,".",J110)</f>
        <v>LLC_BI__Spread_Statement_Record__c.CurrencyIsoCode</v>
      </c>
      <c r="L110" s="64" t="s">
        <v>912</v>
      </c>
      <c r="M110" s="210" t="s">
        <v>913</v>
      </c>
      <c r="N110" s="211" t="s">
        <v>914</v>
      </c>
      <c r="O110" s="205"/>
      <c r="P110" s="95"/>
      <c r="Q110" s="202"/>
      <c r="R110" s="202"/>
      <c r="S110" s="202"/>
      <c r="T110" s="104" t="s">
        <v>903</v>
      </c>
      <c r="U110" s="109"/>
      <c r="V110" s="104" t="s">
        <v>904</v>
      </c>
      <c r="W110" s="110"/>
      <c r="X110" s="110"/>
      <c r="Y110" s="104" t="s">
        <v>904</v>
      </c>
      <c r="Z110" s="111"/>
      <c r="AA110" s="110"/>
      <c r="AB110" s="110"/>
      <c r="AC110" s="110"/>
      <c r="AD110" s="110"/>
      <c r="AE110" s="110"/>
      <c r="AF110" s="110"/>
      <c r="AG110" s="110"/>
      <c r="AH110" s="3"/>
      <c r="AI110" s="3"/>
      <c r="AJ110" s="3"/>
      <c r="AK110" s="3"/>
    </row>
    <row r="111" customFormat="false" ht="15" hidden="false" customHeight="false" outlineLevel="0" collapsed="false">
      <c r="A111" s="94" t="str">
        <f aca="false">H111&amp;J111</f>
        <v>LLC_BI__Spread_Statement_Record__cLLC_BI__Debit__c</v>
      </c>
      <c r="B111" s="95" t="str">
        <f aca="false">IF(N111&lt;&gt;"",  IF(O111&lt;&gt;"", N111&amp;", "&amp;O111,N111),"")</f>
        <v>Boolean (True/False)</v>
      </c>
      <c r="C111" s="96" t="n">
        <v>6</v>
      </c>
      <c r="D111" s="112"/>
      <c r="E111" s="134" t="s">
        <v>945</v>
      </c>
      <c r="F111" s="97" t="s">
        <v>899</v>
      </c>
      <c r="G111" s="3" t="s">
        <v>91</v>
      </c>
      <c r="H111" s="195" t="s">
        <v>90</v>
      </c>
      <c r="I111" s="207" t="s">
        <v>495</v>
      </c>
      <c r="J111" s="197" t="s">
        <v>494</v>
      </c>
      <c r="K111" s="198" t="str">
        <f aca="false">_xlfn.CONCAT(H111,".",J111)</f>
        <v>LLC_BI__Spread_Statement_Record__c.LLC_BI__Debit__c</v>
      </c>
      <c r="L111" s="112" t="s">
        <v>1002</v>
      </c>
      <c r="M111" s="212" t="s">
        <v>927</v>
      </c>
      <c r="N111" s="165" t="s">
        <v>928</v>
      </c>
      <c r="O111" s="205"/>
      <c r="P111" s="106"/>
      <c r="Q111" s="202"/>
      <c r="R111" s="202"/>
      <c r="S111" s="202"/>
      <c r="T111" s="104" t="s">
        <v>903</v>
      </c>
      <c r="U111" s="106"/>
      <c r="V111" s="104" t="s">
        <v>904</v>
      </c>
      <c r="W111" s="3"/>
      <c r="X111" s="3"/>
      <c r="Y111" s="104" t="s">
        <v>904</v>
      </c>
      <c r="Z111" s="105"/>
      <c r="AA111" s="3"/>
      <c r="AB111" s="3"/>
      <c r="AC111" s="3"/>
      <c r="AD111" s="3"/>
      <c r="AE111" s="3"/>
      <c r="AF111" s="3"/>
      <c r="AG111" s="3"/>
      <c r="AH111" s="3"/>
      <c r="AI111" s="3"/>
      <c r="AJ111" s="3"/>
      <c r="AK111" s="3"/>
    </row>
    <row r="112" customFormat="false" ht="15" hidden="false" customHeight="false" outlineLevel="0" collapsed="false">
      <c r="A112" s="94" t="str">
        <f aca="false">H112&amp;J112</f>
        <v>LLC_BI__Spread_Statement_Record__cLLC_BI__Display_Type__c</v>
      </c>
      <c r="B112" s="95" t="str">
        <f aca="false">IF(N112&lt;&gt;"",  IF(O112&lt;&gt;"", N112&amp;", "&amp;O112,N112),"")</f>
        <v>See picklist options for lengths</v>
      </c>
      <c r="C112" s="96" t="n">
        <v>7</v>
      </c>
      <c r="D112" s="159" t="s">
        <v>944</v>
      </c>
      <c r="E112" s="134" t="s">
        <v>945</v>
      </c>
      <c r="F112" s="135" t="s">
        <v>899</v>
      </c>
      <c r="G112" s="3" t="s">
        <v>91</v>
      </c>
      <c r="H112" s="195" t="s">
        <v>90</v>
      </c>
      <c r="I112" s="196" t="s">
        <v>638</v>
      </c>
      <c r="J112" s="197" t="s">
        <v>637</v>
      </c>
      <c r="K112" s="209" t="str">
        <f aca="false">_xlfn.CONCAT(H112,".",J112)</f>
        <v>LLC_BI__Spread_Statement_Record__c.LLC_BI__Display_Type__c</v>
      </c>
      <c r="L112" s="3" t="s">
        <v>1003</v>
      </c>
      <c r="M112" s="213" t="s">
        <v>913</v>
      </c>
      <c r="N112" s="214" t="s">
        <v>914</v>
      </c>
      <c r="O112" s="215"/>
      <c r="P112" s="3"/>
      <c r="Q112" s="202"/>
      <c r="R112" s="202"/>
      <c r="S112" s="202"/>
      <c r="T112" s="104" t="s">
        <v>903</v>
      </c>
      <c r="U112" s="3"/>
      <c r="V112" s="104" t="s">
        <v>904</v>
      </c>
      <c r="W112" s="3"/>
      <c r="X112" s="3"/>
      <c r="Y112" s="104" t="s">
        <v>904</v>
      </c>
      <c r="Z112" s="3"/>
      <c r="AA112" s="3"/>
      <c r="AB112" s="3"/>
      <c r="AC112" s="3"/>
      <c r="AD112" s="3"/>
      <c r="AE112" s="3"/>
      <c r="AF112" s="3"/>
      <c r="AG112" s="3"/>
      <c r="AH112" s="3"/>
      <c r="AI112" s="3"/>
      <c r="AJ112" s="3"/>
      <c r="AK112" s="3"/>
    </row>
    <row r="113" customFormat="false" ht="15" hidden="false" customHeight="false" outlineLevel="0" collapsed="false">
      <c r="A113" s="94" t="str">
        <f aca="false">H113&amp;J113</f>
        <v>LLC_BI__Spread_Statement_Record__cLLC_BI__Formula_Long_Text__c</v>
      </c>
      <c r="B113" s="95" t="n">
        <f aca="false">IF(N113&lt;&gt;"",  IF(O113&lt;&gt;"", N113&amp;", "&amp;O113,N113),"")</f>
        <v>32768</v>
      </c>
      <c r="C113" s="96" t="n">
        <v>8</v>
      </c>
      <c r="D113" s="3"/>
      <c r="E113" s="134" t="s">
        <v>945</v>
      </c>
      <c r="F113" s="135" t="s">
        <v>899</v>
      </c>
      <c r="G113" s="3" t="s">
        <v>91</v>
      </c>
      <c r="H113" s="216" t="s">
        <v>90</v>
      </c>
      <c r="I113" s="196" t="s">
        <v>579</v>
      </c>
      <c r="J113" s="197" t="s">
        <v>653</v>
      </c>
      <c r="K113" s="198" t="str">
        <f aca="false">_xlfn.CONCAT(H113,".",J113)</f>
        <v>LLC_BI__Spread_Statement_Record__c.LLC_BI__Formula_Long_Text__c</v>
      </c>
      <c r="L113" s="3" t="s">
        <v>1004</v>
      </c>
      <c r="M113" s="212" t="s">
        <v>1005</v>
      </c>
      <c r="N113" s="200" t="n">
        <v>32768</v>
      </c>
      <c r="O113" s="215"/>
      <c r="P113" s="3"/>
      <c r="Q113" s="202"/>
      <c r="R113" s="202"/>
      <c r="S113" s="202"/>
      <c r="T113" s="104" t="s">
        <v>903</v>
      </c>
      <c r="U113" s="3"/>
      <c r="V113" s="104" t="s">
        <v>904</v>
      </c>
      <c r="W113" s="3"/>
      <c r="X113" s="3"/>
      <c r="Y113" s="104" t="s">
        <v>904</v>
      </c>
      <c r="Z113" s="3"/>
      <c r="AA113" s="3"/>
      <c r="AB113" s="3"/>
      <c r="AC113" s="3"/>
      <c r="AD113" s="3"/>
      <c r="AE113" s="3"/>
      <c r="AF113" s="3"/>
      <c r="AG113" s="3"/>
      <c r="AH113" s="3"/>
      <c r="AI113" s="3"/>
      <c r="AJ113" s="3"/>
      <c r="AK113" s="3"/>
    </row>
    <row r="114" customFormat="false" ht="15" hidden="false" customHeight="false" outlineLevel="0" collapsed="false">
      <c r="A114" s="94" t="str">
        <f aca="false">H114&amp;J114</f>
        <v>LLC_BI__Spread_Statement_Record__cLLC_BI__KPI_Type__c</v>
      </c>
      <c r="B114" s="95" t="str">
        <f aca="false">IF(N114&lt;&gt;"",  IF(O114&lt;&gt;"", N114&amp;", "&amp;O114,N114),"")</f>
        <v>See picklist options for lengths</v>
      </c>
      <c r="C114" s="96" t="n">
        <v>9</v>
      </c>
      <c r="D114" s="3"/>
      <c r="E114" s="134" t="s">
        <v>945</v>
      </c>
      <c r="F114" s="97" t="s">
        <v>899</v>
      </c>
      <c r="G114" s="3" t="s">
        <v>91</v>
      </c>
      <c r="H114" s="125" t="s">
        <v>90</v>
      </c>
      <c r="I114" s="196" t="s">
        <v>532</v>
      </c>
      <c r="J114" s="197" t="s">
        <v>531</v>
      </c>
      <c r="K114" s="209" t="str">
        <f aca="false">_xlfn.CONCAT(H114,".",J114)</f>
        <v>LLC_BI__Spread_Statement_Record__c.LLC_BI__KPI_Type__c</v>
      </c>
      <c r="L114" s="3" t="s">
        <v>1006</v>
      </c>
      <c r="M114" s="212" t="s">
        <v>913</v>
      </c>
      <c r="N114" s="186" t="s">
        <v>914</v>
      </c>
      <c r="O114" s="215"/>
      <c r="P114" s="3"/>
      <c r="Q114" s="202"/>
      <c r="R114" s="202"/>
      <c r="S114" s="202"/>
      <c r="T114" s="104" t="s">
        <v>903</v>
      </c>
      <c r="U114" s="3"/>
      <c r="V114" s="104" t="s">
        <v>904</v>
      </c>
      <c r="W114" s="3"/>
      <c r="X114" s="3"/>
      <c r="Y114" s="104" t="s">
        <v>904</v>
      </c>
      <c r="Z114" s="3"/>
      <c r="AA114" s="3"/>
      <c r="AB114" s="3"/>
      <c r="AC114" s="3"/>
      <c r="AD114" s="3"/>
      <c r="AE114" s="3"/>
      <c r="AF114" s="3"/>
      <c r="AG114" s="3"/>
      <c r="AH114" s="3"/>
      <c r="AI114" s="3"/>
      <c r="AJ114" s="3"/>
      <c r="AK114" s="3"/>
    </row>
    <row r="115" customFormat="false" ht="15" hidden="false" customHeight="false" outlineLevel="0" collapsed="false">
      <c r="A115" s="94" t="str">
        <f aca="false">H115&amp;J115</f>
        <v>LLC_BI__Spread_Statement_Record__cId</v>
      </c>
      <c r="B115" s="95" t="n">
        <f aca="false">IF(N115&lt;&gt;"",  IF(O115&lt;&gt;"", N115&amp;", "&amp;O115,N115),"")</f>
        <v>18</v>
      </c>
      <c r="C115" s="96" t="n">
        <v>10</v>
      </c>
      <c r="D115" s="3" t="s">
        <v>905</v>
      </c>
      <c r="E115" s="134" t="s">
        <v>945</v>
      </c>
      <c r="F115" s="132" t="s">
        <v>945</v>
      </c>
      <c r="G115" s="3" t="s">
        <v>91</v>
      </c>
      <c r="H115" s="216" t="s">
        <v>90</v>
      </c>
      <c r="I115" s="196" t="s">
        <v>143</v>
      </c>
      <c r="J115" s="118" t="s">
        <v>143</v>
      </c>
      <c r="K115" s="136" t="str">
        <f aca="false">_xlfn.CONCAT(H115,".",J115)</f>
        <v>LLC_BI__Spread_Statement_Record__c.Id</v>
      </c>
      <c r="L115" s="110" t="s">
        <v>143</v>
      </c>
      <c r="M115" s="109" t="s">
        <v>143</v>
      </c>
      <c r="N115" s="217" t="n">
        <v>18</v>
      </c>
      <c r="O115" s="215"/>
      <c r="P115" s="202" t="s">
        <v>904</v>
      </c>
      <c r="Q115" s="202" t="s">
        <v>904</v>
      </c>
      <c r="R115" s="202" t="s">
        <v>915</v>
      </c>
      <c r="S115" s="202" t="s">
        <v>904</v>
      </c>
      <c r="T115" s="104" t="s">
        <v>903</v>
      </c>
      <c r="U115" s="3"/>
      <c r="V115" s="104" t="s">
        <v>904</v>
      </c>
      <c r="W115" s="3"/>
      <c r="X115" s="3"/>
      <c r="Y115" s="104" t="s">
        <v>904</v>
      </c>
      <c r="Z115" s="3"/>
      <c r="AA115" s="3"/>
      <c r="AB115" s="3"/>
      <c r="AC115" s="3"/>
      <c r="AD115" s="3"/>
      <c r="AE115" s="3"/>
      <c r="AF115" s="3"/>
      <c r="AG115" s="3"/>
      <c r="AH115" s="3"/>
      <c r="AI115" s="3"/>
      <c r="AJ115" s="3"/>
      <c r="AK115" s="3"/>
    </row>
    <row r="116" customFormat="false" ht="105" hidden="false" customHeight="false" outlineLevel="0" collapsed="false">
      <c r="A116" s="94" t="str">
        <f aca="false">H116&amp;J116</f>
        <v>LLC_BI__Spread_Statement_Record__cLLC_BI__Include_In_Total__c</v>
      </c>
      <c r="B116" s="95" t="str">
        <f aca="false">IF(N116&lt;&gt;"",  IF(O116&lt;&gt;"", N116&amp;", "&amp;O116,N116),"")</f>
        <v>Boolean (True/False)</v>
      </c>
      <c r="C116" s="96" t="n">
        <v>11</v>
      </c>
      <c r="D116" s="3"/>
      <c r="E116" s="134" t="s">
        <v>945</v>
      </c>
      <c r="F116" s="135" t="s">
        <v>899</v>
      </c>
      <c r="G116" s="3" t="s">
        <v>91</v>
      </c>
      <c r="H116" s="125" t="s">
        <v>90</v>
      </c>
      <c r="I116" s="196" t="s">
        <v>504</v>
      </c>
      <c r="J116" s="197" t="s">
        <v>503</v>
      </c>
      <c r="K116" s="198" t="str">
        <f aca="false">_xlfn.CONCAT(H116,".",J116)</f>
        <v>LLC_BI__Spread_Statement_Record__c.LLC_BI__Include_In_Total__c</v>
      </c>
      <c r="L116" s="218" t="s">
        <v>1007</v>
      </c>
      <c r="M116" s="219" t="s">
        <v>927</v>
      </c>
      <c r="N116" s="220" t="s">
        <v>928</v>
      </c>
      <c r="O116" s="221"/>
      <c r="P116" s="3"/>
      <c r="Q116" s="202"/>
      <c r="R116" s="202"/>
      <c r="S116" s="202"/>
      <c r="T116" s="104" t="s">
        <v>903</v>
      </c>
      <c r="U116" s="3"/>
      <c r="V116" s="104" t="s">
        <v>904</v>
      </c>
      <c r="W116" s="3"/>
      <c r="X116" s="3"/>
      <c r="Y116" s="104" t="s">
        <v>904</v>
      </c>
      <c r="Z116" s="3"/>
      <c r="AA116" s="3"/>
      <c r="AB116" s="3"/>
      <c r="AC116" s="3"/>
      <c r="AD116" s="3"/>
      <c r="AE116" s="3"/>
      <c r="AF116" s="3"/>
      <c r="AG116" s="3"/>
      <c r="AH116" s="3"/>
      <c r="AI116" s="3"/>
      <c r="AJ116" s="3"/>
      <c r="AK116" s="3"/>
    </row>
    <row r="117" customFormat="false" ht="15" hidden="false" customHeight="false" outlineLevel="0" collapsed="false">
      <c r="A117" s="94" t="str">
        <f aca="false">H117&amp;J117</f>
        <v>LLC_BI__Spread_Statement_Record__cLLC_BI__Is_Linked__c</v>
      </c>
      <c r="B117" s="95" t="n">
        <f aca="false">IF(N117&lt;&gt;"",  IF(O117&lt;&gt;"", N117&amp;", "&amp;O117,N117),"")</f>
        <v>4</v>
      </c>
      <c r="C117" s="96" t="n">
        <v>12</v>
      </c>
      <c r="D117" s="3" t="s">
        <v>944</v>
      </c>
      <c r="E117" s="134" t="s">
        <v>945</v>
      </c>
      <c r="F117" s="97" t="s">
        <v>899</v>
      </c>
      <c r="G117" s="3" t="s">
        <v>91</v>
      </c>
      <c r="H117" s="125" t="s">
        <v>90</v>
      </c>
      <c r="I117" s="56" t="s">
        <v>573</v>
      </c>
      <c r="J117" s="222" t="s">
        <v>572</v>
      </c>
      <c r="K117" s="209" t="str">
        <f aca="false">_xlfn.CONCAT(H117,".",J117)</f>
        <v>LLC_BI__Spread_Statement_Record__c.LLC_BI__Is_Linked__c</v>
      </c>
      <c r="L117" s="3" t="s">
        <v>1008</v>
      </c>
      <c r="M117" s="212" t="s">
        <v>982</v>
      </c>
      <c r="N117" s="217" t="n">
        <v>4</v>
      </c>
      <c r="O117" s="215"/>
      <c r="P117" s="3"/>
      <c r="Q117" s="202"/>
      <c r="R117" s="202"/>
      <c r="S117" s="202"/>
      <c r="T117" s="104" t="s">
        <v>903</v>
      </c>
      <c r="U117" s="3"/>
      <c r="V117" s="104" t="s">
        <v>904</v>
      </c>
      <c r="W117" s="3"/>
      <c r="X117" s="3"/>
      <c r="Y117" s="104" t="s">
        <v>904</v>
      </c>
      <c r="Z117" s="3"/>
      <c r="AA117" s="3"/>
      <c r="AB117" s="3"/>
      <c r="AC117" s="3"/>
      <c r="AD117" s="3"/>
      <c r="AE117" s="3"/>
      <c r="AF117" s="3"/>
      <c r="AG117" s="3"/>
      <c r="AH117" s="3"/>
      <c r="AI117" s="3"/>
      <c r="AJ117" s="3"/>
      <c r="AK117" s="3"/>
    </row>
    <row r="118" customFormat="false" ht="15" hidden="false" customHeight="false" outlineLevel="0" collapsed="false">
      <c r="A118" s="94" t="str">
        <f aca="false">H118&amp;J118</f>
        <v>LLC_BI__Spread_Statement_Record__cLastModifiedById</v>
      </c>
      <c r="B118" s="95" t="n">
        <f aca="false">IF(N118&lt;&gt;"",  IF(O118&lt;&gt;"", N118&amp;", "&amp;O118,N118),"")</f>
        <v>18</v>
      </c>
      <c r="C118" s="96" t="n">
        <v>13</v>
      </c>
      <c r="D118" s="3" t="s">
        <v>905</v>
      </c>
      <c r="E118" s="134" t="s">
        <v>945</v>
      </c>
      <c r="F118" s="132" t="s">
        <v>945</v>
      </c>
      <c r="G118" s="3" t="s">
        <v>91</v>
      </c>
      <c r="H118" s="216" t="s">
        <v>90</v>
      </c>
      <c r="I118" s="56" t="s">
        <v>916</v>
      </c>
      <c r="J118" s="3" t="s">
        <v>175</v>
      </c>
      <c r="K118" s="198" t="str">
        <f aca="false">_xlfn.CONCAT(H118,".",J118)</f>
        <v>LLC_BI__Spread_Statement_Record__c.LastModifiedById</v>
      </c>
      <c r="L118" s="3" t="s">
        <v>917</v>
      </c>
      <c r="M118" s="106" t="s">
        <v>908</v>
      </c>
      <c r="N118" s="217" t="n">
        <v>18</v>
      </c>
      <c r="O118" s="215"/>
      <c r="P118" s="123"/>
      <c r="Q118" s="202"/>
      <c r="R118" s="202"/>
      <c r="S118" s="202"/>
      <c r="T118" s="104" t="s">
        <v>903</v>
      </c>
      <c r="U118" s="110"/>
      <c r="V118" s="104" t="s">
        <v>904</v>
      </c>
      <c r="W118" s="110"/>
      <c r="X118" s="110"/>
      <c r="Y118" s="104" t="s">
        <v>904</v>
      </c>
      <c r="Z118" s="110"/>
      <c r="AA118" s="110"/>
      <c r="AB118" s="110"/>
      <c r="AC118" s="110"/>
      <c r="AD118" s="110"/>
      <c r="AE118" s="110"/>
      <c r="AF118" s="110"/>
      <c r="AG118" s="110"/>
      <c r="AH118" s="3"/>
      <c r="AI118" s="3"/>
      <c r="AJ118" s="3"/>
      <c r="AK118" s="3"/>
    </row>
    <row r="119" customFormat="false" ht="15" hidden="false" customHeight="false" outlineLevel="0" collapsed="false">
      <c r="A119" s="94" t="str">
        <f aca="false">H119&amp;J119</f>
        <v>LLC_BI__Spread_Statement_Record__cLastModifiedDate</v>
      </c>
      <c r="B119" s="95" t="str">
        <f aca="false">IF(N119&lt;&gt;"",  IF(O119&lt;&gt;"", N119&amp;", "&amp;O119,N119),"")</f>
        <v/>
      </c>
      <c r="C119" s="96" t="n">
        <v>14</v>
      </c>
      <c r="D119" s="3" t="s">
        <v>905</v>
      </c>
      <c r="E119" s="134" t="s">
        <v>945</v>
      </c>
      <c r="F119" s="134" t="s">
        <v>945</v>
      </c>
      <c r="G119" s="3" t="s">
        <v>91</v>
      </c>
      <c r="H119" s="216" t="s">
        <v>90</v>
      </c>
      <c r="I119" s="56" t="s">
        <v>173</v>
      </c>
      <c r="J119" s="3" t="s">
        <v>172</v>
      </c>
      <c r="K119" s="198" t="str">
        <f aca="false">_xlfn.CONCAT(H119,".",J119)</f>
        <v>LLC_BI__Spread_Statement_Record__c.LastModifiedDate</v>
      </c>
      <c r="L119" s="3" t="s">
        <v>918</v>
      </c>
      <c r="M119" s="106" t="s">
        <v>910</v>
      </c>
      <c r="N119" s="200"/>
      <c r="O119" s="215"/>
      <c r="P119" s="123"/>
      <c r="Q119" s="202"/>
      <c r="R119" s="202"/>
      <c r="S119" s="202"/>
      <c r="T119" s="104" t="s">
        <v>903</v>
      </c>
      <c r="U119" s="110"/>
      <c r="V119" s="104" t="s">
        <v>904</v>
      </c>
      <c r="W119" s="110"/>
      <c r="X119" s="110"/>
      <c r="Y119" s="104" t="s">
        <v>904</v>
      </c>
      <c r="Z119" s="110"/>
      <c r="AA119" s="110"/>
      <c r="AB119" s="110"/>
      <c r="AC119" s="110"/>
      <c r="AD119" s="110"/>
      <c r="AE119" s="110"/>
      <c r="AF119" s="110"/>
      <c r="AG119" s="110"/>
      <c r="AH119" s="3"/>
      <c r="AI119" s="3"/>
      <c r="AJ119" s="3"/>
      <c r="AK119" s="3"/>
    </row>
    <row r="120" customFormat="false" ht="285" hidden="false" customHeight="false" outlineLevel="0" collapsed="false">
      <c r="A120" s="94" t="str">
        <f aca="false">H120&amp;J120</f>
        <v>LLC_BI__Spread_Statement_Record__cLLC_BI__Linked_Spread_Statement_Record__c</v>
      </c>
      <c r="B120" s="95" t="n">
        <f aca="false">IF(N120&lt;&gt;"",  IF(O120&lt;&gt;"", N120&amp;", "&amp;O120,N120),"")</f>
        <v>18</v>
      </c>
      <c r="C120" s="96" t="n">
        <v>15</v>
      </c>
      <c r="D120" s="3"/>
      <c r="E120" s="134" t="s">
        <v>945</v>
      </c>
      <c r="F120" s="135" t="s">
        <v>899</v>
      </c>
      <c r="G120" s="3" t="s">
        <v>91</v>
      </c>
      <c r="H120" s="125" t="s">
        <v>90</v>
      </c>
      <c r="I120" s="56" t="s">
        <v>599</v>
      </c>
      <c r="J120" s="197" t="s">
        <v>598</v>
      </c>
      <c r="K120" s="198" t="str">
        <f aca="false">_xlfn.CONCAT(H120,".",J120)</f>
        <v>LLC_BI__Spread_Statement_Record__c.LLC_BI__Linked_Spread_Statement_Record__c</v>
      </c>
      <c r="L120" s="3" t="s">
        <v>1009</v>
      </c>
      <c r="M120" s="212" t="s">
        <v>971</v>
      </c>
      <c r="N120" s="200" t="n">
        <v>18</v>
      </c>
      <c r="O120" s="215"/>
      <c r="P120" s="3"/>
      <c r="Q120" s="202"/>
      <c r="R120" s="202"/>
      <c r="S120" s="202"/>
      <c r="T120" s="104" t="s">
        <v>903</v>
      </c>
      <c r="U120" s="3"/>
      <c r="V120" s="104" t="s">
        <v>904</v>
      </c>
      <c r="W120" s="3"/>
      <c r="X120" s="3"/>
      <c r="Y120" s="104" t="s">
        <v>903</v>
      </c>
      <c r="Z120" s="3" t="s">
        <v>1010</v>
      </c>
      <c r="AA120" s="55" t="s">
        <v>1011</v>
      </c>
      <c r="AB120" s="3"/>
      <c r="AC120" s="3"/>
      <c r="AD120" s="3"/>
      <c r="AE120" s="3"/>
      <c r="AF120" s="3"/>
      <c r="AG120" s="3"/>
      <c r="AH120" s="3"/>
      <c r="AI120" s="3"/>
      <c r="AJ120" s="3"/>
      <c r="AK120" s="3"/>
    </row>
    <row r="121" customFormat="false" ht="30" hidden="false" customHeight="false" outlineLevel="0" collapsed="false">
      <c r="A121" s="94" t="str">
        <f aca="false">H121&amp;J121</f>
        <v>LLC_BI__Spread_Statement_Record__cLLC_BI__Linked_Spread_Statement_Total_Group__c</v>
      </c>
      <c r="B121" s="95" t="n">
        <f aca="false">IF(N121&lt;&gt;"",  IF(O121&lt;&gt;"", N121&amp;", "&amp;O121,N121),"")</f>
        <v>18</v>
      </c>
      <c r="C121" s="96" t="n">
        <v>16</v>
      </c>
      <c r="D121" s="3"/>
      <c r="E121" s="134" t="s">
        <v>945</v>
      </c>
      <c r="F121" s="97" t="s">
        <v>899</v>
      </c>
      <c r="G121" s="110" t="s">
        <v>91</v>
      </c>
      <c r="H121" s="216" t="s">
        <v>90</v>
      </c>
      <c r="I121" s="56" t="s">
        <v>602</v>
      </c>
      <c r="J121" s="218" t="s">
        <v>601</v>
      </c>
      <c r="K121" s="209" t="str">
        <f aca="false">_xlfn.CONCAT(H121,".",J121)</f>
        <v>LLC_BI__Spread_Statement_Record__c.LLC_BI__Linked_Spread_Statement_Total_Group__c</v>
      </c>
      <c r="L121" s="3" t="s">
        <v>1009</v>
      </c>
      <c r="M121" s="212" t="s">
        <v>973</v>
      </c>
      <c r="N121" s="200" t="n">
        <v>18</v>
      </c>
      <c r="O121" s="215"/>
      <c r="P121" s="3"/>
      <c r="Q121" s="202"/>
      <c r="R121" s="202"/>
      <c r="S121" s="202"/>
      <c r="T121" s="104" t="s">
        <v>903</v>
      </c>
      <c r="U121" s="3"/>
      <c r="V121" s="104" t="s">
        <v>904</v>
      </c>
      <c r="W121" s="3"/>
      <c r="X121" s="3"/>
      <c r="Y121" s="104" t="s">
        <v>904</v>
      </c>
      <c r="Z121" s="3"/>
      <c r="AA121" s="3"/>
      <c r="AB121" s="3"/>
      <c r="AC121" s="3"/>
      <c r="AD121" s="3"/>
      <c r="AE121" s="3"/>
      <c r="AF121" s="3"/>
      <c r="AG121" s="3"/>
      <c r="AH121" s="3"/>
      <c r="AI121" s="3"/>
      <c r="AJ121" s="3"/>
      <c r="AK121" s="3"/>
    </row>
    <row r="122" customFormat="false" ht="25.5" hidden="false" customHeight="false" outlineLevel="0" collapsed="false">
      <c r="A122" s="94" t="str">
        <f aca="false">H122&amp;J122</f>
        <v>LLC_BI__Spread_Statement_Record__cLLC_BI__lookupKey__c</v>
      </c>
      <c r="B122" s="95" t="n">
        <f aca="false">IF(N122&lt;&gt;"",  IF(O122&lt;&gt;"", N122&amp;", "&amp;O122,N122),"")</f>
        <v>255</v>
      </c>
      <c r="C122" s="96" t="n">
        <v>17</v>
      </c>
      <c r="D122" s="3"/>
      <c r="E122" s="134" t="s">
        <v>945</v>
      </c>
      <c r="F122" s="135" t="s">
        <v>899</v>
      </c>
      <c r="G122" s="3" t="s">
        <v>91</v>
      </c>
      <c r="H122" s="125" t="s">
        <v>90</v>
      </c>
      <c r="I122" s="56" t="s">
        <v>193</v>
      </c>
      <c r="J122" s="197" t="s">
        <v>192</v>
      </c>
      <c r="K122" s="106" t="str">
        <f aca="false">_xlfn.CONCAT(H122,".",J122)</f>
        <v>LLC_BI__Spread_Statement_Record__c.LLC_BI__lookupKey__c</v>
      </c>
      <c r="L122" s="223" t="s">
        <v>958</v>
      </c>
      <c r="M122" s="224" t="s">
        <v>931</v>
      </c>
      <c r="N122" s="200" t="n">
        <v>255</v>
      </c>
      <c r="O122" s="215"/>
      <c r="P122" s="3"/>
      <c r="Q122" s="202"/>
      <c r="R122" s="202"/>
      <c r="S122" s="202"/>
      <c r="T122" s="104" t="s">
        <v>903</v>
      </c>
      <c r="U122" s="3"/>
      <c r="V122" s="104" t="s">
        <v>904</v>
      </c>
      <c r="W122" s="3"/>
      <c r="X122" s="3"/>
      <c r="Y122" s="104" t="s">
        <v>904</v>
      </c>
      <c r="Z122" s="3"/>
      <c r="AA122" s="3"/>
      <c r="AB122" s="3"/>
      <c r="AC122" s="3"/>
      <c r="AD122" s="3"/>
      <c r="AE122" s="3"/>
      <c r="AF122" s="3"/>
      <c r="AG122" s="3"/>
      <c r="AH122" s="3"/>
      <c r="AI122" s="3"/>
      <c r="AJ122" s="3"/>
      <c r="AK122" s="3"/>
    </row>
    <row r="123" customFormat="false" ht="15" hidden="false" customHeight="false" outlineLevel="0" collapsed="false">
      <c r="A123" s="94" t="str">
        <f aca="false">H123&amp;J123</f>
        <v>LLC_BI__Spread_Statement_Record__cLLC_BI__Operation__c</v>
      </c>
      <c r="B123" s="95" t="str">
        <f aca="false">IF(N123&lt;&gt;"",  IF(O123&lt;&gt;"", N123&amp;", "&amp;O123,N123),"")</f>
        <v>See picklist options for lengths</v>
      </c>
      <c r="C123" s="96" t="n">
        <v>18</v>
      </c>
      <c r="D123" s="3"/>
      <c r="E123" s="134" t="s">
        <v>945</v>
      </c>
      <c r="F123" s="97" t="s">
        <v>899</v>
      </c>
      <c r="G123" s="3" t="s">
        <v>91</v>
      </c>
      <c r="H123" s="125" t="s">
        <v>90</v>
      </c>
      <c r="I123" s="56" t="s">
        <v>621</v>
      </c>
      <c r="J123" s="197" t="s">
        <v>620</v>
      </c>
      <c r="K123" s="203" t="str">
        <f aca="false">_xlfn.CONCAT(H123,".",J123)</f>
        <v>LLC_BI__Spread_Statement_Record__c.LLC_BI__Operation__c</v>
      </c>
      <c r="L123" s="105" t="s">
        <v>1012</v>
      </c>
      <c r="M123" s="225" t="s">
        <v>913</v>
      </c>
      <c r="N123" s="186" t="s">
        <v>914</v>
      </c>
      <c r="O123" s="215"/>
      <c r="P123" s="3"/>
      <c r="Q123" s="202"/>
      <c r="R123" s="202"/>
      <c r="S123" s="202"/>
      <c r="T123" s="104" t="s">
        <v>903</v>
      </c>
      <c r="U123" s="3"/>
      <c r="V123" s="104" t="s">
        <v>904</v>
      </c>
      <c r="W123" s="3"/>
      <c r="X123" s="3"/>
      <c r="Y123" s="104" t="s">
        <v>904</v>
      </c>
      <c r="Z123" s="3"/>
      <c r="AA123" s="3"/>
      <c r="AB123" s="3"/>
      <c r="AC123" s="3"/>
      <c r="AD123" s="3"/>
      <c r="AE123" s="3"/>
      <c r="AF123" s="3"/>
      <c r="AG123" s="3"/>
      <c r="AH123" s="3"/>
      <c r="AI123" s="3"/>
      <c r="AJ123" s="3"/>
      <c r="AK123" s="3"/>
    </row>
    <row r="124" customFormat="false" ht="15" hidden="false" customHeight="false" outlineLevel="0" collapsed="false">
      <c r="A124" s="94" t="str">
        <f aca="false">H124&amp;J124</f>
        <v>LLC_BI__Spread_Statement_Record__cLLC_BI__Operation_Add__c</v>
      </c>
      <c r="B124" s="95" t="n">
        <f aca="false">IF(N124&lt;&gt;"",  IF(O124&lt;&gt;"", N124&amp;", "&amp;O124,N124),"")</f>
        <v>4</v>
      </c>
      <c r="C124" s="96" t="n">
        <v>19</v>
      </c>
      <c r="D124" s="159" t="s">
        <v>944</v>
      </c>
      <c r="E124" s="134" t="s">
        <v>945</v>
      </c>
      <c r="F124" s="135" t="s">
        <v>899</v>
      </c>
      <c r="G124" s="3" t="s">
        <v>91</v>
      </c>
      <c r="H124" s="125" t="s">
        <v>90</v>
      </c>
      <c r="I124" s="56" t="s">
        <v>605</v>
      </c>
      <c r="J124" s="197" t="s">
        <v>604</v>
      </c>
      <c r="K124" s="106" t="str">
        <f aca="false">_xlfn.CONCAT(H124,".",J124)</f>
        <v>LLC_BI__Spread_Statement_Record__c.LLC_BI__Operation_Add__c</v>
      </c>
      <c r="L124" s="105" t="s">
        <v>1013</v>
      </c>
      <c r="M124" s="199" t="s">
        <v>982</v>
      </c>
      <c r="N124" s="200" t="n">
        <v>4</v>
      </c>
      <c r="O124" s="215"/>
      <c r="P124" s="3"/>
      <c r="Q124" s="202"/>
      <c r="R124" s="202"/>
      <c r="S124" s="202"/>
      <c r="T124" s="104" t="s">
        <v>903</v>
      </c>
      <c r="U124" s="3"/>
      <c r="V124" s="104" t="s">
        <v>904</v>
      </c>
      <c r="W124" s="3"/>
      <c r="X124" s="3"/>
      <c r="Y124" s="104" t="s">
        <v>904</v>
      </c>
      <c r="Z124" s="3"/>
      <c r="AA124" s="3"/>
      <c r="AB124" s="3"/>
      <c r="AC124" s="3"/>
      <c r="AD124" s="3"/>
      <c r="AE124" s="3"/>
      <c r="AF124" s="3"/>
      <c r="AG124" s="3"/>
      <c r="AH124" s="3"/>
      <c r="AI124" s="3"/>
      <c r="AJ124" s="3"/>
      <c r="AK124" s="3"/>
    </row>
    <row r="125" customFormat="false" ht="15" hidden="false" customHeight="false" outlineLevel="0" collapsed="false">
      <c r="A125" s="94" t="str">
        <f aca="false">H125&amp;J125</f>
        <v>LLC_BI__Spread_Statement_Record__cLLC_BI__Operation_Divide__c</v>
      </c>
      <c r="B125" s="95" t="n">
        <f aca="false">IF(N125&lt;&gt;"",  IF(O125&lt;&gt;"", N125&amp;", "&amp;O125,N125),"")</f>
        <v>4</v>
      </c>
      <c r="C125" s="96" t="n">
        <v>20</v>
      </c>
      <c r="D125" s="159" t="s">
        <v>944</v>
      </c>
      <c r="E125" s="134" t="s">
        <v>945</v>
      </c>
      <c r="F125" s="97" t="s">
        <v>899</v>
      </c>
      <c r="G125" s="3" t="s">
        <v>91</v>
      </c>
      <c r="H125" s="125" t="s">
        <v>90</v>
      </c>
      <c r="I125" s="56" t="s">
        <v>609</v>
      </c>
      <c r="J125" s="197" t="s">
        <v>608</v>
      </c>
      <c r="K125" s="203" t="str">
        <f aca="false">_xlfn.CONCAT(H125,".",J125)</f>
        <v>LLC_BI__Spread_Statement_Record__c.LLC_BI__Operation_Divide__c</v>
      </c>
      <c r="L125" s="105" t="s">
        <v>1014</v>
      </c>
      <c r="M125" s="199" t="s">
        <v>982</v>
      </c>
      <c r="N125" s="200" t="n">
        <v>4</v>
      </c>
      <c r="O125" s="215"/>
      <c r="P125" s="3"/>
      <c r="Q125" s="202"/>
      <c r="R125" s="202"/>
      <c r="S125" s="202"/>
      <c r="T125" s="104" t="s">
        <v>903</v>
      </c>
      <c r="U125" s="3"/>
      <c r="V125" s="104" t="s">
        <v>904</v>
      </c>
      <c r="W125" s="3"/>
      <c r="X125" s="3"/>
      <c r="Y125" s="104" t="s">
        <v>904</v>
      </c>
      <c r="Z125" s="3"/>
      <c r="AA125" s="3"/>
      <c r="AB125" s="3"/>
      <c r="AC125" s="3"/>
      <c r="AD125" s="3"/>
      <c r="AE125" s="3"/>
      <c r="AF125" s="3"/>
      <c r="AG125" s="3"/>
      <c r="AH125" s="3"/>
      <c r="AI125" s="3"/>
      <c r="AJ125" s="3"/>
      <c r="AK125" s="3"/>
    </row>
    <row r="126" customFormat="false" ht="15" hidden="false" customHeight="false" outlineLevel="0" collapsed="false">
      <c r="A126" s="94" t="str">
        <f aca="false">H126&amp;J126</f>
        <v>LLC_BI__Spread_Statement_Record__cLLC_BI__Operation_Multiply__c</v>
      </c>
      <c r="B126" s="95" t="n">
        <f aca="false">IF(N126&lt;&gt;"",  IF(O126&lt;&gt;"", N126&amp;", "&amp;O126,N126),"")</f>
        <v>4</v>
      </c>
      <c r="C126" s="96" t="n">
        <v>21</v>
      </c>
      <c r="D126" s="159" t="s">
        <v>944</v>
      </c>
      <c r="E126" s="134" t="s">
        <v>945</v>
      </c>
      <c r="F126" s="135" t="s">
        <v>899</v>
      </c>
      <c r="G126" s="3" t="s">
        <v>91</v>
      </c>
      <c r="H126" s="125" t="s">
        <v>90</v>
      </c>
      <c r="I126" s="56" t="s">
        <v>613</v>
      </c>
      <c r="J126" s="197" t="s">
        <v>612</v>
      </c>
      <c r="K126" s="106" t="str">
        <f aca="false">_xlfn.CONCAT(H126,".",J126)</f>
        <v>LLC_BI__Spread_Statement_Record__c.LLC_BI__Operation_Multiply__c</v>
      </c>
      <c r="L126" s="105" t="s">
        <v>1015</v>
      </c>
      <c r="M126" s="199" t="s">
        <v>982</v>
      </c>
      <c r="N126" s="200" t="n">
        <v>4</v>
      </c>
      <c r="O126" s="215"/>
      <c r="P126" s="3"/>
      <c r="Q126" s="202"/>
      <c r="R126" s="202"/>
      <c r="S126" s="202"/>
      <c r="T126" s="104" t="s">
        <v>903</v>
      </c>
      <c r="U126" s="3"/>
      <c r="V126" s="104" t="s">
        <v>904</v>
      </c>
      <c r="W126" s="3"/>
      <c r="X126" s="3"/>
      <c r="Y126" s="104" t="s">
        <v>904</v>
      </c>
      <c r="Z126" s="3"/>
      <c r="AA126" s="3"/>
      <c r="AB126" s="3"/>
      <c r="AC126" s="3"/>
      <c r="AD126" s="3"/>
      <c r="AE126" s="3"/>
      <c r="AF126" s="3"/>
      <c r="AG126" s="3"/>
      <c r="AH126" s="3"/>
      <c r="AI126" s="3"/>
      <c r="AJ126" s="3"/>
      <c r="AK126" s="3"/>
    </row>
    <row r="127" customFormat="false" ht="15" hidden="false" customHeight="false" outlineLevel="0" collapsed="false">
      <c r="A127" s="94" t="str">
        <f aca="false">H127&amp;J127</f>
        <v>LLC_BI__Spread_Statement_Record__cLLC_BI__Operation_Subtract__c</v>
      </c>
      <c r="B127" s="95" t="n">
        <f aca="false">IF(N127&lt;&gt;"",  IF(O127&lt;&gt;"", N127&amp;", "&amp;O127,N127),"")</f>
        <v>4</v>
      </c>
      <c r="C127" s="96" t="n">
        <v>22</v>
      </c>
      <c r="D127" s="159" t="s">
        <v>944</v>
      </c>
      <c r="E127" s="134" t="s">
        <v>945</v>
      </c>
      <c r="F127" s="97" t="s">
        <v>899</v>
      </c>
      <c r="G127" s="3" t="s">
        <v>91</v>
      </c>
      <c r="H127" s="125" t="s">
        <v>90</v>
      </c>
      <c r="I127" s="56" t="s">
        <v>617</v>
      </c>
      <c r="J127" s="197" t="s">
        <v>616</v>
      </c>
      <c r="K127" s="203" t="str">
        <f aca="false">_xlfn.CONCAT(H127,".",J127)</f>
        <v>LLC_BI__Spread_Statement_Record__c.LLC_BI__Operation_Subtract__c</v>
      </c>
      <c r="L127" s="105" t="s">
        <v>1016</v>
      </c>
      <c r="M127" s="199" t="s">
        <v>982</v>
      </c>
      <c r="N127" s="200" t="n">
        <v>4</v>
      </c>
      <c r="O127" s="215"/>
      <c r="P127" s="3"/>
      <c r="Q127" s="202"/>
      <c r="R127" s="202"/>
      <c r="S127" s="202"/>
      <c r="T127" s="104" t="s">
        <v>903</v>
      </c>
      <c r="U127" s="3"/>
      <c r="V127" s="104" t="s">
        <v>904</v>
      </c>
      <c r="W127" s="3"/>
      <c r="X127" s="3"/>
      <c r="Y127" s="104" t="s">
        <v>904</v>
      </c>
      <c r="Z127" s="3"/>
      <c r="AA127" s="3"/>
      <c r="AB127" s="3"/>
      <c r="AC127" s="3"/>
      <c r="AD127" s="3"/>
      <c r="AE127" s="3"/>
      <c r="AF127" s="3"/>
      <c r="AG127" s="3"/>
      <c r="AH127" s="3"/>
      <c r="AI127" s="3"/>
      <c r="AJ127" s="3"/>
      <c r="AK127" s="3"/>
    </row>
    <row r="128" customFormat="false" ht="15" hidden="false" customHeight="false" outlineLevel="0" collapsed="false">
      <c r="A128" s="94" t="str">
        <f aca="false">H128&amp;J128</f>
        <v>LLC_BI__Spread_Statement_Record__cLLC_BI__Period_Over_Period_Change__c</v>
      </c>
      <c r="B128" s="95" t="str">
        <f aca="false">IF(N128&lt;&gt;"",  IF(O128&lt;&gt;"", N128&amp;", "&amp;O128,N128),"")</f>
        <v>Boolean (True/False)</v>
      </c>
      <c r="C128" s="96" t="n">
        <v>23</v>
      </c>
      <c r="D128" s="3"/>
      <c r="E128" s="134" t="s">
        <v>945</v>
      </c>
      <c r="F128" s="135" t="s">
        <v>899</v>
      </c>
      <c r="G128" s="3" t="s">
        <v>91</v>
      </c>
      <c r="H128" s="125" t="s">
        <v>90</v>
      </c>
      <c r="I128" s="56" t="s">
        <v>624</v>
      </c>
      <c r="J128" s="197" t="s">
        <v>623</v>
      </c>
      <c r="K128" s="106" t="str">
        <f aca="false">_xlfn.CONCAT(H128,".",J128)</f>
        <v>LLC_BI__Spread_Statement_Record__c.LLC_BI__Period_Over_Period_Change__c</v>
      </c>
      <c r="L128" s="105" t="s">
        <v>1017</v>
      </c>
      <c r="M128" s="199" t="s">
        <v>927</v>
      </c>
      <c r="N128" s="165" t="s">
        <v>928</v>
      </c>
      <c r="O128" s="215"/>
      <c r="P128" s="3"/>
      <c r="Q128" s="202"/>
      <c r="R128" s="202"/>
      <c r="S128" s="202"/>
      <c r="T128" s="104" t="s">
        <v>903</v>
      </c>
      <c r="U128" s="3"/>
      <c r="V128" s="104" t="s">
        <v>904</v>
      </c>
      <c r="W128" s="3"/>
      <c r="X128" s="3"/>
      <c r="Y128" s="104" t="s">
        <v>903</v>
      </c>
      <c r="Z128" s="3" t="s">
        <v>1018</v>
      </c>
      <c r="AA128" s="3" t="s">
        <v>1019</v>
      </c>
      <c r="AB128" s="3"/>
      <c r="AC128" s="3"/>
      <c r="AD128" s="3"/>
      <c r="AE128" s="3"/>
      <c r="AF128" s="3"/>
      <c r="AG128" s="3"/>
      <c r="AH128" s="3"/>
      <c r="AI128" s="3"/>
      <c r="AJ128" s="3"/>
      <c r="AK128" s="3"/>
    </row>
    <row r="129" customFormat="false" ht="15" hidden="false" customHeight="false" outlineLevel="0" collapsed="false">
      <c r="A129" s="94" t="str">
        <f aca="false">H129&amp;J129</f>
        <v>LLC_BI__Spread_Statement_Record__cLLC_BI__Period_Over_Prior_Fiscal_Year__c</v>
      </c>
      <c r="B129" s="95" t="str">
        <f aca="false">IF(N129&lt;&gt;"",  IF(O129&lt;&gt;"", N129&amp;", "&amp;O129,N129),"")</f>
        <v>Boolean (True/False)</v>
      </c>
      <c r="C129" s="96" t="n">
        <v>24</v>
      </c>
      <c r="D129" s="3"/>
      <c r="E129" s="134" t="s">
        <v>945</v>
      </c>
      <c r="F129" s="97" t="s">
        <v>899</v>
      </c>
      <c r="G129" s="3" t="s">
        <v>91</v>
      </c>
      <c r="H129" s="125" t="s">
        <v>90</v>
      </c>
      <c r="I129" s="56" t="s">
        <v>642</v>
      </c>
      <c r="J129" s="197" t="s">
        <v>641</v>
      </c>
      <c r="K129" s="203" t="str">
        <f aca="false">_xlfn.CONCAT(H129,".",J129)</f>
        <v>LLC_BI__Spread_Statement_Record__c.LLC_BI__Period_Over_Prior_Fiscal_Year__c</v>
      </c>
      <c r="L129" s="105" t="s">
        <v>1020</v>
      </c>
      <c r="M129" s="199" t="s">
        <v>927</v>
      </c>
      <c r="N129" s="165" t="s">
        <v>928</v>
      </c>
      <c r="O129" s="215"/>
      <c r="P129" s="3"/>
      <c r="Q129" s="202"/>
      <c r="R129" s="202"/>
      <c r="S129" s="202"/>
      <c r="T129" s="104" t="s">
        <v>903</v>
      </c>
      <c r="U129" s="3"/>
      <c r="V129" s="104" t="s">
        <v>904</v>
      </c>
      <c r="W129" s="3"/>
      <c r="X129" s="3"/>
      <c r="Y129" s="104" t="s">
        <v>904</v>
      </c>
      <c r="Z129" s="3"/>
      <c r="AA129" s="3"/>
      <c r="AB129" s="3"/>
      <c r="AC129" s="3"/>
      <c r="AD129" s="3"/>
      <c r="AE129" s="3"/>
      <c r="AF129" s="3"/>
      <c r="AG129" s="3"/>
      <c r="AH129" s="3"/>
      <c r="AI129" s="3"/>
      <c r="AJ129" s="3"/>
      <c r="AK129" s="3"/>
    </row>
    <row r="130" customFormat="false" ht="15" hidden="false" customHeight="false" outlineLevel="0" collapsed="false">
      <c r="A130" s="94" t="str">
        <f aca="false">H130&amp;J130</f>
        <v>LLC_BI__Spread_Statement_Record__cLLC_BI__Prior_Fiscal_Year__c</v>
      </c>
      <c r="B130" s="95" t="str">
        <f aca="false">IF(N130&lt;&gt;"",  IF(O130&lt;&gt;"", N130&amp;", "&amp;O130,N130),"")</f>
        <v>Boolean (True/False)</v>
      </c>
      <c r="C130" s="96" t="n">
        <v>25</v>
      </c>
      <c r="D130" s="3"/>
      <c r="E130" s="134" t="s">
        <v>945</v>
      </c>
      <c r="F130" s="135" t="s">
        <v>899</v>
      </c>
      <c r="G130" s="3" t="s">
        <v>91</v>
      </c>
      <c r="H130" s="125" t="s">
        <v>90</v>
      </c>
      <c r="I130" s="56" t="s">
        <v>635</v>
      </c>
      <c r="J130" s="197" t="s">
        <v>634</v>
      </c>
      <c r="K130" s="106" t="str">
        <f aca="false">_xlfn.CONCAT(H130,".",J130)</f>
        <v>LLC_BI__Spread_Statement_Record__c.LLC_BI__Prior_Fiscal_Year__c</v>
      </c>
      <c r="L130" s="105" t="s">
        <v>1021</v>
      </c>
      <c r="M130" s="199" t="s">
        <v>927</v>
      </c>
      <c r="N130" s="165" t="s">
        <v>928</v>
      </c>
      <c r="O130" s="215"/>
      <c r="P130" s="106"/>
      <c r="Q130" s="202"/>
      <c r="R130" s="202"/>
      <c r="S130" s="202"/>
      <c r="T130" s="104" t="s">
        <v>903</v>
      </c>
      <c r="U130" s="3"/>
      <c r="V130" s="104" t="s">
        <v>904</v>
      </c>
      <c r="W130" s="3"/>
      <c r="X130" s="3"/>
      <c r="Y130" s="104" t="s">
        <v>904</v>
      </c>
      <c r="Z130" s="3"/>
      <c r="AA130" s="3"/>
      <c r="AB130" s="3"/>
      <c r="AC130" s="3"/>
      <c r="AD130" s="3"/>
      <c r="AE130" s="3"/>
      <c r="AF130" s="3"/>
      <c r="AG130" s="3"/>
      <c r="AH130" s="3"/>
      <c r="AI130" s="3"/>
      <c r="AJ130" s="3"/>
      <c r="AK130" s="3"/>
    </row>
    <row r="131" customFormat="false" ht="15" hidden="false" customHeight="false" outlineLevel="0" collapsed="false">
      <c r="A131" s="94" t="str">
        <f aca="false">H131&amp;J131</f>
        <v>LLC_BI__Spread_Statement_Record__cLLC_BI__Record_Type__c</v>
      </c>
      <c r="B131" s="95" t="str">
        <f aca="false">IF(N131&lt;&gt;"",  IF(O131&lt;&gt;"", N131&amp;", "&amp;O131,N131),"")</f>
        <v>See picklist options for lengths</v>
      </c>
      <c r="C131" s="96" t="n">
        <v>26</v>
      </c>
      <c r="D131" s="3"/>
      <c r="E131" s="134" t="s">
        <v>945</v>
      </c>
      <c r="F131" s="97" t="s">
        <v>899</v>
      </c>
      <c r="G131" s="3" t="s">
        <v>91</v>
      </c>
      <c r="H131" s="125" t="s">
        <v>90</v>
      </c>
      <c r="I131" s="56" t="s">
        <v>632</v>
      </c>
      <c r="J131" s="197" t="s">
        <v>631</v>
      </c>
      <c r="K131" s="203" t="str">
        <f aca="false">_xlfn.CONCAT(H131,".",J131)</f>
        <v>LLC_BI__Spread_Statement_Record__c.LLC_BI__Record_Type__c</v>
      </c>
      <c r="L131" s="105" t="s">
        <v>1022</v>
      </c>
      <c r="M131" s="226" t="s">
        <v>913</v>
      </c>
      <c r="N131" s="186" t="s">
        <v>914</v>
      </c>
      <c r="O131" s="221"/>
      <c r="P131" s="227"/>
      <c r="Q131" s="228"/>
      <c r="R131" s="228"/>
      <c r="S131" s="228"/>
      <c r="T131" s="104" t="s">
        <v>903</v>
      </c>
      <c r="U131" s="112"/>
      <c r="V131" s="104" t="s">
        <v>904</v>
      </c>
      <c r="W131" s="3"/>
      <c r="X131" s="3"/>
      <c r="Y131" s="104" t="s">
        <v>904</v>
      </c>
      <c r="Z131" s="3"/>
      <c r="AA131" s="3"/>
      <c r="AB131" s="3"/>
      <c r="AC131" s="3"/>
      <c r="AD131" s="3"/>
      <c r="AE131" s="3"/>
      <c r="AF131" s="3"/>
      <c r="AG131" s="3"/>
      <c r="AH131" s="3"/>
      <c r="AI131" s="3"/>
      <c r="AJ131" s="3"/>
      <c r="AK131" s="3"/>
    </row>
    <row r="132" customFormat="false" ht="15" hidden="false" customHeight="false" outlineLevel="0" collapsed="false">
      <c r="A132" s="94" t="str">
        <f aca="false">H132&amp;J132</f>
        <v>LLC_BI__Spread_Statement_Record__cLLC_BI__Row_Number__c</v>
      </c>
      <c r="B132" s="95" t="str">
        <f aca="false">IF(N132&lt;&gt;"",  IF(O132&lt;&gt;"", N132&amp;", "&amp;O132,N132),"")</f>
        <v>18, 0</v>
      </c>
      <c r="C132" s="96" t="n">
        <v>27</v>
      </c>
      <c r="D132" s="159" t="s">
        <v>944</v>
      </c>
      <c r="E132" s="134" t="s">
        <v>945</v>
      </c>
      <c r="F132" s="135" t="s">
        <v>899</v>
      </c>
      <c r="G132" s="3" t="s">
        <v>91</v>
      </c>
      <c r="H132" s="125" t="s">
        <v>90</v>
      </c>
      <c r="I132" s="56" t="s">
        <v>511</v>
      </c>
      <c r="J132" s="197" t="s">
        <v>510</v>
      </c>
      <c r="K132" s="106" t="str">
        <f aca="false">_xlfn.CONCAT(H132,".",J132)</f>
        <v>LLC_BI__Spread_Statement_Record__c.LLC_BI__Row_Number__c</v>
      </c>
      <c r="L132" s="105" t="s">
        <v>1023</v>
      </c>
      <c r="M132" s="199" t="s">
        <v>990</v>
      </c>
      <c r="N132" s="217" t="n">
        <v>18</v>
      </c>
      <c r="O132" s="215" t="n">
        <v>0</v>
      </c>
      <c r="P132" s="3"/>
      <c r="Q132" s="202"/>
      <c r="R132" s="202"/>
      <c r="S132" s="202"/>
      <c r="T132" s="104" t="s">
        <v>903</v>
      </c>
      <c r="U132" s="3"/>
      <c r="V132" s="119" t="s">
        <v>903</v>
      </c>
      <c r="W132" s="3"/>
      <c r="X132" s="3"/>
      <c r="Y132" s="104" t="s">
        <v>904</v>
      </c>
      <c r="Z132" s="3"/>
      <c r="AA132" s="3"/>
      <c r="AB132" s="3"/>
      <c r="AC132" s="3"/>
      <c r="AD132" s="3"/>
      <c r="AE132" s="3"/>
      <c r="AF132" s="3"/>
      <c r="AG132" s="3"/>
      <c r="AH132" s="3"/>
      <c r="AI132" s="3"/>
      <c r="AJ132" s="3"/>
      <c r="AK132" s="3"/>
    </row>
    <row r="133" customFormat="false" ht="26.25" hidden="false" customHeight="false" outlineLevel="0" collapsed="false">
      <c r="A133" s="94" t="str">
        <f aca="false">H133&amp;J133</f>
        <v>LLC_BI__Spread_Statement_Record__cLLC_BI__Source_Row__c</v>
      </c>
      <c r="B133" s="95" t="n">
        <f aca="false">IF(N133&lt;&gt;"",  IF(O133&lt;&gt;"", N133&amp;", "&amp;O133,N133),"")</f>
        <v>18</v>
      </c>
      <c r="C133" s="96" t="n">
        <v>28</v>
      </c>
      <c r="D133" s="159" t="s">
        <v>944</v>
      </c>
      <c r="E133" s="134" t="s">
        <v>945</v>
      </c>
      <c r="F133" s="97" t="s">
        <v>899</v>
      </c>
      <c r="G133" s="3" t="s">
        <v>91</v>
      </c>
      <c r="H133" s="125" t="s">
        <v>90</v>
      </c>
      <c r="I133" s="56" t="s">
        <v>648</v>
      </c>
      <c r="J133" s="197" t="s">
        <v>647</v>
      </c>
      <c r="K133" s="203" t="str">
        <f aca="false">_xlfn.CONCAT(H133,".",J133)</f>
        <v>LLC_BI__Spread_Statement_Record__c.LLC_BI__Source_Row__c</v>
      </c>
      <c r="L133" s="105" t="s">
        <v>1024</v>
      </c>
      <c r="M133" s="199" t="s">
        <v>971</v>
      </c>
      <c r="N133" s="217" t="n">
        <v>18</v>
      </c>
      <c r="O133" s="215"/>
      <c r="P133" s="3"/>
      <c r="Q133" s="202"/>
      <c r="R133" s="202"/>
      <c r="S133" s="202"/>
      <c r="T133" s="104" t="s">
        <v>903</v>
      </c>
      <c r="U133" s="3"/>
      <c r="V133" s="104" t="s">
        <v>904</v>
      </c>
      <c r="W133" s="3"/>
      <c r="X133" s="3"/>
      <c r="Y133" s="104" t="s">
        <v>904</v>
      </c>
      <c r="Z133" s="3"/>
      <c r="AA133" s="3"/>
      <c r="AB133" s="3"/>
      <c r="AC133" s="3"/>
      <c r="AD133" s="3"/>
      <c r="AE133" s="3"/>
      <c r="AF133" s="3"/>
      <c r="AG133" s="3"/>
      <c r="AH133" s="3"/>
      <c r="AI133" s="3"/>
      <c r="AJ133" s="3"/>
      <c r="AK133" s="3"/>
    </row>
    <row r="134" customFormat="false" ht="15" hidden="false" customHeight="false" outlineLevel="0" collapsed="false">
      <c r="A134" s="94" t="str">
        <f aca="false">H134&amp;J134</f>
        <v>LLC_BI__Spread_Statement_Record__cName</v>
      </c>
      <c r="B134" s="95" t="n">
        <f aca="false">IF(N134&lt;&gt;"",  IF(O134&lt;&gt;"", N134&amp;", "&amp;O134,N134),"")</f>
        <v>80</v>
      </c>
      <c r="C134" s="96" t="n">
        <v>29</v>
      </c>
      <c r="D134" s="3" t="s">
        <v>905</v>
      </c>
      <c r="E134" s="134" t="s">
        <v>945</v>
      </c>
      <c r="F134" s="135" t="s">
        <v>899</v>
      </c>
      <c r="G134" s="3" t="s">
        <v>91</v>
      </c>
      <c r="H134" s="125" t="s">
        <v>90</v>
      </c>
      <c r="I134" s="56" t="s">
        <v>1025</v>
      </c>
      <c r="J134" s="3" t="s">
        <v>28</v>
      </c>
      <c r="K134" s="203" t="str">
        <f aca="false">_xlfn.CONCAT(H134,".",J134)</f>
        <v>LLC_BI__Spread_Statement_Record__c.Name</v>
      </c>
      <c r="L134" s="105" t="s">
        <v>583</v>
      </c>
      <c r="M134" s="3" t="s">
        <v>925</v>
      </c>
      <c r="N134" s="186" t="n">
        <v>80</v>
      </c>
      <c r="O134" s="64"/>
      <c r="P134" s="3"/>
      <c r="Q134" s="3"/>
      <c r="R134" s="3"/>
      <c r="S134" s="3"/>
      <c r="T134" s="104" t="s">
        <v>903</v>
      </c>
      <c r="U134" s="3"/>
      <c r="V134" s="104" t="s">
        <v>904</v>
      </c>
      <c r="W134" s="3"/>
      <c r="X134" s="3"/>
      <c r="Y134" s="104" t="s">
        <v>904</v>
      </c>
      <c r="Z134" s="3"/>
      <c r="AA134" s="3"/>
      <c r="AB134" s="3"/>
      <c r="AC134" s="3"/>
      <c r="AD134" s="3"/>
      <c r="AE134" s="3"/>
      <c r="AF134" s="3"/>
      <c r="AG134" s="3"/>
      <c r="AH134" s="3"/>
      <c r="AI134" s="3"/>
      <c r="AJ134" s="3"/>
      <c r="AK134" s="3"/>
    </row>
    <row r="135" customFormat="false" ht="30" hidden="false" customHeight="false" outlineLevel="0" collapsed="false">
      <c r="A135" s="94" t="str">
        <f aca="false">H135&amp;J135</f>
        <v>LLC_BI__Spread_Statement_Record__cLLC_BI__Spread_Statement_Record_Total__c</v>
      </c>
      <c r="B135" s="95" t="n">
        <f aca="false">IF(N135&lt;&gt;"",  IF(O135&lt;&gt;"", N135&amp;", "&amp;O135,N135),"")</f>
        <v>18</v>
      </c>
      <c r="C135" s="96" t="n">
        <v>30</v>
      </c>
      <c r="D135" s="159" t="s">
        <v>944</v>
      </c>
      <c r="E135" s="134" t="s">
        <v>945</v>
      </c>
      <c r="F135" s="97" t="s">
        <v>899</v>
      </c>
      <c r="G135" s="3" t="s">
        <v>91</v>
      </c>
      <c r="H135" s="125" t="s">
        <v>90</v>
      </c>
      <c r="I135" s="229" t="s">
        <v>628</v>
      </c>
      <c r="J135" s="230" t="s">
        <v>99</v>
      </c>
      <c r="K135" s="227" t="str">
        <f aca="false">_xlfn.CONCAT(H135,".",J135)</f>
        <v>LLC_BI__Spread_Statement_Record__c.LLC_BI__Spread_Statement_Record_Total__c</v>
      </c>
      <c r="L135" s="231" t="s">
        <v>1026</v>
      </c>
      <c r="M135" s="226" t="s">
        <v>973</v>
      </c>
      <c r="N135" s="232" t="n">
        <v>18</v>
      </c>
      <c r="O135" s="221"/>
      <c r="P135" s="112"/>
      <c r="Q135" s="228"/>
      <c r="R135" s="228"/>
      <c r="S135" s="228"/>
      <c r="T135" s="128" t="s">
        <v>903</v>
      </c>
      <c r="U135" s="112"/>
      <c r="V135" s="128" t="s">
        <v>903</v>
      </c>
      <c r="W135" s="112"/>
      <c r="X135" s="112"/>
      <c r="Y135" s="128" t="s">
        <v>904</v>
      </c>
      <c r="Z135" s="112"/>
      <c r="AA135" s="112"/>
      <c r="AB135" s="112"/>
      <c r="AC135" s="112"/>
      <c r="AD135" s="112"/>
      <c r="AE135" s="112"/>
      <c r="AF135" s="112"/>
      <c r="AG135" s="112"/>
      <c r="AH135" s="3"/>
      <c r="AI135" s="3"/>
      <c r="AJ135" s="3"/>
      <c r="AK135" s="3"/>
    </row>
    <row r="136" customFormat="false" ht="25.5" hidden="false" customHeight="false" outlineLevel="0" collapsed="false">
      <c r="A136" s="94" t="str">
        <f aca="false">H136&amp;J136</f>
        <v>LLC_BI__Spread_Statement_Record__cLLC_BI__Spread_Statement_Type__c</v>
      </c>
      <c r="B136" s="95" t="n">
        <f aca="false">IF(N136&lt;&gt;"",  IF(O136&lt;&gt;"", N136&amp;", "&amp;O136,N136),"")</f>
        <v>18</v>
      </c>
      <c r="C136" s="96" t="n">
        <v>31</v>
      </c>
      <c r="D136" s="159" t="s">
        <v>944</v>
      </c>
      <c r="E136" s="134" t="s">
        <v>945</v>
      </c>
      <c r="F136" s="135" t="s">
        <v>899</v>
      </c>
      <c r="G136" s="3" t="s">
        <v>91</v>
      </c>
      <c r="H136" s="125" t="s">
        <v>90</v>
      </c>
      <c r="I136" s="56" t="s">
        <v>352</v>
      </c>
      <c r="J136" s="233" t="s">
        <v>96</v>
      </c>
      <c r="K136" s="64" t="str">
        <f aca="false">_xlfn.CONCAT(H136,".",J136)</f>
        <v>LLC_BI__Spread_Statement_Record__c.LLC_BI__Spread_Statement_Type__c</v>
      </c>
      <c r="L136" s="106" t="s">
        <v>1027</v>
      </c>
      <c r="M136" s="224" t="s">
        <v>1028</v>
      </c>
      <c r="N136" s="217" t="n">
        <v>18</v>
      </c>
      <c r="O136" s="215"/>
      <c r="P136" s="3"/>
      <c r="Q136" s="202"/>
      <c r="R136" s="202"/>
      <c r="S136" s="202"/>
      <c r="T136" s="104" t="s">
        <v>903</v>
      </c>
      <c r="U136" s="3"/>
      <c r="V136" s="104" t="s">
        <v>904</v>
      </c>
      <c r="W136" s="3"/>
      <c r="X136" s="3"/>
      <c r="Y136" s="104" t="s">
        <v>904</v>
      </c>
      <c r="Z136" s="3"/>
      <c r="AA136" s="3"/>
      <c r="AB136" s="3"/>
      <c r="AC136" s="3"/>
      <c r="AD136" s="3"/>
      <c r="AE136" s="3"/>
      <c r="AF136" s="3"/>
      <c r="AG136" s="3"/>
      <c r="AH136" s="3"/>
      <c r="AI136" s="3"/>
      <c r="AJ136" s="3"/>
      <c r="AK136" s="3"/>
    </row>
    <row r="137" customFormat="false" ht="30" hidden="false" customHeight="false" outlineLevel="0" collapsed="false">
      <c r="A137" s="94" t="str">
        <f aca="false">H137&amp;J137</f>
        <v>LLC_BI__Spread_Statement_Record_Total__cCreatedById</v>
      </c>
      <c r="B137" s="95" t="n">
        <f aca="false">IF(N137&lt;&gt;"",  IF(O137&lt;&gt;"", N137&amp;", "&amp;O137,N137),"")</f>
        <v>18</v>
      </c>
      <c r="C137" s="96" t="n">
        <v>1</v>
      </c>
      <c r="D137" s="3" t="s">
        <v>905</v>
      </c>
      <c r="E137" s="132" t="s">
        <v>945</v>
      </c>
      <c r="F137" s="132" t="s">
        <v>945</v>
      </c>
      <c r="G137" s="234" t="s">
        <v>100</v>
      </c>
      <c r="H137" s="99" t="s">
        <v>99</v>
      </c>
      <c r="I137" s="120" t="s">
        <v>906</v>
      </c>
      <c r="J137" s="117" t="s">
        <v>168</v>
      </c>
      <c r="K137" s="121" t="str">
        <f aca="false">_xlfn.CONCAT(H137,".",J137)</f>
        <v>LLC_BI__Spread_Statement_Record_Total__c.CreatedById</v>
      </c>
      <c r="L137" s="117" t="s">
        <v>907</v>
      </c>
      <c r="M137" s="117" t="s">
        <v>908</v>
      </c>
      <c r="N137" s="235" t="n">
        <v>18</v>
      </c>
      <c r="O137" s="122"/>
      <c r="P137" s="236"/>
      <c r="Q137" s="236"/>
      <c r="R137" s="236"/>
      <c r="S137" s="237"/>
      <c r="T137" s="104" t="s">
        <v>903</v>
      </c>
      <c r="U137" s="238"/>
      <c r="V137" s="104" t="s">
        <v>904</v>
      </c>
      <c r="W137" s="237"/>
      <c r="X137" s="239"/>
      <c r="Y137" s="104" t="s">
        <v>904</v>
      </c>
      <c r="Z137" s="239"/>
      <c r="AA137" s="239"/>
      <c r="AB137" s="239"/>
      <c r="AC137" s="239"/>
      <c r="AD137" s="239"/>
      <c r="AE137" s="239"/>
      <c r="AF137" s="239"/>
      <c r="AG137" s="110"/>
      <c r="AH137" s="3"/>
      <c r="AI137" s="3"/>
      <c r="AJ137" s="3"/>
      <c r="AK137" s="3"/>
    </row>
    <row r="138" customFormat="false" ht="30" hidden="false" customHeight="false" outlineLevel="0" collapsed="false">
      <c r="A138" s="94" t="str">
        <f aca="false">H138&amp;J138</f>
        <v>LLC_BI__Spread_Statement_Record_Total__cCreatedDate</v>
      </c>
      <c r="B138" s="95" t="str">
        <f aca="false">IF(N138&lt;&gt;"",  IF(O138&lt;&gt;"", N138&amp;", "&amp;O138,N138),"")</f>
        <v/>
      </c>
      <c r="C138" s="96" t="n">
        <v>2</v>
      </c>
      <c r="D138" s="3" t="s">
        <v>905</v>
      </c>
      <c r="E138" s="134" t="s">
        <v>945</v>
      </c>
      <c r="F138" s="134" t="s">
        <v>945</v>
      </c>
      <c r="G138" s="110" t="s">
        <v>100</v>
      </c>
      <c r="H138" s="99" t="s">
        <v>99</v>
      </c>
      <c r="I138" s="56" t="s">
        <v>165</v>
      </c>
      <c r="J138" s="105" t="s">
        <v>164</v>
      </c>
      <c r="K138" s="3" t="str">
        <f aca="false">_xlfn.CONCAT(H138,".",J138)</f>
        <v>LLC_BI__Spread_Statement_Record_Total__c.CreatedDate</v>
      </c>
      <c r="L138" s="106" t="s">
        <v>909</v>
      </c>
      <c r="M138" s="3" t="s">
        <v>910</v>
      </c>
      <c r="N138" s="107"/>
      <c r="O138" s="107"/>
      <c r="P138" s="95"/>
      <c r="Q138" s="95"/>
      <c r="R138" s="95"/>
      <c r="S138" s="109"/>
      <c r="T138" s="104" t="s">
        <v>903</v>
      </c>
      <c r="U138" s="136"/>
      <c r="V138" s="104" t="s">
        <v>904</v>
      </c>
      <c r="W138" s="109"/>
      <c r="X138" s="110"/>
      <c r="Y138" s="104" t="s">
        <v>904</v>
      </c>
      <c r="Z138" s="111"/>
      <c r="AA138" s="110"/>
      <c r="AB138" s="110"/>
      <c r="AC138" s="110"/>
      <c r="AD138" s="110"/>
      <c r="AE138" s="110"/>
      <c r="AF138" s="110"/>
      <c r="AG138" s="110"/>
      <c r="AH138" s="112"/>
      <c r="AI138" s="112"/>
      <c r="AJ138" s="3"/>
      <c r="AK138" s="3"/>
    </row>
    <row r="139" customFormat="false" ht="30" hidden="false" customHeight="false" outlineLevel="0" collapsed="false">
      <c r="A139" s="94" t="str">
        <f aca="false">H139&amp;J139</f>
        <v>LLC_BI__Spread_Statement_Record_Total__cCurrencyIsoCode</v>
      </c>
      <c r="B139" s="95" t="str">
        <f aca="false">IF(N139&lt;&gt;"",  IF(O139&lt;&gt;"", N139&amp;", "&amp;O139,N139),"")</f>
        <v>See picklist options for lengths</v>
      </c>
      <c r="C139" s="96" t="n">
        <v>3</v>
      </c>
      <c r="D139" s="3"/>
      <c r="E139" s="134" t="s">
        <v>945</v>
      </c>
      <c r="F139" s="134" t="s">
        <v>945</v>
      </c>
      <c r="G139" s="110" t="s">
        <v>100</v>
      </c>
      <c r="H139" s="99" t="s">
        <v>99</v>
      </c>
      <c r="I139" s="56" t="s">
        <v>911</v>
      </c>
      <c r="J139" s="240" t="s">
        <v>160</v>
      </c>
      <c r="K139" s="123" t="str">
        <f aca="false">_xlfn.CONCAT(H139,".",J139)</f>
        <v>LLC_BI__Spread_Statement_Record_Total__c.CurrencyIsoCode</v>
      </c>
      <c r="L139" s="106" t="s">
        <v>912</v>
      </c>
      <c r="M139" s="131" t="s">
        <v>913</v>
      </c>
      <c r="N139" s="116" t="s">
        <v>914</v>
      </c>
      <c r="O139" s="116"/>
      <c r="P139" s="106"/>
      <c r="Q139" s="106"/>
      <c r="R139" s="106"/>
      <c r="S139" s="106"/>
      <c r="T139" s="104" t="s">
        <v>903</v>
      </c>
      <c r="U139" s="198"/>
      <c r="V139" s="104" t="s">
        <v>904</v>
      </c>
      <c r="W139" s="106"/>
      <c r="X139" s="3"/>
      <c r="Y139" s="104" t="s">
        <v>904</v>
      </c>
      <c r="Z139" s="105"/>
      <c r="AA139" s="3"/>
      <c r="AB139" s="3"/>
      <c r="AC139" s="3"/>
      <c r="AD139" s="3"/>
      <c r="AE139" s="3"/>
      <c r="AF139" s="3"/>
      <c r="AG139" s="3"/>
      <c r="AH139" s="3"/>
      <c r="AI139" s="3"/>
      <c r="AJ139" s="3"/>
      <c r="AK139" s="3"/>
    </row>
    <row r="140" customFormat="false" ht="30" hidden="false" customHeight="false" outlineLevel="0" collapsed="false">
      <c r="A140" s="94" t="str">
        <f aca="false">H140&amp;J140</f>
        <v>LLC_BI__Spread_Statement_Record_Total__cLLC_BI__Debit__c</v>
      </c>
      <c r="B140" s="95" t="str">
        <f aca="false">IF(N140&lt;&gt;"",  IF(O140&lt;&gt;"", N140&amp;", "&amp;O140,N140),"")</f>
        <v>Boolean (True/False)</v>
      </c>
      <c r="C140" s="96" t="n">
        <v>4</v>
      </c>
      <c r="D140" s="3"/>
      <c r="E140" s="134" t="s">
        <v>945</v>
      </c>
      <c r="F140" s="97" t="s">
        <v>899</v>
      </c>
      <c r="G140" s="110" t="s">
        <v>100</v>
      </c>
      <c r="H140" s="99" t="s">
        <v>99</v>
      </c>
      <c r="I140" s="56" t="s">
        <v>495</v>
      </c>
      <c r="J140" s="240" t="s">
        <v>494</v>
      </c>
      <c r="K140" s="123" t="str">
        <f aca="false">_xlfn.CONCAT(H140,".",J140)</f>
        <v>LLC_BI__Spread_Statement_Record_Total__c.LLC_BI__Debit__c</v>
      </c>
      <c r="L140" s="106" t="s">
        <v>1029</v>
      </c>
      <c r="M140" s="131" t="s">
        <v>927</v>
      </c>
      <c r="N140" s="241" t="s">
        <v>928</v>
      </c>
      <c r="O140" s="116"/>
      <c r="P140" s="106"/>
      <c r="Q140" s="106"/>
      <c r="R140" s="106"/>
      <c r="S140" s="106"/>
      <c r="T140" s="104" t="s">
        <v>903</v>
      </c>
      <c r="U140" s="198"/>
      <c r="V140" s="104" t="s">
        <v>904</v>
      </c>
      <c r="W140" s="106"/>
      <c r="X140" s="3"/>
      <c r="Y140" s="104" t="s">
        <v>904</v>
      </c>
      <c r="Z140" s="105"/>
      <c r="AA140" s="3"/>
      <c r="AB140" s="3"/>
      <c r="AC140" s="3"/>
      <c r="AD140" s="3"/>
      <c r="AE140" s="3"/>
      <c r="AF140" s="3"/>
      <c r="AG140" s="3"/>
      <c r="AH140" s="3"/>
      <c r="AI140" s="3"/>
      <c r="AJ140" s="3"/>
      <c r="AK140" s="3"/>
    </row>
    <row r="141" customFormat="false" ht="30" hidden="false" customHeight="false" outlineLevel="0" collapsed="false">
      <c r="A141" s="94" t="str">
        <f aca="false">H141&amp;J141</f>
        <v>LLC_BI__Spread_Statement_Record_Total__cLLC_BI__Global_Analysis_Type__c</v>
      </c>
      <c r="B141" s="95" t="str">
        <f aca="false">IF(N141&lt;&gt;"",  IF(O141&lt;&gt;"", N141&amp;", "&amp;O141,N141),"")</f>
        <v>See picklist options for lengths</v>
      </c>
      <c r="C141" s="96" t="n">
        <v>5</v>
      </c>
      <c r="D141" s="112"/>
      <c r="E141" s="134" t="s">
        <v>945</v>
      </c>
      <c r="F141" s="135" t="s">
        <v>899</v>
      </c>
      <c r="G141" s="110" t="s">
        <v>100</v>
      </c>
      <c r="H141" s="99" t="s">
        <v>99</v>
      </c>
      <c r="I141" s="56" t="s">
        <v>525</v>
      </c>
      <c r="J141" s="240" t="s">
        <v>524</v>
      </c>
      <c r="K141" s="123" t="str">
        <f aca="false">_xlfn.CONCAT(H141,".",J141)</f>
        <v>LLC_BI__Spread_Statement_Record_Total__c.LLC_BI__Global_Analysis_Type__c</v>
      </c>
      <c r="L141" s="106" t="s">
        <v>1030</v>
      </c>
      <c r="M141" s="131" t="s">
        <v>913</v>
      </c>
      <c r="N141" s="116" t="s">
        <v>914</v>
      </c>
      <c r="O141" s="116"/>
      <c r="P141" s="106"/>
      <c r="Q141" s="106"/>
      <c r="R141" s="106"/>
      <c r="S141" s="106"/>
      <c r="T141" s="104" t="s">
        <v>903</v>
      </c>
      <c r="U141" s="198"/>
      <c r="V141" s="104" t="s">
        <v>904</v>
      </c>
      <c r="W141" s="106"/>
      <c r="X141" s="3"/>
      <c r="Y141" s="104" t="s">
        <v>904</v>
      </c>
      <c r="Z141" s="105"/>
      <c r="AA141" s="3"/>
      <c r="AB141" s="3"/>
      <c r="AC141" s="3"/>
      <c r="AD141" s="3"/>
      <c r="AE141" s="3"/>
      <c r="AF141" s="3"/>
      <c r="AG141" s="112"/>
      <c r="AH141" s="112"/>
      <c r="AI141" s="112"/>
      <c r="AJ141" s="112"/>
      <c r="AK141" s="112"/>
    </row>
    <row r="142" customFormat="false" ht="30" hidden="false" customHeight="false" outlineLevel="0" collapsed="false">
      <c r="A142" s="94" t="str">
        <f aca="false">H142&amp;J142</f>
        <v>LLC_BI__Spread_Statement_Record_Total__cLLC_BI__Color__c</v>
      </c>
      <c r="B142" s="95" t="n">
        <f aca="false">IF(N142&lt;&gt;"",  IF(O142&lt;&gt;"", N142&amp;", "&amp;O142,N142),"")</f>
        <v>16</v>
      </c>
      <c r="C142" s="96" t="n">
        <v>6</v>
      </c>
      <c r="D142" s="3"/>
      <c r="E142" s="134" t="s">
        <v>945</v>
      </c>
      <c r="F142" s="135" t="s">
        <v>899</v>
      </c>
      <c r="G142" s="110" t="s">
        <v>100</v>
      </c>
      <c r="H142" s="99" t="s">
        <v>99</v>
      </c>
      <c r="I142" s="120" t="s">
        <v>555</v>
      </c>
      <c r="J142" s="242" t="s">
        <v>554</v>
      </c>
      <c r="K142" s="123" t="str">
        <f aca="false">_xlfn.CONCAT(H142,".",J142)</f>
        <v>LLC_BI__Spread_Statement_Record_Total__c.LLC_BI__Color__c</v>
      </c>
      <c r="L142" s="3" t="s">
        <v>1031</v>
      </c>
      <c r="M142" s="243" t="s">
        <v>925</v>
      </c>
      <c r="N142" s="103" t="n">
        <v>16</v>
      </c>
      <c r="O142" s="103"/>
      <c r="P142" s="3"/>
      <c r="Q142" s="3"/>
      <c r="R142" s="3"/>
      <c r="S142" s="3"/>
      <c r="T142" s="104" t="s">
        <v>903</v>
      </c>
      <c r="U142" s="105"/>
      <c r="V142" s="104" t="s">
        <v>904</v>
      </c>
      <c r="W142" s="106"/>
      <c r="X142" s="3"/>
      <c r="Y142" s="104" t="s">
        <v>904</v>
      </c>
      <c r="Z142" s="3"/>
      <c r="AA142" s="3"/>
      <c r="AB142" s="3"/>
      <c r="AC142" s="3"/>
      <c r="AD142" s="3"/>
      <c r="AE142" s="3"/>
      <c r="AF142" s="105"/>
      <c r="AG142" s="3"/>
      <c r="AH142" s="3"/>
      <c r="AI142" s="3"/>
      <c r="AJ142" s="3"/>
      <c r="AK142" s="3"/>
    </row>
    <row r="143" customFormat="false" ht="30" hidden="false" customHeight="false" outlineLevel="0" collapsed="false">
      <c r="A143" s="94" t="str">
        <f aca="false">H143&amp;J143</f>
        <v>LLC_BI__Spread_Statement_Record_Total__cLLC_BI__Group_Type__c</v>
      </c>
      <c r="B143" s="95" t="str">
        <f aca="false">IF(N143&lt;&gt;"",  IF(O143&lt;&gt;"", N143&amp;", "&amp;O143,N143),"")</f>
        <v>See picklist options for lengths</v>
      </c>
      <c r="C143" s="96" t="n">
        <v>7</v>
      </c>
      <c r="D143" s="3"/>
      <c r="E143" s="134" t="s">
        <v>945</v>
      </c>
      <c r="F143" s="135" t="s">
        <v>899</v>
      </c>
      <c r="G143" s="110" t="s">
        <v>100</v>
      </c>
      <c r="H143" s="99" t="s">
        <v>99</v>
      </c>
      <c r="I143" s="120" t="s">
        <v>518</v>
      </c>
      <c r="J143" s="242" t="s">
        <v>517</v>
      </c>
      <c r="K143" s="123" t="str">
        <f aca="false">_xlfn.CONCAT(H143,".",J143)</f>
        <v>LLC_BI__Spread_Statement_Record_Total__c.LLC_BI__Group_Type__c</v>
      </c>
      <c r="L143" s="3" t="s">
        <v>1032</v>
      </c>
      <c r="M143" s="243" t="s">
        <v>913</v>
      </c>
      <c r="N143" s="103" t="s">
        <v>914</v>
      </c>
      <c r="O143" s="103"/>
      <c r="P143" s="3"/>
      <c r="Q143" s="3"/>
      <c r="R143" s="3"/>
      <c r="S143" s="3"/>
      <c r="T143" s="104" t="s">
        <v>903</v>
      </c>
      <c r="U143" s="105"/>
      <c r="V143" s="104" t="s">
        <v>904</v>
      </c>
      <c r="W143" s="106"/>
      <c r="X143" s="3"/>
      <c r="Y143" s="104" t="s">
        <v>904</v>
      </c>
      <c r="Z143" s="3"/>
      <c r="AA143" s="3"/>
      <c r="AB143" s="3"/>
      <c r="AC143" s="3"/>
      <c r="AD143" s="3"/>
      <c r="AE143" s="3"/>
      <c r="AF143" s="105"/>
      <c r="AG143" s="3"/>
      <c r="AH143" s="3"/>
      <c r="AI143" s="3"/>
      <c r="AJ143" s="3"/>
      <c r="AK143" s="3"/>
    </row>
    <row r="144" customFormat="false" ht="30" hidden="false" customHeight="false" outlineLevel="0" collapsed="false">
      <c r="A144" s="94" t="str">
        <f aca="false">H144&amp;J144</f>
        <v>LLC_BI__Spread_Statement_Record_Total__cLLC_BI__Hide_All_Records__c</v>
      </c>
      <c r="B144" s="95" t="str">
        <f aca="false">IF(N144&lt;&gt;"",  IF(O144&lt;&gt;"", N144&amp;", "&amp;O144,N144),"")</f>
        <v>Boolean (True/False)</v>
      </c>
      <c r="C144" s="96" t="n">
        <v>8</v>
      </c>
      <c r="D144" s="3"/>
      <c r="E144" s="134" t="s">
        <v>945</v>
      </c>
      <c r="F144" s="97" t="s">
        <v>899</v>
      </c>
      <c r="G144" s="110" t="s">
        <v>100</v>
      </c>
      <c r="H144" s="99" t="s">
        <v>99</v>
      </c>
      <c r="I144" s="120" t="s">
        <v>498</v>
      </c>
      <c r="J144" s="242" t="s">
        <v>497</v>
      </c>
      <c r="K144" s="123" t="str">
        <f aca="false">_xlfn.CONCAT(H144,".",J144)</f>
        <v>LLC_BI__Spread_Statement_Record_Total__c.LLC_BI__Hide_All_Records__c</v>
      </c>
      <c r="L144" s="3" t="s">
        <v>1033</v>
      </c>
      <c r="M144" s="243" t="s">
        <v>927</v>
      </c>
      <c r="N144" s="165" t="s">
        <v>928</v>
      </c>
      <c r="O144" s="103"/>
      <c r="P144" s="3"/>
      <c r="Q144" s="3"/>
      <c r="R144" s="3"/>
      <c r="S144" s="3"/>
      <c r="T144" s="104" t="s">
        <v>903</v>
      </c>
      <c r="U144" s="105"/>
      <c r="V144" s="104" t="s">
        <v>904</v>
      </c>
      <c r="W144" s="106"/>
      <c r="X144" s="3"/>
      <c r="Y144" s="104" t="s">
        <v>904</v>
      </c>
      <c r="Z144" s="3"/>
      <c r="AA144" s="3"/>
      <c r="AB144" s="3"/>
      <c r="AC144" s="3"/>
      <c r="AD144" s="3"/>
      <c r="AE144" s="3"/>
      <c r="AF144" s="105"/>
      <c r="AG144" s="3"/>
      <c r="AH144" s="3"/>
      <c r="AI144" s="3"/>
      <c r="AJ144" s="3"/>
      <c r="AK144" s="3"/>
    </row>
    <row r="145" customFormat="false" ht="30" hidden="false" customHeight="false" outlineLevel="0" collapsed="false">
      <c r="A145" s="94" t="str">
        <f aca="false">H145&amp;J145</f>
        <v>LLC_BI__Spread_Statement_Record_Total__cLLC_BI__Hide_Column_Totals__c</v>
      </c>
      <c r="B145" s="95" t="str">
        <f aca="false">IF(N145&lt;&gt;"",  IF(O145&lt;&gt;"", N145&amp;", "&amp;O145,N145),"")</f>
        <v>Boolean (True/False)</v>
      </c>
      <c r="C145" s="96" t="n">
        <v>9</v>
      </c>
      <c r="D145" s="112"/>
      <c r="E145" s="134" t="s">
        <v>945</v>
      </c>
      <c r="F145" s="135" t="s">
        <v>899</v>
      </c>
      <c r="G145" s="110" t="s">
        <v>100</v>
      </c>
      <c r="H145" s="99" t="s">
        <v>99</v>
      </c>
      <c r="I145" s="120" t="s">
        <v>528</v>
      </c>
      <c r="J145" s="242" t="s">
        <v>527</v>
      </c>
      <c r="K145" s="123" t="str">
        <f aca="false">_xlfn.CONCAT(H145,".",J145)</f>
        <v>LLC_BI__Spread_Statement_Record_Total__c.LLC_BI__Hide_Column_Totals__c</v>
      </c>
      <c r="L145" s="3" t="s">
        <v>1034</v>
      </c>
      <c r="M145" s="243" t="s">
        <v>927</v>
      </c>
      <c r="N145" s="165" t="s">
        <v>928</v>
      </c>
      <c r="O145" s="103"/>
      <c r="P145" s="3"/>
      <c r="Q145" s="3"/>
      <c r="R145" s="3"/>
      <c r="S145" s="3"/>
      <c r="T145" s="104" t="s">
        <v>903</v>
      </c>
      <c r="U145" s="105"/>
      <c r="V145" s="104" t="s">
        <v>904</v>
      </c>
      <c r="W145" s="106"/>
      <c r="X145" s="3"/>
      <c r="Y145" s="104" t="s">
        <v>904</v>
      </c>
      <c r="Z145" s="3"/>
      <c r="AA145" s="3"/>
      <c r="AB145" s="3"/>
      <c r="AC145" s="3"/>
      <c r="AD145" s="3"/>
      <c r="AE145" s="3"/>
      <c r="AF145" s="105"/>
      <c r="AG145" s="3"/>
      <c r="AH145" s="3"/>
      <c r="AI145" s="3"/>
      <c r="AJ145" s="3"/>
      <c r="AK145" s="3"/>
    </row>
    <row r="146" customFormat="false" ht="30" hidden="false" customHeight="false" outlineLevel="0" collapsed="false">
      <c r="A146" s="94" t="str">
        <f aca="false">H146&amp;J146</f>
        <v>LLC_BI__Spread_Statement_Record_Total__cLLC_BI__KPI_Type__c</v>
      </c>
      <c r="B146" s="95" t="str">
        <f aca="false">IF(N146&lt;&gt;"",  IF(O146&lt;&gt;"", N146&amp;", "&amp;O146,N146),"")</f>
        <v>See picklist options for lengths</v>
      </c>
      <c r="C146" s="96" t="n">
        <v>10</v>
      </c>
      <c r="D146" s="3"/>
      <c r="E146" s="134" t="s">
        <v>945</v>
      </c>
      <c r="F146" s="135" t="s">
        <v>899</v>
      </c>
      <c r="G146" s="110" t="s">
        <v>100</v>
      </c>
      <c r="H146" s="99" t="s">
        <v>99</v>
      </c>
      <c r="I146" s="120" t="s">
        <v>532</v>
      </c>
      <c r="J146" s="242" t="s">
        <v>531</v>
      </c>
      <c r="K146" s="123" t="str">
        <f aca="false">_xlfn.CONCAT(H146,".",J146)</f>
        <v>LLC_BI__Spread_Statement_Record_Total__c.LLC_BI__KPI_Type__c</v>
      </c>
      <c r="L146" s="3" t="s">
        <v>1035</v>
      </c>
      <c r="M146" s="243" t="s">
        <v>913</v>
      </c>
      <c r="N146" s="103" t="s">
        <v>914</v>
      </c>
      <c r="O146" s="127"/>
      <c r="P146" s="3"/>
      <c r="Q146" s="3"/>
      <c r="R146" s="3"/>
      <c r="S146" s="3"/>
      <c r="T146" s="104" t="s">
        <v>903</v>
      </c>
      <c r="U146" s="105"/>
      <c r="V146" s="104" t="s">
        <v>904</v>
      </c>
      <c r="W146" s="106"/>
      <c r="X146" s="3"/>
      <c r="Y146" s="104" t="s">
        <v>904</v>
      </c>
      <c r="Z146" s="3"/>
      <c r="AA146" s="3"/>
      <c r="AB146" s="3"/>
      <c r="AC146" s="3"/>
      <c r="AD146" s="3"/>
      <c r="AE146" s="3"/>
      <c r="AF146" s="105"/>
      <c r="AG146" s="3"/>
      <c r="AH146" s="3"/>
      <c r="AI146" s="3"/>
      <c r="AJ146" s="3"/>
      <c r="AK146" s="3"/>
    </row>
    <row r="147" customFormat="false" ht="30" hidden="false" customHeight="false" outlineLevel="0" collapsed="false">
      <c r="A147" s="94" t="str">
        <f aca="false">H147&amp;J147</f>
        <v>LLC_BI__Spread_Statement_Record_Total__cId</v>
      </c>
      <c r="B147" s="95" t="n">
        <f aca="false">IF(N147&lt;&gt;"",  IF(O147&lt;&gt;"", N147&amp;", "&amp;O147,N147),"")</f>
        <v>18</v>
      </c>
      <c r="C147" s="96" t="n">
        <v>11</v>
      </c>
      <c r="D147" s="3" t="s">
        <v>905</v>
      </c>
      <c r="E147" s="134" t="s">
        <v>945</v>
      </c>
      <c r="F147" s="134" t="s">
        <v>945</v>
      </c>
      <c r="G147" s="110" t="s">
        <v>100</v>
      </c>
      <c r="H147" s="99" t="s">
        <v>99</v>
      </c>
      <c r="I147" s="120" t="s">
        <v>143</v>
      </c>
      <c r="J147" s="244" t="s">
        <v>143</v>
      </c>
      <c r="K147" s="123" t="str">
        <f aca="false">_xlfn.CONCAT(H147,".",J147)</f>
        <v>LLC_BI__Spread_Statement_Record_Total__c.Id</v>
      </c>
      <c r="L147" s="123" t="s">
        <v>143</v>
      </c>
      <c r="M147" s="245" t="s">
        <v>143</v>
      </c>
      <c r="N147" s="217" t="n">
        <v>18</v>
      </c>
      <c r="O147" s="215"/>
      <c r="P147" s="202" t="s">
        <v>904</v>
      </c>
      <c r="Q147" s="202" t="s">
        <v>904</v>
      </c>
      <c r="R147" s="202" t="s">
        <v>915</v>
      </c>
      <c r="S147" s="202" t="s">
        <v>904</v>
      </c>
      <c r="T147" s="104" t="s">
        <v>903</v>
      </c>
      <c r="U147" s="105"/>
      <c r="V147" s="104" t="s">
        <v>904</v>
      </c>
      <c r="W147" s="106"/>
      <c r="X147" s="3"/>
      <c r="Y147" s="104" t="s">
        <v>904</v>
      </c>
      <c r="Z147" s="3"/>
      <c r="AA147" s="3"/>
      <c r="AB147" s="3"/>
      <c r="AC147" s="3"/>
      <c r="AD147" s="3"/>
      <c r="AE147" s="3"/>
      <c r="AF147" s="105"/>
      <c r="AG147" s="3"/>
      <c r="AH147" s="3"/>
      <c r="AI147" s="3"/>
      <c r="AJ147" s="3"/>
      <c r="AK147" s="3"/>
    </row>
    <row r="148" customFormat="false" ht="30" hidden="false" customHeight="false" outlineLevel="0" collapsed="false">
      <c r="A148" s="94" t="str">
        <f aca="false">H148&amp;J148</f>
        <v>LLC_BI__Spread_Statement_Record_Total__cLLC_BI__Include_In_Total__c</v>
      </c>
      <c r="B148" s="95" t="str">
        <f aca="false">IF(N148&lt;&gt;"",  IF(O148&lt;&gt;"", N148&amp;", "&amp;O148,N148),"")</f>
        <v>Boolean (True/False)</v>
      </c>
      <c r="C148" s="96" t="n">
        <v>12</v>
      </c>
      <c r="D148" s="3"/>
      <c r="E148" s="134" t="s">
        <v>945</v>
      </c>
      <c r="F148" s="97" t="s">
        <v>899</v>
      </c>
      <c r="G148" s="110" t="s">
        <v>100</v>
      </c>
      <c r="H148" s="99" t="s">
        <v>99</v>
      </c>
      <c r="I148" s="120" t="s">
        <v>504</v>
      </c>
      <c r="J148" s="242" t="s">
        <v>503</v>
      </c>
      <c r="K148" s="123" t="str">
        <f aca="false">_xlfn.CONCAT(H148,".",J148)</f>
        <v>LLC_BI__Spread_Statement_Record_Total__c.LLC_BI__Include_In_Total__c</v>
      </c>
      <c r="L148" s="3" t="s">
        <v>1036</v>
      </c>
      <c r="M148" s="243" t="s">
        <v>927</v>
      </c>
      <c r="N148" s="165" t="s">
        <v>928</v>
      </c>
      <c r="O148" s="103"/>
      <c r="P148" s="3"/>
      <c r="Q148" s="3"/>
      <c r="R148" s="3"/>
      <c r="S148" s="3"/>
      <c r="T148" s="104" t="s">
        <v>903</v>
      </c>
      <c r="U148" s="105"/>
      <c r="V148" s="104" t="s">
        <v>904</v>
      </c>
      <c r="W148" s="106"/>
      <c r="X148" s="3"/>
      <c r="Y148" s="104" t="s">
        <v>904</v>
      </c>
      <c r="Z148" s="3"/>
      <c r="AA148" s="3"/>
      <c r="AB148" s="3"/>
      <c r="AC148" s="3"/>
      <c r="AD148" s="3"/>
      <c r="AE148" s="3"/>
      <c r="AF148" s="105"/>
      <c r="AG148" s="3"/>
      <c r="AH148" s="3"/>
      <c r="AI148" s="3"/>
      <c r="AJ148" s="3"/>
      <c r="AK148" s="3"/>
    </row>
    <row r="149" customFormat="false" ht="30" hidden="false" customHeight="false" outlineLevel="0" collapsed="false">
      <c r="A149" s="94" t="str">
        <f aca="false">H149&amp;J149</f>
        <v>LLC_BI__Spread_Statement_Record_Total__cLLC_BI__Is_Balance_Check__c</v>
      </c>
      <c r="B149" s="95" t="str">
        <f aca="false">IF(N149&lt;&gt;"",  IF(O149&lt;&gt;"", N149&amp;", "&amp;O149,N149),"")</f>
        <v>Boolean (True/False)</v>
      </c>
      <c r="C149" s="96" t="n">
        <v>13</v>
      </c>
      <c r="D149" s="3"/>
      <c r="E149" s="134" t="s">
        <v>945</v>
      </c>
      <c r="F149" s="135" t="s">
        <v>899</v>
      </c>
      <c r="G149" s="110" t="s">
        <v>100</v>
      </c>
      <c r="H149" s="99" t="s">
        <v>99</v>
      </c>
      <c r="I149" s="120" t="s">
        <v>552</v>
      </c>
      <c r="J149" s="242" t="s">
        <v>551</v>
      </c>
      <c r="K149" s="123" t="str">
        <f aca="false">_xlfn.CONCAT(H149,".",J149)</f>
        <v>LLC_BI__Spread_Statement_Record_Total__c.LLC_BI__Is_Balance_Check__c</v>
      </c>
      <c r="L149" s="3" t="s">
        <v>1037</v>
      </c>
      <c r="M149" s="243" t="s">
        <v>927</v>
      </c>
      <c r="N149" s="165" t="s">
        <v>928</v>
      </c>
      <c r="O149" s="103"/>
      <c r="P149" s="3"/>
      <c r="Q149" s="3"/>
      <c r="R149" s="3"/>
      <c r="S149" s="3"/>
      <c r="T149" s="104" t="s">
        <v>903</v>
      </c>
      <c r="U149" s="105"/>
      <c r="V149" s="104" t="s">
        <v>904</v>
      </c>
      <c r="W149" s="106"/>
      <c r="X149" s="3"/>
      <c r="Y149" s="104" t="s">
        <v>904</v>
      </c>
      <c r="Z149" s="3"/>
      <c r="AA149" s="3"/>
      <c r="AB149" s="3"/>
      <c r="AC149" s="3"/>
      <c r="AD149" s="3"/>
      <c r="AE149" s="3"/>
      <c r="AF149" s="105"/>
      <c r="AG149" s="3"/>
      <c r="AH149" s="3"/>
      <c r="AI149" s="3"/>
      <c r="AJ149" s="3"/>
      <c r="AK149" s="3"/>
    </row>
    <row r="150" customFormat="false" ht="30" hidden="false" customHeight="false" outlineLevel="0" collapsed="false">
      <c r="A150" s="94" t="str">
        <f aca="false">H150&amp;J150</f>
        <v>LLC_BI__Spread_Statement_Record_Total__cLLC_BI__Is_Summary_Group__c</v>
      </c>
      <c r="B150" s="95" t="str">
        <f aca="false">IF(N150&lt;&gt;"",  IF(O150&lt;&gt;"", N150&amp;", "&amp;O150,N150),"")</f>
        <v>Boolean (True/False)</v>
      </c>
      <c r="C150" s="96" t="n">
        <v>14</v>
      </c>
      <c r="D150" s="3"/>
      <c r="E150" s="134" t="s">
        <v>945</v>
      </c>
      <c r="F150" s="135" t="s">
        <v>899</v>
      </c>
      <c r="G150" s="110" t="s">
        <v>100</v>
      </c>
      <c r="H150" s="99" t="s">
        <v>99</v>
      </c>
      <c r="I150" s="120" t="s">
        <v>521</v>
      </c>
      <c r="J150" s="242" t="s">
        <v>520</v>
      </c>
      <c r="K150" s="123" t="str">
        <f aca="false">_xlfn.CONCAT(H150,".",J150)</f>
        <v>LLC_BI__Spread_Statement_Record_Total__c.LLC_BI__Is_Summary_Group__c</v>
      </c>
      <c r="L150" s="3" t="s">
        <v>1038</v>
      </c>
      <c r="M150" s="243" t="s">
        <v>927</v>
      </c>
      <c r="N150" s="165" t="s">
        <v>928</v>
      </c>
      <c r="O150" s="103"/>
      <c r="P150" s="3"/>
      <c r="Q150" s="3"/>
      <c r="R150" s="3"/>
      <c r="S150" s="3"/>
      <c r="T150" s="104" t="s">
        <v>903</v>
      </c>
      <c r="U150" s="105"/>
      <c r="V150" s="104" t="s">
        <v>904</v>
      </c>
      <c r="W150" s="106"/>
      <c r="X150" s="3"/>
      <c r="Y150" s="104" t="s">
        <v>904</v>
      </c>
      <c r="Z150" s="3"/>
      <c r="AA150" s="3"/>
      <c r="AB150" s="3"/>
      <c r="AC150" s="3"/>
      <c r="AD150" s="3"/>
      <c r="AE150" s="3"/>
      <c r="AF150" s="105"/>
      <c r="AG150" s="3"/>
      <c r="AH150" s="3"/>
      <c r="AI150" s="3"/>
      <c r="AJ150" s="3"/>
      <c r="AK150" s="3"/>
    </row>
    <row r="151" customFormat="false" ht="30" hidden="false" customHeight="false" outlineLevel="0" collapsed="false">
      <c r="A151" s="94" t="str">
        <f aca="false">H151&amp;J151</f>
        <v>LLC_BI__Spread_Statement_Record_Total__cLastModifiedById</v>
      </c>
      <c r="B151" s="95" t="n">
        <f aca="false">IF(N151&lt;&gt;"",  IF(O151&lt;&gt;"", N151&amp;", "&amp;O151,N151),"")</f>
        <v>18</v>
      </c>
      <c r="C151" s="96" t="n">
        <v>15</v>
      </c>
      <c r="D151" s="3" t="s">
        <v>905</v>
      </c>
      <c r="E151" s="134" t="s">
        <v>945</v>
      </c>
      <c r="F151" s="134" t="s">
        <v>945</v>
      </c>
      <c r="G151" s="110" t="s">
        <v>100</v>
      </c>
      <c r="H151" s="99" t="s">
        <v>99</v>
      </c>
      <c r="I151" s="120" t="s">
        <v>916</v>
      </c>
      <c r="J151" s="117" t="s">
        <v>175</v>
      </c>
      <c r="K151" s="3" t="str">
        <f aca="false">_xlfn.CONCAT(H151,".",J151)</f>
        <v>LLC_BI__Spread_Statement_Record_Total__c.LastModifiedById</v>
      </c>
      <c r="L151" s="3" t="s">
        <v>917</v>
      </c>
      <c r="M151" s="121" t="s">
        <v>908</v>
      </c>
      <c r="N151" s="122" t="n">
        <v>18</v>
      </c>
      <c r="O151" s="122"/>
      <c r="P151" s="123"/>
      <c r="Q151" s="123"/>
      <c r="R151" s="123"/>
      <c r="S151" s="110"/>
      <c r="T151" s="104" t="s">
        <v>903</v>
      </c>
      <c r="U151" s="111"/>
      <c r="V151" s="104" t="s">
        <v>904</v>
      </c>
      <c r="W151" s="109"/>
      <c r="X151" s="110"/>
      <c r="Y151" s="104" t="s">
        <v>904</v>
      </c>
      <c r="Z151" s="110"/>
      <c r="AA151" s="110"/>
      <c r="AB151" s="110"/>
      <c r="AC151" s="110"/>
      <c r="AD151" s="110"/>
      <c r="AE151" s="110"/>
      <c r="AF151" s="111"/>
      <c r="AG151" s="110"/>
      <c r="AH151" s="112"/>
      <c r="AI151" s="112"/>
      <c r="AJ151" s="112"/>
      <c r="AK151" s="112"/>
    </row>
    <row r="152" customFormat="false" ht="30" hidden="false" customHeight="false" outlineLevel="0" collapsed="false">
      <c r="A152" s="94" t="str">
        <f aca="false">H152&amp;J152</f>
        <v>LLC_BI__Spread_Statement_Record_Total__cLastModifiedDate</v>
      </c>
      <c r="B152" s="95" t="str">
        <f aca="false">IF(N152&lt;&gt;"",  IF(O152&lt;&gt;"", N152&amp;", "&amp;O152,N152),"")</f>
        <v/>
      </c>
      <c r="C152" s="96" t="n">
        <v>16</v>
      </c>
      <c r="D152" s="3" t="s">
        <v>905</v>
      </c>
      <c r="E152" s="134" t="s">
        <v>945</v>
      </c>
      <c r="F152" s="134" t="s">
        <v>945</v>
      </c>
      <c r="G152" s="110" t="s">
        <v>100</v>
      </c>
      <c r="H152" s="99" t="s">
        <v>99</v>
      </c>
      <c r="I152" s="120" t="s">
        <v>173</v>
      </c>
      <c r="J152" s="117" t="s">
        <v>172</v>
      </c>
      <c r="K152" s="3" t="str">
        <f aca="false">_xlfn.CONCAT(H152,".",J152)</f>
        <v>LLC_BI__Spread_Statement_Record_Total__c.LastModifiedDate</v>
      </c>
      <c r="L152" s="3" t="s">
        <v>918</v>
      </c>
      <c r="M152" s="121" t="s">
        <v>910</v>
      </c>
      <c r="N152" s="122"/>
      <c r="O152" s="122"/>
      <c r="P152" s="123"/>
      <c r="Q152" s="123"/>
      <c r="R152" s="123"/>
      <c r="S152" s="110"/>
      <c r="T152" s="104" t="s">
        <v>903</v>
      </c>
      <c r="U152" s="111"/>
      <c r="V152" s="104" t="s">
        <v>904</v>
      </c>
      <c r="W152" s="109"/>
      <c r="X152" s="110"/>
      <c r="Y152" s="104" t="s">
        <v>904</v>
      </c>
      <c r="Z152" s="110"/>
      <c r="AA152" s="110"/>
      <c r="AB152" s="110"/>
      <c r="AC152" s="110"/>
      <c r="AD152" s="110"/>
      <c r="AE152" s="110"/>
      <c r="AF152" s="111"/>
      <c r="AG152" s="110"/>
      <c r="AH152" s="3"/>
      <c r="AI152" s="3"/>
      <c r="AJ152" s="3"/>
      <c r="AK152" s="3"/>
    </row>
    <row r="153" customFormat="false" ht="45" hidden="false" customHeight="false" outlineLevel="0" collapsed="false">
      <c r="A153" s="94" t="str">
        <f aca="false">H153&amp;J153</f>
        <v>LLC_BI__Spread_Statement_Record_Total__cLLC_BI__lookupKey__c</v>
      </c>
      <c r="B153" s="95" t="n">
        <f aca="false">IF(N153&lt;&gt;"",  IF(O153&lt;&gt;"", N153&amp;", "&amp;O153,N153),"")</f>
        <v>255</v>
      </c>
      <c r="C153" s="96" t="n">
        <v>17</v>
      </c>
      <c r="D153" s="3"/>
      <c r="E153" s="134" t="s">
        <v>945</v>
      </c>
      <c r="F153" s="97" t="s">
        <v>899</v>
      </c>
      <c r="G153" s="110" t="s">
        <v>100</v>
      </c>
      <c r="H153" s="99" t="s">
        <v>99</v>
      </c>
      <c r="I153" s="120" t="s">
        <v>193</v>
      </c>
      <c r="J153" s="242" t="s">
        <v>192</v>
      </c>
      <c r="K153" s="123" t="str">
        <f aca="false">_xlfn.CONCAT(H153,".",J153)</f>
        <v>LLC_BI__Spread_Statement_Record_Total__c.LLC_BI__lookupKey__c</v>
      </c>
      <c r="L153" s="3" t="s">
        <v>1039</v>
      </c>
      <c r="M153" s="243" t="s">
        <v>931</v>
      </c>
      <c r="N153" s="103" t="n">
        <v>255</v>
      </c>
      <c r="O153" s="103"/>
      <c r="P153" s="3"/>
      <c r="Q153" s="3"/>
      <c r="R153" s="3"/>
      <c r="S153" s="3"/>
      <c r="T153" s="104" t="s">
        <v>903</v>
      </c>
      <c r="U153" s="105"/>
      <c r="V153" s="104" t="s">
        <v>904</v>
      </c>
      <c r="W153" s="106"/>
      <c r="X153" s="3"/>
      <c r="Y153" s="104" t="s">
        <v>904</v>
      </c>
      <c r="Z153" s="3"/>
      <c r="AA153" s="3"/>
      <c r="AB153" s="3"/>
      <c r="AC153" s="3"/>
      <c r="AD153" s="3"/>
      <c r="AE153" s="3"/>
      <c r="AF153" s="105"/>
      <c r="AG153" s="3"/>
      <c r="AH153" s="3"/>
      <c r="AI153" s="3"/>
      <c r="AJ153" s="3"/>
      <c r="AK153" s="3"/>
    </row>
    <row r="154" customFormat="false" ht="30" hidden="false" customHeight="false" outlineLevel="0" collapsed="false">
      <c r="A154" s="94" t="str">
        <f aca="false">H154&amp;J154</f>
        <v>LLC_BI__Spread_Statement_Record_Total__cLLC_BI__Publish_On_Init_Event__c</v>
      </c>
      <c r="B154" s="95" t="n">
        <f aca="false">IF(N154&lt;&gt;"",  IF(O154&lt;&gt;"", N154&amp;", "&amp;O154,N154),"")</f>
        <v>255</v>
      </c>
      <c r="C154" s="96" t="n">
        <v>18</v>
      </c>
      <c r="D154" s="3"/>
      <c r="E154" s="134" t="s">
        <v>945</v>
      </c>
      <c r="F154" s="135" t="s">
        <v>899</v>
      </c>
      <c r="G154" s="110" t="s">
        <v>100</v>
      </c>
      <c r="H154" s="99" t="s">
        <v>99</v>
      </c>
      <c r="I154" s="100" t="s">
        <v>535</v>
      </c>
      <c r="J154" s="155" t="s">
        <v>534</v>
      </c>
      <c r="K154" s="123" t="str">
        <f aca="false">_xlfn.CONCAT(H154,".",J154)</f>
        <v>LLC_BI__Spread_Statement_Record_Total__c.LLC_BI__Publish_On_Init_Event__c</v>
      </c>
      <c r="L154" s="3" t="s">
        <v>1040</v>
      </c>
      <c r="M154" s="246" t="s">
        <v>925</v>
      </c>
      <c r="N154" s="103" t="n">
        <v>255</v>
      </c>
      <c r="O154" s="103"/>
      <c r="P154" s="3"/>
      <c r="Q154" s="3"/>
      <c r="R154" s="3"/>
      <c r="S154" s="3"/>
      <c r="T154" s="104" t="s">
        <v>903</v>
      </c>
      <c r="U154" s="105"/>
      <c r="V154" s="104" t="s">
        <v>904</v>
      </c>
      <c r="W154" s="106"/>
      <c r="X154" s="3"/>
      <c r="Y154" s="104" t="s">
        <v>904</v>
      </c>
      <c r="Z154" s="3"/>
      <c r="AA154" s="3"/>
      <c r="AB154" s="3"/>
      <c r="AC154" s="3"/>
      <c r="AD154" s="3"/>
      <c r="AE154" s="3"/>
      <c r="AF154" s="105"/>
      <c r="AG154" s="3"/>
      <c r="AH154" s="3"/>
      <c r="AI154" s="3"/>
      <c r="AJ154" s="3"/>
      <c r="AK154" s="3"/>
    </row>
    <row r="155" customFormat="false" ht="30" hidden="false" customHeight="false" outlineLevel="0" collapsed="false">
      <c r="A155" s="94" t="str">
        <f aca="false">H155&amp;J155</f>
        <v>LLC_BI__Spread_Statement_Record_Total__cLLC_BI__Publish_On_Update_Event__c</v>
      </c>
      <c r="B155" s="95" t="n">
        <f aca="false">IF(N155&lt;&gt;"",  IF(O155&lt;&gt;"", N155&amp;", "&amp;O155,N155),"")</f>
        <v>255</v>
      </c>
      <c r="C155" s="96" t="n">
        <v>19</v>
      </c>
      <c r="D155" s="3"/>
      <c r="E155" s="134" t="s">
        <v>945</v>
      </c>
      <c r="F155" s="135" t="s">
        <v>899</v>
      </c>
      <c r="G155" s="110" t="s">
        <v>100</v>
      </c>
      <c r="H155" s="99" t="s">
        <v>99</v>
      </c>
      <c r="I155" s="100" t="s">
        <v>539</v>
      </c>
      <c r="J155" s="155" t="s">
        <v>538</v>
      </c>
      <c r="K155" s="123" t="str">
        <f aca="false">_xlfn.CONCAT(H155,".",J155)</f>
        <v>LLC_BI__Spread_Statement_Record_Total__c.LLC_BI__Publish_On_Update_Event__c</v>
      </c>
      <c r="L155" s="105" t="s">
        <v>1041</v>
      </c>
      <c r="M155" s="131" t="s">
        <v>925</v>
      </c>
      <c r="N155" s="103" t="n">
        <v>255</v>
      </c>
      <c r="O155" s="103"/>
      <c r="P155" s="3"/>
      <c r="Q155" s="3"/>
      <c r="R155" s="3"/>
      <c r="S155" s="3"/>
      <c r="T155" s="104" t="s">
        <v>903</v>
      </c>
      <c r="U155" s="105"/>
      <c r="V155" s="104" t="s">
        <v>904</v>
      </c>
      <c r="W155" s="106"/>
      <c r="X155" s="3"/>
      <c r="Y155" s="104" t="s">
        <v>904</v>
      </c>
      <c r="Z155" s="3"/>
      <c r="AA155" s="3"/>
      <c r="AB155" s="3"/>
      <c r="AC155" s="3"/>
      <c r="AD155" s="3"/>
      <c r="AE155" s="3"/>
      <c r="AF155" s="105"/>
      <c r="AG155" s="3"/>
      <c r="AH155" s="3"/>
      <c r="AI155" s="3"/>
      <c r="AJ155" s="3"/>
      <c r="AK155" s="3"/>
    </row>
    <row r="156" customFormat="false" ht="30" hidden="false" customHeight="false" outlineLevel="0" collapsed="false">
      <c r="A156" s="94" t="str">
        <f aca="false">H156&amp;J156</f>
        <v>LLC_BI__Spread_Statement_Record_Total__cLLC_BI__Row_Number__c</v>
      </c>
      <c r="B156" s="95" t="str">
        <f aca="false">IF(N156&lt;&gt;"",  IF(O156&lt;&gt;"", N156&amp;", "&amp;O156,N156),"")</f>
        <v>18, 0</v>
      </c>
      <c r="C156" s="96" t="n">
        <v>20</v>
      </c>
      <c r="D156" s="3"/>
      <c r="E156" s="134" t="s">
        <v>945</v>
      </c>
      <c r="F156" s="97" t="s">
        <v>899</v>
      </c>
      <c r="G156" s="110" t="s">
        <v>100</v>
      </c>
      <c r="H156" s="99" t="s">
        <v>99</v>
      </c>
      <c r="I156" s="120" t="s">
        <v>511</v>
      </c>
      <c r="J156" s="242" t="s">
        <v>510</v>
      </c>
      <c r="K156" s="123" t="str">
        <f aca="false">_xlfn.CONCAT(H156,".",J156)</f>
        <v>LLC_BI__Spread_Statement_Record_Total__c.LLC_BI__Row_Number__c</v>
      </c>
      <c r="L156" s="105" t="s">
        <v>1042</v>
      </c>
      <c r="M156" s="131" t="s">
        <v>990</v>
      </c>
      <c r="N156" s="103" t="n">
        <v>18</v>
      </c>
      <c r="O156" s="103" t="n">
        <v>0</v>
      </c>
      <c r="P156" s="3"/>
      <c r="Q156" s="3"/>
      <c r="R156" s="3"/>
      <c r="S156" s="3"/>
      <c r="T156" s="104" t="s">
        <v>903</v>
      </c>
      <c r="U156" s="105"/>
      <c r="V156" s="104" t="s">
        <v>903</v>
      </c>
      <c r="W156" s="106"/>
      <c r="X156" s="3"/>
      <c r="Y156" s="104" t="s">
        <v>904</v>
      </c>
      <c r="Z156" s="3"/>
      <c r="AA156" s="3"/>
      <c r="AB156" s="3"/>
      <c r="AC156" s="3"/>
      <c r="AD156" s="3"/>
      <c r="AE156" s="3"/>
      <c r="AF156" s="105"/>
      <c r="AG156" s="3"/>
      <c r="AH156" s="3"/>
      <c r="AI156" s="3"/>
      <c r="AJ156" s="3"/>
      <c r="AK156" s="3"/>
    </row>
    <row r="157" customFormat="false" ht="30" hidden="false" customHeight="false" outlineLevel="0" collapsed="false">
      <c r="A157" s="94" t="str">
        <f aca="false">H157&amp;J157</f>
        <v>LLC_BI__Spread_Statement_Record_Total__cLLC_BI__Show_Math__c</v>
      </c>
      <c r="B157" s="95" t="str">
        <f aca="false">IF(N157&lt;&gt;"",  IF(O157&lt;&gt;"", N157&amp;", "&amp;O157,N157),"")</f>
        <v>Boolean (True/False)</v>
      </c>
      <c r="C157" s="96" t="n">
        <v>21</v>
      </c>
      <c r="D157" s="3"/>
      <c r="E157" s="134" t="s">
        <v>945</v>
      </c>
      <c r="F157" s="135" t="s">
        <v>899</v>
      </c>
      <c r="G157" s="110" t="s">
        <v>100</v>
      </c>
      <c r="H157" s="99" t="s">
        <v>99</v>
      </c>
      <c r="I157" s="120" t="s">
        <v>546</v>
      </c>
      <c r="J157" s="242" t="s">
        <v>545</v>
      </c>
      <c r="K157" s="123" t="str">
        <f aca="false">_xlfn.CONCAT(H157,".",J157)</f>
        <v>LLC_BI__Spread_Statement_Record_Total__c.LLC_BI__Show_Math__c</v>
      </c>
      <c r="L157" s="105" t="s">
        <v>1043</v>
      </c>
      <c r="M157" s="131" t="s">
        <v>927</v>
      </c>
      <c r="N157" s="165" t="s">
        <v>928</v>
      </c>
      <c r="O157" s="103"/>
      <c r="P157" s="3"/>
      <c r="Q157" s="3"/>
      <c r="R157" s="3"/>
      <c r="S157" s="3"/>
      <c r="T157" s="104" t="s">
        <v>903</v>
      </c>
      <c r="U157" s="105"/>
      <c r="V157" s="104" t="s">
        <v>904</v>
      </c>
      <c r="W157" s="106"/>
      <c r="X157" s="3"/>
      <c r="Y157" s="104" t="s">
        <v>904</v>
      </c>
      <c r="Z157" s="3"/>
      <c r="AA157" s="3"/>
      <c r="AB157" s="3"/>
      <c r="AC157" s="3"/>
      <c r="AD157" s="3"/>
      <c r="AE157" s="3"/>
      <c r="AF157" s="105"/>
      <c r="AG157" s="3"/>
      <c r="AH157" s="3"/>
      <c r="AI157" s="3"/>
      <c r="AJ157" s="3"/>
      <c r="AK157" s="3"/>
    </row>
    <row r="158" customFormat="false" ht="30" hidden="false" customHeight="false" outlineLevel="0" collapsed="false">
      <c r="A158" s="94" t="str">
        <f aca="false">H158&amp;J158</f>
        <v>LLC_BI__Spread_Statement_Record_Total__cLLC_BI__Source_Group__c</v>
      </c>
      <c r="B158" s="95" t="n">
        <f aca="false">IF(N158&lt;&gt;"",  IF(O158&lt;&gt;"", N158&amp;", "&amp;O158,N158),"")</f>
        <v>18</v>
      </c>
      <c r="C158" s="96" t="n">
        <v>22</v>
      </c>
      <c r="D158" s="159" t="s">
        <v>944</v>
      </c>
      <c r="E158" s="134" t="s">
        <v>945</v>
      </c>
      <c r="F158" s="135" t="s">
        <v>899</v>
      </c>
      <c r="G158" s="110" t="s">
        <v>100</v>
      </c>
      <c r="H158" s="99" t="s">
        <v>99</v>
      </c>
      <c r="I158" s="120" t="s">
        <v>549</v>
      </c>
      <c r="J158" s="242" t="s">
        <v>548</v>
      </c>
      <c r="K158" s="123" t="str">
        <f aca="false">_xlfn.CONCAT(H158,".",J158)</f>
        <v>LLC_BI__Spread_Statement_Record_Total__c.LLC_BI__Source_Group__c</v>
      </c>
      <c r="L158" s="105" t="s">
        <v>1044</v>
      </c>
      <c r="M158" s="131" t="s">
        <v>973</v>
      </c>
      <c r="N158" s="103" t="n">
        <v>18</v>
      </c>
      <c r="O158" s="103"/>
      <c r="P158" s="3"/>
      <c r="Q158" s="3"/>
      <c r="R158" s="3"/>
      <c r="S158" s="3"/>
      <c r="T158" s="104" t="s">
        <v>903</v>
      </c>
      <c r="U158" s="105"/>
      <c r="V158" s="104" t="s">
        <v>904</v>
      </c>
      <c r="W158" s="106"/>
      <c r="X158" s="3"/>
      <c r="Y158" s="104" t="s">
        <v>904</v>
      </c>
      <c r="Z158" s="3"/>
      <c r="AA158" s="3"/>
      <c r="AB158" s="3"/>
      <c r="AC158" s="3"/>
      <c r="AD158" s="3"/>
      <c r="AE158" s="3"/>
      <c r="AF158" s="105"/>
      <c r="AG158" s="3"/>
      <c r="AH158" s="3"/>
      <c r="AI158" s="3"/>
      <c r="AJ158" s="3"/>
      <c r="AK158" s="3"/>
    </row>
    <row r="159" customFormat="false" ht="30" hidden="false" customHeight="false" outlineLevel="0" collapsed="false">
      <c r="A159" s="94" t="str">
        <f aca="false">H159&amp;J159</f>
        <v>LLC_BI__Spread_Statement_Record_Total__cName</v>
      </c>
      <c r="B159" s="95" t="n">
        <f aca="false">IF(N159&lt;&gt;"",  IF(O159&lt;&gt;"", N159&amp;", "&amp;O159,N159),"")</f>
        <v>80</v>
      </c>
      <c r="C159" s="96" t="n">
        <v>23</v>
      </c>
      <c r="D159" s="3" t="s">
        <v>905</v>
      </c>
      <c r="E159" s="134" t="s">
        <v>945</v>
      </c>
      <c r="F159" s="97" t="s">
        <v>899</v>
      </c>
      <c r="G159" s="110" t="s">
        <v>100</v>
      </c>
      <c r="H159" s="99" t="s">
        <v>99</v>
      </c>
      <c r="I159" s="120" t="s">
        <v>477</v>
      </c>
      <c r="J159" s="242" t="s">
        <v>28</v>
      </c>
      <c r="K159" s="123" t="str">
        <f aca="false">_xlfn.CONCAT(H159,".",J159)</f>
        <v>LLC_BI__Spread_Statement_Record_Total__c.Name</v>
      </c>
      <c r="L159" s="105"/>
      <c r="M159" s="131" t="s">
        <v>925</v>
      </c>
      <c r="N159" s="103" t="n">
        <v>80</v>
      </c>
      <c r="O159" s="103"/>
      <c r="P159" s="3"/>
      <c r="Q159" s="3"/>
      <c r="R159" s="3"/>
      <c r="S159" s="3"/>
      <c r="T159" s="104" t="s">
        <v>903</v>
      </c>
      <c r="U159" s="105"/>
      <c r="V159" s="104" t="s">
        <v>903</v>
      </c>
      <c r="W159" s="106"/>
      <c r="X159" s="3"/>
      <c r="Y159" s="104" t="s">
        <v>904</v>
      </c>
      <c r="Z159" s="3"/>
      <c r="AA159" s="3"/>
      <c r="AB159" s="3"/>
      <c r="AC159" s="3"/>
      <c r="AD159" s="3"/>
      <c r="AE159" s="3"/>
      <c r="AF159" s="105"/>
      <c r="AG159" s="3"/>
      <c r="AH159" s="3"/>
      <c r="AI159" s="3"/>
      <c r="AJ159" s="3"/>
      <c r="AK159" s="3"/>
    </row>
    <row r="160" customFormat="false" ht="30" hidden="false" customHeight="false" outlineLevel="0" collapsed="false">
      <c r="A160" s="94" t="str">
        <f aca="false">H160&amp;J160</f>
        <v>LLC_BI__Spread_Statement_Record_Total__cLLC_BI__Spread_Statement_Type__c</v>
      </c>
      <c r="B160" s="95" t="n">
        <f aca="false">IF(N160&lt;&gt;"",  IF(O160&lt;&gt;"", N160&amp;", "&amp;O160,N160),"")</f>
        <v>18</v>
      </c>
      <c r="C160" s="96" t="n">
        <v>24</v>
      </c>
      <c r="D160" s="159" t="s">
        <v>944</v>
      </c>
      <c r="E160" s="134" t="s">
        <v>945</v>
      </c>
      <c r="F160" s="135" t="s">
        <v>899</v>
      </c>
      <c r="G160" s="239" t="s">
        <v>100</v>
      </c>
      <c r="H160" s="247" t="s">
        <v>99</v>
      </c>
      <c r="I160" s="248" t="s">
        <v>352</v>
      </c>
      <c r="J160" s="249" t="s">
        <v>96</v>
      </c>
      <c r="K160" s="250" t="str">
        <f aca="false">_xlfn.CONCAT(H160,".",J160)</f>
        <v>LLC_BI__Spread_Statement_Record_Total__c.LLC_BI__Spread_Statement_Type__c</v>
      </c>
      <c r="L160" s="231" t="s">
        <v>1045</v>
      </c>
      <c r="M160" s="131" t="s">
        <v>1028</v>
      </c>
      <c r="N160" s="103" t="n">
        <v>18</v>
      </c>
      <c r="O160" s="103"/>
      <c r="P160" s="112"/>
      <c r="Q160" s="112"/>
      <c r="R160" s="112"/>
      <c r="S160" s="112"/>
      <c r="T160" s="104" t="s">
        <v>903</v>
      </c>
      <c r="U160" s="231"/>
      <c r="V160" s="104" t="s">
        <v>903</v>
      </c>
      <c r="W160" s="227"/>
      <c r="X160" s="112"/>
      <c r="Y160" s="104" t="s">
        <v>904</v>
      </c>
      <c r="Z160" s="112"/>
      <c r="AA160" s="112"/>
      <c r="AB160" s="112"/>
      <c r="AC160" s="112"/>
      <c r="AD160" s="112"/>
      <c r="AE160" s="112"/>
      <c r="AF160" s="231"/>
      <c r="AG160" s="3"/>
      <c r="AH160" s="3"/>
      <c r="AI160" s="3"/>
      <c r="AJ160" s="3"/>
      <c r="AK160" s="3"/>
    </row>
    <row r="161" customFormat="false" ht="30" hidden="false" customHeight="false" outlineLevel="0" collapsed="false">
      <c r="A161" s="94" t="str">
        <f aca="false">H161&amp;J161</f>
        <v>LLC_BI__Spread_Statement_Record_Total__cLLC_BI__Title__c</v>
      </c>
      <c r="B161" s="95" t="n">
        <f aca="false">IF(N161&lt;&gt;"",  IF(O161&lt;&gt;"", N161&amp;", "&amp;O161,N161),"")</f>
        <v>255</v>
      </c>
      <c r="C161" s="96" t="n">
        <v>25</v>
      </c>
      <c r="D161" s="3"/>
      <c r="E161" s="134" t="s">
        <v>945</v>
      </c>
      <c r="F161" s="135" t="s">
        <v>899</v>
      </c>
      <c r="G161" s="110" t="s">
        <v>100</v>
      </c>
      <c r="H161" s="161" t="s">
        <v>99</v>
      </c>
      <c r="I161" s="56" t="s">
        <v>514</v>
      </c>
      <c r="J161" s="126" t="s">
        <v>513</v>
      </c>
      <c r="K161" s="123" t="str">
        <f aca="false">_xlfn.CONCAT(H161,".",J161)</f>
        <v>LLC_BI__Spread_Statement_Record_Total__c.LLC_BI__Title__c</v>
      </c>
      <c r="L161" s="105" t="s">
        <v>1046</v>
      </c>
      <c r="M161" s="131" t="s">
        <v>925</v>
      </c>
      <c r="N161" s="103" t="n">
        <v>255</v>
      </c>
      <c r="O161" s="103"/>
      <c r="P161" s="3"/>
      <c r="Q161" s="3"/>
      <c r="R161" s="3"/>
      <c r="S161" s="3"/>
      <c r="T161" s="104" t="s">
        <v>903</v>
      </c>
      <c r="U161" s="105"/>
      <c r="V161" s="104" t="s">
        <v>903</v>
      </c>
      <c r="W161" s="106"/>
      <c r="X161" s="3"/>
      <c r="Y161" s="104" t="s">
        <v>904</v>
      </c>
      <c r="Z161" s="3"/>
      <c r="AA161" s="3"/>
      <c r="AB161" s="3"/>
      <c r="AC161" s="3"/>
      <c r="AD161" s="3"/>
      <c r="AE161" s="3"/>
      <c r="AF161" s="105"/>
      <c r="AG161" s="3"/>
      <c r="AH161" s="3"/>
      <c r="AI161" s="3"/>
      <c r="AJ161" s="3"/>
      <c r="AK161" s="3"/>
    </row>
    <row r="162" customFormat="false" ht="30" hidden="false" customHeight="false" outlineLevel="0" collapsed="false">
      <c r="A162" s="94" t="str">
        <f aca="false">H162&amp;J162</f>
        <v>LLC_BI__Spread_Statement_Record_Total__cLLC_BI__Total_Type__c</v>
      </c>
      <c r="B162" s="95" t="str">
        <f aca="false">IF(N162&lt;&gt;"",  IF(O162&lt;&gt;"", N162&amp;", "&amp;O162,N162),"")</f>
        <v>See picklist options for lengths</v>
      </c>
      <c r="C162" s="96" t="n">
        <v>26</v>
      </c>
      <c r="D162" s="159" t="s">
        <v>944</v>
      </c>
      <c r="E162" s="134" t="s">
        <v>945</v>
      </c>
      <c r="F162" s="97" t="s">
        <v>899</v>
      </c>
      <c r="G162" s="110" t="s">
        <v>100</v>
      </c>
      <c r="H162" s="161" t="s">
        <v>99</v>
      </c>
      <c r="I162" s="56" t="s">
        <v>543</v>
      </c>
      <c r="J162" s="126" t="s">
        <v>542</v>
      </c>
      <c r="K162" s="123" t="str">
        <f aca="false">_xlfn.CONCAT(H162,".",J162)</f>
        <v>LLC_BI__Spread_Statement_Record_Total__c.LLC_BI__Total_Type__c</v>
      </c>
      <c r="L162" s="105" t="s">
        <v>1047</v>
      </c>
      <c r="M162" s="131" t="s">
        <v>913</v>
      </c>
      <c r="N162" s="103" t="s">
        <v>914</v>
      </c>
      <c r="O162" s="103"/>
      <c r="P162" s="3"/>
      <c r="Q162" s="3"/>
      <c r="R162" s="3"/>
      <c r="S162" s="3"/>
      <c r="T162" s="104" t="s">
        <v>903</v>
      </c>
      <c r="U162" s="105"/>
      <c r="V162" s="104" t="s">
        <v>904</v>
      </c>
      <c r="W162" s="106"/>
      <c r="X162" s="3"/>
      <c r="Y162" s="104" t="s">
        <v>904</v>
      </c>
      <c r="Z162" s="3"/>
      <c r="AA162" s="3"/>
      <c r="AB162" s="3"/>
      <c r="AC162" s="3"/>
      <c r="AD162" s="3"/>
      <c r="AE162" s="3"/>
      <c r="AF162" s="105"/>
      <c r="AG162" s="3"/>
      <c r="AH162" s="112"/>
      <c r="AI162" s="112"/>
      <c r="AJ162" s="112"/>
      <c r="AK162" s="112"/>
    </row>
    <row r="163" customFormat="false" ht="15" hidden="false" customHeight="false" outlineLevel="0" collapsed="false">
      <c r="A163" s="94" t="str">
        <f aca="false">H163&amp;J163</f>
        <v>LLC_BI__Spread_Statement_Record_Value__cCreatedById</v>
      </c>
      <c r="B163" s="95" t="n">
        <f aca="false">IF(N163&lt;&gt;"",  IF(O163&lt;&gt;"", N163&amp;", "&amp;O163,N163),"")</f>
        <v>18</v>
      </c>
      <c r="C163" s="104" t="n">
        <v>1</v>
      </c>
      <c r="D163" s="106" t="s">
        <v>905</v>
      </c>
      <c r="E163" s="132" t="s">
        <v>945</v>
      </c>
      <c r="F163" s="132" t="s">
        <v>945</v>
      </c>
      <c r="G163" s="105" t="s">
        <v>94</v>
      </c>
      <c r="H163" s="3" t="s">
        <v>93</v>
      </c>
      <c r="I163" s="251" t="s">
        <v>906</v>
      </c>
      <c r="J163" s="252" t="s">
        <v>168</v>
      </c>
      <c r="K163" s="123" t="str">
        <f aca="false">_xlfn.CONCAT(H163,".",J163)</f>
        <v>LLC_BI__Spread_Statement_Record_Value__c.CreatedById</v>
      </c>
      <c r="L163" s="253" t="s">
        <v>907</v>
      </c>
      <c r="M163" s="254" t="s">
        <v>908</v>
      </c>
      <c r="N163" s="217" t="n">
        <v>18</v>
      </c>
      <c r="O163" s="255"/>
      <c r="P163" s="3"/>
      <c r="Q163" s="3"/>
      <c r="R163" s="3"/>
      <c r="S163" s="3"/>
      <c r="T163" s="104" t="s">
        <v>903</v>
      </c>
      <c r="U163" s="106"/>
      <c r="V163" s="104" t="s">
        <v>904</v>
      </c>
      <c r="W163" s="3"/>
      <c r="X163" s="3"/>
      <c r="Y163" s="104" t="s">
        <v>904</v>
      </c>
      <c r="Z163" s="3"/>
      <c r="AA163" s="3"/>
      <c r="AB163" s="3"/>
      <c r="AC163" s="3"/>
      <c r="AD163" s="3"/>
      <c r="AE163" s="3"/>
      <c r="AF163" s="3"/>
      <c r="AG163" s="3"/>
    </row>
    <row r="164" customFormat="false" ht="15" hidden="false" customHeight="false" outlineLevel="0" collapsed="false">
      <c r="A164" s="94" t="str">
        <f aca="false">H164&amp;J164</f>
        <v>LLC_BI__Spread_Statement_Record_Value__cCreatedDate</v>
      </c>
      <c r="B164" s="95" t="str">
        <f aca="false">IF(N164&lt;&gt;"",  IF(O164&lt;&gt;"", N164&amp;", "&amp;O164,N164),"")</f>
        <v/>
      </c>
      <c r="C164" s="104" t="n">
        <v>2</v>
      </c>
      <c r="D164" s="106" t="s">
        <v>905</v>
      </c>
      <c r="E164" s="134" t="s">
        <v>945</v>
      </c>
      <c r="F164" s="134" t="s">
        <v>945</v>
      </c>
      <c r="G164" s="105" t="s">
        <v>94</v>
      </c>
      <c r="H164" s="3" t="s">
        <v>93</v>
      </c>
      <c r="I164" s="56" t="s">
        <v>165</v>
      </c>
      <c r="J164" s="231" t="s">
        <v>164</v>
      </c>
      <c r="K164" s="3" t="str">
        <f aca="false">_xlfn.CONCAT(H164,".",J164)</f>
        <v>LLC_BI__Spread_Statement_Record_Value__c.CreatedDate</v>
      </c>
      <c r="L164" s="253" t="s">
        <v>909</v>
      </c>
      <c r="M164" s="256" t="s">
        <v>910</v>
      </c>
      <c r="N164" s="257"/>
      <c r="O164" s="257"/>
      <c r="P164" s="258" t="s">
        <v>903</v>
      </c>
      <c r="Q164" s="258" t="s">
        <v>903</v>
      </c>
      <c r="R164" s="258"/>
      <c r="S164" s="258" t="s">
        <v>903</v>
      </c>
      <c r="T164" s="104" t="s">
        <v>903</v>
      </c>
      <c r="U164" s="3"/>
      <c r="V164" s="104" t="s">
        <v>904</v>
      </c>
      <c r="W164" s="3"/>
      <c r="X164" s="3"/>
      <c r="Y164" s="104" t="s">
        <v>904</v>
      </c>
      <c r="Z164" s="3"/>
      <c r="AA164" s="3"/>
      <c r="AB164" s="3"/>
      <c r="AC164" s="3"/>
      <c r="AD164" s="3"/>
      <c r="AE164" s="3"/>
      <c r="AF164" s="3"/>
      <c r="AG164" s="3"/>
    </row>
    <row r="165" customFormat="false" ht="15" hidden="false" customHeight="false" outlineLevel="0" collapsed="false">
      <c r="A165" s="94" t="str">
        <f aca="false">H165&amp;J165</f>
        <v>LLC_BI__Spread_Statement_Record_Value__cCurrencyIsoCode</v>
      </c>
      <c r="B165" s="95" t="str">
        <f aca="false">IF(N165&lt;&gt;"",  IF(O165&lt;&gt;"", N165&amp;", "&amp;O165,N165),"")</f>
        <v>See picklist options for lengths</v>
      </c>
      <c r="C165" s="104" t="n">
        <v>3</v>
      </c>
      <c r="D165" s="106" t="s">
        <v>905</v>
      </c>
      <c r="E165" s="134" t="s">
        <v>945</v>
      </c>
      <c r="F165" s="259" t="s">
        <v>899</v>
      </c>
      <c r="G165" s="105" t="s">
        <v>94</v>
      </c>
      <c r="H165" s="3" t="s">
        <v>93</v>
      </c>
      <c r="I165" s="260" t="s">
        <v>911</v>
      </c>
      <c r="J165" s="131" t="s">
        <v>160</v>
      </c>
      <c r="K165" s="261" t="str">
        <f aca="false">_xlfn.CONCAT(H165,".",J165)</f>
        <v>LLC_BI__Spread_Statement_Record_Value__c.CurrencyIsoCode</v>
      </c>
      <c r="L165" s="253" t="s">
        <v>912</v>
      </c>
      <c r="M165" s="254" t="s">
        <v>913</v>
      </c>
      <c r="N165" s="186" t="s">
        <v>914</v>
      </c>
      <c r="O165" s="217"/>
      <c r="P165" s="3"/>
      <c r="Q165" s="3"/>
      <c r="R165" s="3"/>
      <c r="S165" s="3"/>
      <c r="T165" s="104" t="s">
        <v>903</v>
      </c>
      <c r="U165" s="3"/>
      <c r="V165" s="104" t="s">
        <v>904</v>
      </c>
      <c r="W165" s="3"/>
      <c r="X165" s="3"/>
      <c r="Y165" s="104" t="s">
        <v>904</v>
      </c>
      <c r="Z165" s="3"/>
      <c r="AA165" s="3"/>
      <c r="AB165" s="3"/>
      <c r="AC165" s="3"/>
      <c r="AD165" s="3"/>
      <c r="AE165" s="3"/>
      <c r="AF165" s="3"/>
      <c r="AG165" s="3"/>
    </row>
    <row r="166" customFormat="false" ht="15" hidden="false" customHeight="false" outlineLevel="0" collapsed="false">
      <c r="A166" s="94" t="str">
        <f aca="false">H166&amp;J166</f>
        <v>LLC_BI__Spread_Statement_Record_Value__cLLC_BI__Formula__c</v>
      </c>
      <c r="B166" s="95" t="n">
        <f aca="false">IF(N166&lt;&gt;"",  IF(O166&lt;&gt;"", N166&amp;", "&amp;O166,N166),"")</f>
        <v>255</v>
      </c>
      <c r="C166" s="104" t="n">
        <v>4</v>
      </c>
      <c r="D166" s="106"/>
      <c r="E166" s="134" t="s">
        <v>945</v>
      </c>
      <c r="F166" s="134" t="s">
        <v>945</v>
      </c>
      <c r="G166" s="105" t="s">
        <v>94</v>
      </c>
      <c r="H166" s="3" t="s">
        <v>93</v>
      </c>
      <c r="I166" s="207" t="s">
        <v>579</v>
      </c>
      <c r="J166" s="197" t="s">
        <v>578</v>
      </c>
      <c r="K166" s="261" t="str">
        <f aca="false">_xlfn.CONCAT(H166,".",J166)</f>
        <v>LLC_BI__Spread_Statement_Record_Value__c.LLC_BI__Formula__c</v>
      </c>
      <c r="L166" s="253" t="s">
        <v>1048</v>
      </c>
      <c r="M166" s="199" t="s">
        <v>925</v>
      </c>
      <c r="N166" s="257" t="n">
        <v>255</v>
      </c>
      <c r="O166" s="257"/>
      <c r="P166" s="121"/>
      <c r="Q166" s="121"/>
      <c r="R166" s="121"/>
      <c r="S166" s="121"/>
      <c r="T166" s="104" t="s">
        <v>903</v>
      </c>
      <c r="U166" s="3"/>
      <c r="V166" s="104" t="s">
        <v>904</v>
      </c>
      <c r="W166" s="3"/>
      <c r="X166" s="3"/>
      <c r="Y166" s="104" t="s">
        <v>904</v>
      </c>
      <c r="Z166" s="3"/>
      <c r="AA166" s="3"/>
      <c r="AB166" s="3"/>
      <c r="AC166" s="3"/>
      <c r="AD166" s="3"/>
      <c r="AE166" s="3"/>
      <c r="AF166" s="3"/>
      <c r="AG166" s="3"/>
    </row>
    <row r="167" customFormat="false" ht="15" hidden="false" customHeight="false" outlineLevel="0" collapsed="false">
      <c r="A167" s="94" t="str">
        <f aca="false">H167&amp;J167</f>
        <v>LLC_BI__Spread_Statement_Record_Value__cId</v>
      </c>
      <c r="B167" s="95" t="n">
        <f aca="false">IF(N167&lt;&gt;"",  IF(O167&lt;&gt;"", N167&amp;", "&amp;O167,N167),"")</f>
        <v>18</v>
      </c>
      <c r="C167" s="104" t="n">
        <v>5</v>
      </c>
      <c r="D167" s="106" t="s">
        <v>905</v>
      </c>
      <c r="E167" s="134" t="s">
        <v>945</v>
      </c>
      <c r="F167" s="134" t="s">
        <v>945</v>
      </c>
      <c r="G167" s="105" t="s">
        <v>94</v>
      </c>
      <c r="H167" s="105" t="s">
        <v>93</v>
      </c>
      <c r="I167" s="196" t="s">
        <v>143</v>
      </c>
      <c r="J167" s="118" t="s">
        <v>143</v>
      </c>
      <c r="K167" s="261" t="str">
        <f aca="false">_xlfn.CONCAT(H167,".",J167)</f>
        <v>LLC_BI__Spread_Statement_Record_Value__c.Id</v>
      </c>
      <c r="L167" s="123" t="s">
        <v>143</v>
      </c>
      <c r="M167" s="262" t="s">
        <v>143</v>
      </c>
      <c r="N167" s="217" t="n">
        <v>18</v>
      </c>
      <c r="O167" s="215"/>
      <c r="P167" s="202" t="s">
        <v>904</v>
      </c>
      <c r="Q167" s="202" t="s">
        <v>904</v>
      </c>
      <c r="R167" s="202" t="s">
        <v>915</v>
      </c>
      <c r="S167" s="202" t="s">
        <v>904</v>
      </c>
      <c r="T167" s="104" t="s">
        <v>903</v>
      </c>
      <c r="U167" s="3"/>
      <c r="V167" s="104" t="s">
        <v>904</v>
      </c>
      <c r="W167" s="3"/>
      <c r="X167" s="3"/>
      <c r="Y167" s="104" t="s">
        <v>904</v>
      </c>
      <c r="Z167" s="3"/>
      <c r="AA167" s="3"/>
      <c r="AB167" s="3"/>
      <c r="AC167" s="3"/>
      <c r="AD167" s="3"/>
      <c r="AE167" s="3"/>
      <c r="AF167" s="3"/>
      <c r="AG167" s="3"/>
    </row>
    <row r="168" customFormat="false" ht="15" hidden="false" customHeight="false" outlineLevel="0" collapsed="false">
      <c r="A168" s="94" t="str">
        <f aca="false">H168&amp;J168</f>
        <v>LLC_BI__Spread_Statement_Record_Value__cLLC_BI__Is_Linked__c</v>
      </c>
      <c r="B168" s="95" t="n">
        <f aca="false">IF(N168&lt;&gt;"",  IF(O168&lt;&gt;"", N168&amp;", "&amp;O168,N168),"")</f>
        <v>4</v>
      </c>
      <c r="C168" s="104" t="n">
        <v>6</v>
      </c>
      <c r="D168" s="106" t="s">
        <v>944</v>
      </c>
      <c r="E168" s="134" t="s">
        <v>945</v>
      </c>
      <c r="F168" s="134" t="s">
        <v>945</v>
      </c>
      <c r="G168" s="105" t="s">
        <v>94</v>
      </c>
      <c r="H168" s="105" t="s">
        <v>93</v>
      </c>
      <c r="I168" s="196" t="s">
        <v>573</v>
      </c>
      <c r="J168" s="197" t="s">
        <v>572</v>
      </c>
      <c r="K168" s="261" t="str">
        <f aca="false">_xlfn.CONCAT(H168,".",J168)</f>
        <v>LLC_BI__Spread_Statement_Record_Value__c.LLC_BI__Is_Linked__c</v>
      </c>
      <c r="L168" s="253" t="s">
        <v>1049</v>
      </c>
      <c r="M168" s="199" t="s">
        <v>1050</v>
      </c>
      <c r="N168" s="217" t="n">
        <v>4</v>
      </c>
      <c r="O168" s="217"/>
      <c r="P168" s="3"/>
      <c r="Q168" s="3"/>
      <c r="R168" s="3"/>
      <c r="S168" s="3"/>
      <c r="T168" s="104" t="s">
        <v>903</v>
      </c>
      <c r="U168" s="3"/>
      <c r="V168" s="104" t="s">
        <v>904</v>
      </c>
      <c r="W168" s="3"/>
      <c r="X168" s="3"/>
      <c r="Y168" s="104" t="s">
        <v>904</v>
      </c>
      <c r="Z168" s="3"/>
      <c r="AA168" s="3"/>
      <c r="AB168" s="3"/>
      <c r="AC168" s="3"/>
      <c r="AD168" s="3"/>
      <c r="AE168" s="3"/>
      <c r="AF168" s="3"/>
      <c r="AG168" s="3"/>
    </row>
    <row r="169" customFormat="false" ht="15" hidden="false" customHeight="false" outlineLevel="0" collapsed="false">
      <c r="A169" s="94" t="str">
        <f aca="false">H169&amp;J169</f>
        <v>LLC_BI__Spread_Statement_Record_Value__cLastModifiedById</v>
      </c>
      <c r="B169" s="95" t="n">
        <f aca="false">IF(N169&lt;&gt;"",  IF(O169&lt;&gt;"", N169&amp;", "&amp;O169,N169),"")</f>
        <v>18</v>
      </c>
      <c r="C169" s="104" t="n">
        <v>7</v>
      </c>
      <c r="D169" s="112" t="s">
        <v>905</v>
      </c>
      <c r="E169" s="134" t="s">
        <v>945</v>
      </c>
      <c r="F169" s="259" t="s">
        <v>899</v>
      </c>
      <c r="G169" s="105" t="s">
        <v>94</v>
      </c>
      <c r="H169" s="105" t="s">
        <v>93</v>
      </c>
      <c r="I169" s="263" t="s">
        <v>916</v>
      </c>
      <c r="J169" s="131" t="s">
        <v>175</v>
      </c>
      <c r="K169" s="95" t="str">
        <f aca="false">_xlfn.CONCAT(H169,".",J169)</f>
        <v>LLC_BI__Spread_Statement_Record_Value__c.LastModifiedById</v>
      </c>
      <c r="L169" s="253" t="s">
        <v>917</v>
      </c>
      <c r="M169" s="254" t="s">
        <v>908</v>
      </c>
      <c r="N169" s="217" t="n">
        <v>18</v>
      </c>
      <c r="O169" s="217"/>
      <c r="P169" s="3"/>
      <c r="Q169" s="3"/>
      <c r="R169" s="3"/>
      <c r="S169" s="3"/>
      <c r="T169" s="104" t="s">
        <v>903</v>
      </c>
      <c r="U169" s="3"/>
      <c r="V169" s="104" t="s">
        <v>904</v>
      </c>
      <c r="W169" s="3"/>
      <c r="X169" s="3"/>
      <c r="Y169" s="104" t="s">
        <v>904</v>
      </c>
      <c r="Z169" s="3"/>
      <c r="AA169" s="3"/>
      <c r="AB169" s="3"/>
      <c r="AC169" s="3"/>
      <c r="AD169" s="3"/>
      <c r="AE169" s="3"/>
      <c r="AF169" s="3"/>
      <c r="AG169" s="3"/>
    </row>
    <row r="170" customFormat="false" ht="15" hidden="false" customHeight="false" outlineLevel="0" collapsed="false">
      <c r="A170" s="94" t="str">
        <f aca="false">H170&amp;J170</f>
        <v>LLC_BI__Spread_Statement_Record_Value__cLastModifiedDate</v>
      </c>
      <c r="B170" s="95" t="str">
        <f aca="false">IF(N170&lt;&gt;"",  IF(O170&lt;&gt;"", N170&amp;", "&amp;O170,N170),"")</f>
        <v/>
      </c>
      <c r="C170" s="104" t="n">
        <v>8</v>
      </c>
      <c r="D170" s="3" t="s">
        <v>905</v>
      </c>
      <c r="E170" s="134" t="s">
        <v>945</v>
      </c>
      <c r="F170" s="259" t="s">
        <v>899</v>
      </c>
      <c r="G170" s="105" t="s">
        <v>94</v>
      </c>
      <c r="H170" s="105" t="s">
        <v>93</v>
      </c>
      <c r="I170" s="196" t="s">
        <v>173</v>
      </c>
      <c r="J170" s="3" t="s">
        <v>172</v>
      </c>
      <c r="K170" s="106" t="str">
        <f aca="false">_xlfn.CONCAT(H170,".",J170)</f>
        <v>LLC_BI__Spread_Statement_Record_Value__c.LastModifiedDate</v>
      </c>
      <c r="L170" s="253" t="s">
        <v>918</v>
      </c>
      <c r="M170" s="256" t="s">
        <v>910</v>
      </c>
      <c r="N170" s="232"/>
      <c r="O170" s="232"/>
      <c r="P170" s="202" t="s">
        <v>903</v>
      </c>
      <c r="Q170" s="202" t="s">
        <v>903</v>
      </c>
      <c r="R170" s="202"/>
      <c r="S170" s="202" t="s">
        <v>903</v>
      </c>
      <c r="T170" s="104" t="s">
        <v>903</v>
      </c>
      <c r="U170" s="3"/>
      <c r="V170" s="104" t="s">
        <v>904</v>
      </c>
      <c r="W170" s="3"/>
      <c r="X170" s="3"/>
      <c r="Y170" s="104" t="s">
        <v>904</v>
      </c>
      <c r="Z170" s="3"/>
      <c r="AA170" s="3"/>
      <c r="AB170" s="3"/>
      <c r="AC170" s="3"/>
      <c r="AD170" s="3"/>
      <c r="AE170" s="3"/>
      <c r="AF170" s="3"/>
      <c r="AG170" s="3"/>
    </row>
    <row r="171" customFormat="false" ht="25.5" hidden="false" customHeight="false" outlineLevel="0" collapsed="false">
      <c r="A171" s="94" t="str">
        <f aca="false">H171&amp;J171</f>
        <v>LLC_BI__Spread_Statement_Record_Value__cLLC_BI__lookupKey__c</v>
      </c>
      <c r="B171" s="95" t="n">
        <f aca="false">IF(N171&lt;&gt;"",  IF(O171&lt;&gt;"", N171&amp;", "&amp;O171,N171),"")</f>
        <v>255</v>
      </c>
      <c r="C171" s="104" t="n">
        <v>9</v>
      </c>
      <c r="D171" s="3"/>
      <c r="E171" s="134" t="s">
        <v>945</v>
      </c>
      <c r="F171" s="259" t="s">
        <v>899</v>
      </c>
      <c r="G171" s="105" t="s">
        <v>94</v>
      </c>
      <c r="H171" s="105" t="s">
        <v>93</v>
      </c>
      <c r="I171" s="196" t="s">
        <v>193</v>
      </c>
      <c r="J171" s="197" t="s">
        <v>192</v>
      </c>
      <c r="K171" s="261" t="str">
        <f aca="false">_xlfn.CONCAT(H171,".",J171)</f>
        <v>LLC_BI__Spread_Statement_Record_Value__c.LLC_BI__lookupKey__c</v>
      </c>
      <c r="L171" s="253" t="s">
        <v>1051</v>
      </c>
      <c r="M171" s="224" t="s">
        <v>931</v>
      </c>
      <c r="N171" s="217" t="n">
        <v>255</v>
      </c>
      <c r="O171" s="217"/>
      <c r="P171" s="3"/>
      <c r="Q171" s="3"/>
      <c r="R171" s="3"/>
      <c r="S171" s="3"/>
      <c r="T171" s="104" t="s">
        <v>903</v>
      </c>
      <c r="U171" s="3"/>
      <c r="V171" s="104" t="s">
        <v>903</v>
      </c>
      <c r="W171" s="3"/>
      <c r="X171" s="3"/>
      <c r="Y171" s="104" t="s">
        <v>904</v>
      </c>
      <c r="Z171" s="3"/>
      <c r="AA171" s="3"/>
      <c r="AB171" s="3"/>
      <c r="AC171" s="3"/>
      <c r="AD171" s="3"/>
      <c r="AE171" s="3"/>
      <c r="AF171" s="3"/>
      <c r="AG171" s="3"/>
    </row>
    <row r="172" customFormat="false" ht="25.5" hidden="false" customHeight="false" outlineLevel="0" collapsed="false">
      <c r="A172" s="94" t="str">
        <f aca="false">H172&amp;J172</f>
        <v>LLC_BI__Spread_Statement_Record_Value__cLLC_BI__Spread_Statement_Period__c</v>
      </c>
      <c r="B172" s="95" t="n">
        <f aca="false">IF(N172&lt;&gt;"",  IF(O172&lt;&gt;"", N172&amp;", "&amp;O172,N172),"")</f>
        <v>18</v>
      </c>
      <c r="C172" s="104" t="n">
        <v>10</v>
      </c>
      <c r="D172" s="3" t="s">
        <v>944</v>
      </c>
      <c r="E172" s="134" t="s">
        <v>945</v>
      </c>
      <c r="F172" s="259" t="s">
        <v>899</v>
      </c>
      <c r="G172" s="105" t="s">
        <v>94</v>
      </c>
      <c r="H172" s="105" t="s">
        <v>93</v>
      </c>
      <c r="I172" s="196" t="s">
        <v>88</v>
      </c>
      <c r="J172" s="197" t="s">
        <v>87</v>
      </c>
      <c r="K172" s="261" t="str">
        <f aca="false">_xlfn.CONCAT(H172,".",J172)</f>
        <v>LLC_BI__Spread_Statement_Record_Value__c.LLC_BI__Spread_Statement_Period__c</v>
      </c>
      <c r="L172" s="253" t="s">
        <v>1052</v>
      </c>
      <c r="M172" s="224" t="s">
        <v>1053</v>
      </c>
      <c r="N172" s="217" t="n">
        <v>18</v>
      </c>
      <c r="O172" s="217"/>
      <c r="P172" s="3"/>
      <c r="Q172" s="3"/>
      <c r="R172" s="3"/>
      <c r="S172" s="3"/>
      <c r="T172" s="104" t="s">
        <v>903</v>
      </c>
      <c r="U172" s="3"/>
      <c r="V172" s="104" t="s">
        <v>903</v>
      </c>
      <c r="W172" s="3"/>
      <c r="X172" s="3"/>
      <c r="Y172" s="104" t="s">
        <v>904</v>
      </c>
      <c r="Z172" s="3"/>
      <c r="AA172" s="3"/>
      <c r="AB172" s="3"/>
      <c r="AC172" s="3"/>
      <c r="AD172" s="3"/>
      <c r="AE172" s="3"/>
      <c r="AF172" s="3"/>
      <c r="AG172" s="3"/>
    </row>
    <row r="173" customFormat="false" ht="25.5" hidden="false" customHeight="false" outlineLevel="0" collapsed="false">
      <c r="A173" s="94" t="str">
        <f aca="false">H173&amp;J173</f>
        <v>LLC_BI__Spread_Statement_Record_Value__cLLC_BI__Spread_Statement_Record__c</v>
      </c>
      <c r="B173" s="95" t="n">
        <f aca="false">IF(N173&lt;&gt;"",  IF(O173&lt;&gt;"", N173&amp;", "&amp;O173,N173),"")</f>
        <v>18</v>
      </c>
      <c r="C173" s="104" t="n">
        <v>11</v>
      </c>
      <c r="D173" s="3" t="s">
        <v>944</v>
      </c>
      <c r="E173" s="134" t="s">
        <v>945</v>
      </c>
      <c r="F173" s="259" t="s">
        <v>899</v>
      </c>
      <c r="G173" s="231" t="s">
        <v>94</v>
      </c>
      <c r="H173" s="231" t="s">
        <v>93</v>
      </c>
      <c r="I173" s="196" t="s">
        <v>91</v>
      </c>
      <c r="J173" s="197" t="s">
        <v>90</v>
      </c>
      <c r="K173" s="261" t="str">
        <f aca="false">_xlfn.CONCAT(H173,".",J173)</f>
        <v>LLC_BI__Spread_Statement_Record_Value__c.LLC_BI__Spread_Statement_Record__c</v>
      </c>
      <c r="L173" s="253" t="s">
        <v>1054</v>
      </c>
      <c r="M173" s="224" t="s">
        <v>1055</v>
      </c>
      <c r="N173" s="217" t="n">
        <v>18</v>
      </c>
      <c r="O173" s="217"/>
      <c r="P173" s="3"/>
      <c r="Q173" s="3"/>
      <c r="R173" s="3"/>
      <c r="S173" s="3"/>
      <c r="T173" s="104" t="s">
        <v>903</v>
      </c>
      <c r="U173" s="3"/>
      <c r="V173" s="104" t="s">
        <v>903</v>
      </c>
      <c r="W173" s="3"/>
      <c r="X173" s="3"/>
      <c r="Y173" s="104" t="s">
        <v>904</v>
      </c>
      <c r="Z173" s="3"/>
      <c r="AA173" s="3"/>
      <c r="AB173" s="3"/>
      <c r="AC173" s="3"/>
      <c r="AD173" s="3"/>
      <c r="AE173" s="3"/>
      <c r="AF173" s="3"/>
      <c r="AG173" s="3"/>
    </row>
    <row r="174" customFormat="false" ht="15" hidden="false" customHeight="false" outlineLevel="0" collapsed="false">
      <c r="A174" s="94" t="str">
        <f aca="false">H174&amp;J174</f>
        <v>LLC_BI__Spread_Statement_Record_Value__cName</v>
      </c>
      <c r="B174" s="95" t="n">
        <f aca="false">IF(N174&lt;&gt;"",  IF(O174&lt;&gt;"", N174&amp;", "&amp;O174,N174),"")</f>
        <v>80</v>
      </c>
      <c r="C174" s="104" t="n">
        <v>12</v>
      </c>
      <c r="D174" s="3" t="s">
        <v>905</v>
      </c>
      <c r="E174" s="264" t="s">
        <v>945</v>
      </c>
      <c r="F174" s="265" t="s">
        <v>899</v>
      </c>
      <c r="G174" s="3" t="s">
        <v>94</v>
      </c>
      <c r="H174" s="3" t="s">
        <v>93</v>
      </c>
      <c r="I174" s="266" t="s">
        <v>560</v>
      </c>
      <c r="J174" s="267" t="s">
        <v>28</v>
      </c>
      <c r="K174" s="261" t="str">
        <f aca="false">_xlfn.CONCAT(H174,".",J174)</f>
        <v>LLC_BI__Spread_Statement_Record_Value__c.Name</v>
      </c>
      <c r="L174" s="253"/>
      <c r="M174" s="256" t="s">
        <v>993</v>
      </c>
      <c r="N174" s="217" t="n">
        <v>80</v>
      </c>
      <c r="O174" s="217"/>
      <c r="P174" s="3"/>
      <c r="Q174" s="3"/>
      <c r="R174" s="3"/>
      <c r="S174" s="3"/>
      <c r="T174" s="104" t="s">
        <v>903</v>
      </c>
      <c r="U174" s="3"/>
      <c r="V174" s="104" t="s">
        <v>904</v>
      </c>
      <c r="W174" s="3"/>
      <c r="X174" s="3"/>
      <c r="Y174" s="104" t="s">
        <v>904</v>
      </c>
      <c r="Z174" s="3"/>
      <c r="AA174" s="3"/>
      <c r="AB174" s="3"/>
      <c r="AC174" s="3"/>
      <c r="AD174" s="3"/>
      <c r="AE174" s="3"/>
      <c r="AF174" s="3"/>
      <c r="AG174" s="3"/>
    </row>
    <row r="175" customFormat="false" ht="15" hidden="false" customHeight="false" outlineLevel="0" collapsed="false">
      <c r="A175" s="94" t="str">
        <f aca="false">H175&amp;J175</f>
        <v>LLC_BI__Spread_Statement_Record_Value__cLLC_BI__Value__c</v>
      </c>
      <c r="B175" s="95" t="str">
        <f aca="false">IF(N175&lt;&gt;"",  IF(O175&lt;&gt;"", N175&amp;", "&amp;O175,N175),"")</f>
        <v>16, 2</v>
      </c>
      <c r="C175" s="104" t="n">
        <v>13</v>
      </c>
      <c r="D175" s="3"/>
      <c r="E175" s="132" t="s">
        <v>945</v>
      </c>
      <c r="F175" s="268" t="s">
        <v>899</v>
      </c>
      <c r="G175" s="3" t="s">
        <v>94</v>
      </c>
      <c r="H175" s="3" t="s">
        <v>93</v>
      </c>
      <c r="I175" s="269" t="s">
        <v>278</v>
      </c>
      <c r="J175" s="270" t="s">
        <v>277</v>
      </c>
      <c r="K175" s="261" t="str">
        <f aca="false">_xlfn.CONCAT(H175,".",J175)</f>
        <v>LLC_BI__Spread_Statement_Record_Value__c.LLC_BI__Value__c</v>
      </c>
      <c r="L175" s="253" t="s">
        <v>1056</v>
      </c>
      <c r="M175" s="199" t="s">
        <v>911</v>
      </c>
      <c r="N175" s="217" t="n">
        <v>16</v>
      </c>
      <c r="O175" s="217" t="n">
        <v>2</v>
      </c>
      <c r="P175" s="3"/>
      <c r="Q175" s="3"/>
      <c r="R175" s="3"/>
      <c r="S175" s="3"/>
      <c r="T175" s="104" t="s">
        <v>903</v>
      </c>
      <c r="U175" s="3"/>
      <c r="V175" s="104" t="s">
        <v>904</v>
      </c>
      <c r="W175" s="3"/>
      <c r="X175" s="3"/>
      <c r="Y175" s="104" t="s">
        <v>904</v>
      </c>
      <c r="Z175" s="3"/>
      <c r="AA175" s="3"/>
      <c r="AB175" s="3"/>
      <c r="AC175" s="3"/>
      <c r="AD175" s="3"/>
      <c r="AE175" s="3"/>
      <c r="AF175" s="3"/>
      <c r="AG175" s="3"/>
    </row>
    <row r="176" customFormat="false" ht="30" hidden="false" customHeight="false" outlineLevel="0" collapsed="false">
      <c r="A176" s="94" t="str">
        <f aca="false">H176&amp;J176</f>
        <v>LLC_BI__Spread_Record_Classification__cLLC_BI__Classification__c</v>
      </c>
      <c r="B176" s="95" t="n">
        <f aca="false">IF(N176&lt;&gt;"",  IF(O176&lt;&gt;"", N176&amp;", "&amp;O176,N176),"")</f>
        <v>18</v>
      </c>
      <c r="C176" s="104" t="n">
        <v>1</v>
      </c>
      <c r="D176" s="106"/>
      <c r="E176" s="132" t="s">
        <v>945</v>
      </c>
      <c r="F176" s="132" t="s">
        <v>945</v>
      </c>
      <c r="G176" s="105" t="s">
        <v>82</v>
      </c>
      <c r="H176" s="121" t="s">
        <v>81</v>
      </c>
      <c r="I176" s="271" t="s">
        <v>69</v>
      </c>
      <c r="J176" s="252" t="s">
        <v>68</v>
      </c>
      <c r="K176" s="272" t="str">
        <f aca="false">_xlfn.CONCAT(H176,".",J176)</f>
        <v>LLC_BI__Spread_Record_Classification__c.LLC_BI__Classification__c</v>
      </c>
      <c r="L176" s="3" t="s">
        <v>316</v>
      </c>
      <c r="M176" s="131" t="s">
        <v>1057</v>
      </c>
      <c r="N176" s="186" t="n">
        <v>18</v>
      </c>
      <c r="O176" s="273"/>
      <c r="P176" s="3"/>
      <c r="Q176" s="3"/>
      <c r="R176" s="3"/>
      <c r="S176" s="3"/>
      <c r="T176" s="104" t="s">
        <v>903</v>
      </c>
      <c r="U176" s="106"/>
      <c r="V176" s="104" t="s">
        <v>903</v>
      </c>
      <c r="W176" s="3"/>
      <c r="X176" s="3"/>
      <c r="Y176" s="104" t="s">
        <v>904</v>
      </c>
      <c r="Z176" s="3"/>
      <c r="AA176" s="3"/>
      <c r="AB176" s="3"/>
      <c r="AC176" s="3"/>
      <c r="AD176" s="3"/>
      <c r="AE176" s="3"/>
      <c r="AF176" s="3"/>
      <c r="AG176" s="3"/>
    </row>
    <row r="177" customFormat="false" ht="15" hidden="false" customHeight="false" outlineLevel="0" collapsed="false">
      <c r="A177" s="94" t="str">
        <f aca="false">H177&amp;J177</f>
        <v>LLC_BI__Spread_Record_Classification__cCreatedById</v>
      </c>
      <c r="B177" s="95" t="n">
        <f aca="false">IF(N177&lt;&gt;"",  IF(O177&lt;&gt;"", N177&amp;", "&amp;O177,N177),"")</f>
        <v>18</v>
      </c>
      <c r="C177" s="104" t="n">
        <v>2</v>
      </c>
      <c r="D177" s="106" t="s">
        <v>905</v>
      </c>
      <c r="E177" s="134" t="s">
        <v>945</v>
      </c>
      <c r="F177" s="134" t="s">
        <v>945</v>
      </c>
      <c r="G177" s="3" t="s">
        <v>82</v>
      </c>
      <c r="H177" s="3" t="s">
        <v>81</v>
      </c>
      <c r="I177" s="113" t="s">
        <v>906</v>
      </c>
      <c r="J177" s="114" t="s">
        <v>168</v>
      </c>
      <c r="K177" s="274" t="str">
        <f aca="false">_xlfn.CONCAT(H177,".",J177)</f>
        <v>LLC_BI__Spread_Record_Classification__c.CreatedById</v>
      </c>
      <c r="L177" s="106" t="s">
        <v>907</v>
      </c>
      <c r="M177" s="131" t="s">
        <v>908</v>
      </c>
      <c r="N177" s="275" t="n">
        <v>18</v>
      </c>
      <c r="O177" s="275"/>
      <c r="P177" s="121"/>
      <c r="Q177" s="121"/>
      <c r="R177" s="121"/>
      <c r="S177" s="121"/>
      <c r="T177" s="104" t="s">
        <v>903</v>
      </c>
      <c r="U177" s="3"/>
      <c r="V177" s="104" t="s">
        <v>904</v>
      </c>
      <c r="W177" s="3"/>
      <c r="X177" s="3"/>
      <c r="Y177" s="104" t="s">
        <v>904</v>
      </c>
      <c r="Z177" s="3"/>
      <c r="AA177" s="3"/>
      <c r="AB177" s="3"/>
      <c r="AC177" s="3"/>
      <c r="AD177" s="3"/>
      <c r="AE177" s="3"/>
      <c r="AF177" s="3"/>
      <c r="AG177" s="3"/>
    </row>
    <row r="178" customFormat="false" ht="15" hidden="false" customHeight="false" outlineLevel="0" collapsed="false">
      <c r="A178" s="94" t="str">
        <f aca="false">H178&amp;J178</f>
        <v>LLC_BI__Spread_Record_Classification__cCreatedDate</v>
      </c>
      <c r="B178" s="95" t="str">
        <f aca="false">IF(N178&lt;&gt;"",  IF(O178&lt;&gt;"", N178&amp;", "&amp;O178,N178),"")</f>
        <v/>
      </c>
      <c r="C178" s="104" t="n">
        <v>3</v>
      </c>
      <c r="D178" s="106" t="s">
        <v>905</v>
      </c>
      <c r="E178" s="134" t="s">
        <v>945</v>
      </c>
      <c r="F178" s="134" t="s">
        <v>945</v>
      </c>
      <c r="G178" s="3" t="s">
        <v>82</v>
      </c>
      <c r="H178" s="3" t="s">
        <v>81</v>
      </c>
      <c r="I178" s="56" t="s">
        <v>165</v>
      </c>
      <c r="J178" s="105" t="s">
        <v>164</v>
      </c>
      <c r="K178" s="3" t="str">
        <f aca="false">_xlfn.CONCAT(H178,".",J178)</f>
        <v>LLC_BI__Spread_Record_Classification__c.CreatedDate</v>
      </c>
      <c r="L178" s="106" t="s">
        <v>909</v>
      </c>
      <c r="M178" s="121" t="s">
        <v>910</v>
      </c>
      <c r="N178" s="275"/>
      <c r="O178" s="275"/>
      <c r="P178" s="258" t="s">
        <v>903</v>
      </c>
      <c r="Q178" s="258" t="s">
        <v>903</v>
      </c>
      <c r="R178" s="258"/>
      <c r="S178" s="258" t="s">
        <v>903</v>
      </c>
      <c r="T178" s="104" t="s">
        <v>903</v>
      </c>
      <c r="U178" s="3"/>
      <c r="V178" s="104" t="s">
        <v>904</v>
      </c>
      <c r="W178" s="3"/>
      <c r="X178" s="3"/>
      <c r="Y178" s="104" t="s">
        <v>904</v>
      </c>
      <c r="Z178" s="3"/>
      <c r="AA178" s="3"/>
      <c r="AB178" s="3"/>
      <c r="AC178" s="3"/>
      <c r="AD178" s="3"/>
      <c r="AE178" s="3"/>
      <c r="AF178" s="3"/>
      <c r="AG178" s="3"/>
    </row>
    <row r="179" customFormat="false" ht="15" hidden="false" customHeight="false" outlineLevel="0" collapsed="false">
      <c r="A179" s="94" t="str">
        <f aca="false">H179&amp;J179</f>
        <v>LLC_BI__Spread_Record_Classification__cCurrencyIsoCode</v>
      </c>
      <c r="B179" s="95" t="str">
        <f aca="false">IF(N179&lt;&gt;"",  IF(O179&lt;&gt;"", N179&amp;", "&amp;O179,N179),"")</f>
        <v>See picklist options for lengths</v>
      </c>
      <c r="C179" s="104" t="n">
        <v>4</v>
      </c>
      <c r="D179" s="3"/>
      <c r="E179" s="134" t="s">
        <v>945</v>
      </c>
      <c r="F179" s="259" t="s">
        <v>899</v>
      </c>
      <c r="G179" s="3" t="s">
        <v>82</v>
      </c>
      <c r="H179" s="3" t="s">
        <v>81</v>
      </c>
      <c r="I179" s="251" t="s">
        <v>911</v>
      </c>
      <c r="J179" s="276" t="s">
        <v>160</v>
      </c>
      <c r="K179" s="274" t="str">
        <f aca="false">_xlfn.CONCAT(H179,".",J179)</f>
        <v>LLC_BI__Spread_Record_Classification__c.CurrencyIsoCode</v>
      </c>
      <c r="L179" s="3" t="s">
        <v>912</v>
      </c>
      <c r="M179" s="131" t="s">
        <v>913</v>
      </c>
      <c r="N179" s="186" t="s">
        <v>914</v>
      </c>
      <c r="O179" s="186"/>
      <c r="P179" s="3"/>
      <c r="Q179" s="3"/>
      <c r="R179" s="3"/>
      <c r="S179" s="3"/>
      <c r="T179" s="104" t="s">
        <v>903</v>
      </c>
      <c r="U179" s="3"/>
      <c r="V179" s="104" t="s">
        <v>904</v>
      </c>
      <c r="W179" s="3"/>
      <c r="X179" s="3"/>
      <c r="Y179" s="104" t="s">
        <v>904</v>
      </c>
      <c r="Z179" s="3"/>
      <c r="AA179" s="3"/>
      <c r="AB179" s="3"/>
      <c r="AC179" s="3"/>
      <c r="AD179" s="3"/>
      <c r="AE179" s="3"/>
      <c r="AF179" s="3"/>
      <c r="AG179" s="3"/>
    </row>
    <row r="180" customFormat="false" ht="15" hidden="false" customHeight="false" outlineLevel="0" collapsed="false">
      <c r="A180" s="94" t="str">
        <f aca="false">H180&amp;J180</f>
        <v>LLC_BI__Spread_Record_Classification__cId</v>
      </c>
      <c r="B180" s="95" t="n">
        <f aca="false">IF(N180&lt;&gt;"",  IF(O180&lt;&gt;"", N180&amp;", "&amp;O180,N180),"")</f>
        <v>18</v>
      </c>
      <c r="C180" s="104" t="n">
        <v>5</v>
      </c>
      <c r="D180" s="106" t="s">
        <v>905</v>
      </c>
      <c r="E180" s="134" t="s">
        <v>945</v>
      </c>
      <c r="F180" s="134" t="s">
        <v>945</v>
      </c>
      <c r="G180" s="3" t="s">
        <v>82</v>
      </c>
      <c r="H180" s="3" t="s">
        <v>81</v>
      </c>
      <c r="I180" s="120" t="s">
        <v>143</v>
      </c>
      <c r="J180" s="277" t="s">
        <v>143</v>
      </c>
      <c r="K180" s="274" t="str">
        <f aca="false">_xlfn.CONCAT(H180,".",J180)</f>
        <v>LLC_BI__Spread_Record_Classification__c.Id</v>
      </c>
      <c r="L180" s="123" t="s">
        <v>143</v>
      </c>
      <c r="M180" s="245" t="s">
        <v>143</v>
      </c>
      <c r="N180" s="217" t="n">
        <v>18</v>
      </c>
      <c r="O180" s="217"/>
      <c r="P180" s="202" t="s">
        <v>904</v>
      </c>
      <c r="Q180" s="202" t="s">
        <v>904</v>
      </c>
      <c r="R180" s="202" t="s">
        <v>915</v>
      </c>
      <c r="S180" s="202" t="s">
        <v>904</v>
      </c>
      <c r="T180" s="104" t="s">
        <v>903</v>
      </c>
      <c r="U180" s="3"/>
      <c r="V180" s="104" t="s">
        <v>904</v>
      </c>
      <c r="W180" s="3"/>
      <c r="X180" s="3"/>
      <c r="Y180" s="104" t="s">
        <v>904</v>
      </c>
      <c r="Z180" s="3"/>
      <c r="AA180" s="3"/>
      <c r="AB180" s="3"/>
      <c r="AC180" s="3"/>
      <c r="AD180" s="3"/>
      <c r="AE180" s="3"/>
      <c r="AF180" s="3"/>
      <c r="AG180" s="3"/>
    </row>
    <row r="181" customFormat="false" ht="15" hidden="false" customHeight="false" outlineLevel="0" collapsed="false">
      <c r="A181" s="94" t="str">
        <f aca="false">H181&amp;J181</f>
        <v>LLC_BI__Spread_Record_Classification__cLastModifiedById</v>
      </c>
      <c r="B181" s="95" t="n">
        <f aca="false">IF(N181&lt;&gt;"",  IF(O181&lt;&gt;"", N181&amp;", "&amp;O181,N181),"")</f>
        <v>18</v>
      </c>
      <c r="C181" s="104" t="n">
        <v>6</v>
      </c>
      <c r="D181" s="3" t="s">
        <v>905</v>
      </c>
      <c r="E181" s="134" t="s">
        <v>945</v>
      </c>
      <c r="F181" s="259" t="s">
        <v>899</v>
      </c>
      <c r="G181" s="3" t="s">
        <v>82</v>
      </c>
      <c r="H181" s="3" t="s">
        <v>81</v>
      </c>
      <c r="I181" s="100" t="s">
        <v>916</v>
      </c>
      <c r="J181" s="252" t="s">
        <v>175</v>
      </c>
      <c r="K181" s="274" t="str">
        <f aca="false">_xlfn.CONCAT(H181,".",J181)</f>
        <v>LLC_BI__Spread_Record_Classification__c.LastModifiedById</v>
      </c>
      <c r="L181" s="3" t="s">
        <v>917</v>
      </c>
      <c r="M181" s="243" t="s">
        <v>908</v>
      </c>
      <c r="N181" s="186" t="n">
        <v>18</v>
      </c>
      <c r="O181" s="186"/>
      <c r="P181" s="3"/>
      <c r="Q181" s="3"/>
      <c r="R181" s="3"/>
      <c r="S181" s="3"/>
      <c r="T181" s="104" t="s">
        <v>903</v>
      </c>
      <c r="U181" s="3"/>
      <c r="V181" s="104" t="s">
        <v>904</v>
      </c>
      <c r="W181" s="3"/>
      <c r="X181" s="3"/>
      <c r="Y181" s="104" t="s">
        <v>904</v>
      </c>
      <c r="Z181" s="3"/>
      <c r="AA181" s="3"/>
      <c r="AB181" s="3"/>
      <c r="AC181" s="3"/>
      <c r="AD181" s="3"/>
      <c r="AE181" s="3"/>
      <c r="AF181" s="3"/>
      <c r="AG181" s="3"/>
    </row>
    <row r="182" customFormat="false" ht="15" hidden="false" customHeight="false" outlineLevel="0" collapsed="false">
      <c r="A182" s="94" t="str">
        <f aca="false">H182&amp;J182</f>
        <v>LLC_BI__Spread_Record_Classification__cLastModifiedDate</v>
      </c>
      <c r="B182" s="95" t="str">
        <f aca="false">IF(N182&lt;&gt;"",  IF(O182&lt;&gt;"", N182&amp;", "&amp;O182,N182),"")</f>
        <v/>
      </c>
      <c r="C182" s="104" t="n">
        <v>7</v>
      </c>
      <c r="D182" s="106" t="s">
        <v>905</v>
      </c>
      <c r="E182" s="134" t="s">
        <v>945</v>
      </c>
      <c r="F182" s="134" t="s">
        <v>945</v>
      </c>
      <c r="G182" s="3" t="s">
        <v>82</v>
      </c>
      <c r="H182" s="3" t="s">
        <v>81</v>
      </c>
      <c r="I182" s="120" t="s">
        <v>173</v>
      </c>
      <c r="J182" s="278" t="s">
        <v>172</v>
      </c>
      <c r="K182" s="3" t="str">
        <f aca="false">_xlfn.CONCAT(H182,".",J182)</f>
        <v>LLC_BI__Spread_Record_Classification__c.LastModifiedDate</v>
      </c>
      <c r="L182" s="106" t="s">
        <v>918</v>
      </c>
      <c r="M182" s="121" t="s">
        <v>910</v>
      </c>
      <c r="N182" s="186"/>
      <c r="O182" s="186"/>
      <c r="P182" s="202" t="s">
        <v>903</v>
      </c>
      <c r="Q182" s="202" t="s">
        <v>903</v>
      </c>
      <c r="R182" s="202"/>
      <c r="S182" s="202" t="s">
        <v>903</v>
      </c>
      <c r="T182" s="104" t="s">
        <v>903</v>
      </c>
      <c r="U182" s="3"/>
      <c r="V182" s="104" t="s">
        <v>904</v>
      </c>
      <c r="W182" s="3"/>
      <c r="X182" s="3"/>
      <c r="Y182" s="104" t="s">
        <v>904</v>
      </c>
      <c r="Z182" s="3"/>
      <c r="AA182" s="3"/>
      <c r="AB182" s="3"/>
      <c r="AC182" s="3"/>
      <c r="AD182" s="3"/>
      <c r="AE182" s="3"/>
      <c r="AF182" s="3"/>
      <c r="AG182" s="3"/>
    </row>
    <row r="183" customFormat="false" ht="45" hidden="false" customHeight="false" outlineLevel="0" collapsed="false">
      <c r="A183" s="94" t="str">
        <f aca="false">H183&amp;J183</f>
        <v>LLC_BI__Spread_Record_Classification__cLLC_BI__lookupKey__c</v>
      </c>
      <c r="B183" s="95" t="n">
        <f aca="false">IF(N183&lt;&gt;"",  IF(O183&lt;&gt;"", N183&amp;", "&amp;O183,N183),"")</f>
        <v>255</v>
      </c>
      <c r="C183" s="104" t="n">
        <v>8</v>
      </c>
      <c r="D183" s="112"/>
      <c r="E183" s="134" t="s">
        <v>945</v>
      </c>
      <c r="F183" s="259" t="s">
        <v>899</v>
      </c>
      <c r="G183" s="64" t="s">
        <v>82</v>
      </c>
      <c r="H183" s="64" t="s">
        <v>81</v>
      </c>
      <c r="I183" s="279" t="s">
        <v>193</v>
      </c>
      <c r="J183" s="280" t="s">
        <v>192</v>
      </c>
      <c r="K183" s="274" t="str">
        <f aca="false">_xlfn.CONCAT(H183,".",J183)</f>
        <v>LLC_BI__Spread_Record_Classification__c.LLC_BI__lookupKey__c</v>
      </c>
      <c r="L183" s="3" t="s">
        <v>958</v>
      </c>
      <c r="M183" s="243" t="s">
        <v>1058</v>
      </c>
      <c r="N183" s="186" t="n">
        <v>255</v>
      </c>
      <c r="O183" s="186"/>
      <c r="P183" s="3"/>
      <c r="Q183" s="3"/>
      <c r="R183" s="3"/>
      <c r="S183" s="3"/>
      <c r="T183" s="104" t="s">
        <v>903</v>
      </c>
      <c r="U183" s="3"/>
      <c r="V183" s="104" t="s">
        <v>904</v>
      </c>
      <c r="W183" s="3"/>
      <c r="X183" s="3"/>
      <c r="Y183" s="104" t="s">
        <v>904</v>
      </c>
      <c r="Z183" s="3"/>
      <c r="AA183" s="3"/>
      <c r="AB183" s="3"/>
      <c r="AC183" s="3"/>
      <c r="AD183" s="3"/>
      <c r="AE183" s="3"/>
      <c r="AF183" s="3"/>
      <c r="AG183" s="3"/>
    </row>
    <row r="184" customFormat="false" ht="15" hidden="false" customHeight="false" outlineLevel="0" collapsed="false">
      <c r="A184" s="94" t="str">
        <f aca="false">H184&amp;J184</f>
        <v>LLC_BI__Spread_Record_Classification__cName</v>
      </c>
      <c r="B184" s="95" t="n">
        <f aca="false">IF(N184&lt;&gt;"",  IF(O184&lt;&gt;"", N184&amp;", "&amp;O184,N184),"")</f>
        <v>80</v>
      </c>
      <c r="C184" s="104" t="n">
        <v>9</v>
      </c>
      <c r="D184" s="106" t="s">
        <v>905</v>
      </c>
      <c r="E184" s="134" t="s">
        <v>945</v>
      </c>
      <c r="F184" s="259" t="s">
        <v>899</v>
      </c>
      <c r="G184" s="3" t="s">
        <v>82</v>
      </c>
      <c r="H184" s="3" t="s">
        <v>81</v>
      </c>
      <c r="I184" s="100" t="s">
        <v>306</v>
      </c>
      <c r="J184" s="252" t="s">
        <v>28</v>
      </c>
      <c r="K184" s="274" t="str">
        <f aca="false">_xlfn.CONCAT(H184,".",J184)</f>
        <v>LLC_BI__Spread_Record_Classification__c.Name</v>
      </c>
      <c r="L184" s="3"/>
      <c r="M184" s="243" t="s">
        <v>925</v>
      </c>
      <c r="N184" s="281" t="n">
        <v>80</v>
      </c>
      <c r="O184" s="281"/>
      <c r="P184" s="3"/>
      <c r="Q184" s="3"/>
      <c r="R184" s="3"/>
      <c r="S184" s="3"/>
      <c r="T184" s="104" t="s">
        <v>903</v>
      </c>
      <c r="U184" s="3"/>
      <c r="V184" s="104" t="s">
        <v>903</v>
      </c>
      <c r="W184" s="3"/>
      <c r="X184" s="3"/>
      <c r="Y184" s="104" t="s">
        <v>904</v>
      </c>
      <c r="Z184" s="3"/>
      <c r="AA184" s="3"/>
      <c r="AB184" s="3"/>
      <c r="AC184" s="3"/>
      <c r="AD184" s="3"/>
      <c r="AE184" s="3"/>
      <c r="AF184" s="3"/>
      <c r="AG184" s="3"/>
    </row>
    <row r="185" customFormat="false" ht="30" hidden="false" customHeight="false" outlineLevel="0" collapsed="false">
      <c r="A185" s="94" t="str">
        <f aca="false">H185&amp;J185</f>
        <v>LLC_BI__Spread_Record_Classification__cLLC_BI__Spread_Statement_Record__c</v>
      </c>
      <c r="B185" s="95" t="n">
        <f aca="false">IF(N185&lt;&gt;"",  IF(O185&lt;&gt;"", N185&amp;", "&amp;O185,N185),"")</f>
        <v>18</v>
      </c>
      <c r="C185" s="104" t="n">
        <v>10</v>
      </c>
      <c r="D185" s="3"/>
      <c r="E185" s="134" t="s">
        <v>945</v>
      </c>
      <c r="F185" s="259" t="s">
        <v>899</v>
      </c>
      <c r="G185" s="3" t="s">
        <v>82</v>
      </c>
      <c r="H185" s="3" t="s">
        <v>81</v>
      </c>
      <c r="I185" s="100" t="s">
        <v>91</v>
      </c>
      <c r="J185" s="252" t="s">
        <v>90</v>
      </c>
      <c r="K185" s="274" t="str">
        <f aca="false">_xlfn.CONCAT(H185,".",J185)</f>
        <v>LLC_BI__Spread_Record_Classification__c.LLC_BI__Spread_Statement_Record__c</v>
      </c>
      <c r="L185" s="3" t="s">
        <v>318</v>
      </c>
      <c r="M185" s="243" t="s">
        <v>1055</v>
      </c>
      <c r="N185" s="186" t="n">
        <v>18</v>
      </c>
      <c r="O185" s="186"/>
      <c r="P185" s="3"/>
      <c r="Q185" s="3"/>
      <c r="R185" s="3"/>
      <c r="S185" s="3"/>
      <c r="T185" s="104" t="s">
        <v>903</v>
      </c>
      <c r="U185" s="3"/>
      <c r="V185" s="104" t="s">
        <v>903</v>
      </c>
      <c r="W185" s="3"/>
      <c r="X185" s="3"/>
      <c r="Y185" s="104" t="s">
        <v>904</v>
      </c>
      <c r="Z185" s="3"/>
      <c r="AA185" s="3"/>
      <c r="AB185" s="3"/>
      <c r="AC185" s="3"/>
      <c r="AD185" s="3"/>
      <c r="AE185" s="3"/>
      <c r="AF185" s="3"/>
      <c r="AG185" s="3"/>
    </row>
    <row r="186" customFormat="false" ht="30" hidden="false" customHeight="false" outlineLevel="0" collapsed="false">
      <c r="A186" s="94" t="str">
        <f aca="false">H186&amp;J186</f>
        <v>LLC_BI__Spread_Record_Total_Classification__cLLC_BI__Classification__c</v>
      </c>
      <c r="B186" s="95" t="str">
        <f aca="false">IF(N186&lt;&gt;"",  IF(O186&lt;&gt;"", N186&amp;", "&amp;O186,N186),"")</f>
        <v/>
      </c>
      <c r="C186" s="104" t="n">
        <v>1</v>
      </c>
      <c r="D186" s="106"/>
      <c r="E186" s="132" t="s">
        <v>945</v>
      </c>
      <c r="F186" s="132" t="s">
        <v>945</v>
      </c>
      <c r="G186" s="110" t="s">
        <v>85</v>
      </c>
      <c r="H186" s="195" t="s">
        <v>84</v>
      </c>
      <c r="I186" s="113" t="s">
        <v>69</v>
      </c>
      <c r="J186" s="155" t="s">
        <v>68</v>
      </c>
      <c r="K186" s="274" t="str">
        <f aca="false">_xlfn.CONCAT(H186,".",J186)</f>
        <v>LLC_BI__Spread_Record_Total_Classification__c.LLC_BI__Classification__c</v>
      </c>
      <c r="L186" s="109" t="s">
        <v>333</v>
      </c>
      <c r="M186" s="130" t="s">
        <v>1057</v>
      </c>
      <c r="N186" s="3"/>
      <c r="O186" s="3"/>
      <c r="P186" s="109"/>
      <c r="Q186" s="109"/>
      <c r="R186" s="109"/>
      <c r="S186" s="110"/>
      <c r="T186" s="104" t="s">
        <v>903</v>
      </c>
      <c r="U186" s="106"/>
      <c r="V186" s="104" t="s">
        <v>903</v>
      </c>
      <c r="W186" s="3"/>
      <c r="X186" s="3"/>
      <c r="Y186" s="104" t="s">
        <v>904</v>
      </c>
      <c r="Z186" s="3"/>
      <c r="AA186" s="3"/>
      <c r="AB186" s="3"/>
      <c r="AC186" s="3"/>
      <c r="AD186" s="3"/>
      <c r="AE186" s="3"/>
      <c r="AF186" s="3"/>
      <c r="AG186" s="3"/>
    </row>
    <row r="187" customFormat="false" ht="30" hidden="false" customHeight="false" outlineLevel="0" collapsed="false">
      <c r="A187" s="94" t="str">
        <f aca="false">H187&amp;J187</f>
        <v>LLC_BI__Spread_Record_Total_Classification__cCreatedById</v>
      </c>
      <c r="B187" s="95" t="str">
        <f aca="false">IF(N187&lt;&gt;"",  IF(O187&lt;&gt;"", N187&amp;", "&amp;O187,N187),"")</f>
        <v/>
      </c>
      <c r="C187" s="104" t="n">
        <v>2</v>
      </c>
      <c r="D187" s="106" t="s">
        <v>905</v>
      </c>
      <c r="E187" s="134" t="s">
        <v>945</v>
      </c>
      <c r="F187" s="134" t="s">
        <v>945</v>
      </c>
      <c r="G187" s="110" t="s">
        <v>85</v>
      </c>
      <c r="H187" s="195" t="s">
        <v>84</v>
      </c>
      <c r="I187" s="113" t="s">
        <v>906</v>
      </c>
      <c r="J187" s="114" t="s">
        <v>168</v>
      </c>
      <c r="K187" s="274" t="str">
        <f aca="false">_xlfn.CONCAT(H187,".",J187)</f>
        <v>LLC_BI__Spread_Record_Total_Classification__c.CreatedById</v>
      </c>
      <c r="L187" s="109" t="s">
        <v>907</v>
      </c>
      <c r="M187" s="131" t="s">
        <v>908</v>
      </c>
      <c r="N187" s="121"/>
      <c r="O187" s="121"/>
      <c r="P187" s="234"/>
      <c r="Q187" s="234"/>
      <c r="R187" s="234"/>
      <c r="S187" s="234"/>
      <c r="T187" s="104" t="s">
        <v>903</v>
      </c>
      <c r="U187" s="3"/>
      <c r="V187" s="104" t="s">
        <v>904</v>
      </c>
      <c r="W187" s="3"/>
      <c r="X187" s="3"/>
      <c r="Y187" s="104" t="s">
        <v>904</v>
      </c>
      <c r="Z187" s="3"/>
      <c r="AA187" s="3"/>
      <c r="AB187" s="3"/>
      <c r="AC187" s="3"/>
      <c r="AD187" s="3"/>
      <c r="AE187" s="3"/>
      <c r="AF187" s="3"/>
      <c r="AG187" s="3"/>
    </row>
    <row r="188" customFormat="false" ht="30" hidden="false" customHeight="false" outlineLevel="0" collapsed="false">
      <c r="A188" s="94" t="str">
        <f aca="false">H188&amp;J188</f>
        <v>LLC_BI__Spread_Record_Total_Classification__cCreatedDate</v>
      </c>
      <c r="B188" s="95" t="str">
        <f aca="false">IF(N188&lt;&gt;"",  IF(O188&lt;&gt;"", N188&amp;", "&amp;O188,N188),"")</f>
        <v/>
      </c>
      <c r="C188" s="104" t="n">
        <v>3</v>
      </c>
      <c r="D188" s="106" t="s">
        <v>905</v>
      </c>
      <c r="E188" s="134" t="s">
        <v>945</v>
      </c>
      <c r="F188" s="134" t="s">
        <v>945</v>
      </c>
      <c r="G188" s="110" t="s">
        <v>85</v>
      </c>
      <c r="H188" s="195" t="s">
        <v>84</v>
      </c>
      <c r="I188" s="56" t="s">
        <v>165</v>
      </c>
      <c r="J188" s="105" t="s">
        <v>164</v>
      </c>
      <c r="K188" s="3" t="str">
        <f aca="false">_xlfn.CONCAT(H188,".",J188)</f>
        <v>LLC_BI__Spread_Record_Total_Classification__c.CreatedDate</v>
      </c>
      <c r="L188" s="106" t="s">
        <v>909</v>
      </c>
      <c r="M188" s="121" t="s">
        <v>910</v>
      </c>
      <c r="N188" s="121"/>
      <c r="O188" s="121"/>
      <c r="P188" s="258" t="s">
        <v>903</v>
      </c>
      <c r="Q188" s="258" t="s">
        <v>903</v>
      </c>
      <c r="R188" s="258"/>
      <c r="S188" s="258" t="s">
        <v>903</v>
      </c>
      <c r="T188" s="104" t="s">
        <v>903</v>
      </c>
      <c r="U188" s="3"/>
      <c r="V188" s="104" t="s">
        <v>904</v>
      </c>
      <c r="W188" s="3"/>
      <c r="X188" s="3"/>
      <c r="Y188" s="104" t="s">
        <v>904</v>
      </c>
      <c r="Z188" s="3"/>
      <c r="AA188" s="3"/>
      <c r="AB188" s="3"/>
      <c r="AC188" s="3"/>
      <c r="AD188" s="3"/>
      <c r="AE188" s="3"/>
      <c r="AF188" s="3"/>
      <c r="AG188" s="3"/>
    </row>
    <row r="189" customFormat="false" ht="30" hidden="false" customHeight="false" outlineLevel="0" collapsed="false">
      <c r="A189" s="94" t="str">
        <f aca="false">H189&amp;J189</f>
        <v>LLC_BI__Spread_Record_Total_Classification__cCurrencyIsoCode</v>
      </c>
      <c r="B189" s="95" t="str">
        <f aca="false">IF(N189&lt;&gt;"",  IF(O189&lt;&gt;"", N189&amp;", "&amp;O189,N189),"")</f>
        <v/>
      </c>
      <c r="C189" s="104" t="n">
        <v>4</v>
      </c>
      <c r="D189" s="3"/>
      <c r="E189" s="134" t="s">
        <v>945</v>
      </c>
      <c r="F189" s="259" t="s">
        <v>899</v>
      </c>
      <c r="G189" s="110" t="s">
        <v>85</v>
      </c>
      <c r="H189" s="195" t="s">
        <v>84</v>
      </c>
      <c r="I189" s="113" t="s">
        <v>911</v>
      </c>
      <c r="J189" s="130" t="s">
        <v>160</v>
      </c>
      <c r="K189" s="274" t="str">
        <f aca="false">_xlfn.CONCAT(H189,".",J189)</f>
        <v>LLC_BI__Spread_Record_Total_Classification__c.CurrencyIsoCode</v>
      </c>
      <c r="L189" s="110" t="s">
        <v>912</v>
      </c>
      <c r="M189" s="131" t="s">
        <v>913</v>
      </c>
      <c r="N189" s="3"/>
      <c r="O189" s="3"/>
      <c r="P189" s="110"/>
      <c r="Q189" s="110"/>
      <c r="R189" s="110"/>
      <c r="S189" s="110"/>
      <c r="T189" s="104" t="s">
        <v>903</v>
      </c>
      <c r="U189" s="3"/>
      <c r="V189" s="104" t="s">
        <v>904</v>
      </c>
      <c r="W189" s="3"/>
      <c r="X189" s="3"/>
      <c r="Y189" s="104" t="s">
        <v>904</v>
      </c>
      <c r="Z189" s="3"/>
      <c r="AA189" s="3"/>
      <c r="AB189" s="3"/>
      <c r="AC189" s="3"/>
      <c r="AD189" s="3"/>
      <c r="AE189" s="3"/>
      <c r="AF189" s="3"/>
      <c r="AG189" s="3"/>
    </row>
    <row r="190" customFormat="false" ht="30" hidden="false" customHeight="false" outlineLevel="0" collapsed="false">
      <c r="A190" s="94" t="str">
        <f aca="false">H190&amp;J190</f>
        <v>LLC_BI__Spread_Record_Total_Classification__cId</v>
      </c>
      <c r="B190" s="95" t="str">
        <f aca="false">IF(N190&lt;&gt;"",  IF(O190&lt;&gt;"", N190&amp;", "&amp;O190,N190),"")</f>
        <v/>
      </c>
      <c r="C190" s="104" t="n">
        <v>5</v>
      </c>
      <c r="D190" s="106" t="s">
        <v>905</v>
      </c>
      <c r="E190" s="134" t="s">
        <v>945</v>
      </c>
      <c r="F190" s="134" t="s">
        <v>945</v>
      </c>
      <c r="G190" s="110" t="s">
        <v>85</v>
      </c>
      <c r="H190" s="195" t="s">
        <v>84</v>
      </c>
      <c r="I190" s="100" t="s">
        <v>143</v>
      </c>
      <c r="J190" s="282" t="s">
        <v>143</v>
      </c>
      <c r="K190" s="274" t="str">
        <f aca="false">_xlfn.CONCAT(H190,".",J190)</f>
        <v>LLC_BI__Spread_Record_Total_Classification__c.Id</v>
      </c>
      <c r="L190" s="123" t="s">
        <v>143</v>
      </c>
      <c r="M190" s="245" t="s">
        <v>143</v>
      </c>
      <c r="N190" s="123"/>
      <c r="O190" s="123"/>
      <c r="P190" s="123" t="s">
        <v>904</v>
      </c>
      <c r="Q190" s="123" t="s">
        <v>981</v>
      </c>
      <c r="R190" s="123" t="s">
        <v>915</v>
      </c>
      <c r="S190" s="104" t="s">
        <v>904</v>
      </c>
      <c r="T190" s="104" t="s">
        <v>903</v>
      </c>
      <c r="U190" s="3"/>
      <c r="V190" s="104" t="s">
        <v>904</v>
      </c>
      <c r="W190" s="3"/>
      <c r="X190" s="3"/>
      <c r="Y190" s="104" t="s">
        <v>904</v>
      </c>
      <c r="Z190" s="3"/>
      <c r="AA190" s="3"/>
      <c r="AB190" s="3"/>
      <c r="AC190" s="3"/>
      <c r="AD190" s="3"/>
      <c r="AE190" s="3"/>
      <c r="AF190" s="3"/>
      <c r="AG190" s="3"/>
    </row>
    <row r="191" customFormat="false" ht="30" hidden="false" customHeight="false" outlineLevel="0" collapsed="false">
      <c r="A191" s="94" t="str">
        <f aca="false">H191&amp;J191</f>
        <v>LLC_BI__Spread_Record_Total_Classification__cLastModifiedById</v>
      </c>
      <c r="B191" s="95" t="str">
        <f aca="false">IF(N191&lt;&gt;"",  IF(O191&lt;&gt;"", N191&amp;", "&amp;O191,N191),"")</f>
        <v/>
      </c>
      <c r="C191" s="104" t="n">
        <v>6</v>
      </c>
      <c r="D191" s="3" t="s">
        <v>905</v>
      </c>
      <c r="E191" s="134" t="s">
        <v>945</v>
      </c>
      <c r="F191" s="259" t="s">
        <v>899</v>
      </c>
      <c r="G191" s="110" t="s">
        <v>85</v>
      </c>
      <c r="H191" s="195" t="s">
        <v>84</v>
      </c>
      <c r="I191" s="100" t="s">
        <v>916</v>
      </c>
      <c r="J191" s="155" t="s">
        <v>175</v>
      </c>
      <c r="K191" s="274" t="str">
        <f aca="false">_xlfn.CONCAT(H191,".",J191)</f>
        <v>LLC_BI__Spread_Record_Total_Classification__c.LastModifiedById</v>
      </c>
      <c r="L191" s="110" t="s">
        <v>1059</v>
      </c>
      <c r="M191" s="243" t="s">
        <v>908</v>
      </c>
      <c r="N191" s="3"/>
      <c r="O191" s="3"/>
      <c r="P191" s="110"/>
      <c r="Q191" s="110"/>
      <c r="R191" s="110"/>
      <c r="S191" s="110"/>
      <c r="T191" s="104" t="s">
        <v>903</v>
      </c>
      <c r="U191" s="3"/>
      <c r="V191" s="104" t="s">
        <v>904</v>
      </c>
      <c r="W191" s="3"/>
      <c r="X191" s="3"/>
      <c r="Y191" s="104" t="s">
        <v>904</v>
      </c>
      <c r="Z191" s="3"/>
      <c r="AA191" s="3"/>
      <c r="AB191" s="3"/>
      <c r="AC191" s="3"/>
      <c r="AD191" s="3"/>
      <c r="AE191" s="3"/>
      <c r="AF191" s="3"/>
      <c r="AG191" s="3"/>
    </row>
    <row r="192" customFormat="false" ht="30" hidden="false" customHeight="false" outlineLevel="0" collapsed="false">
      <c r="A192" s="94" t="str">
        <f aca="false">H192&amp;J192</f>
        <v>LLC_BI__Spread_Record_Total_Classification__cLastModifiedDate</v>
      </c>
      <c r="B192" s="95" t="str">
        <f aca="false">IF(N192&lt;&gt;"",  IF(O192&lt;&gt;"", N192&amp;", "&amp;O192,N192),"")</f>
        <v/>
      </c>
      <c r="C192" s="104" t="n">
        <v>7</v>
      </c>
      <c r="D192" s="106" t="s">
        <v>905</v>
      </c>
      <c r="E192" s="134" t="s">
        <v>945</v>
      </c>
      <c r="F192" s="134" t="s">
        <v>945</v>
      </c>
      <c r="G192" s="110" t="s">
        <v>85</v>
      </c>
      <c r="H192" s="195" t="s">
        <v>84</v>
      </c>
      <c r="I192" s="120" t="s">
        <v>173</v>
      </c>
      <c r="J192" s="117" t="s">
        <v>172</v>
      </c>
      <c r="K192" s="3" t="str">
        <f aca="false">_xlfn.CONCAT(H192,".",J192)</f>
        <v>LLC_BI__Spread_Record_Total_Classification__c.LastModifiedDate</v>
      </c>
      <c r="L192" s="3" t="s">
        <v>918</v>
      </c>
      <c r="M192" s="121" t="s">
        <v>910</v>
      </c>
      <c r="N192" s="3"/>
      <c r="O192" s="3"/>
      <c r="P192" s="202" t="s">
        <v>903</v>
      </c>
      <c r="Q192" s="202" t="s">
        <v>903</v>
      </c>
      <c r="R192" s="202"/>
      <c r="S192" s="202" t="s">
        <v>903</v>
      </c>
      <c r="T192" s="104" t="s">
        <v>903</v>
      </c>
      <c r="U192" s="3"/>
      <c r="V192" s="104" t="s">
        <v>904</v>
      </c>
      <c r="W192" s="3"/>
      <c r="X192" s="3"/>
      <c r="Y192" s="104" t="s">
        <v>904</v>
      </c>
      <c r="Z192" s="3"/>
      <c r="AA192" s="3"/>
      <c r="AB192" s="3"/>
      <c r="AC192" s="3"/>
      <c r="AD192" s="3"/>
      <c r="AE192" s="3"/>
      <c r="AF192" s="3"/>
      <c r="AG192" s="3"/>
    </row>
    <row r="193" customFormat="false" ht="45" hidden="false" customHeight="false" outlineLevel="0" collapsed="false">
      <c r="A193" s="94" t="str">
        <f aca="false">H193&amp;J193</f>
        <v>LLC_BI__Spread_Record_Total_Classification__cLLC_BI__lookupKey__c</v>
      </c>
      <c r="B193" s="95" t="n">
        <f aca="false">IF(N193&lt;&gt;"",  IF(O193&lt;&gt;"", N193&amp;", "&amp;O193,N193),"")</f>
        <v>255</v>
      </c>
      <c r="C193" s="104" t="n">
        <v>8</v>
      </c>
      <c r="D193" s="112"/>
      <c r="E193" s="134" t="s">
        <v>945</v>
      </c>
      <c r="F193" s="259" t="s">
        <v>899</v>
      </c>
      <c r="G193" s="110" t="s">
        <v>85</v>
      </c>
      <c r="H193" s="195" t="s">
        <v>84</v>
      </c>
      <c r="I193" s="100" t="s">
        <v>193</v>
      </c>
      <c r="J193" s="155" t="s">
        <v>192</v>
      </c>
      <c r="K193" s="274" t="str">
        <f aca="false">_xlfn.CONCAT(H193,".",J193)</f>
        <v>LLC_BI__Spread_Record_Total_Classification__c.LLC_BI__lookupKey__c</v>
      </c>
      <c r="L193" s="110" t="s">
        <v>958</v>
      </c>
      <c r="M193" s="243" t="s">
        <v>931</v>
      </c>
      <c r="N193" s="3" t="n">
        <v>255</v>
      </c>
      <c r="O193" s="3"/>
      <c r="P193" s="110"/>
      <c r="Q193" s="110"/>
      <c r="R193" s="110"/>
      <c r="S193" s="110"/>
      <c r="T193" s="104" t="s">
        <v>903</v>
      </c>
      <c r="U193" s="3"/>
      <c r="V193" s="104" t="s">
        <v>904</v>
      </c>
      <c r="W193" s="3"/>
      <c r="X193" s="3"/>
      <c r="Y193" s="104" t="s">
        <v>904</v>
      </c>
      <c r="Z193" s="3"/>
      <c r="AA193" s="3"/>
      <c r="AB193" s="3"/>
      <c r="AC193" s="3"/>
      <c r="AD193" s="3"/>
      <c r="AE193" s="3"/>
      <c r="AF193" s="3"/>
      <c r="AG193" s="3"/>
    </row>
    <row r="194" customFormat="false" ht="30" hidden="false" customHeight="false" outlineLevel="0" collapsed="false">
      <c r="A194" s="94" t="str">
        <f aca="false">H194&amp;J194</f>
        <v>LLC_BI__Spread_Record_Total_Classification__cName</v>
      </c>
      <c r="B194" s="95" t="n">
        <f aca="false">IF(N194&lt;&gt;"",  IF(O194&lt;&gt;"", N194&amp;", "&amp;O194,N194),"")</f>
        <v>80</v>
      </c>
      <c r="C194" s="104" t="n">
        <v>9</v>
      </c>
      <c r="D194" s="106" t="s">
        <v>905</v>
      </c>
      <c r="E194" s="134" t="s">
        <v>945</v>
      </c>
      <c r="F194" s="259" t="s">
        <v>899</v>
      </c>
      <c r="G194" s="110" t="s">
        <v>85</v>
      </c>
      <c r="H194" s="195" t="s">
        <v>84</v>
      </c>
      <c r="I194" s="100" t="s">
        <v>323</v>
      </c>
      <c r="J194" s="155" t="s">
        <v>28</v>
      </c>
      <c r="K194" s="274" t="str">
        <f aca="false">_xlfn.CONCAT(H194,".",J194)</f>
        <v>LLC_BI__Spread_Record_Total_Classification__c.Name</v>
      </c>
      <c r="L194" s="110"/>
      <c r="M194" s="243" t="s">
        <v>925</v>
      </c>
      <c r="N194" s="112" t="n">
        <v>80</v>
      </c>
      <c r="O194" s="112"/>
      <c r="P194" s="110"/>
      <c r="Q194" s="110"/>
      <c r="R194" s="110"/>
      <c r="S194" s="110"/>
      <c r="T194" s="104" t="s">
        <v>903</v>
      </c>
      <c r="U194" s="3"/>
      <c r="V194" s="104" t="s">
        <v>903</v>
      </c>
      <c r="W194" s="3"/>
      <c r="X194" s="3"/>
      <c r="Y194" s="104" t="s">
        <v>904</v>
      </c>
      <c r="Z194" s="3"/>
      <c r="AA194" s="3"/>
      <c r="AB194" s="3"/>
      <c r="AC194" s="3"/>
      <c r="AD194" s="3"/>
      <c r="AE194" s="3"/>
      <c r="AF194" s="3"/>
      <c r="AG194" s="3"/>
    </row>
    <row r="195" customFormat="false" ht="30" hidden="false" customHeight="false" outlineLevel="0" collapsed="false">
      <c r="A195" s="94" t="str">
        <f aca="false">H195&amp;J195</f>
        <v>LLC_BI__Spread_Record_Total_Classification__cLLC_BI__Spread_Statement_Total_Group__c</v>
      </c>
      <c r="B195" s="95" t="str">
        <f aca="false">IF(N195&lt;&gt;"",  IF(O195&lt;&gt;"", N195&amp;", "&amp;O195,N195),"")</f>
        <v/>
      </c>
      <c r="C195" s="104" t="n">
        <v>10</v>
      </c>
      <c r="D195" s="3"/>
      <c r="E195" s="134" t="s">
        <v>945</v>
      </c>
      <c r="F195" s="259" t="s">
        <v>899</v>
      </c>
      <c r="G195" s="110" t="s">
        <v>85</v>
      </c>
      <c r="H195" s="195" t="s">
        <v>84</v>
      </c>
      <c r="I195" s="100" t="s">
        <v>100</v>
      </c>
      <c r="J195" s="155" t="s">
        <v>335</v>
      </c>
      <c r="K195" s="274" t="str">
        <f aca="false">_xlfn.CONCAT(H195,".",J195)</f>
        <v>LLC_BI__Spread_Record_Total_Classification__c.LLC_BI__Spread_Statement_Total_Group__c</v>
      </c>
      <c r="L195" s="110" t="s">
        <v>337</v>
      </c>
      <c r="M195" s="243" t="s">
        <v>1060</v>
      </c>
      <c r="N195" s="3"/>
      <c r="O195" s="3"/>
      <c r="P195" s="110"/>
      <c r="Q195" s="110"/>
      <c r="R195" s="110"/>
      <c r="S195" s="110"/>
      <c r="T195" s="104" t="s">
        <v>903</v>
      </c>
      <c r="U195" s="3"/>
      <c r="V195" s="104" t="s">
        <v>903</v>
      </c>
      <c r="W195" s="3"/>
      <c r="X195" s="3"/>
      <c r="Y195" s="104" t="s">
        <v>904</v>
      </c>
      <c r="Z195" s="3"/>
      <c r="AA195" s="3"/>
      <c r="AB195" s="3"/>
      <c r="AC195" s="3"/>
      <c r="AD195" s="3"/>
      <c r="AE195" s="3"/>
      <c r="AF195" s="3"/>
      <c r="AG195" s="3"/>
    </row>
    <row r="196" customFormat="false" ht="15" hidden="false" customHeight="false" outlineLevel="0" collapsed="false">
      <c r="A196" s="94" t="str">
        <f aca="false">H196&amp;J196</f>
        <v>LLC_BI__Spread_Statement_Period__cLLC_BI__Analyst__c</v>
      </c>
      <c r="B196" s="95" t="n">
        <f aca="false">IF(N196&lt;&gt;"",  IF(O196&lt;&gt;"", N196&amp;", "&amp;O196,N196),"")</f>
        <v>18</v>
      </c>
      <c r="C196" s="104" t="n">
        <v>1</v>
      </c>
      <c r="D196" s="106"/>
      <c r="E196" s="132" t="s">
        <v>945</v>
      </c>
      <c r="F196" s="283" t="s">
        <v>899</v>
      </c>
      <c r="G196" s="106" t="s">
        <v>88</v>
      </c>
      <c r="H196" s="195" t="s">
        <v>87</v>
      </c>
      <c r="I196" s="113" t="s">
        <v>385</v>
      </c>
      <c r="J196" s="252" t="s">
        <v>384</v>
      </c>
      <c r="K196" s="110" t="str">
        <f aca="false">_xlfn.CONCAT(H196,".",J196)</f>
        <v>LLC_BI__Spread_Statement_Period__c.LLC_BI__Analyst__c</v>
      </c>
      <c r="L196" s="227" t="s">
        <v>1061</v>
      </c>
      <c r="M196" s="284" t="s">
        <v>908</v>
      </c>
      <c r="N196" s="186" t="n">
        <v>18</v>
      </c>
      <c r="O196" s="186"/>
      <c r="P196" s="121"/>
      <c r="Q196" s="121"/>
      <c r="R196" s="121"/>
      <c r="S196" s="121"/>
      <c r="T196" s="104" t="s">
        <v>903</v>
      </c>
      <c r="U196" s="227"/>
      <c r="V196" s="128" t="s">
        <v>904</v>
      </c>
      <c r="W196" s="112"/>
      <c r="X196" s="112"/>
      <c r="Y196" s="128" t="s">
        <v>904</v>
      </c>
      <c r="Z196" s="112"/>
      <c r="AA196" s="112"/>
      <c r="AB196" s="112"/>
      <c r="AC196" s="112"/>
      <c r="AD196" s="112"/>
      <c r="AE196" s="112"/>
      <c r="AF196" s="112"/>
      <c r="AG196" s="112"/>
    </row>
    <row r="197" customFormat="false" ht="15" hidden="false" customHeight="false" outlineLevel="0" collapsed="false">
      <c r="A197" s="94" t="str">
        <f aca="false">H197&amp;J197</f>
        <v>LLC_BI__Spread_Statement_Period__cLLC_BI__Average_Exchange_Rate__c</v>
      </c>
      <c r="B197" s="95" t="str">
        <f aca="false">IF(N197&lt;&gt;"",  IF(O197&lt;&gt;"", N197&amp;", "&amp;O197,N197),"")</f>
        <v>6, 12</v>
      </c>
      <c r="C197" s="104" t="n">
        <v>2</v>
      </c>
      <c r="D197" s="106"/>
      <c r="E197" s="134" t="s">
        <v>945</v>
      </c>
      <c r="F197" s="259" t="s">
        <v>899</v>
      </c>
      <c r="G197" s="106" t="s">
        <v>88</v>
      </c>
      <c r="H197" s="195" t="s">
        <v>87</v>
      </c>
      <c r="I197" s="113" t="s">
        <v>451</v>
      </c>
      <c r="J197" s="114" t="s">
        <v>450</v>
      </c>
      <c r="K197" s="110" t="str">
        <f aca="false">_xlfn.CONCAT(H197,".",J197)</f>
        <v>LLC_BI__Spread_Statement_Period__c.LLC_BI__Average_Exchange_Rate__c</v>
      </c>
      <c r="L197" s="106" t="s">
        <v>1062</v>
      </c>
      <c r="M197" s="131" t="s">
        <v>990</v>
      </c>
      <c r="N197" s="275" t="n">
        <v>6</v>
      </c>
      <c r="O197" s="275" t="n">
        <v>12</v>
      </c>
      <c r="P197" s="121"/>
      <c r="Q197" s="121"/>
      <c r="R197" s="121"/>
      <c r="S197" s="121"/>
      <c r="T197" s="104" t="s">
        <v>903</v>
      </c>
      <c r="U197" s="3"/>
      <c r="V197" s="128" t="s">
        <v>904</v>
      </c>
      <c r="W197" s="3"/>
      <c r="X197" s="3"/>
      <c r="Y197" s="128" t="s">
        <v>904</v>
      </c>
      <c r="Z197" s="3"/>
      <c r="AA197" s="3"/>
      <c r="AB197" s="3"/>
      <c r="AC197" s="3"/>
      <c r="AD197" s="3"/>
      <c r="AE197" s="3"/>
      <c r="AF197" s="3"/>
      <c r="AG197" s="3"/>
    </row>
    <row r="198" customFormat="false" ht="15" hidden="false" customHeight="false" outlineLevel="0" collapsed="false">
      <c r="A198" s="94" t="str">
        <f aca="false">H198&amp;J198</f>
        <v>LLC_BI__Spread_Statement_Period__cLLC_BI__Collateral_Column_Title__c</v>
      </c>
      <c r="B198" s="95" t="str">
        <f aca="false">IF(N198&lt;&gt;"",  IF(O198&lt;&gt;"", N198&amp;", "&amp;O198,N198),"")</f>
        <v>See picklist options for lengths</v>
      </c>
      <c r="C198" s="104" t="n">
        <v>3</v>
      </c>
      <c r="D198" s="106"/>
      <c r="E198" s="134" t="s">
        <v>945</v>
      </c>
      <c r="F198" s="259" t="s">
        <v>899</v>
      </c>
      <c r="G198" s="106" t="s">
        <v>88</v>
      </c>
      <c r="H198" s="195" t="s">
        <v>87</v>
      </c>
      <c r="I198" s="113" t="s">
        <v>424</v>
      </c>
      <c r="J198" s="114" t="s">
        <v>423</v>
      </c>
      <c r="K198" s="110" t="str">
        <f aca="false">_xlfn.CONCAT(H198,".",J198)</f>
        <v>LLC_BI__Spread_Statement_Period__c.LLC_BI__Collateral_Column_Title__c</v>
      </c>
      <c r="L198" s="106" t="s">
        <v>1063</v>
      </c>
      <c r="M198" s="243" t="s">
        <v>913</v>
      </c>
      <c r="N198" s="186" t="s">
        <v>914</v>
      </c>
      <c r="O198" s="275"/>
      <c r="P198" s="121"/>
      <c r="Q198" s="121"/>
      <c r="R198" s="121"/>
      <c r="S198" s="121"/>
      <c r="T198" s="104" t="s">
        <v>903</v>
      </c>
      <c r="U198" s="3"/>
      <c r="V198" s="128" t="s">
        <v>904</v>
      </c>
      <c r="W198" s="3"/>
      <c r="X198" s="3"/>
      <c r="Y198" s="128" t="s">
        <v>904</v>
      </c>
      <c r="Z198" s="3"/>
      <c r="AA198" s="3"/>
      <c r="AB198" s="3"/>
      <c r="AC198" s="3"/>
      <c r="AD198" s="3"/>
      <c r="AE198" s="3"/>
      <c r="AF198" s="3"/>
      <c r="AG198" s="3"/>
    </row>
    <row r="199" customFormat="false" ht="15" hidden="false" customHeight="false" outlineLevel="0" collapsed="false">
      <c r="A199" s="94" t="str">
        <f aca="false">H199&amp;J199</f>
        <v>LLC_BI__Spread_Statement_Period__cCreatedById</v>
      </c>
      <c r="B199" s="95" t="n">
        <f aca="false">IF(N199&lt;&gt;"",  IF(O199&lt;&gt;"", N199&amp;", "&amp;O199,N199),"")</f>
        <v>18</v>
      </c>
      <c r="C199" s="104" t="n">
        <v>4</v>
      </c>
      <c r="D199" s="3" t="s">
        <v>905</v>
      </c>
      <c r="E199" s="134" t="s">
        <v>945</v>
      </c>
      <c r="F199" s="134" t="s">
        <v>945</v>
      </c>
      <c r="G199" s="106" t="s">
        <v>88</v>
      </c>
      <c r="H199" s="195" t="s">
        <v>87</v>
      </c>
      <c r="I199" s="113" t="s">
        <v>906</v>
      </c>
      <c r="J199" s="276" t="s">
        <v>168</v>
      </c>
      <c r="K199" s="110" t="str">
        <f aca="false">_xlfn.CONCAT(H199,".",J199)</f>
        <v>LLC_BI__Spread_Statement_Period__c.CreatedById</v>
      </c>
      <c r="L199" s="106" t="s">
        <v>1064</v>
      </c>
      <c r="M199" s="131" t="s">
        <v>908</v>
      </c>
      <c r="N199" s="186" t="n">
        <v>18</v>
      </c>
      <c r="O199" s="186"/>
      <c r="P199" s="3"/>
      <c r="Q199" s="3"/>
      <c r="R199" s="3"/>
      <c r="S199" s="3"/>
      <c r="T199" s="104" t="s">
        <v>903</v>
      </c>
      <c r="U199" s="3"/>
      <c r="V199" s="128" t="s">
        <v>904</v>
      </c>
      <c r="W199" s="3"/>
      <c r="X199" s="3"/>
      <c r="Y199" s="128" t="s">
        <v>904</v>
      </c>
      <c r="Z199" s="3"/>
      <c r="AA199" s="3"/>
      <c r="AB199" s="3"/>
      <c r="AC199" s="3"/>
      <c r="AD199" s="3"/>
      <c r="AE199" s="3"/>
      <c r="AF199" s="3"/>
      <c r="AG199" s="3"/>
    </row>
    <row r="200" customFormat="false" ht="15" hidden="false" customHeight="false" outlineLevel="0" collapsed="false">
      <c r="A200" s="94" t="str">
        <f aca="false">H200&amp;J200</f>
        <v>LLC_BI__Spread_Statement_Period__cCreatedDate</v>
      </c>
      <c r="B200" s="95" t="str">
        <f aca="false">IF(N200&lt;&gt;"",  IF(O200&lt;&gt;"", N200&amp;", "&amp;O200,N200),"")</f>
        <v/>
      </c>
      <c r="C200" s="104" t="n">
        <v>5</v>
      </c>
      <c r="D200" s="3" t="s">
        <v>905</v>
      </c>
      <c r="E200" s="134" t="s">
        <v>945</v>
      </c>
      <c r="F200" s="134" t="s">
        <v>945</v>
      </c>
      <c r="G200" s="106" t="s">
        <v>88</v>
      </c>
      <c r="H200" s="195" t="s">
        <v>87</v>
      </c>
      <c r="I200" s="120" t="s">
        <v>165</v>
      </c>
      <c r="J200" s="278" t="s">
        <v>164</v>
      </c>
      <c r="K200" s="3" t="str">
        <f aca="false">_xlfn.CONCAT(H200,".",J200)</f>
        <v>LLC_BI__Spread_Statement_Period__c.CreatedDate</v>
      </c>
      <c r="L200" s="106" t="s">
        <v>909</v>
      </c>
      <c r="M200" s="121" t="s">
        <v>910</v>
      </c>
      <c r="N200" s="186"/>
      <c r="O200" s="186"/>
      <c r="P200" s="202" t="s">
        <v>903</v>
      </c>
      <c r="Q200" s="202" t="s">
        <v>903</v>
      </c>
      <c r="R200" s="202"/>
      <c r="S200" s="202" t="s">
        <v>903</v>
      </c>
      <c r="T200" s="104" t="s">
        <v>903</v>
      </c>
      <c r="U200" s="3"/>
      <c r="V200" s="128" t="s">
        <v>904</v>
      </c>
      <c r="W200" s="3"/>
      <c r="X200" s="3"/>
      <c r="Y200" s="128" t="s">
        <v>904</v>
      </c>
      <c r="Z200" s="3"/>
      <c r="AA200" s="3"/>
      <c r="AB200" s="3"/>
      <c r="AC200" s="3"/>
      <c r="AD200" s="3"/>
      <c r="AE200" s="3"/>
      <c r="AF200" s="3"/>
      <c r="AG200" s="3"/>
    </row>
    <row r="201" customFormat="false" ht="15" hidden="false" customHeight="false" outlineLevel="0" collapsed="false">
      <c r="A201" s="94" t="str">
        <f aca="false">H201&amp;J201</f>
        <v>LLC_BI__Spread_Statement_Period__cCurrencyIsoCode</v>
      </c>
      <c r="B201" s="95" t="str">
        <f aca="false">IF(N201&lt;&gt;"",  IF(O201&lt;&gt;"", N201&amp;", "&amp;O201,N201),"")</f>
        <v>See picklist options for lengths</v>
      </c>
      <c r="C201" s="104" t="n">
        <v>6</v>
      </c>
      <c r="D201" s="3"/>
      <c r="E201" s="134" t="s">
        <v>945</v>
      </c>
      <c r="F201" s="259" t="s">
        <v>899</v>
      </c>
      <c r="G201" s="106" t="s">
        <v>88</v>
      </c>
      <c r="H201" s="195" t="s">
        <v>87</v>
      </c>
      <c r="I201" s="100" t="s">
        <v>911</v>
      </c>
      <c r="J201" s="252" t="s">
        <v>160</v>
      </c>
      <c r="K201" s="110" t="str">
        <f aca="false">_xlfn.CONCAT(H201,".",J201)</f>
        <v>LLC_BI__Spread_Statement_Period__c.CurrencyIsoCode</v>
      </c>
      <c r="L201" s="106" t="s">
        <v>912</v>
      </c>
      <c r="M201" s="243" t="s">
        <v>913</v>
      </c>
      <c r="N201" s="186" t="s">
        <v>914</v>
      </c>
      <c r="O201" s="186"/>
      <c r="P201" s="3"/>
      <c r="Q201" s="3"/>
      <c r="R201" s="3"/>
      <c r="S201" s="3"/>
      <c r="T201" s="104" t="s">
        <v>903</v>
      </c>
      <c r="U201" s="3"/>
      <c r="V201" s="128" t="s">
        <v>904</v>
      </c>
      <c r="W201" s="3"/>
      <c r="X201" s="3"/>
      <c r="Y201" s="128" t="s">
        <v>904</v>
      </c>
      <c r="Z201" s="3"/>
      <c r="AA201" s="3"/>
      <c r="AB201" s="3"/>
      <c r="AC201" s="3"/>
      <c r="AD201" s="3"/>
      <c r="AE201" s="3"/>
      <c r="AF201" s="3"/>
      <c r="AG201" s="3"/>
    </row>
    <row r="202" customFormat="false" ht="15" hidden="false" customHeight="false" outlineLevel="0" collapsed="false">
      <c r="A202" s="94" t="str">
        <f aca="false">H202&amp;J202</f>
        <v>LLC_BI__Spread_Statement_Period__cLLC_BI__Data_Source__c</v>
      </c>
      <c r="B202" s="95" t="n">
        <f aca="false">IF(N202&lt;&gt;"",  IF(O202&lt;&gt;"", N202&amp;", "&amp;O202,N202),"")</f>
        <v>18</v>
      </c>
      <c r="C202" s="104" t="n">
        <v>7</v>
      </c>
      <c r="D202" s="3" t="s">
        <v>944</v>
      </c>
      <c r="E202" s="134" t="s">
        <v>945</v>
      </c>
      <c r="F202" s="259" t="s">
        <v>899</v>
      </c>
      <c r="G202" s="106" t="s">
        <v>88</v>
      </c>
      <c r="H202" s="195" t="s">
        <v>87</v>
      </c>
      <c r="I202" s="100" t="s">
        <v>437</v>
      </c>
      <c r="J202" s="252" t="s">
        <v>436</v>
      </c>
      <c r="K202" s="110" t="str">
        <f aca="false">_xlfn.CONCAT(H202,".",J202)</f>
        <v>LLC_BI__Spread_Statement_Period__c.LLC_BI__Data_Source__c</v>
      </c>
      <c r="L202" s="106" t="s">
        <v>1065</v>
      </c>
      <c r="M202" s="243" t="s">
        <v>954</v>
      </c>
      <c r="N202" s="186" t="n">
        <v>18</v>
      </c>
      <c r="O202" s="186"/>
      <c r="P202" s="3"/>
      <c r="Q202" s="3"/>
      <c r="R202" s="3"/>
      <c r="S202" s="3"/>
      <c r="T202" s="104" t="s">
        <v>903</v>
      </c>
      <c r="U202" s="3"/>
      <c r="V202" s="128" t="s">
        <v>904</v>
      </c>
      <c r="W202" s="3"/>
      <c r="X202" s="3"/>
      <c r="Y202" s="128" t="s">
        <v>904</v>
      </c>
      <c r="Z202" s="3"/>
      <c r="AA202" s="3"/>
      <c r="AB202" s="3"/>
      <c r="AC202" s="3"/>
      <c r="AD202" s="3"/>
      <c r="AE202" s="3"/>
      <c r="AF202" s="3"/>
      <c r="AG202" s="3"/>
    </row>
    <row r="203" customFormat="false" ht="15" hidden="false" customHeight="false" outlineLevel="0" collapsed="false">
      <c r="A203" s="94" t="str">
        <f aca="false">H203&amp;J203</f>
        <v>LLC_BI__Spread_Statement_Period__cCCS_DatePeriodsSource__c</v>
      </c>
      <c r="B203" s="95" t="str">
        <f aca="false">IF(N203&lt;&gt;"",  IF(O203&lt;&gt;"", N203&amp;", "&amp;O203,N203),"")</f>
        <v/>
      </c>
      <c r="C203" s="104" t="n">
        <v>8</v>
      </c>
      <c r="D203" s="3"/>
      <c r="E203" s="259" t="s">
        <v>899</v>
      </c>
      <c r="F203" s="98" t="s">
        <v>900</v>
      </c>
      <c r="G203" s="106" t="s">
        <v>88</v>
      </c>
      <c r="H203" s="195" t="s">
        <v>87</v>
      </c>
      <c r="I203" s="100" t="s">
        <v>472</v>
      </c>
      <c r="J203" s="252" t="s">
        <v>471</v>
      </c>
      <c r="K203" s="110" t="str">
        <f aca="false">_xlfn.CONCAT(H203,".",J203)</f>
        <v>LLC_BI__Spread_Statement_Period__c.CCS_DatePeriodsSource__c</v>
      </c>
      <c r="L203" s="106"/>
      <c r="M203" s="243" t="s">
        <v>1066</v>
      </c>
      <c r="N203" s="186"/>
      <c r="O203" s="186"/>
      <c r="P203" s="3"/>
      <c r="Q203" s="3"/>
      <c r="R203" s="3"/>
      <c r="S203" s="3"/>
      <c r="T203" s="104"/>
      <c r="U203" s="3"/>
      <c r="V203" s="128"/>
      <c r="W203" s="3"/>
      <c r="X203" s="3"/>
      <c r="Y203" s="128"/>
      <c r="Z203" s="3"/>
      <c r="AA203" s="3"/>
      <c r="AB203" s="3"/>
      <c r="AC203" s="3"/>
      <c r="AD203" s="3"/>
      <c r="AE203" s="3"/>
      <c r="AF203" s="3"/>
      <c r="AG203" s="3"/>
    </row>
    <row r="204" customFormat="false" ht="15" hidden="false" customHeight="false" outlineLevel="0" collapsed="false">
      <c r="A204" s="94" t="str">
        <f aca="false">H204&amp;J204</f>
        <v>LLC_BI__Spread_Statement_Period__cLLC_BI__Debt_Schedule__c</v>
      </c>
      <c r="B204" s="95" t="n">
        <f aca="false">IF(N204&lt;&gt;"",  IF(O204&lt;&gt;"", N204&amp;", "&amp;O204,N204),"")</f>
        <v>18</v>
      </c>
      <c r="C204" s="104" t="n">
        <v>9</v>
      </c>
      <c r="D204" s="3"/>
      <c r="E204" s="134" t="s">
        <v>945</v>
      </c>
      <c r="F204" s="259" t="s">
        <v>899</v>
      </c>
      <c r="G204" s="106" t="s">
        <v>88</v>
      </c>
      <c r="H204" s="195" t="s">
        <v>87</v>
      </c>
      <c r="I204" s="100" t="s">
        <v>72</v>
      </c>
      <c r="J204" s="252" t="s">
        <v>71</v>
      </c>
      <c r="K204" s="110" t="str">
        <f aca="false">_xlfn.CONCAT(H204,".",J204)</f>
        <v>LLC_BI__Spread_Statement_Period__c.LLC_BI__Debt_Schedule__c</v>
      </c>
      <c r="L204" s="106" t="s">
        <v>1067</v>
      </c>
      <c r="M204" s="243" t="s">
        <v>942</v>
      </c>
      <c r="N204" s="186" t="n">
        <v>18</v>
      </c>
      <c r="O204" s="186"/>
      <c r="P204" s="3"/>
      <c r="Q204" s="3"/>
      <c r="R204" s="3"/>
      <c r="S204" s="3"/>
      <c r="T204" s="104" t="s">
        <v>903</v>
      </c>
      <c r="U204" s="3"/>
      <c r="V204" s="128" t="s">
        <v>904</v>
      </c>
      <c r="W204" s="3"/>
      <c r="X204" s="3"/>
      <c r="Y204" s="128" t="s">
        <v>904</v>
      </c>
      <c r="Z204" s="3"/>
      <c r="AA204" s="3"/>
      <c r="AB204" s="3"/>
      <c r="AC204" s="3"/>
      <c r="AD204" s="3"/>
      <c r="AE204" s="3"/>
      <c r="AF204" s="3"/>
      <c r="AG204" s="3"/>
    </row>
    <row r="205" customFormat="false" ht="15" hidden="false" customHeight="false" outlineLevel="0" collapsed="false">
      <c r="A205" s="94" t="str">
        <f aca="false">H205&amp;J205</f>
        <v>LLC_BI__Spread_Statement_Period__cLLC_BI__Name_Override__c</v>
      </c>
      <c r="B205" s="95" t="n">
        <f aca="false">IF(N205&lt;&gt;"",  IF(O205&lt;&gt;"", N205&amp;", "&amp;O205,N205),"")</f>
        <v>255</v>
      </c>
      <c r="C205" s="104" t="n">
        <v>10</v>
      </c>
      <c r="D205" s="3"/>
      <c r="E205" s="134" t="s">
        <v>945</v>
      </c>
      <c r="F205" s="259" t="s">
        <v>899</v>
      </c>
      <c r="G205" s="106" t="s">
        <v>88</v>
      </c>
      <c r="H205" s="195" t="s">
        <v>87</v>
      </c>
      <c r="I205" s="100" t="s">
        <v>1</v>
      </c>
      <c r="J205" s="252" t="s">
        <v>365</v>
      </c>
      <c r="K205" s="110" t="str">
        <f aca="false">_xlfn.CONCAT(H205,".",J205)</f>
        <v>LLC_BI__Spread_Statement_Period__c.LLC_BI__Name_Override__c</v>
      </c>
      <c r="L205" s="106" t="s">
        <v>1068</v>
      </c>
      <c r="M205" s="243" t="s">
        <v>925</v>
      </c>
      <c r="N205" s="281" t="n">
        <v>255</v>
      </c>
      <c r="O205" s="281"/>
      <c r="P205" s="3"/>
      <c r="Q205" s="3"/>
      <c r="R205" s="3"/>
      <c r="S205" s="3"/>
      <c r="T205" s="104" t="s">
        <v>903</v>
      </c>
      <c r="U205" s="3"/>
      <c r="V205" s="128" t="s">
        <v>904</v>
      </c>
      <c r="W205" s="3"/>
      <c r="X205" s="3"/>
      <c r="Y205" s="128" t="s">
        <v>904</v>
      </c>
      <c r="Z205" s="3"/>
      <c r="AA205" s="3"/>
      <c r="AB205" s="3"/>
      <c r="AC205" s="3"/>
      <c r="AD205" s="3"/>
      <c r="AE205" s="3"/>
      <c r="AF205" s="3"/>
      <c r="AG205" s="3"/>
    </row>
    <row r="206" customFormat="false" ht="15" hidden="false" customHeight="false" outlineLevel="0" collapsed="false">
      <c r="A206" s="94" t="str">
        <f aca="false">H206&amp;J206</f>
        <v>LLC_BI__Spread_Statement_Period__cLLC_BI__Exchange_Rate__c</v>
      </c>
      <c r="B206" s="95" t="str">
        <f aca="false">IF(N206&lt;&gt;"",  IF(O206&lt;&gt;"", N206&amp;", "&amp;O206,N206),"")</f>
        <v>6, 12</v>
      </c>
      <c r="C206" s="104" t="n">
        <v>11</v>
      </c>
      <c r="D206" s="3"/>
      <c r="E206" s="134" t="s">
        <v>945</v>
      </c>
      <c r="F206" s="259" t="s">
        <v>899</v>
      </c>
      <c r="G206" s="106" t="s">
        <v>88</v>
      </c>
      <c r="H206" s="195" t="s">
        <v>87</v>
      </c>
      <c r="I206" s="100" t="s">
        <v>454</v>
      </c>
      <c r="J206" s="252" t="s">
        <v>453</v>
      </c>
      <c r="K206" s="110" t="str">
        <f aca="false">_xlfn.CONCAT(H206,".",J206)</f>
        <v>LLC_BI__Spread_Statement_Period__c.LLC_BI__Exchange_Rate__c</v>
      </c>
      <c r="L206" s="106" t="s">
        <v>1069</v>
      </c>
      <c r="M206" s="157" t="s">
        <v>990</v>
      </c>
      <c r="N206" s="186" t="n">
        <v>6</v>
      </c>
      <c r="O206" s="186" t="n">
        <v>12</v>
      </c>
      <c r="P206" s="106"/>
      <c r="Q206" s="3"/>
      <c r="R206" s="3"/>
      <c r="S206" s="3"/>
      <c r="T206" s="104" t="s">
        <v>903</v>
      </c>
      <c r="U206" s="3"/>
      <c r="V206" s="128" t="s">
        <v>904</v>
      </c>
      <c r="W206" s="3"/>
      <c r="X206" s="3"/>
      <c r="Y206" s="128" t="s">
        <v>904</v>
      </c>
      <c r="Z206" s="3"/>
      <c r="AA206" s="3"/>
      <c r="AB206" s="3"/>
      <c r="AC206" s="3"/>
      <c r="AD206" s="3"/>
      <c r="AE206" s="3"/>
      <c r="AF206" s="3"/>
      <c r="AG206" s="3"/>
    </row>
    <row r="207" customFormat="false" ht="15" hidden="false" customHeight="false" outlineLevel="0" collapsed="false">
      <c r="A207" s="94" t="str">
        <f aca="false">H207&amp;J207</f>
        <v>LLC_BI__Spread_Statement_Period__cLLC_BI__External_Data_Source_Id__c</v>
      </c>
      <c r="B207" s="95" t="n">
        <f aca="false">IF(N207&lt;&gt;"",  IF(O207&lt;&gt;"", N207&amp;", "&amp;O207,N207),"")</f>
        <v>255</v>
      </c>
      <c r="C207" s="104" t="n">
        <v>12</v>
      </c>
      <c r="D207" s="3" t="s">
        <v>944</v>
      </c>
      <c r="E207" s="134" t="s">
        <v>945</v>
      </c>
      <c r="F207" s="259" t="s">
        <v>899</v>
      </c>
      <c r="G207" s="106" t="s">
        <v>88</v>
      </c>
      <c r="H207" s="195" t="s">
        <v>87</v>
      </c>
      <c r="I207" s="100" t="s">
        <v>442</v>
      </c>
      <c r="J207" s="252" t="s">
        <v>441</v>
      </c>
      <c r="K207" s="110" t="str">
        <f aca="false">_xlfn.CONCAT(H207,".",J207)</f>
        <v>LLC_BI__Spread_Statement_Period__c.LLC_BI__External_Data_Source_Id__c</v>
      </c>
      <c r="L207" s="106" t="s">
        <v>1070</v>
      </c>
      <c r="M207" s="157" t="s">
        <v>925</v>
      </c>
      <c r="N207" s="186" t="n">
        <v>255</v>
      </c>
      <c r="O207" s="186"/>
      <c r="P207" s="106"/>
      <c r="Q207" s="3"/>
      <c r="R207" s="3"/>
      <c r="S207" s="3"/>
      <c r="T207" s="104" t="s">
        <v>903</v>
      </c>
      <c r="U207" s="3"/>
      <c r="V207" s="128" t="s">
        <v>904</v>
      </c>
      <c r="W207" s="3"/>
      <c r="X207" s="3"/>
      <c r="Y207" s="128" t="s">
        <v>904</v>
      </c>
      <c r="Z207" s="3"/>
      <c r="AA207" s="3"/>
      <c r="AB207" s="3"/>
      <c r="AC207" s="3"/>
      <c r="AD207" s="3"/>
      <c r="AE207" s="3"/>
      <c r="AF207" s="3"/>
      <c r="AG207" s="3"/>
    </row>
    <row r="208" customFormat="false" ht="15" hidden="false" customHeight="false" outlineLevel="0" collapsed="false">
      <c r="A208" s="94" t="str">
        <f aca="false">H208&amp;J208</f>
        <v>LLC_BI__Spread_Statement_Period__cLLC_BI__External_Period_Key__c</v>
      </c>
      <c r="B208" s="95" t="n">
        <f aca="false">IF(N208&lt;&gt;"",  IF(O208&lt;&gt;"", N208&amp;", "&amp;O208,N208),"")</f>
        <v>80</v>
      </c>
      <c r="C208" s="104" t="n">
        <v>13</v>
      </c>
      <c r="D208" s="3" t="s">
        <v>944</v>
      </c>
      <c r="E208" s="134" t="s">
        <v>945</v>
      </c>
      <c r="F208" s="259" t="s">
        <v>899</v>
      </c>
      <c r="G208" s="106" t="s">
        <v>88</v>
      </c>
      <c r="H208" s="195" t="s">
        <v>87</v>
      </c>
      <c r="I208" s="100" t="s">
        <v>445</v>
      </c>
      <c r="J208" s="252" t="s">
        <v>444</v>
      </c>
      <c r="K208" s="110" t="str">
        <f aca="false">_xlfn.CONCAT(H208,".",J208)</f>
        <v>LLC_BI__Spread_Statement_Period__c.LLC_BI__External_Period_Key__c</v>
      </c>
      <c r="L208" s="106" t="s">
        <v>1071</v>
      </c>
      <c r="M208" s="243" t="s">
        <v>925</v>
      </c>
      <c r="N208" s="186" t="n">
        <v>80</v>
      </c>
      <c r="O208" s="186"/>
      <c r="P208" s="106"/>
      <c r="Q208" s="3"/>
      <c r="R208" s="3"/>
      <c r="S208" s="3"/>
      <c r="T208" s="104" t="s">
        <v>903</v>
      </c>
      <c r="U208" s="3"/>
      <c r="V208" s="128" t="s">
        <v>904</v>
      </c>
      <c r="W208" s="3"/>
      <c r="X208" s="3"/>
      <c r="Y208" s="128" t="s">
        <v>904</v>
      </c>
      <c r="Z208" s="3"/>
      <c r="AA208" s="3"/>
      <c r="AB208" s="3"/>
      <c r="AC208" s="3"/>
      <c r="AD208" s="3"/>
      <c r="AE208" s="3"/>
      <c r="AF208" s="3"/>
      <c r="AG208" s="3"/>
    </row>
    <row r="209" customFormat="false" ht="15" hidden="false" customHeight="false" outlineLevel="0" collapsed="false">
      <c r="A209" s="94" t="str">
        <f aca="false">H209&amp;J209</f>
        <v>LLC_BI__Spread_Statement_Period__cLLC_BI__externalLookupKey__c</v>
      </c>
      <c r="B209" s="95" t="n">
        <f aca="false">IF(N209&lt;&gt;"",  IF(O209&lt;&gt;"", N209&amp;", "&amp;O209,N209),"")</f>
        <v>36</v>
      </c>
      <c r="C209" s="104" t="n">
        <v>14</v>
      </c>
      <c r="D209" s="3"/>
      <c r="E209" s="134" t="s">
        <v>945</v>
      </c>
      <c r="F209" s="259" t="s">
        <v>899</v>
      </c>
      <c r="G209" s="203" t="s">
        <v>88</v>
      </c>
      <c r="H209" s="99" t="s">
        <v>87</v>
      </c>
      <c r="I209" s="279" t="s">
        <v>382</v>
      </c>
      <c r="J209" s="280" t="s">
        <v>381</v>
      </c>
      <c r="K209" s="110" t="str">
        <f aca="false">_xlfn.CONCAT(H209,".",J209)</f>
        <v>LLC_BI__Spread_Statement_Period__c.LLC_BI__externalLookupKey__c</v>
      </c>
      <c r="L209" s="106" t="s">
        <v>1072</v>
      </c>
      <c r="M209" s="285" t="s">
        <v>931</v>
      </c>
      <c r="N209" s="186" t="n">
        <v>36</v>
      </c>
      <c r="O209" s="186"/>
      <c r="P209" s="106"/>
      <c r="Q209" s="3"/>
      <c r="R209" s="3"/>
      <c r="S209" s="3"/>
      <c r="T209" s="104" t="s">
        <v>903</v>
      </c>
      <c r="U209" s="3"/>
      <c r="V209" s="128" t="s">
        <v>904</v>
      </c>
      <c r="W209" s="3"/>
      <c r="X209" s="3"/>
      <c r="Y209" s="128" t="s">
        <v>904</v>
      </c>
      <c r="Z209" s="3"/>
      <c r="AA209" s="3"/>
      <c r="AB209" s="3"/>
      <c r="AC209" s="3"/>
      <c r="AD209" s="3"/>
      <c r="AE209" s="3"/>
      <c r="AF209" s="3"/>
      <c r="AG209" s="3"/>
    </row>
    <row r="210" customFormat="false" ht="15" hidden="false" customHeight="false" outlineLevel="0" collapsed="false">
      <c r="A210" s="94" t="str">
        <f aca="false">H210&amp;J210</f>
        <v>LLC_BI__Spread_Statement_Period__cLLC_BI__Fiscal_Year_TTM_Period__c</v>
      </c>
      <c r="B210" s="95" t="n">
        <f aca="false">IF(N210&lt;&gt;"",  IF(O210&lt;&gt;"", N210&amp;", "&amp;O210,N210),"")</f>
        <v>18</v>
      </c>
      <c r="C210" s="104" t="n">
        <v>15</v>
      </c>
      <c r="D210" s="3"/>
      <c r="E210" s="134" t="s">
        <v>945</v>
      </c>
      <c r="F210" s="134" t="s">
        <v>945</v>
      </c>
      <c r="G210" s="203" t="s">
        <v>88</v>
      </c>
      <c r="H210" s="195" t="s">
        <v>87</v>
      </c>
      <c r="I210" s="100" t="s">
        <v>414</v>
      </c>
      <c r="J210" s="252" t="s">
        <v>413</v>
      </c>
      <c r="K210" s="110" t="str">
        <f aca="false">_xlfn.CONCAT(H210,".",J210)</f>
        <v>LLC_BI__Spread_Statement_Period__c.LLC_BI__Fiscal_Year_TTM_Period__c</v>
      </c>
      <c r="L210" s="106" t="s">
        <v>1073</v>
      </c>
      <c r="M210" s="285" t="s">
        <v>938</v>
      </c>
      <c r="N210" s="186" t="n">
        <v>18</v>
      </c>
      <c r="O210" s="186"/>
      <c r="P210" s="106"/>
      <c r="Q210" s="3"/>
      <c r="R210" s="3"/>
      <c r="S210" s="3"/>
      <c r="T210" s="104" t="s">
        <v>903</v>
      </c>
      <c r="U210" s="3"/>
      <c r="V210" s="128" t="s">
        <v>904</v>
      </c>
      <c r="W210" s="3"/>
      <c r="X210" s="3"/>
      <c r="Y210" s="128" t="s">
        <v>904</v>
      </c>
      <c r="Z210" s="3"/>
      <c r="AA210" s="3"/>
      <c r="AB210" s="3"/>
      <c r="AC210" s="3"/>
      <c r="AD210" s="3"/>
      <c r="AE210" s="3"/>
      <c r="AF210" s="3"/>
      <c r="AG210" s="3"/>
    </row>
    <row r="211" customFormat="false" ht="15" hidden="false" customHeight="false" outlineLevel="0" collapsed="false">
      <c r="A211" s="94" t="str">
        <f aca="false">H211&amp;J211</f>
        <v>LLC_BI__Spread_Statement_Period__cId</v>
      </c>
      <c r="B211" s="95" t="n">
        <f aca="false">IF(N211&lt;&gt;"",  IF(O211&lt;&gt;"", N211&amp;", "&amp;O211,N211),"")</f>
        <v>18</v>
      </c>
      <c r="C211" s="104" t="n">
        <v>16</v>
      </c>
      <c r="D211" s="3" t="s">
        <v>905</v>
      </c>
      <c r="E211" s="134" t="s">
        <v>945</v>
      </c>
      <c r="F211" s="259" t="s">
        <v>899</v>
      </c>
      <c r="G211" s="106" t="s">
        <v>88</v>
      </c>
      <c r="H211" s="195" t="s">
        <v>87</v>
      </c>
      <c r="I211" s="120" t="s">
        <v>143</v>
      </c>
      <c r="J211" s="286" t="s">
        <v>143</v>
      </c>
      <c r="K211" s="110" t="str">
        <f aca="false">_xlfn.CONCAT(H211,".",J211)</f>
        <v>LLC_BI__Spread_Statement_Period__c.Id</v>
      </c>
      <c r="L211" s="109" t="s">
        <v>143</v>
      </c>
      <c r="M211" s="287" t="s">
        <v>143</v>
      </c>
      <c r="N211" s="186" t="n">
        <v>18</v>
      </c>
      <c r="O211" s="186"/>
      <c r="P211" s="288" t="s">
        <v>904</v>
      </c>
      <c r="Q211" s="202" t="s">
        <v>904</v>
      </c>
      <c r="R211" s="202" t="s">
        <v>915</v>
      </c>
      <c r="S211" s="202" t="s">
        <v>904</v>
      </c>
      <c r="T211" s="104" t="s">
        <v>903</v>
      </c>
      <c r="U211" s="3"/>
      <c r="V211" s="128" t="s">
        <v>904</v>
      </c>
      <c r="W211" s="3"/>
      <c r="X211" s="3"/>
      <c r="Y211" s="128" t="s">
        <v>904</v>
      </c>
      <c r="Z211" s="3"/>
      <c r="AA211" s="3"/>
      <c r="AB211" s="3"/>
      <c r="AC211" s="3"/>
      <c r="AD211" s="3"/>
      <c r="AE211" s="3"/>
      <c r="AF211" s="3"/>
      <c r="AG211" s="3"/>
    </row>
    <row r="212" customFormat="false" ht="30" hidden="false" customHeight="false" outlineLevel="0" collapsed="false">
      <c r="A212" s="94" t="str">
        <f aca="false">H212&amp;J212</f>
        <v>LLC_BI__Spread_Statement_Period__cLLC_BI__Initial_Interim_TTM_Period__c</v>
      </c>
      <c r="B212" s="95" t="n">
        <f aca="false">IF(N212&lt;&gt;"",  IF(O212&lt;&gt;"", N212&amp;", "&amp;O212,N212),"")</f>
        <v>18</v>
      </c>
      <c r="C212" s="104" t="n">
        <v>17</v>
      </c>
      <c r="D212" s="3"/>
      <c r="E212" s="134" t="s">
        <v>945</v>
      </c>
      <c r="F212" s="259" t="s">
        <v>899</v>
      </c>
      <c r="G212" s="203" t="s">
        <v>88</v>
      </c>
      <c r="H212" s="195" t="s">
        <v>87</v>
      </c>
      <c r="I212" s="100" t="s">
        <v>417</v>
      </c>
      <c r="J212" s="252" t="s">
        <v>416</v>
      </c>
      <c r="K212" s="110" t="str">
        <f aca="false">_xlfn.CONCAT(H212,".",J212)</f>
        <v>LLC_BI__Spread_Statement_Period__c.LLC_BI__Initial_Interim_TTM_Period__c</v>
      </c>
      <c r="L212" s="106" t="s">
        <v>1074</v>
      </c>
      <c r="M212" s="157" t="s">
        <v>938</v>
      </c>
      <c r="N212" s="186" t="n">
        <v>18</v>
      </c>
      <c r="O212" s="186"/>
      <c r="P212" s="106"/>
      <c r="Q212" s="3"/>
      <c r="R212" s="3"/>
      <c r="S212" s="3"/>
      <c r="T212" s="104" t="s">
        <v>903</v>
      </c>
      <c r="U212" s="3"/>
      <c r="V212" s="128" t="s">
        <v>904</v>
      </c>
      <c r="W212" s="3"/>
      <c r="X212" s="3"/>
      <c r="Y212" s="128" t="s">
        <v>904</v>
      </c>
      <c r="Z212" s="3"/>
      <c r="AA212" s="3"/>
      <c r="AB212" s="3"/>
      <c r="AC212" s="3"/>
      <c r="AD212" s="3"/>
      <c r="AE212" s="3"/>
      <c r="AF212" s="3"/>
      <c r="AG212" s="3"/>
    </row>
    <row r="213" customFormat="false" ht="15" hidden="false" customHeight="false" outlineLevel="0" collapsed="false">
      <c r="A213" s="94" t="str">
        <f aca="false">H213&amp;J213</f>
        <v>LLC_BI__Spread_Statement_Period__cLLC_BI__Is_Annual__c</v>
      </c>
      <c r="B213" s="95" t="str">
        <f aca="false">IF(N213&lt;&gt;"",  IF(O213&lt;&gt;"", N213&amp;", "&amp;O213,N213),"")</f>
        <v>Boolean (True/False)</v>
      </c>
      <c r="C213" s="104" t="n">
        <v>18</v>
      </c>
      <c r="D213" s="3"/>
      <c r="E213" s="134" t="s">
        <v>945</v>
      </c>
      <c r="F213" s="259" t="s">
        <v>899</v>
      </c>
      <c r="G213" s="106" t="s">
        <v>88</v>
      </c>
      <c r="H213" s="195" t="s">
        <v>87</v>
      </c>
      <c r="I213" s="100" t="s">
        <v>457</v>
      </c>
      <c r="J213" s="252" t="s">
        <v>456</v>
      </c>
      <c r="K213" s="110" t="str">
        <f aca="false">_xlfn.CONCAT(H213,".",J213)</f>
        <v>LLC_BI__Spread_Statement_Period__c.LLC_BI__Is_Annual__c</v>
      </c>
      <c r="L213" s="106" t="s">
        <v>1075</v>
      </c>
      <c r="M213" s="157" t="s">
        <v>927</v>
      </c>
      <c r="N213" s="165" t="s">
        <v>928</v>
      </c>
      <c r="O213" s="186"/>
      <c r="P213" s="106"/>
      <c r="Q213" s="3"/>
      <c r="R213" s="3"/>
      <c r="S213" s="3"/>
      <c r="T213" s="104" t="s">
        <v>903</v>
      </c>
      <c r="U213" s="3"/>
      <c r="V213" s="128" t="s">
        <v>904</v>
      </c>
      <c r="W213" s="3"/>
      <c r="X213" s="3"/>
      <c r="Y213" s="128" t="s">
        <v>904</v>
      </c>
      <c r="Z213" s="3"/>
      <c r="AA213" s="3"/>
      <c r="AB213" s="3"/>
      <c r="AC213" s="3"/>
      <c r="AD213" s="3"/>
      <c r="AE213" s="3"/>
      <c r="AF213" s="3"/>
      <c r="AG213" s="3"/>
    </row>
    <row r="214" customFormat="false" ht="15" hidden="false" customHeight="false" outlineLevel="0" collapsed="false">
      <c r="A214" s="94" t="str">
        <f aca="false">H214&amp;J214</f>
        <v>LLC_BI__Spread_Statement_Period__cLLC_BI__Is_Fiscal_Year__c</v>
      </c>
      <c r="B214" s="95" t="str">
        <f aca="false">IF(N214&lt;&gt;"",  IF(O214&lt;&gt;"", N214&amp;", "&amp;O214,N214),"")</f>
        <v>Boolean (True/False)</v>
      </c>
      <c r="C214" s="104" t="n">
        <v>19</v>
      </c>
      <c r="D214" s="3"/>
      <c r="E214" s="134" t="s">
        <v>945</v>
      </c>
      <c r="F214" s="259" t="s">
        <v>899</v>
      </c>
      <c r="G214" s="106" t="s">
        <v>88</v>
      </c>
      <c r="H214" s="195" t="s">
        <v>87</v>
      </c>
      <c r="I214" s="100" t="s">
        <v>404</v>
      </c>
      <c r="J214" s="252" t="s">
        <v>403</v>
      </c>
      <c r="K214" s="110" t="str">
        <f aca="false">_xlfn.CONCAT(H214,".",J214)</f>
        <v>LLC_BI__Spread_Statement_Period__c.LLC_BI__Is_Fiscal_Year__c</v>
      </c>
      <c r="L214" s="106" t="s">
        <v>1076</v>
      </c>
      <c r="M214" s="157" t="s">
        <v>927</v>
      </c>
      <c r="N214" s="165" t="s">
        <v>928</v>
      </c>
      <c r="O214" s="186"/>
      <c r="P214" s="106"/>
      <c r="Q214" s="3"/>
      <c r="R214" s="3"/>
      <c r="S214" s="3"/>
      <c r="T214" s="104" t="s">
        <v>903</v>
      </c>
      <c r="U214" s="3"/>
      <c r="V214" s="128" t="s">
        <v>904</v>
      </c>
      <c r="W214" s="3"/>
      <c r="X214" s="3"/>
      <c r="Y214" s="128" t="s">
        <v>904</v>
      </c>
      <c r="Z214" s="3"/>
      <c r="AA214" s="3"/>
      <c r="AB214" s="3"/>
      <c r="AC214" s="3"/>
      <c r="AD214" s="3"/>
      <c r="AE214" s="3"/>
      <c r="AF214" s="3"/>
      <c r="AG214" s="3"/>
    </row>
    <row r="215" customFormat="false" ht="30" hidden="false" customHeight="false" outlineLevel="0" collapsed="false">
      <c r="A215" s="94" t="str">
        <f aca="false">H215&amp;J215</f>
        <v>LLC_BI__Spread_Statement_Period__cLLC_BI__Is_Flex_Enabled_Debt_Schedule__c</v>
      </c>
      <c r="B215" s="95" t="str">
        <f aca="false">IF(N215&lt;&gt;"",  IF(O215&lt;&gt;"", N215&amp;", "&amp;O215,N215),"")</f>
        <v>Boolean (True/False)</v>
      </c>
      <c r="C215" s="104" t="n">
        <v>20</v>
      </c>
      <c r="D215" s="3" t="s">
        <v>944</v>
      </c>
      <c r="E215" s="134" t="s">
        <v>945</v>
      </c>
      <c r="F215" s="259" t="s">
        <v>899</v>
      </c>
      <c r="G215" s="109" t="s">
        <v>88</v>
      </c>
      <c r="H215" s="195" t="s">
        <v>87</v>
      </c>
      <c r="I215" s="100" t="s">
        <v>448</v>
      </c>
      <c r="J215" s="252" t="s">
        <v>447</v>
      </c>
      <c r="K215" s="110" t="str">
        <f aca="false">_xlfn.CONCAT(H215,".",J215)</f>
        <v>LLC_BI__Spread_Statement_Period__c.LLC_BI__Is_Flex_Enabled_Debt_Schedule__c</v>
      </c>
      <c r="L215" s="106" t="s">
        <v>1077</v>
      </c>
      <c r="M215" s="157" t="s">
        <v>927</v>
      </c>
      <c r="N215" s="165" t="s">
        <v>928</v>
      </c>
      <c r="O215" s="186"/>
      <c r="P215" s="106"/>
      <c r="Q215" s="3"/>
      <c r="R215" s="3"/>
      <c r="S215" s="3"/>
      <c r="T215" s="104" t="s">
        <v>903</v>
      </c>
      <c r="U215" s="3"/>
      <c r="V215" s="128" t="s">
        <v>904</v>
      </c>
      <c r="W215" s="3"/>
      <c r="X215" s="3"/>
      <c r="Y215" s="128" t="s">
        <v>904</v>
      </c>
      <c r="Z215" s="3"/>
      <c r="AA215" s="3"/>
      <c r="AB215" s="3"/>
      <c r="AC215" s="3"/>
      <c r="AD215" s="3"/>
      <c r="AE215" s="3"/>
      <c r="AF215" s="3"/>
      <c r="AG215" s="3"/>
    </row>
    <row r="216" customFormat="false" ht="15" hidden="false" customHeight="false" outlineLevel="0" collapsed="false">
      <c r="A216" s="94" t="str">
        <f aca="false">H216&amp;J216</f>
        <v>LLC_BI__Spread_Statement_Period__cLLC_BI__Is_Global_Analysis_Year__c</v>
      </c>
      <c r="B216" s="95" t="str">
        <f aca="false">IF(N216&lt;&gt;"",  IF(O216&lt;&gt;"", N216&amp;", "&amp;O216,N216),"")</f>
        <v>Boolean (True/False)</v>
      </c>
      <c r="C216" s="104" t="n">
        <v>21</v>
      </c>
      <c r="D216" s="3"/>
      <c r="E216" s="134" t="s">
        <v>945</v>
      </c>
      <c r="F216" s="134" t="s">
        <v>945</v>
      </c>
      <c r="G216" s="106" t="s">
        <v>88</v>
      </c>
      <c r="H216" s="195" t="s">
        <v>87</v>
      </c>
      <c r="I216" s="100" t="s">
        <v>407</v>
      </c>
      <c r="J216" s="252" t="s">
        <v>406</v>
      </c>
      <c r="K216" s="110" t="str">
        <f aca="false">_xlfn.CONCAT(H216,".",J216)</f>
        <v>LLC_BI__Spread_Statement_Period__c.LLC_BI__Is_Global_Analysis_Year__c</v>
      </c>
      <c r="L216" s="106" t="s">
        <v>1078</v>
      </c>
      <c r="M216" s="157" t="s">
        <v>927</v>
      </c>
      <c r="N216" s="165" t="s">
        <v>928</v>
      </c>
      <c r="O216" s="186"/>
      <c r="P216" s="106"/>
      <c r="Q216" s="3"/>
      <c r="R216" s="3"/>
      <c r="S216" s="3"/>
      <c r="T216" s="104" t="s">
        <v>903</v>
      </c>
      <c r="U216" s="3"/>
      <c r="V216" s="128" t="s">
        <v>904</v>
      </c>
      <c r="W216" s="3"/>
      <c r="X216" s="3"/>
      <c r="Y216" s="128" t="s">
        <v>904</v>
      </c>
      <c r="Z216" s="3"/>
      <c r="AA216" s="3"/>
      <c r="AB216" s="3"/>
      <c r="AC216" s="3"/>
      <c r="AD216" s="3"/>
      <c r="AE216" s="3"/>
      <c r="AF216" s="3"/>
      <c r="AG216" s="3"/>
    </row>
    <row r="217" customFormat="false" ht="15" hidden="false" customHeight="false" outlineLevel="0" collapsed="false">
      <c r="A217" s="94" t="str">
        <f aca="false">H217&amp;J217</f>
        <v>LLC_BI__Spread_Statement_Period__cLastModifiedById</v>
      </c>
      <c r="B217" s="95" t="n">
        <f aca="false">IF(N217&lt;&gt;"",  IF(O217&lt;&gt;"", N217&amp;", "&amp;O217,N217),"")</f>
        <v>18</v>
      </c>
      <c r="C217" s="104" t="n">
        <v>22</v>
      </c>
      <c r="D217" s="3" t="s">
        <v>905</v>
      </c>
      <c r="E217" s="134" t="s">
        <v>945</v>
      </c>
      <c r="F217" s="134" t="s">
        <v>945</v>
      </c>
      <c r="G217" s="106" t="s">
        <v>88</v>
      </c>
      <c r="H217" s="195" t="s">
        <v>87</v>
      </c>
      <c r="I217" s="100" t="s">
        <v>916</v>
      </c>
      <c r="J217" s="252" t="s">
        <v>175</v>
      </c>
      <c r="K217" s="110" t="str">
        <f aca="false">_xlfn.CONCAT(H217,".",J217)</f>
        <v>LLC_BI__Spread_Statement_Period__c.LastModifiedById</v>
      </c>
      <c r="L217" s="106" t="s">
        <v>917</v>
      </c>
      <c r="M217" s="157" t="s">
        <v>908</v>
      </c>
      <c r="N217" s="186" t="n">
        <v>18</v>
      </c>
      <c r="O217" s="186"/>
      <c r="P217" s="106"/>
      <c r="Q217" s="3"/>
      <c r="R217" s="3"/>
      <c r="S217" s="3"/>
      <c r="T217" s="104" t="s">
        <v>903</v>
      </c>
      <c r="U217" s="3"/>
      <c r="V217" s="128" t="s">
        <v>904</v>
      </c>
      <c r="W217" s="3"/>
      <c r="X217" s="3"/>
      <c r="Y217" s="128" t="s">
        <v>904</v>
      </c>
      <c r="Z217" s="3"/>
      <c r="AA217" s="3"/>
      <c r="AB217" s="3"/>
      <c r="AC217" s="3"/>
      <c r="AD217" s="3"/>
      <c r="AE217" s="3"/>
      <c r="AF217" s="3"/>
      <c r="AG217" s="3"/>
    </row>
    <row r="218" customFormat="false" ht="15" hidden="false" customHeight="false" outlineLevel="0" collapsed="false">
      <c r="A218" s="94" t="str">
        <f aca="false">H218&amp;J218</f>
        <v>LLC_BI__Spread_Statement_Period__cLastModifiedDate</v>
      </c>
      <c r="B218" s="95" t="str">
        <f aca="false">IF(N218&lt;&gt;"",  IF(O218&lt;&gt;"", N218&amp;", "&amp;O218,N218),"")</f>
        <v/>
      </c>
      <c r="C218" s="104" t="n">
        <v>23</v>
      </c>
      <c r="D218" s="106" t="s">
        <v>905</v>
      </c>
      <c r="E218" s="134" t="s">
        <v>945</v>
      </c>
      <c r="F218" s="259" t="s">
        <v>899</v>
      </c>
      <c r="G218" s="106" t="s">
        <v>88</v>
      </c>
      <c r="H218" s="195" t="s">
        <v>87</v>
      </c>
      <c r="I218" s="120" t="s">
        <v>173</v>
      </c>
      <c r="J218" s="278" t="s">
        <v>172</v>
      </c>
      <c r="K218" s="3" t="str">
        <f aca="false">_xlfn.CONCAT(H218,".",J218)</f>
        <v>LLC_BI__Spread_Statement_Period__c.LastModifiedDate</v>
      </c>
      <c r="L218" s="106" t="s">
        <v>918</v>
      </c>
      <c r="M218" s="223" t="s">
        <v>910</v>
      </c>
      <c r="N218" s="186"/>
      <c r="O218" s="186"/>
      <c r="P218" s="288" t="s">
        <v>903</v>
      </c>
      <c r="Q218" s="202" t="s">
        <v>903</v>
      </c>
      <c r="R218" s="202"/>
      <c r="S218" s="202" t="s">
        <v>903</v>
      </c>
      <c r="T218" s="104" t="s">
        <v>903</v>
      </c>
      <c r="U218" s="3"/>
      <c r="V218" s="128" t="s">
        <v>904</v>
      </c>
      <c r="W218" s="3"/>
      <c r="X218" s="3"/>
      <c r="Y218" s="128" t="s">
        <v>904</v>
      </c>
      <c r="Z218" s="3"/>
      <c r="AA218" s="3"/>
      <c r="AB218" s="3"/>
      <c r="AC218" s="3"/>
      <c r="AD218" s="3"/>
      <c r="AE218" s="3"/>
      <c r="AF218" s="3"/>
      <c r="AG218" s="3"/>
    </row>
    <row r="219" customFormat="false" ht="15" hidden="false" customHeight="false" outlineLevel="0" collapsed="false">
      <c r="A219" s="94" t="str">
        <f aca="false">H219&amp;J219</f>
        <v>LLC_BI__Spread_Statement_Period__cLLC_BI__Month__c</v>
      </c>
      <c r="B219" s="95" t="str">
        <f aca="false">IF(N219&lt;&gt;"",  IF(O219&lt;&gt;"", N219&amp;", "&amp;O219,N219),"")</f>
        <v>18, 0</v>
      </c>
      <c r="C219" s="104" t="n">
        <v>24</v>
      </c>
      <c r="D219" s="3" t="s">
        <v>944</v>
      </c>
      <c r="E219" s="134" t="s">
        <v>945</v>
      </c>
      <c r="F219" s="259" t="s">
        <v>899</v>
      </c>
      <c r="G219" s="106" t="s">
        <v>88</v>
      </c>
      <c r="H219" s="195" t="s">
        <v>87</v>
      </c>
      <c r="I219" s="100" t="s">
        <v>363</v>
      </c>
      <c r="J219" s="252" t="s">
        <v>362</v>
      </c>
      <c r="K219" s="110" t="str">
        <f aca="false">_xlfn.CONCAT(H219,".",J219)</f>
        <v>LLC_BI__Spread_Statement_Period__c.LLC_BI__Month__c</v>
      </c>
      <c r="L219" s="106" t="s">
        <v>1079</v>
      </c>
      <c r="M219" s="157" t="s">
        <v>990</v>
      </c>
      <c r="N219" s="186" t="n">
        <v>18</v>
      </c>
      <c r="O219" s="186" t="n">
        <v>0</v>
      </c>
      <c r="P219" s="106"/>
      <c r="Q219" s="3"/>
      <c r="R219" s="3"/>
      <c r="S219" s="3"/>
      <c r="T219" s="104" t="s">
        <v>903</v>
      </c>
      <c r="U219" s="3"/>
      <c r="V219" s="104" t="s">
        <v>903</v>
      </c>
      <c r="W219" s="3"/>
      <c r="X219" s="3"/>
      <c r="Y219" s="128" t="s">
        <v>904</v>
      </c>
      <c r="Z219" s="3"/>
      <c r="AA219" s="3"/>
      <c r="AB219" s="3"/>
      <c r="AC219" s="3"/>
      <c r="AD219" s="3"/>
      <c r="AE219" s="3"/>
      <c r="AF219" s="3"/>
      <c r="AG219" s="3"/>
    </row>
    <row r="220" customFormat="false" ht="15" hidden="false" customHeight="false" outlineLevel="0" collapsed="false">
      <c r="A220" s="94" t="str">
        <f aca="false">H220&amp;J220</f>
        <v>LLC_BI__Spread_Statement_Period__cLLC_BI__Number_of_Periods__c</v>
      </c>
      <c r="B220" s="95" t="str">
        <f aca="false">IF(N220&lt;&gt;"",  IF(O220&lt;&gt;"", N220&amp;", "&amp;O220,N220),"")</f>
        <v>18, 0</v>
      </c>
      <c r="C220" s="104" t="n">
        <v>25</v>
      </c>
      <c r="D220" s="3"/>
      <c r="E220" s="134" t="s">
        <v>945</v>
      </c>
      <c r="F220" s="259" t="s">
        <v>899</v>
      </c>
      <c r="G220" s="106" t="s">
        <v>88</v>
      </c>
      <c r="H220" s="195" t="s">
        <v>87</v>
      </c>
      <c r="I220" s="100" t="s">
        <v>388</v>
      </c>
      <c r="J220" s="252" t="s">
        <v>387</v>
      </c>
      <c r="K220" s="110" t="str">
        <f aca="false">_xlfn.CONCAT(H220,".",J220)</f>
        <v>LLC_BI__Spread_Statement_Period__c.LLC_BI__Number_of_Periods__c</v>
      </c>
      <c r="L220" s="106" t="s">
        <v>1080</v>
      </c>
      <c r="M220" s="157" t="s">
        <v>990</v>
      </c>
      <c r="N220" s="186" t="n">
        <v>18</v>
      </c>
      <c r="O220" s="186" t="n">
        <v>0</v>
      </c>
      <c r="P220" s="106"/>
      <c r="Q220" s="3"/>
      <c r="R220" s="3"/>
      <c r="S220" s="3"/>
      <c r="T220" s="104" t="s">
        <v>903</v>
      </c>
      <c r="U220" s="3"/>
      <c r="V220" s="128" t="s">
        <v>904</v>
      </c>
      <c r="W220" s="3"/>
      <c r="X220" s="3"/>
      <c r="Y220" s="128" t="s">
        <v>904</v>
      </c>
      <c r="Z220" s="3"/>
      <c r="AA220" s="3"/>
      <c r="AB220" s="3"/>
      <c r="AC220" s="3"/>
      <c r="AD220" s="3"/>
      <c r="AE220" s="3"/>
      <c r="AF220" s="3"/>
      <c r="AG220" s="3"/>
    </row>
    <row r="221" customFormat="false" ht="15" hidden="false" customHeight="false" outlineLevel="0" collapsed="false">
      <c r="A221" s="94" t="str">
        <f aca="false">H221&amp;J221</f>
        <v>LLC_BI__Spread_Statement_Period__cLLC_BI__Period_Key__c</v>
      </c>
      <c r="B221" s="95" t="n">
        <f aca="false">IF(N221&lt;&gt;"",  IF(O221&lt;&gt;"", N221&amp;", "&amp;O221,N221),"")</f>
        <v>18</v>
      </c>
      <c r="C221" s="104" t="n">
        <v>26</v>
      </c>
      <c r="D221" s="3" t="s">
        <v>944</v>
      </c>
      <c r="E221" s="134" t="s">
        <v>945</v>
      </c>
      <c r="F221" s="259" t="s">
        <v>899</v>
      </c>
      <c r="G221" s="106" t="s">
        <v>88</v>
      </c>
      <c r="H221" s="195" t="s">
        <v>87</v>
      </c>
      <c r="I221" s="100" t="s">
        <v>391</v>
      </c>
      <c r="J221" s="252" t="s">
        <v>390</v>
      </c>
      <c r="K221" s="110" t="str">
        <f aca="false">_xlfn.CONCAT(H221,".",J221)</f>
        <v>LLC_BI__Spread_Statement_Period__c.LLC_BI__Period_Key__c</v>
      </c>
      <c r="L221" s="106" t="s">
        <v>1081</v>
      </c>
      <c r="M221" s="157" t="s">
        <v>1066</v>
      </c>
      <c r="N221" s="186" t="n">
        <v>18</v>
      </c>
      <c r="O221" s="186"/>
      <c r="P221" s="106"/>
      <c r="Q221" s="3"/>
      <c r="R221" s="3"/>
      <c r="S221" s="3"/>
      <c r="T221" s="104" t="s">
        <v>903</v>
      </c>
      <c r="U221" s="3"/>
      <c r="V221" s="128" t="s">
        <v>904</v>
      </c>
      <c r="W221" s="3"/>
      <c r="X221" s="3"/>
      <c r="Y221" s="128" t="s">
        <v>904</v>
      </c>
      <c r="Z221" s="3"/>
      <c r="AA221" s="3"/>
      <c r="AB221" s="3"/>
      <c r="AC221" s="3"/>
      <c r="AD221" s="3"/>
      <c r="AE221" s="3"/>
      <c r="AF221" s="3"/>
      <c r="AG221" s="3"/>
    </row>
    <row r="222" customFormat="false" ht="15" hidden="true" customHeight="false" outlineLevel="0" collapsed="false">
      <c r="A222" s="94" t="str">
        <f aca="false">H222&amp;J222</f>
        <v>LLC_BI__Spread_Statement_Period__cLLC_BI__Period_Out_Of_Range__c</v>
      </c>
      <c r="B222" s="95" t="str">
        <f aca="false">IF(N222&lt;&gt;"",  IF(O222&lt;&gt;"", N222&amp;", "&amp;O222,N222),"")</f>
        <v/>
      </c>
      <c r="C222" s="137" t="n">
        <v>27</v>
      </c>
      <c r="D222" s="153" t="s">
        <v>944</v>
      </c>
      <c r="E222" s="139" t="s">
        <v>945</v>
      </c>
      <c r="F222" s="139" t="s">
        <v>899</v>
      </c>
      <c r="G222" s="289" t="s">
        <v>88</v>
      </c>
      <c r="H222" s="290" t="s">
        <v>87</v>
      </c>
      <c r="I222" s="291" t="s">
        <v>369</v>
      </c>
      <c r="J222" s="292" t="s">
        <v>368</v>
      </c>
      <c r="K222" s="145" t="str">
        <f aca="false">_xlfn.CONCAT(H222,".",J222)</f>
        <v>LLC_BI__Spread_Statement_Period__c.LLC_BI__Period_Out_Of_Range__c</v>
      </c>
      <c r="L222" s="289" t="s">
        <v>1082</v>
      </c>
      <c r="M222" s="293" t="s">
        <v>978</v>
      </c>
      <c r="N222" s="294"/>
      <c r="O222" s="294"/>
      <c r="P222" s="289"/>
      <c r="Q222" s="153"/>
      <c r="R222" s="153"/>
      <c r="S222" s="153"/>
      <c r="T222" s="295"/>
      <c r="U222" s="153"/>
      <c r="V222" s="296" t="s">
        <v>904</v>
      </c>
      <c r="W222" s="153"/>
      <c r="X222" s="153"/>
      <c r="Y222" s="153"/>
      <c r="Z222" s="153"/>
      <c r="AA222" s="153"/>
      <c r="AB222" s="153"/>
      <c r="AC222" s="153"/>
      <c r="AD222" s="153"/>
      <c r="AE222" s="153"/>
      <c r="AF222" s="153"/>
      <c r="AG222" s="153"/>
      <c r="AH222" s="3" t="s">
        <v>903</v>
      </c>
    </row>
    <row r="223" customFormat="false" ht="30" hidden="false" customHeight="false" outlineLevel="0" collapsed="false">
      <c r="A223" s="94" t="str">
        <f aca="false">H223&amp;J223</f>
        <v>LLC_BI__Spread_Statement_Period__cLLC_BI__Project_from_Period__c</v>
      </c>
      <c r="B223" s="95" t="n">
        <f aca="false">IF(N223&lt;&gt;"",  IF(O223&lt;&gt;"", N223&amp;", "&amp;O223,N223),"")</f>
        <v>18</v>
      </c>
      <c r="C223" s="104" t="n">
        <v>28</v>
      </c>
      <c r="D223" s="3"/>
      <c r="E223" s="134" t="s">
        <v>945</v>
      </c>
      <c r="F223" s="259" t="s">
        <v>899</v>
      </c>
      <c r="G223" s="203" t="s">
        <v>88</v>
      </c>
      <c r="H223" s="99" t="s">
        <v>87</v>
      </c>
      <c r="I223" s="279" t="s">
        <v>430</v>
      </c>
      <c r="J223" s="280" t="s">
        <v>429</v>
      </c>
      <c r="K223" s="110" t="str">
        <f aca="false">_xlfn.CONCAT(H223,".",J223)</f>
        <v>LLC_BI__Spread_Statement_Period__c.LLC_BI__Project_from_Period__c</v>
      </c>
      <c r="L223" s="106" t="s">
        <v>1083</v>
      </c>
      <c r="M223" s="157" t="s">
        <v>938</v>
      </c>
      <c r="N223" s="186" t="n">
        <v>18</v>
      </c>
      <c r="O223" s="186"/>
      <c r="P223" s="106"/>
      <c r="Q223" s="3"/>
      <c r="R223" s="3"/>
      <c r="S223" s="3"/>
      <c r="T223" s="104" t="s">
        <v>903</v>
      </c>
      <c r="U223" s="3"/>
      <c r="V223" s="128" t="s">
        <v>904</v>
      </c>
      <c r="W223" s="3"/>
      <c r="X223" s="3"/>
      <c r="Y223" s="128" t="s">
        <v>904</v>
      </c>
      <c r="Z223" s="3"/>
      <c r="AA223" s="3"/>
      <c r="AB223" s="3"/>
      <c r="AC223" s="3"/>
      <c r="AD223" s="3"/>
      <c r="AE223" s="3"/>
      <c r="AF223" s="3"/>
      <c r="AG223" s="3"/>
    </row>
    <row r="224" customFormat="false" ht="15" hidden="false" customHeight="false" outlineLevel="0" collapsed="false">
      <c r="A224" s="94" t="str">
        <f aca="false">H224&amp;J224</f>
        <v>LLC_BI__Spread_Statement_Period__cLLC_BI__Selected__c</v>
      </c>
      <c r="B224" s="95" t="str">
        <f aca="false">IF(N224&lt;&gt;"",  IF(O224&lt;&gt;"", N224&amp;", "&amp;O224,N224),"")</f>
        <v>Boolean (True/False)</v>
      </c>
      <c r="C224" s="104" t="n">
        <v>29</v>
      </c>
      <c r="D224" s="3" t="s">
        <v>944</v>
      </c>
      <c r="E224" s="134" t="s">
        <v>945</v>
      </c>
      <c r="F224" s="259" t="s">
        <v>899</v>
      </c>
      <c r="G224" s="106" t="s">
        <v>88</v>
      </c>
      <c r="H224" s="195" t="s">
        <v>87</v>
      </c>
      <c r="I224" s="100" t="s">
        <v>395</v>
      </c>
      <c r="J224" s="252" t="s">
        <v>394</v>
      </c>
      <c r="K224" s="110" t="str">
        <f aca="false">_xlfn.CONCAT(H224,".",J224)</f>
        <v>LLC_BI__Spread_Statement_Period__c.LLC_BI__Selected__c</v>
      </c>
      <c r="L224" s="106" t="s">
        <v>1084</v>
      </c>
      <c r="M224" s="157" t="s">
        <v>927</v>
      </c>
      <c r="N224" s="165" t="s">
        <v>928</v>
      </c>
      <c r="O224" s="186"/>
      <c r="P224" s="106"/>
      <c r="Q224" s="3"/>
      <c r="R224" s="3"/>
      <c r="S224" s="3"/>
      <c r="T224" s="104" t="s">
        <v>903</v>
      </c>
      <c r="U224" s="3"/>
      <c r="V224" s="128" t="s">
        <v>904</v>
      </c>
      <c r="W224" s="3"/>
      <c r="X224" s="3"/>
      <c r="Y224" s="128" t="s">
        <v>904</v>
      </c>
      <c r="Z224" s="3"/>
      <c r="AA224" s="3"/>
      <c r="AB224" s="3"/>
      <c r="AC224" s="3"/>
      <c r="AD224" s="3"/>
      <c r="AE224" s="3"/>
      <c r="AF224" s="3"/>
      <c r="AG224" s="3"/>
    </row>
    <row r="225" customFormat="false" ht="15" hidden="false" customHeight="false" outlineLevel="0" collapsed="false">
      <c r="A225" s="94" t="str">
        <f aca="false">H225&amp;J225</f>
        <v>LLC_BI__Spread_Statement_Period__cLLC_BI__Selected_In_Global__c</v>
      </c>
      <c r="B225" s="95" t="str">
        <f aca="false">IF(N225&lt;&gt;"",  IF(O225&lt;&gt;"", N225&amp;", "&amp;O225,N225),"")</f>
        <v>Boolean (True/False)</v>
      </c>
      <c r="C225" s="104" t="n">
        <v>30</v>
      </c>
      <c r="D225" s="3" t="s">
        <v>944</v>
      </c>
      <c r="E225" s="134" t="s">
        <v>945</v>
      </c>
      <c r="F225" s="259" t="s">
        <v>899</v>
      </c>
      <c r="G225" s="106" t="s">
        <v>88</v>
      </c>
      <c r="H225" s="195" t="s">
        <v>87</v>
      </c>
      <c r="I225" s="100" t="s">
        <v>411</v>
      </c>
      <c r="J225" s="252" t="s">
        <v>410</v>
      </c>
      <c r="K225" s="110" t="str">
        <f aca="false">_xlfn.CONCAT(H225,".",J225)</f>
        <v>LLC_BI__Spread_Statement_Period__c.LLC_BI__Selected_In_Global__c</v>
      </c>
      <c r="L225" s="106" t="s">
        <v>1085</v>
      </c>
      <c r="M225" s="157" t="s">
        <v>927</v>
      </c>
      <c r="N225" s="165" t="s">
        <v>928</v>
      </c>
      <c r="O225" s="186"/>
      <c r="P225" s="106"/>
      <c r="Q225" s="3"/>
      <c r="R225" s="3"/>
      <c r="S225" s="3"/>
      <c r="T225" s="104" t="s">
        <v>903</v>
      </c>
      <c r="U225" s="3"/>
      <c r="V225" s="128" t="s">
        <v>904</v>
      </c>
      <c r="W225" s="3"/>
      <c r="X225" s="3"/>
      <c r="Y225" s="128" t="s">
        <v>904</v>
      </c>
      <c r="Z225" s="3"/>
      <c r="AA225" s="3"/>
      <c r="AB225" s="3"/>
      <c r="AC225" s="3"/>
      <c r="AD225" s="3"/>
      <c r="AE225" s="3"/>
      <c r="AF225" s="3"/>
      <c r="AG225" s="3"/>
    </row>
    <row r="226" customFormat="false" ht="15" hidden="false" customHeight="false" outlineLevel="0" collapsed="false">
      <c r="A226" s="94" t="str">
        <f aca="false">H226&amp;J226</f>
        <v>LLC_BI__Spread_Statement_Period__cLLC_BI__Source__c</v>
      </c>
      <c r="B226" s="95" t="str">
        <f aca="false">IF(N226&lt;&gt;"",  IF(O226&lt;&gt;"", N226&amp;", "&amp;O226,N226),"")</f>
        <v>See picklist options for lengths</v>
      </c>
      <c r="C226" s="104" t="n">
        <v>31</v>
      </c>
      <c r="D226" s="3" t="s">
        <v>944</v>
      </c>
      <c r="E226" s="134" t="s">
        <v>945</v>
      </c>
      <c r="F226" s="259" t="s">
        <v>899</v>
      </c>
      <c r="G226" s="106" t="s">
        <v>88</v>
      </c>
      <c r="H226" s="195" t="s">
        <v>87</v>
      </c>
      <c r="I226" s="100" t="s">
        <v>398</v>
      </c>
      <c r="J226" s="252" t="s">
        <v>397</v>
      </c>
      <c r="K226" s="110" t="str">
        <f aca="false">_xlfn.CONCAT(H226,".",J226)</f>
        <v>LLC_BI__Spread_Statement_Period__c.LLC_BI__Source__c</v>
      </c>
      <c r="L226" s="106" t="s">
        <v>1086</v>
      </c>
      <c r="M226" s="157" t="s">
        <v>913</v>
      </c>
      <c r="N226" s="186" t="s">
        <v>914</v>
      </c>
      <c r="O226" s="186"/>
      <c r="P226" s="106"/>
      <c r="Q226" s="3"/>
      <c r="R226" s="3"/>
      <c r="S226" s="3"/>
      <c r="T226" s="104" t="s">
        <v>903</v>
      </c>
      <c r="U226" s="3"/>
      <c r="V226" s="128" t="s">
        <v>904</v>
      </c>
      <c r="W226" s="3"/>
      <c r="X226" s="3"/>
      <c r="Y226" s="128" t="s">
        <v>904</v>
      </c>
      <c r="Z226" s="3"/>
      <c r="AA226" s="3"/>
      <c r="AB226" s="3"/>
      <c r="AC226" s="3"/>
      <c r="AD226" s="3"/>
      <c r="AE226" s="3"/>
      <c r="AF226" s="3"/>
      <c r="AG226" s="3"/>
    </row>
    <row r="227" customFormat="false" ht="15" hidden="false" customHeight="false" outlineLevel="0" collapsed="false">
      <c r="A227" s="94" t="str">
        <f aca="false">H227&amp;J227</f>
        <v>LLC_BI__Spread_Statement_Period__cLLC_BI__Source_Currency__c</v>
      </c>
      <c r="B227" s="95" t="str">
        <f aca="false">IF(N227&lt;&gt;"",  IF(O227&lt;&gt;"", N227&amp;", "&amp;O227,N227),"")</f>
        <v>See picklist options for lengths</v>
      </c>
      <c r="C227" s="104" t="n">
        <v>32</v>
      </c>
      <c r="D227" s="3"/>
      <c r="E227" s="134" t="s">
        <v>945</v>
      </c>
      <c r="F227" s="259" t="s">
        <v>899</v>
      </c>
      <c r="G227" s="106" t="s">
        <v>88</v>
      </c>
      <c r="H227" s="195" t="s">
        <v>87</v>
      </c>
      <c r="I227" s="100" t="s">
        <v>460</v>
      </c>
      <c r="J227" s="252" t="s">
        <v>459</v>
      </c>
      <c r="K227" s="110" t="str">
        <f aca="false">_xlfn.CONCAT(H227,".",J227)</f>
        <v>LLC_BI__Spread_Statement_Period__c.LLC_BI__Source_Currency__c</v>
      </c>
      <c r="L227" s="106" t="s">
        <v>1087</v>
      </c>
      <c r="M227" s="157" t="s">
        <v>913</v>
      </c>
      <c r="N227" s="186" t="s">
        <v>914</v>
      </c>
      <c r="O227" s="186"/>
      <c r="P227" s="106"/>
      <c r="Q227" s="3"/>
      <c r="R227" s="3"/>
      <c r="S227" s="3"/>
      <c r="T227" s="104" t="s">
        <v>903</v>
      </c>
      <c r="U227" s="3"/>
      <c r="V227" s="128" t="s">
        <v>904</v>
      </c>
      <c r="W227" s="3"/>
      <c r="X227" s="3"/>
      <c r="Y227" s="128" t="s">
        <v>904</v>
      </c>
      <c r="Z227" s="3"/>
      <c r="AA227" s="3"/>
      <c r="AB227" s="3"/>
      <c r="AC227" s="3"/>
      <c r="AD227" s="3"/>
      <c r="AE227" s="3"/>
      <c r="AF227" s="3"/>
      <c r="AG227" s="3"/>
    </row>
    <row r="228" customFormat="false" ht="30" hidden="false" customHeight="false" outlineLevel="0" collapsed="false">
      <c r="A228" s="94" t="str">
        <f aca="false">H228&amp;J228</f>
        <v>LLC_BI__Spread_Statement_Period__cLLC_BI__Spread_Projections_Template__c</v>
      </c>
      <c r="B228" s="95" t="n">
        <f aca="false">IF(N228&lt;&gt;"",  IF(O228&lt;&gt;"", N228&amp;", "&amp;O228,N228),"")</f>
        <v>18</v>
      </c>
      <c r="C228" s="104" t="n">
        <v>33</v>
      </c>
      <c r="D228" s="3"/>
      <c r="E228" s="134" t="s">
        <v>945</v>
      </c>
      <c r="F228" s="259" t="s">
        <v>899</v>
      </c>
      <c r="G228" s="203" t="s">
        <v>88</v>
      </c>
      <c r="H228" s="99" t="s">
        <v>87</v>
      </c>
      <c r="I228" s="279" t="s">
        <v>78</v>
      </c>
      <c r="J228" s="280" t="s">
        <v>77</v>
      </c>
      <c r="K228" s="110" t="str">
        <f aca="false">_xlfn.CONCAT(H228,".",J228)</f>
        <v>LLC_BI__Spread_Statement_Period__c.LLC_BI__Spread_Projections_Template__c</v>
      </c>
      <c r="L228" s="106" t="s">
        <v>1088</v>
      </c>
      <c r="M228" s="157" t="s">
        <v>1089</v>
      </c>
      <c r="N228" s="186" t="n">
        <v>18</v>
      </c>
      <c r="O228" s="186"/>
      <c r="P228" s="106"/>
      <c r="Q228" s="3"/>
      <c r="R228" s="3"/>
      <c r="S228" s="3"/>
      <c r="T228" s="104" t="s">
        <v>903</v>
      </c>
      <c r="U228" s="3"/>
      <c r="V228" s="128" t="s">
        <v>904</v>
      </c>
      <c r="W228" s="3"/>
      <c r="X228" s="3"/>
      <c r="Y228" s="128" t="s">
        <v>904</v>
      </c>
      <c r="Z228" s="3"/>
      <c r="AA228" s="3"/>
      <c r="AB228" s="3"/>
      <c r="AC228" s="3"/>
      <c r="AD228" s="3"/>
      <c r="AE228" s="3"/>
      <c r="AF228" s="3"/>
      <c r="AG228" s="3"/>
    </row>
    <row r="229" customFormat="false" ht="15" hidden="false" customHeight="false" outlineLevel="0" collapsed="false">
      <c r="A229" s="94" t="str">
        <f aca="false">H229&amp;J229</f>
        <v>LLC_BI__Spread_Statement_Period__cName</v>
      </c>
      <c r="B229" s="95" t="n">
        <f aca="false">IF(N229&lt;&gt;"",  IF(O229&lt;&gt;"", N229&amp;", "&amp;O229,N229),"")</f>
        <v>80</v>
      </c>
      <c r="C229" s="104" t="n">
        <v>34</v>
      </c>
      <c r="D229" s="106" t="s">
        <v>905</v>
      </c>
      <c r="E229" s="134" t="s">
        <v>945</v>
      </c>
      <c r="F229" s="259" t="s">
        <v>899</v>
      </c>
      <c r="G229" s="106" t="s">
        <v>88</v>
      </c>
      <c r="H229" s="195" t="s">
        <v>87</v>
      </c>
      <c r="I229" s="100" t="s">
        <v>342</v>
      </c>
      <c r="J229" s="252" t="s">
        <v>28</v>
      </c>
      <c r="K229" s="110" t="str">
        <f aca="false">_xlfn.CONCAT(H229,".",J229)</f>
        <v>LLC_BI__Spread_Statement_Period__c.Name</v>
      </c>
      <c r="L229" s="106"/>
      <c r="M229" s="157" t="s">
        <v>993</v>
      </c>
      <c r="N229" s="186" t="n">
        <v>80</v>
      </c>
      <c r="O229" s="186"/>
      <c r="P229" s="106"/>
      <c r="Q229" s="3"/>
      <c r="R229" s="3"/>
      <c r="S229" s="3"/>
      <c r="T229" s="104" t="s">
        <v>903</v>
      </c>
      <c r="U229" s="3"/>
      <c r="V229" s="128" t="s">
        <v>904</v>
      </c>
      <c r="W229" s="3"/>
      <c r="X229" s="3"/>
      <c r="Y229" s="128" t="s">
        <v>904</v>
      </c>
      <c r="Z229" s="3"/>
      <c r="AA229" s="3"/>
      <c r="AB229" s="3"/>
      <c r="AC229" s="3"/>
      <c r="AD229" s="3"/>
      <c r="AE229" s="3"/>
      <c r="AF229" s="3"/>
      <c r="AG229" s="3"/>
    </row>
    <row r="230" customFormat="false" ht="30" hidden="false" customHeight="false" outlineLevel="0" collapsed="false">
      <c r="A230" s="94" t="str">
        <f aca="false">H230&amp;J230</f>
        <v>LLC_BI__Spread_Statement_Period__cLLC_BI__Spread_Statement_Type__c</v>
      </c>
      <c r="B230" s="95" t="n">
        <f aca="false">IF(N230&lt;&gt;"",  IF(O230&lt;&gt;"", N230&amp;", "&amp;O230,N230),"")</f>
        <v>18</v>
      </c>
      <c r="C230" s="104" t="n">
        <v>35</v>
      </c>
      <c r="D230" s="3" t="s">
        <v>944</v>
      </c>
      <c r="E230" s="134" t="s">
        <v>945</v>
      </c>
      <c r="F230" s="259" t="s">
        <v>899</v>
      </c>
      <c r="G230" s="203" t="s">
        <v>88</v>
      </c>
      <c r="H230" s="99" t="s">
        <v>87</v>
      </c>
      <c r="I230" s="279" t="s">
        <v>352</v>
      </c>
      <c r="J230" s="280" t="s">
        <v>96</v>
      </c>
      <c r="K230" s="110" t="str">
        <f aca="false">_xlfn.CONCAT(H230,".",J230)</f>
        <v>LLC_BI__Spread_Statement_Period__c.LLC_BI__Spread_Statement_Type__c</v>
      </c>
      <c r="L230" s="106" t="s">
        <v>1090</v>
      </c>
      <c r="M230" s="157" t="s">
        <v>1028</v>
      </c>
      <c r="N230" s="186" t="n">
        <v>18</v>
      </c>
      <c r="O230" s="186"/>
      <c r="P230" s="106"/>
      <c r="Q230" s="3"/>
      <c r="R230" s="3"/>
      <c r="S230" s="3"/>
      <c r="T230" s="104" t="s">
        <v>903</v>
      </c>
      <c r="U230" s="3"/>
      <c r="V230" s="104" t="s">
        <v>903</v>
      </c>
      <c r="W230" s="3"/>
      <c r="X230" s="3"/>
      <c r="Y230" s="128" t="s">
        <v>904</v>
      </c>
      <c r="Z230" s="3"/>
      <c r="AA230" s="3"/>
      <c r="AB230" s="3"/>
      <c r="AC230" s="3"/>
      <c r="AD230" s="3"/>
      <c r="AE230" s="3"/>
      <c r="AF230" s="3"/>
      <c r="AG230" s="3"/>
    </row>
    <row r="231" customFormat="false" ht="15" hidden="false" customHeight="false" outlineLevel="0" collapsed="false">
      <c r="A231" s="94" t="str">
        <f aca="false">H231&amp;J231</f>
        <v>LLC_BI__Spread_Statement_Period__cLLC_BI__Statement_Date__c</v>
      </c>
      <c r="B231" s="95" t="str">
        <f aca="false">IF(N231&lt;&gt;"",  IF(O231&lt;&gt;"", N231&amp;", "&amp;O231,N231),"")</f>
        <v/>
      </c>
      <c r="C231" s="104" t="n">
        <v>36</v>
      </c>
      <c r="D231" s="3"/>
      <c r="E231" s="134" t="s">
        <v>945</v>
      </c>
      <c r="F231" s="259" t="s">
        <v>899</v>
      </c>
      <c r="G231" s="106" t="s">
        <v>88</v>
      </c>
      <c r="H231" s="195" t="s">
        <v>87</v>
      </c>
      <c r="I231" s="100" t="s">
        <v>401</v>
      </c>
      <c r="J231" s="252" t="s">
        <v>400</v>
      </c>
      <c r="K231" s="110" t="str">
        <f aca="false">_xlfn.CONCAT(H231,".",J231)</f>
        <v>LLC_BI__Spread_Statement_Period__c.LLC_BI__Statement_Date__c</v>
      </c>
      <c r="L231" s="106" t="s">
        <v>1091</v>
      </c>
      <c r="M231" s="157" t="s">
        <v>27</v>
      </c>
      <c r="N231" s="186"/>
      <c r="O231" s="186"/>
      <c r="P231" s="106"/>
      <c r="Q231" s="3"/>
      <c r="R231" s="3"/>
      <c r="S231" s="3"/>
      <c r="T231" s="104" t="s">
        <v>903</v>
      </c>
      <c r="U231" s="3"/>
      <c r="V231" s="128" t="s">
        <v>904</v>
      </c>
      <c r="W231" s="3"/>
      <c r="X231" s="3"/>
      <c r="Y231" s="128" t="s">
        <v>904</v>
      </c>
      <c r="Z231" s="3"/>
      <c r="AA231" s="3"/>
      <c r="AB231" s="3"/>
      <c r="AC231" s="3"/>
      <c r="AD231" s="3"/>
      <c r="AE231" s="3"/>
      <c r="AF231" s="3"/>
      <c r="AG231" s="3"/>
    </row>
    <row r="232" customFormat="false" ht="30" hidden="false" customHeight="false" outlineLevel="0" collapsed="false">
      <c r="A232" s="94" t="str">
        <f aca="false">H232&amp;J232</f>
        <v>LLC_BI__Spread_Statement_Period__cLLC_BI__Supplemental_Number_of_Periods__c</v>
      </c>
      <c r="B232" s="95" t="str">
        <f aca="false">IF(N232&lt;&gt;"",  IF(O232&lt;&gt;"", N232&amp;", "&amp;O232,N232),"")</f>
        <v>18, 0</v>
      </c>
      <c r="C232" s="104" t="n">
        <v>37</v>
      </c>
      <c r="D232" s="3"/>
      <c r="E232" s="134" t="s">
        <v>945</v>
      </c>
      <c r="F232" s="259" t="s">
        <v>899</v>
      </c>
      <c r="G232" s="109" t="s">
        <v>88</v>
      </c>
      <c r="H232" s="195" t="s">
        <v>87</v>
      </c>
      <c r="I232" s="100" t="s">
        <v>463</v>
      </c>
      <c r="J232" s="252" t="s">
        <v>462</v>
      </c>
      <c r="K232" s="110" t="str">
        <f aca="false">_xlfn.CONCAT(H232,".",J232)</f>
        <v>LLC_BI__Spread_Statement_Period__c.LLC_BI__Supplemental_Number_of_Periods__c</v>
      </c>
      <c r="L232" s="106" t="s">
        <v>1092</v>
      </c>
      <c r="M232" s="157" t="s">
        <v>990</v>
      </c>
      <c r="N232" s="186" t="n">
        <v>18</v>
      </c>
      <c r="O232" s="186" t="n">
        <v>0</v>
      </c>
      <c r="P232" s="106"/>
      <c r="Q232" s="3"/>
      <c r="R232" s="3"/>
      <c r="S232" s="3"/>
      <c r="T232" s="104" t="s">
        <v>903</v>
      </c>
      <c r="U232" s="3"/>
      <c r="V232" s="128" t="s">
        <v>904</v>
      </c>
      <c r="W232" s="3"/>
      <c r="X232" s="3"/>
      <c r="Y232" s="128" t="s">
        <v>904</v>
      </c>
      <c r="Z232" s="3"/>
      <c r="AA232" s="3"/>
      <c r="AB232" s="3"/>
      <c r="AC232" s="3"/>
      <c r="AD232" s="3"/>
      <c r="AE232" s="3"/>
      <c r="AF232" s="3"/>
      <c r="AG232" s="3"/>
    </row>
    <row r="233" customFormat="false" ht="15" hidden="false" customHeight="false" outlineLevel="0" collapsed="false">
      <c r="A233" s="94" t="str">
        <f aca="false">H233&amp;J233</f>
        <v>LLC_BI__Spread_Statement_Period__cLLC_BI__Supplemental_Source__c</v>
      </c>
      <c r="B233" s="95" t="str">
        <f aca="false">IF(N233&lt;&gt;"",  IF(O233&lt;&gt;"", N233&amp;", "&amp;O233,N233),"")</f>
        <v>See picklist options for lengths</v>
      </c>
      <c r="C233" s="104" t="n">
        <v>38</v>
      </c>
      <c r="D233" s="3"/>
      <c r="E233" s="134" t="s">
        <v>945</v>
      </c>
      <c r="F233" s="259" t="s">
        <v>899</v>
      </c>
      <c r="G233" s="106" t="s">
        <v>88</v>
      </c>
      <c r="H233" s="195" t="s">
        <v>87</v>
      </c>
      <c r="I233" s="100" t="s">
        <v>466</v>
      </c>
      <c r="J233" s="252" t="s">
        <v>465</v>
      </c>
      <c r="K233" s="110" t="str">
        <f aca="false">_xlfn.CONCAT(H233,".",J233)</f>
        <v>LLC_BI__Spread_Statement_Period__c.LLC_BI__Supplemental_Source__c</v>
      </c>
      <c r="L233" s="106" t="s">
        <v>1093</v>
      </c>
      <c r="M233" s="157" t="s">
        <v>913</v>
      </c>
      <c r="N233" s="186" t="s">
        <v>914</v>
      </c>
      <c r="O233" s="186"/>
      <c r="P233" s="106"/>
      <c r="Q233" s="3"/>
      <c r="R233" s="3"/>
      <c r="S233" s="3"/>
      <c r="T233" s="104" t="s">
        <v>903</v>
      </c>
      <c r="U233" s="3"/>
      <c r="V233" s="128" t="s">
        <v>904</v>
      </c>
      <c r="W233" s="3"/>
      <c r="X233" s="3"/>
      <c r="Y233" s="128" t="s">
        <v>904</v>
      </c>
      <c r="Z233" s="3"/>
      <c r="AA233" s="3"/>
      <c r="AB233" s="3"/>
      <c r="AC233" s="3"/>
      <c r="AD233" s="3"/>
      <c r="AE233" s="3"/>
      <c r="AF233" s="3"/>
      <c r="AG233" s="3"/>
    </row>
    <row r="234" customFormat="false" ht="15" hidden="false" customHeight="false" outlineLevel="0" collapsed="false">
      <c r="A234" s="94" t="str">
        <f aca="false">H234&amp;J234</f>
        <v>LLC_BI__Spread_Statement_Period__cLLC_BI__Supplemental_Statement_Date__c</v>
      </c>
      <c r="B234" s="95" t="str">
        <f aca="false">IF(N234&lt;&gt;"",  IF(O234&lt;&gt;"", N234&amp;", "&amp;O234,N234),"")</f>
        <v/>
      </c>
      <c r="C234" s="104" t="n">
        <v>39</v>
      </c>
      <c r="D234" s="3"/>
      <c r="E234" s="134" t="s">
        <v>945</v>
      </c>
      <c r="F234" s="259" t="s">
        <v>899</v>
      </c>
      <c r="G234" s="106" t="s">
        <v>88</v>
      </c>
      <c r="H234" s="195" t="s">
        <v>87</v>
      </c>
      <c r="I234" s="100" t="s">
        <v>469</v>
      </c>
      <c r="J234" s="252" t="s">
        <v>468</v>
      </c>
      <c r="K234" s="110" t="str">
        <f aca="false">_xlfn.CONCAT(H234,".",J234)</f>
        <v>LLC_BI__Spread_Statement_Period__c.LLC_BI__Supplemental_Statement_Date__c</v>
      </c>
      <c r="L234" s="106" t="s">
        <v>1094</v>
      </c>
      <c r="M234" s="157" t="s">
        <v>27</v>
      </c>
      <c r="N234" s="186"/>
      <c r="O234" s="186"/>
      <c r="P234" s="106"/>
      <c r="Q234" s="3"/>
      <c r="R234" s="3"/>
      <c r="S234" s="3"/>
      <c r="T234" s="104" t="s">
        <v>903</v>
      </c>
      <c r="U234" s="3"/>
      <c r="V234" s="128" t="s">
        <v>904</v>
      </c>
      <c r="W234" s="3"/>
      <c r="X234" s="3"/>
      <c r="Y234" s="128" t="s">
        <v>904</v>
      </c>
      <c r="Z234" s="3"/>
      <c r="AA234" s="3"/>
      <c r="AB234" s="3"/>
      <c r="AC234" s="3"/>
      <c r="AD234" s="3"/>
      <c r="AE234" s="3"/>
      <c r="AF234" s="3"/>
      <c r="AG234" s="3"/>
    </row>
    <row r="235" customFormat="false" ht="30" hidden="false" customHeight="false" outlineLevel="0" collapsed="false">
      <c r="A235" s="94" t="str">
        <f aca="false">H235&amp;J235</f>
        <v>LLC_BI__Spread_Statement_Period__cLLC_BI__Trailing_Interim_TTM_Period__c</v>
      </c>
      <c r="B235" s="95" t="n">
        <f aca="false">IF(N235&lt;&gt;"",  IF(O235&lt;&gt;"", N235&amp;", "&amp;O235,N235),"")</f>
        <v>18</v>
      </c>
      <c r="C235" s="104" t="n">
        <v>40</v>
      </c>
      <c r="D235" s="3"/>
      <c r="E235" s="134" t="s">
        <v>945</v>
      </c>
      <c r="F235" s="259" t="s">
        <v>899</v>
      </c>
      <c r="G235" s="203" t="s">
        <v>88</v>
      </c>
      <c r="H235" s="99" t="s">
        <v>87</v>
      </c>
      <c r="I235" s="279" t="s">
        <v>420</v>
      </c>
      <c r="J235" s="280" t="s">
        <v>419</v>
      </c>
      <c r="K235" s="110" t="str">
        <f aca="false">_xlfn.CONCAT(H235,".",J235)</f>
        <v>LLC_BI__Spread_Statement_Period__c.LLC_BI__Trailing_Interim_TTM_Period__c</v>
      </c>
      <c r="L235" s="106" t="s">
        <v>1095</v>
      </c>
      <c r="M235" s="157" t="s">
        <v>938</v>
      </c>
      <c r="N235" s="186" t="n">
        <v>18</v>
      </c>
      <c r="O235" s="186"/>
      <c r="P235" s="106"/>
      <c r="Q235" s="3"/>
      <c r="R235" s="3"/>
      <c r="S235" s="3"/>
      <c r="T235" s="104" t="s">
        <v>903</v>
      </c>
      <c r="U235" s="3"/>
      <c r="V235" s="128" t="s">
        <v>904</v>
      </c>
      <c r="W235" s="3"/>
      <c r="X235" s="3"/>
      <c r="Y235" s="128" t="s">
        <v>904</v>
      </c>
      <c r="Z235" s="3"/>
      <c r="AA235" s="3"/>
      <c r="AB235" s="3"/>
      <c r="AC235" s="3"/>
      <c r="AD235" s="3"/>
      <c r="AE235" s="3"/>
      <c r="AF235" s="3"/>
      <c r="AG235" s="3"/>
    </row>
    <row r="236" customFormat="false" ht="15" hidden="false" customHeight="false" outlineLevel="0" collapsed="false">
      <c r="A236" s="94" t="str">
        <f aca="false">H236&amp;J236</f>
        <v>LLC_BI__Spread_Statement_Period__cLLC_BI__Type__c</v>
      </c>
      <c r="B236" s="95" t="str">
        <f aca="false">IF(N236&lt;&gt;"",  IF(O236&lt;&gt;"", N236&amp;", "&amp;O236,N236),"")</f>
        <v>See picklist options for lengths</v>
      </c>
      <c r="C236" s="104" t="n">
        <v>41</v>
      </c>
      <c r="D236" s="3"/>
      <c r="E236" s="134" t="s">
        <v>945</v>
      </c>
      <c r="F236" s="259" t="s">
        <v>899</v>
      </c>
      <c r="G236" s="106" t="s">
        <v>88</v>
      </c>
      <c r="H236" s="195" t="s">
        <v>87</v>
      </c>
      <c r="I236" s="100" t="s">
        <v>131</v>
      </c>
      <c r="J236" s="252" t="s">
        <v>275</v>
      </c>
      <c r="K236" s="110" t="str">
        <f aca="false">_xlfn.CONCAT(H236,".",J236)</f>
        <v>LLC_BI__Spread_Statement_Period__c.LLC_BI__Type__c</v>
      </c>
      <c r="L236" s="106" t="s">
        <v>1096</v>
      </c>
      <c r="M236" s="157" t="s">
        <v>913</v>
      </c>
      <c r="N236" s="186" t="s">
        <v>914</v>
      </c>
      <c r="O236" s="186"/>
      <c r="P236" s="106"/>
      <c r="Q236" s="3"/>
      <c r="R236" s="3"/>
      <c r="S236" s="3"/>
      <c r="T236" s="104" t="s">
        <v>903</v>
      </c>
      <c r="U236" s="3"/>
      <c r="V236" s="128" t="s">
        <v>904</v>
      </c>
      <c r="W236" s="3"/>
      <c r="X236" s="3"/>
      <c r="Y236" s="128" t="s">
        <v>904</v>
      </c>
      <c r="Z236" s="3"/>
      <c r="AA236" s="3"/>
      <c r="AB236" s="3"/>
      <c r="AC236" s="3"/>
      <c r="AD236" s="3"/>
      <c r="AE236" s="3"/>
      <c r="AF236" s="3"/>
      <c r="AG236" s="3"/>
    </row>
    <row r="237" customFormat="false" ht="15" hidden="false" customHeight="false" outlineLevel="0" collapsed="false">
      <c r="A237" s="94" t="str">
        <f aca="false">H237&amp;J237</f>
        <v>LLC_BI__Spread_Statement_Period__cLLC_BI__Unmapped_Values__c</v>
      </c>
      <c r="B237" s="95" t="n">
        <f aca="false">IF(N237&lt;&gt;"",  IF(O237&lt;&gt;"", N237&amp;", "&amp;O237,N237),"")</f>
        <v>32768</v>
      </c>
      <c r="C237" s="104" t="n">
        <v>42</v>
      </c>
      <c r="D237" s="3" t="s">
        <v>944</v>
      </c>
      <c r="E237" s="134" t="s">
        <v>945</v>
      </c>
      <c r="F237" s="259" t="s">
        <v>899</v>
      </c>
      <c r="G237" s="106" t="s">
        <v>88</v>
      </c>
      <c r="H237" s="195" t="s">
        <v>87</v>
      </c>
      <c r="I237" s="100" t="s">
        <v>434</v>
      </c>
      <c r="J237" s="252" t="s">
        <v>433</v>
      </c>
      <c r="K237" s="110" t="str">
        <f aca="false">_xlfn.CONCAT(H237,".",J237)</f>
        <v>LLC_BI__Spread_Statement_Period__c.LLC_BI__Unmapped_Values__c</v>
      </c>
      <c r="L237" s="106" t="s">
        <v>1097</v>
      </c>
      <c r="M237" s="157" t="s">
        <v>1005</v>
      </c>
      <c r="N237" s="186" t="n">
        <v>32768</v>
      </c>
      <c r="O237" s="186"/>
      <c r="P237" s="106"/>
      <c r="Q237" s="3"/>
      <c r="R237" s="3"/>
      <c r="S237" s="3"/>
      <c r="T237" s="104" t="s">
        <v>903</v>
      </c>
      <c r="U237" s="3"/>
      <c r="V237" s="128" t="s">
        <v>904</v>
      </c>
      <c r="W237" s="3"/>
      <c r="X237" s="3"/>
      <c r="Y237" s="128" t="s">
        <v>904</v>
      </c>
      <c r="Z237" s="3"/>
      <c r="AA237" s="3"/>
      <c r="AB237" s="3"/>
      <c r="AC237" s="3"/>
      <c r="AD237" s="3"/>
      <c r="AE237" s="3"/>
      <c r="AF237" s="3"/>
      <c r="AG237" s="3"/>
    </row>
    <row r="238" customFormat="false" ht="15" hidden="false" customHeight="false" outlineLevel="0" collapsed="false">
      <c r="A238" s="94" t="str">
        <f aca="false">H238&amp;J238</f>
        <v>LLC_BI__Spread_Statement_Period__cLLC_BI__Year__c</v>
      </c>
      <c r="B238" s="95" t="str">
        <f aca="false">IF(N238&lt;&gt;"",  IF(O238&lt;&gt;"", N238&amp;", "&amp;O238,N238),"")</f>
        <v>18, 0</v>
      </c>
      <c r="C238" s="104" t="n">
        <v>43</v>
      </c>
      <c r="D238" s="3" t="s">
        <v>944</v>
      </c>
      <c r="E238" s="134" t="s">
        <v>945</v>
      </c>
      <c r="F238" s="259" t="s">
        <v>899</v>
      </c>
      <c r="G238" s="106" t="s">
        <v>88</v>
      </c>
      <c r="H238" s="195" t="s">
        <v>87</v>
      </c>
      <c r="I238" s="100" t="s">
        <v>377</v>
      </c>
      <c r="J238" s="252" t="s">
        <v>376</v>
      </c>
      <c r="K238" s="110" t="str">
        <f aca="false">_xlfn.CONCAT(H238,".",J238)</f>
        <v>LLC_BI__Spread_Statement_Period__c.LLC_BI__Year__c</v>
      </c>
      <c r="L238" s="106" t="s">
        <v>1098</v>
      </c>
      <c r="M238" s="157" t="s">
        <v>990</v>
      </c>
      <c r="N238" s="186" t="n">
        <v>18</v>
      </c>
      <c r="O238" s="186" t="n">
        <v>0</v>
      </c>
      <c r="P238" s="106"/>
      <c r="Q238" s="3"/>
      <c r="R238" s="3"/>
      <c r="S238" s="3"/>
      <c r="T238" s="104" t="s">
        <v>903</v>
      </c>
      <c r="U238" s="3"/>
      <c r="V238" s="128" t="s">
        <v>903</v>
      </c>
      <c r="W238" s="112"/>
      <c r="X238" s="112"/>
      <c r="Y238" s="128" t="s">
        <v>904</v>
      </c>
      <c r="Z238" s="3"/>
      <c r="AA238" s="3"/>
      <c r="AB238" s="3"/>
      <c r="AC238" s="3"/>
      <c r="AD238" s="3"/>
      <c r="AE238" s="3"/>
      <c r="AF238" s="3"/>
      <c r="AG238" s="3"/>
    </row>
    <row r="239" customFormat="false" ht="15" hidden="false" customHeight="false" outlineLevel="0" collapsed="false">
      <c r="A239" s="94" t="str">
        <f aca="false">H239&amp;J239</f>
        <v>LLC_BI__Spread_Statement_Period__cLLC_BI__Year_Hidden_In_Global__c</v>
      </c>
      <c r="B239" s="95" t="str">
        <f aca="false">IF(N239&lt;&gt;"",  IF(O239&lt;&gt;"", N239&amp;", "&amp;O239,N239),"")</f>
        <v>Boolean (True/False)</v>
      </c>
      <c r="C239" s="104" t="n">
        <v>44</v>
      </c>
      <c r="D239" s="3"/>
      <c r="E239" s="134" t="s">
        <v>945</v>
      </c>
      <c r="F239" s="259" t="s">
        <v>899</v>
      </c>
      <c r="G239" s="106" t="s">
        <v>88</v>
      </c>
      <c r="H239" s="195" t="s">
        <v>87</v>
      </c>
      <c r="I239" s="100" t="s">
        <v>427</v>
      </c>
      <c r="J239" s="252" t="s">
        <v>426</v>
      </c>
      <c r="K239" s="110" t="str">
        <f aca="false">_xlfn.CONCAT(H239,".",J239)</f>
        <v>LLC_BI__Spread_Statement_Period__c.LLC_BI__Year_Hidden_In_Global__c</v>
      </c>
      <c r="L239" s="106" t="s">
        <v>1099</v>
      </c>
      <c r="M239" s="157" t="s">
        <v>927</v>
      </c>
      <c r="N239" s="186" t="s">
        <v>928</v>
      </c>
      <c r="O239" s="186"/>
      <c r="P239" s="106"/>
      <c r="Q239" s="3"/>
      <c r="R239" s="3"/>
      <c r="S239" s="3"/>
      <c r="T239" s="104" t="s">
        <v>903</v>
      </c>
      <c r="U239" s="105"/>
      <c r="V239" s="104" t="s">
        <v>904</v>
      </c>
      <c r="W239" s="3"/>
      <c r="X239" s="3"/>
      <c r="Y239" s="104" t="s">
        <v>904</v>
      </c>
      <c r="Z239" s="106"/>
      <c r="AA239" s="3"/>
      <c r="AB239" s="3"/>
      <c r="AC239" s="3"/>
      <c r="AD239" s="3"/>
      <c r="AE239" s="3"/>
      <c r="AF239" s="3"/>
      <c r="AG239" s="3"/>
    </row>
    <row r="240" customFormat="false" ht="15" hidden="true" customHeight="false" outlineLevel="0" collapsed="false">
      <c r="A240" s="94" t="str">
        <f aca="false">H240&amp;J240</f>
        <v>LLC_BI__Spread_Statement_Period__cLLC_BI__Year_Out_Range__c</v>
      </c>
      <c r="B240" s="95" t="str">
        <f aca="false">IF(N240&lt;&gt;"",  IF(O240&lt;&gt;"", N240&amp;", "&amp;O240,N240),"")</f>
        <v/>
      </c>
      <c r="C240" s="137" t="n">
        <v>45</v>
      </c>
      <c r="D240" s="153" t="s">
        <v>944</v>
      </c>
      <c r="E240" s="139" t="s">
        <v>945</v>
      </c>
      <c r="F240" s="139" t="s">
        <v>899</v>
      </c>
      <c r="G240" s="289" t="s">
        <v>88</v>
      </c>
      <c r="H240" s="290" t="s">
        <v>87</v>
      </c>
      <c r="I240" s="297" t="s">
        <v>373</v>
      </c>
      <c r="J240" s="292" t="s">
        <v>372</v>
      </c>
      <c r="K240" s="145" t="str">
        <f aca="false">_xlfn.CONCAT(H240,".",J240)</f>
        <v>LLC_BI__Spread_Statement_Period__c.LLC_BI__Year_Out_Range__c</v>
      </c>
      <c r="L240" s="289" t="s">
        <v>950</v>
      </c>
      <c r="M240" s="293" t="s">
        <v>978</v>
      </c>
      <c r="N240" s="294"/>
      <c r="O240" s="294"/>
      <c r="P240" s="289"/>
      <c r="Q240" s="153"/>
      <c r="R240" s="153"/>
      <c r="S240" s="153"/>
      <c r="T240" s="295"/>
      <c r="U240" s="153"/>
      <c r="V240" s="298" t="s">
        <v>904</v>
      </c>
      <c r="W240" s="299"/>
      <c r="X240" s="299"/>
      <c r="Y240" s="299"/>
      <c r="Z240" s="153"/>
      <c r="AA240" s="153"/>
      <c r="AB240" s="153"/>
      <c r="AC240" s="153"/>
      <c r="AD240" s="153"/>
      <c r="AE240" s="153"/>
      <c r="AF240" s="153"/>
      <c r="AG240" s="153"/>
      <c r="AH240" s="3" t="s">
        <v>903</v>
      </c>
    </row>
    <row r="241" customFormat="false" ht="15" hidden="false" customHeight="false" outlineLevel="0" collapsed="false">
      <c r="A241" s="94" t="str">
        <f aca="false">H241&amp;J241</f>
        <v>LLC_BI__Spread_Projections_Driver__cLLC_BI__Classification__c</v>
      </c>
      <c r="B241" s="95" t="n">
        <f aca="false">IF(N241&lt;&gt;"",  IF(O241&lt;&gt;"", N241&amp;", "&amp;O241,N241),"")</f>
        <v>18</v>
      </c>
      <c r="C241" s="104" t="n">
        <v>1</v>
      </c>
      <c r="D241" s="3"/>
      <c r="E241" s="132" t="s">
        <v>945</v>
      </c>
      <c r="F241" s="132" t="s">
        <v>945</v>
      </c>
      <c r="G241" s="64" t="s">
        <v>75</v>
      </c>
      <c r="H241" s="99" t="s">
        <v>74</v>
      </c>
      <c r="I241" s="113" t="s">
        <v>69</v>
      </c>
      <c r="J241" s="155" t="s">
        <v>68</v>
      </c>
      <c r="K241" s="274" t="str">
        <f aca="false">_xlfn.CONCAT(H241,".",J241)</f>
        <v>LLC_BI__Spread_Projections_Driver__c.LLC_BI__Classification__c</v>
      </c>
      <c r="L241" s="106" t="s">
        <v>1100</v>
      </c>
      <c r="M241" s="130" t="s">
        <v>1101</v>
      </c>
      <c r="N241" s="186" t="n">
        <v>18</v>
      </c>
      <c r="O241" s="273"/>
      <c r="P241" s="3"/>
      <c r="Q241" s="3"/>
      <c r="R241" s="3"/>
      <c r="S241" s="105"/>
      <c r="T241" s="104" t="s">
        <v>903</v>
      </c>
      <c r="U241" s="106"/>
      <c r="V241" s="104" t="s">
        <v>904</v>
      </c>
      <c r="W241" s="3"/>
      <c r="X241" s="3"/>
      <c r="Y241" s="104" t="s">
        <v>904</v>
      </c>
      <c r="Z241" s="3"/>
      <c r="AA241" s="3"/>
      <c r="AB241" s="3"/>
      <c r="AC241" s="3"/>
      <c r="AD241" s="3"/>
      <c r="AE241" s="3"/>
      <c r="AF241" s="3"/>
      <c r="AG241" s="3"/>
    </row>
    <row r="242" customFormat="false" ht="15" hidden="false" customHeight="false" outlineLevel="0" collapsed="false">
      <c r="A242" s="94" t="str">
        <f aca="false">H242&amp;J242</f>
        <v>LLC_BI__Spread_Projections_Driver__cCreatedById</v>
      </c>
      <c r="B242" s="95" t="n">
        <f aca="false">IF(N242&lt;&gt;"",  IF(O242&lt;&gt;"", N242&amp;", "&amp;O242,N242),"")</f>
        <v>18</v>
      </c>
      <c r="C242" s="104" t="n">
        <v>2</v>
      </c>
      <c r="D242" s="106" t="s">
        <v>905</v>
      </c>
      <c r="E242" s="134" t="s">
        <v>945</v>
      </c>
      <c r="F242" s="134" t="s">
        <v>945</v>
      </c>
      <c r="G242" s="64" t="s">
        <v>75</v>
      </c>
      <c r="H242" s="99" t="s">
        <v>74</v>
      </c>
      <c r="I242" s="113" t="s">
        <v>906</v>
      </c>
      <c r="J242" s="114" t="s">
        <v>168</v>
      </c>
      <c r="K242" s="274" t="str">
        <f aca="false">_xlfn.CONCAT(H242,".",J242)</f>
        <v>LLC_BI__Spread_Projections_Driver__c.CreatedById</v>
      </c>
      <c r="L242" s="106" t="s">
        <v>1102</v>
      </c>
      <c r="M242" s="131" t="s">
        <v>908</v>
      </c>
      <c r="N242" s="275" t="n">
        <v>18</v>
      </c>
      <c r="O242" s="275"/>
      <c r="P242" s="121"/>
      <c r="Q242" s="121"/>
      <c r="R242" s="121"/>
      <c r="S242" s="121"/>
      <c r="T242" s="104" t="s">
        <v>903</v>
      </c>
      <c r="U242" s="3"/>
      <c r="V242" s="104" t="s">
        <v>904</v>
      </c>
      <c r="W242" s="3"/>
      <c r="X242" s="3"/>
      <c r="Y242" s="104" t="s">
        <v>904</v>
      </c>
      <c r="Z242" s="3"/>
      <c r="AA242" s="3"/>
      <c r="AB242" s="3"/>
      <c r="AC242" s="3"/>
      <c r="AD242" s="3"/>
      <c r="AE242" s="3"/>
      <c r="AF242" s="3"/>
      <c r="AG242" s="3"/>
    </row>
    <row r="243" customFormat="false" ht="15" hidden="false" customHeight="false" outlineLevel="0" collapsed="false">
      <c r="A243" s="94" t="str">
        <f aca="false">H243&amp;J243</f>
        <v>LLC_BI__Spread_Projections_Driver__cCreatedDate</v>
      </c>
      <c r="B243" s="95" t="str">
        <f aca="false">IF(N243&lt;&gt;"",  IF(O243&lt;&gt;"", N243&amp;", "&amp;O243,N243),"")</f>
        <v/>
      </c>
      <c r="C243" s="104" t="n">
        <v>3</v>
      </c>
      <c r="D243" s="106" t="s">
        <v>905</v>
      </c>
      <c r="E243" s="134" t="s">
        <v>945</v>
      </c>
      <c r="F243" s="134" t="s">
        <v>945</v>
      </c>
      <c r="G243" s="64" t="s">
        <v>75</v>
      </c>
      <c r="H243" s="99" t="s">
        <v>74</v>
      </c>
      <c r="I243" s="56" t="s">
        <v>165</v>
      </c>
      <c r="J243" s="105" t="s">
        <v>164</v>
      </c>
      <c r="K243" s="3" t="str">
        <f aca="false">_xlfn.CONCAT(H243,".",J243)</f>
        <v>LLC_BI__Spread_Projections_Driver__c.CreatedDate</v>
      </c>
      <c r="L243" s="106" t="s">
        <v>909</v>
      </c>
      <c r="M243" s="121" t="s">
        <v>910</v>
      </c>
      <c r="N243" s="275"/>
      <c r="O243" s="275"/>
      <c r="P243" s="258"/>
      <c r="Q243" s="258" t="s">
        <v>903</v>
      </c>
      <c r="R243" s="258" t="s">
        <v>903</v>
      </c>
      <c r="S243" s="258" t="s">
        <v>903</v>
      </c>
      <c r="T243" s="104" t="s">
        <v>903</v>
      </c>
      <c r="U243" s="3"/>
      <c r="V243" s="104" t="s">
        <v>904</v>
      </c>
      <c r="W243" s="3"/>
      <c r="X243" s="3"/>
      <c r="Y243" s="104" t="s">
        <v>904</v>
      </c>
      <c r="Z243" s="3"/>
      <c r="AA243" s="3"/>
      <c r="AB243" s="3"/>
      <c r="AC243" s="3"/>
      <c r="AD243" s="3"/>
      <c r="AE243" s="3"/>
      <c r="AF243" s="3"/>
      <c r="AG243" s="3"/>
    </row>
    <row r="244" customFormat="false" ht="15" hidden="false" customHeight="false" outlineLevel="0" collapsed="false">
      <c r="A244" s="94" t="str">
        <f aca="false">H244&amp;J244</f>
        <v>LLC_BI__Spread_Projections_Driver__cCurrencyIsoCode</v>
      </c>
      <c r="B244" s="95" t="str">
        <f aca="false">IF(N244&lt;&gt;"",  IF(O244&lt;&gt;"", N244&amp;", "&amp;O244,N244),"")</f>
        <v>See picklist options for lengths</v>
      </c>
      <c r="C244" s="104" t="n">
        <v>4</v>
      </c>
      <c r="D244" s="3"/>
      <c r="E244" s="134" t="s">
        <v>945</v>
      </c>
      <c r="F244" s="259" t="s">
        <v>899</v>
      </c>
      <c r="G244" s="64" t="s">
        <v>75</v>
      </c>
      <c r="H244" s="99" t="s">
        <v>74</v>
      </c>
      <c r="I244" s="113" t="s">
        <v>911</v>
      </c>
      <c r="J244" s="130" t="s">
        <v>160</v>
      </c>
      <c r="K244" s="274" t="str">
        <f aca="false">_xlfn.CONCAT(H244,".",J244)</f>
        <v>LLC_BI__Spread_Projections_Driver__c.CurrencyIsoCode</v>
      </c>
      <c r="L244" s="3" t="s">
        <v>912</v>
      </c>
      <c r="M244" s="131" t="s">
        <v>913</v>
      </c>
      <c r="N244" s="186" t="s">
        <v>914</v>
      </c>
      <c r="O244" s="186"/>
      <c r="P244" s="3"/>
      <c r="Q244" s="3"/>
      <c r="R244" s="3"/>
      <c r="S244" s="3"/>
      <c r="T244" s="104" t="s">
        <v>903</v>
      </c>
      <c r="U244" s="3"/>
      <c r="V244" s="104" t="s">
        <v>904</v>
      </c>
      <c r="W244" s="3"/>
      <c r="X244" s="3"/>
      <c r="Y244" s="104" t="s">
        <v>904</v>
      </c>
      <c r="Z244" s="3"/>
      <c r="AA244" s="3"/>
      <c r="AB244" s="3"/>
      <c r="AC244" s="3"/>
      <c r="AD244" s="3"/>
      <c r="AE244" s="3"/>
      <c r="AF244" s="3"/>
      <c r="AG244" s="3"/>
    </row>
    <row r="245" customFormat="false" ht="15" hidden="false" customHeight="false" outlineLevel="0" collapsed="false">
      <c r="A245" s="94" t="str">
        <f aca="false">H245&amp;J245</f>
        <v>LLC_BI__Spread_Projections_Driver__cId</v>
      </c>
      <c r="B245" s="95" t="n">
        <f aca="false">IF(N245&lt;&gt;"",  IF(O245&lt;&gt;"", N245&amp;", "&amp;O245,N245),"")</f>
        <v>18</v>
      </c>
      <c r="C245" s="104" t="n">
        <v>5</v>
      </c>
      <c r="D245" s="106" t="s">
        <v>905</v>
      </c>
      <c r="E245" s="134" t="s">
        <v>945</v>
      </c>
      <c r="F245" s="134" t="s">
        <v>945</v>
      </c>
      <c r="G245" s="64" t="s">
        <v>75</v>
      </c>
      <c r="H245" s="99" t="s">
        <v>74</v>
      </c>
      <c r="I245" s="120" t="s">
        <v>143</v>
      </c>
      <c r="J245" s="300" t="s">
        <v>143</v>
      </c>
      <c r="K245" s="274" t="str">
        <f aca="false">_xlfn.CONCAT(H245,".",J245)</f>
        <v>LLC_BI__Spread_Projections_Driver__c.Id</v>
      </c>
      <c r="L245" s="123" t="s">
        <v>143</v>
      </c>
      <c r="M245" s="245" t="s">
        <v>143</v>
      </c>
      <c r="N245" s="217" t="n">
        <v>18</v>
      </c>
      <c r="O245" s="217"/>
      <c r="P245" s="202" t="s">
        <v>904</v>
      </c>
      <c r="Q245" s="202" t="s">
        <v>904</v>
      </c>
      <c r="R245" s="202" t="s">
        <v>915</v>
      </c>
      <c r="S245" s="202" t="s">
        <v>904</v>
      </c>
      <c r="T245" s="104" t="s">
        <v>903</v>
      </c>
      <c r="U245" s="3"/>
      <c r="V245" s="104" t="s">
        <v>904</v>
      </c>
      <c r="W245" s="3"/>
      <c r="X245" s="3"/>
      <c r="Y245" s="104" t="s">
        <v>904</v>
      </c>
      <c r="Z245" s="3"/>
      <c r="AA245" s="3"/>
      <c r="AB245" s="3"/>
      <c r="AC245" s="3"/>
      <c r="AD245" s="3"/>
      <c r="AE245" s="3"/>
      <c r="AF245" s="3"/>
      <c r="AG245" s="3"/>
    </row>
    <row r="246" customFormat="false" ht="15" hidden="false" customHeight="false" outlineLevel="0" collapsed="false">
      <c r="A246" s="94" t="str">
        <f aca="false">H246&amp;J246</f>
        <v>LLC_BI__Spread_Projections_Driver__cLastModifiedById</v>
      </c>
      <c r="B246" s="95" t="n">
        <f aca="false">IF(N246&lt;&gt;"",  IF(O246&lt;&gt;"", N246&amp;", "&amp;O246,N246),"")</f>
        <v>18</v>
      </c>
      <c r="C246" s="104" t="n">
        <v>6</v>
      </c>
      <c r="D246" s="3" t="s">
        <v>905</v>
      </c>
      <c r="E246" s="134" t="s">
        <v>945</v>
      </c>
      <c r="F246" s="259" t="s">
        <v>899</v>
      </c>
      <c r="G246" s="64" t="s">
        <v>75</v>
      </c>
      <c r="H246" s="99" t="s">
        <v>74</v>
      </c>
      <c r="I246" s="100" t="s">
        <v>916</v>
      </c>
      <c r="J246" s="155" t="s">
        <v>175</v>
      </c>
      <c r="K246" s="274" t="str">
        <f aca="false">_xlfn.CONCAT(H246,".",J246)</f>
        <v>LLC_BI__Spread_Projections_Driver__c.LastModifiedById</v>
      </c>
      <c r="L246" s="3" t="s">
        <v>917</v>
      </c>
      <c r="M246" s="243" t="s">
        <v>908</v>
      </c>
      <c r="N246" s="186" t="n">
        <v>18</v>
      </c>
      <c r="O246" s="186"/>
      <c r="P246" s="3"/>
      <c r="Q246" s="3"/>
      <c r="R246" s="3"/>
      <c r="S246" s="3"/>
      <c r="T246" s="104" t="s">
        <v>903</v>
      </c>
      <c r="U246" s="3"/>
      <c r="V246" s="104" t="s">
        <v>904</v>
      </c>
      <c r="W246" s="3"/>
      <c r="X246" s="3"/>
      <c r="Y246" s="104" t="s">
        <v>904</v>
      </c>
      <c r="Z246" s="3"/>
      <c r="AA246" s="3"/>
      <c r="AB246" s="3"/>
      <c r="AC246" s="3"/>
      <c r="AD246" s="3"/>
      <c r="AE246" s="3"/>
      <c r="AF246" s="3"/>
      <c r="AG246" s="3"/>
    </row>
    <row r="247" customFormat="false" ht="15" hidden="false" customHeight="false" outlineLevel="0" collapsed="false">
      <c r="A247" s="94" t="str">
        <f aca="false">H247&amp;J247</f>
        <v>LLC_BI__Spread_Projections_Driver__cLastModifiedDate</v>
      </c>
      <c r="B247" s="95" t="str">
        <f aca="false">IF(N247&lt;&gt;"",  IF(O247&lt;&gt;"", N247&amp;", "&amp;O247,N247),"")</f>
        <v/>
      </c>
      <c r="C247" s="104" t="n">
        <v>7</v>
      </c>
      <c r="D247" s="106" t="s">
        <v>905</v>
      </c>
      <c r="E247" s="134" t="s">
        <v>945</v>
      </c>
      <c r="F247" s="134" t="s">
        <v>945</v>
      </c>
      <c r="G247" s="64" t="s">
        <v>75</v>
      </c>
      <c r="H247" s="99" t="s">
        <v>74</v>
      </c>
      <c r="I247" s="120" t="s">
        <v>173</v>
      </c>
      <c r="J247" s="117" t="s">
        <v>172</v>
      </c>
      <c r="K247" s="3" t="str">
        <f aca="false">_xlfn.CONCAT(H247,".",J247)</f>
        <v>LLC_BI__Spread_Projections_Driver__c.LastModifiedDate</v>
      </c>
      <c r="L247" s="3" t="s">
        <v>918</v>
      </c>
      <c r="M247" s="121" t="s">
        <v>910</v>
      </c>
      <c r="N247" s="186"/>
      <c r="O247" s="186"/>
      <c r="P247" s="202"/>
      <c r="Q247" s="202" t="s">
        <v>903</v>
      </c>
      <c r="R247" s="202" t="s">
        <v>903</v>
      </c>
      <c r="S247" s="202" t="s">
        <v>903</v>
      </c>
      <c r="T247" s="104" t="s">
        <v>903</v>
      </c>
      <c r="U247" s="3"/>
      <c r="V247" s="104" t="s">
        <v>904</v>
      </c>
      <c r="W247" s="3"/>
      <c r="X247" s="3"/>
      <c r="Y247" s="104" t="s">
        <v>904</v>
      </c>
      <c r="Z247" s="3"/>
      <c r="AA247" s="3"/>
      <c r="AB247" s="3"/>
      <c r="AC247" s="3"/>
      <c r="AD247" s="3"/>
      <c r="AE247" s="3"/>
      <c r="AF247" s="3"/>
      <c r="AG247" s="3"/>
    </row>
    <row r="248" customFormat="false" ht="45" hidden="false" customHeight="false" outlineLevel="0" collapsed="false">
      <c r="A248" s="94" t="str">
        <f aca="false">H248&amp;J248</f>
        <v>LLC_BI__Spread_Projections_Driver__cLLC_BI__lookupKey__c</v>
      </c>
      <c r="B248" s="95" t="n">
        <f aca="false">IF(N248&lt;&gt;"",  IF(O248&lt;&gt;"", N248&amp;", "&amp;O248,N248),"")</f>
        <v>255</v>
      </c>
      <c r="C248" s="104" t="n">
        <v>8</v>
      </c>
      <c r="D248" s="3"/>
      <c r="E248" s="134" t="s">
        <v>945</v>
      </c>
      <c r="F248" s="259" t="s">
        <v>899</v>
      </c>
      <c r="G248" s="64" t="s">
        <v>75</v>
      </c>
      <c r="H248" s="99" t="s">
        <v>74</v>
      </c>
      <c r="I248" s="279" t="s">
        <v>193</v>
      </c>
      <c r="J248" s="267" t="s">
        <v>192</v>
      </c>
      <c r="K248" s="274" t="str">
        <f aca="false">_xlfn.CONCAT(H248,".",J248)</f>
        <v>LLC_BI__Spread_Projections_Driver__c.LLC_BI__lookupKey__c</v>
      </c>
      <c r="L248" s="64" t="s">
        <v>1103</v>
      </c>
      <c r="M248" s="301" t="s">
        <v>931</v>
      </c>
      <c r="N248" s="186" t="n">
        <v>255</v>
      </c>
      <c r="O248" s="186"/>
      <c r="P248" s="3"/>
      <c r="Q248" s="3"/>
      <c r="R248" s="3"/>
      <c r="S248" s="3"/>
      <c r="T248" s="104" t="s">
        <v>903</v>
      </c>
      <c r="U248" s="3"/>
      <c r="V248" s="104" t="s">
        <v>903</v>
      </c>
      <c r="W248" s="3"/>
      <c r="X248" s="3"/>
      <c r="Y248" s="104" t="s">
        <v>904</v>
      </c>
      <c r="Z248" s="3"/>
      <c r="AA248" s="3"/>
      <c r="AB248" s="3"/>
      <c r="AC248" s="3"/>
      <c r="AD248" s="3"/>
      <c r="AE248" s="3"/>
      <c r="AF248" s="3"/>
      <c r="AG248" s="3"/>
    </row>
    <row r="249" customFormat="false" ht="15" hidden="false" customHeight="false" outlineLevel="0" collapsed="false">
      <c r="A249" s="94" t="str">
        <f aca="false">H249&amp;J249</f>
        <v>LLC_BI__Spread_Projections_Driver__cOwnerId</v>
      </c>
      <c r="B249" s="95" t="n">
        <f aca="false">IF(N249&lt;&gt;"",  IF(O249&lt;&gt;"", N249&amp;", "&amp;O249,N249),"")</f>
        <v>18</v>
      </c>
      <c r="C249" s="104" t="n">
        <v>9</v>
      </c>
      <c r="D249" s="3"/>
      <c r="E249" s="134" t="s">
        <v>945</v>
      </c>
      <c r="F249" s="259" t="s">
        <v>899</v>
      </c>
      <c r="G249" s="64" t="s">
        <v>75</v>
      </c>
      <c r="H249" s="99" t="s">
        <v>74</v>
      </c>
      <c r="I249" s="100" t="s">
        <v>934</v>
      </c>
      <c r="J249" s="155" t="s">
        <v>148</v>
      </c>
      <c r="K249" s="274" t="str">
        <f aca="false">_xlfn.CONCAT(H249,".",J249)</f>
        <v>LLC_BI__Spread_Projections_Driver__c.OwnerId</v>
      </c>
      <c r="L249" s="3" t="s">
        <v>961</v>
      </c>
      <c r="M249" s="243" t="s">
        <v>936</v>
      </c>
      <c r="N249" s="281" t="n">
        <v>18</v>
      </c>
      <c r="O249" s="281"/>
      <c r="P249" s="3"/>
      <c r="Q249" s="3"/>
      <c r="R249" s="3"/>
      <c r="S249" s="3"/>
      <c r="T249" s="104" t="s">
        <v>903</v>
      </c>
      <c r="U249" s="3"/>
      <c r="V249" s="104" t="s">
        <v>904</v>
      </c>
      <c r="W249" s="3"/>
      <c r="X249" s="3"/>
      <c r="Y249" s="104" t="s">
        <v>904</v>
      </c>
      <c r="Z249" s="3"/>
      <c r="AA249" s="3"/>
      <c r="AB249" s="3"/>
      <c r="AC249" s="3"/>
      <c r="AD249" s="3"/>
      <c r="AE249" s="3"/>
      <c r="AF249" s="3"/>
      <c r="AG249" s="3"/>
    </row>
    <row r="250" customFormat="false" ht="15" hidden="false" customHeight="false" outlineLevel="0" collapsed="false">
      <c r="A250" s="94" t="str">
        <f aca="false">H250&amp;J250</f>
        <v>LLC_BI__Spread_Projections_Driver__cName</v>
      </c>
      <c r="B250" s="95" t="n">
        <f aca="false">IF(N250&lt;&gt;"",  IF(O250&lt;&gt;"", N250&amp;", "&amp;O250,N250),"")</f>
        <v>80</v>
      </c>
      <c r="C250" s="104" t="n">
        <v>10</v>
      </c>
      <c r="D250" s="106" t="s">
        <v>905</v>
      </c>
      <c r="E250" s="134" t="s">
        <v>945</v>
      </c>
      <c r="F250" s="259" t="s">
        <v>899</v>
      </c>
      <c r="G250" s="64" t="s">
        <v>75</v>
      </c>
      <c r="H250" s="99" t="s">
        <v>74</v>
      </c>
      <c r="I250" s="100" t="s">
        <v>75</v>
      </c>
      <c r="J250" s="155" t="s">
        <v>28</v>
      </c>
      <c r="K250" s="274" t="str">
        <f aca="false">_xlfn.CONCAT(H250,".",J250)</f>
        <v>LLC_BI__Spread_Projections_Driver__c.Name</v>
      </c>
      <c r="L250" s="3"/>
      <c r="M250" s="243" t="s">
        <v>993</v>
      </c>
      <c r="N250" s="186" t="n">
        <v>80</v>
      </c>
      <c r="O250" s="186"/>
      <c r="P250" s="3"/>
      <c r="Q250" s="3"/>
      <c r="R250" s="3"/>
      <c r="S250" s="3"/>
      <c r="T250" s="104" t="s">
        <v>903</v>
      </c>
      <c r="U250" s="3"/>
      <c r="V250" s="104" t="s">
        <v>904</v>
      </c>
      <c r="W250" s="3"/>
      <c r="X250" s="3"/>
      <c r="Y250" s="104" t="s">
        <v>904</v>
      </c>
      <c r="Z250" s="3"/>
      <c r="AA250" s="3"/>
      <c r="AB250" s="3"/>
      <c r="AC250" s="3"/>
      <c r="AD250" s="3"/>
      <c r="AE250" s="3"/>
      <c r="AF250" s="3"/>
      <c r="AG250" s="3"/>
    </row>
    <row r="251" customFormat="false" ht="30" hidden="false" customHeight="false" outlineLevel="0" collapsed="false">
      <c r="A251" s="94" t="str">
        <f aca="false">H251&amp;J251</f>
        <v>LLC_BI__Spread_Projections_Driver__cLLC_BI__Spread_Projections_Template__c</v>
      </c>
      <c r="B251" s="95" t="n">
        <f aca="false">IF(N251&lt;&gt;"",  IF(O251&lt;&gt;"", N251&amp;", "&amp;O251,N251),"")</f>
        <v>18</v>
      </c>
      <c r="C251" s="104" t="n">
        <v>11</v>
      </c>
      <c r="D251" s="3"/>
      <c r="E251" s="134" t="s">
        <v>945</v>
      </c>
      <c r="F251" s="259" t="s">
        <v>899</v>
      </c>
      <c r="G251" s="64" t="s">
        <v>75</v>
      </c>
      <c r="H251" s="99" t="s">
        <v>74</v>
      </c>
      <c r="I251" s="279" t="s">
        <v>78</v>
      </c>
      <c r="J251" s="267" t="s">
        <v>77</v>
      </c>
      <c r="K251" s="274" t="str">
        <f aca="false">_xlfn.CONCAT(H251,".",J251)</f>
        <v>LLC_BI__Spread_Projections_Driver__c.LLC_BI__Spread_Projections_Template__c</v>
      </c>
      <c r="L251" s="3" t="s">
        <v>1104</v>
      </c>
      <c r="M251" s="243" t="s">
        <v>1089</v>
      </c>
      <c r="N251" s="186" t="n">
        <v>18</v>
      </c>
      <c r="O251" s="186"/>
      <c r="P251" s="3"/>
      <c r="Q251" s="3"/>
      <c r="R251" s="3"/>
      <c r="S251" s="3"/>
      <c r="T251" s="104" t="s">
        <v>903</v>
      </c>
      <c r="U251" s="3"/>
      <c r="V251" s="104" t="s">
        <v>904</v>
      </c>
      <c r="W251" s="3"/>
      <c r="X251" s="3"/>
      <c r="Y251" s="104" t="s">
        <v>904</v>
      </c>
      <c r="Z251" s="3"/>
      <c r="AA251" s="3"/>
      <c r="AB251" s="3"/>
      <c r="AC251" s="3"/>
      <c r="AD251" s="3"/>
      <c r="AE251" s="3"/>
      <c r="AF251" s="3"/>
      <c r="AG251" s="3"/>
    </row>
    <row r="252" customFormat="false" ht="30" hidden="false" customHeight="false" outlineLevel="0" collapsed="false">
      <c r="A252" s="94" t="str">
        <f aca="false">H252&amp;J252</f>
        <v>LLC_BI__Spread_Projections_Driver__cLLC_BI__Spread_Statement_Record__c</v>
      </c>
      <c r="B252" s="95" t="n">
        <f aca="false">IF(N252&lt;&gt;"",  IF(O252&lt;&gt;"", N252&amp;", "&amp;O252,N252),"")</f>
        <v>18</v>
      </c>
      <c r="C252" s="104" t="n">
        <v>12</v>
      </c>
      <c r="D252" s="3"/>
      <c r="E252" s="134" t="s">
        <v>945</v>
      </c>
      <c r="F252" s="259" t="s">
        <v>899</v>
      </c>
      <c r="G252" s="64" t="s">
        <v>75</v>
      </c>
      <c r="H252" s="99" t="s">
        <v>74</v>
      </c>
      <c r="I252" s="279" t="s">
        <v>91</v>
      </c>
      <c r="J252" s="267" t="s">
        <v>90</v>
      </c>
      <c r="K252" s="274" t="str">
        <f aca="false">_xlfn.CONCAT(H252,".",J252)</f>
        <v>LLC_BI__Spread_Projections_Driver__c.LLC_BI__Spread_Statement_Record__c</v>
      </c>
      <c r="L252" s="3" t="s">
        <v>1105</v>
      </c>
      <c r="M252" s="243" t="s">
        <v>971</v>
      </c>
      <c r="N252" s="186" t="n">
        <v>18</v>
      </c>
      <c r="O252" s="186"/>
      <c r="P252" s="3"/>
      <c r="Q252" s="3"/>
      <c r="R252" s="3"/>
      <c r="S252" s="3"/>
      <c r="T252" s="104" t="s">
        <v>903</v>
      </c>
      <c r="U252" s="3"/>
      <c r="V252" s="104" t="s">
        <v>904</v>
      </c>
      <c r="W252" s="3"/>
      <c r="X252" s="3"/>
      <c r="Y252" s="104" t="s">
        <v>904</v>
      </c>
      <c r="Z252" s="3"/>
      <c r="AA252" s="3"/>
      <c r="AB252" s="3"/>
      <c r="AC252" s="3"/>
      <c r="AD252" s="3"/>
      <c r="AE252" s="3"/>
      <c r="AF252" s="3"/>
      <c r="AG252" s="3"/>
    </row>
    <row r="253" customFormat="false" ht="30" hidden="false" customHeight="false" outlineLevel="0" collapsed="false">
      <c r="A253" s="94" t="str">
        <f aca="false">H253&amp;J253</f>
        <v>LLC_BI__Spread_Projections_Driver__cLLC_BI__Spread_Statement_Record_Value__c</v>
      </c>
      <c r="B253" s="95" t="n">
        <f aca="false">IF(N253&lt;&gt;"",  IF(O253&lt;&gt;"", N253&amp;", "&amp;O253,N253),"")</f>
        <v>18</v>
      </c>
      <c r="C253" s="104" t="n">
        <v>13</v>
      </c>
      <c r="D253" s="112"/>
      <c r="E253" s="134" t="s">
        <v>945</v>
      </c>
      <c r="F253" s="259" t="s">
        <v>899</v>
      </c>
      <c r="G253" s="302" t="s">
        <v>75</v>
      </c>
      <c r="H253" s="247" t="s">
        <v>74</v>
      </c>
      <c r="I253" s="303" t="s">
        <v>94</v>
      </c>
      <c r="J253" s="304" t="s">
        <v>93</v>
      </c>
      <c r="K253" s="305" t="str">
        <f aca="false">_xlfn.CONCAT(H253,".",J253)</f>
        <v>LLC_BI__Spread_Projections_Driver__c.LLC_BI__Spread_Statement_Record_Value__c</v>
      </c>
      <c r="L253" s="112" t="s">
        <v>1106</v>
      </c>
      <c r="M253" s="246" t="s">
        <v>1107</v>
      </c>
      <c r="N253" s="281" t="n">
        <v>18</v>
      </c>
      <c r="O253" s="281"/>
      <c r="P253" s="112"/>
      <c r="Q253" s="112"/>
      <c r="R253" s="112"/>
      <c r="S253" s="112"/>
      <c r="T253" s="104" t="s">
        <v>903</v>
      </c>
      <c r="U253" s="112"/>
      <c r="V253" s="104" t="s">
        <v>904</v>
      </c>
      <c r="W253" s="112"/>
      <c r="X253" s="112"/>
      <c r="Y253" s="104" t="s">
        <v>904</v>
      </c>
      <c r="Z253" s="112"/>
      <c r="AA253" s="112"/>
      <c r="AB253" s="112"/>
      <c r="AC253" s="112"/>
      <c r="AD253" s="112"/>
      <c r="AE253" s="112"/>
      <c r="AF253" s="112"/>
      <c r="AG253" s="112"/>
    </row>
    <row r="254" customFormat="false" ht="15" hidden="false" customHeight="false" outlineLevel="0" collapsed="false">
      <c r="A254" s="94" t="str">
        <f aca="false">H254&amp;J254</f>
        <v>LLC_BI__Spread_Projections_Driver__cLLC_BI__Type__c</v>
      </c>
      <c r="B254" s="95" t="str">
        <f aca="false">IF(N254&lt;&gt;"",  IF(O254&lt;&gt;"", N254&amp;", "&amp;O254,N254),"")</f>
        <v>See picklist options for lengths</v>
      </c>
      <c r="C254" s="104" t="n">
        <v>14</v>
      </c>
      <c r="D254" s="3"/>
      <c r="E254" s="134" t="s">
        <v>945</v>
      </c>
      <c r="F254" s="259" t="s">
        <v>899</v>
      </c>
      <c r="G254" s="64" t="s">
        <v>75</v>
      </c>
      <c r="H254" s="161" t="s">
        <v>74</v>
      </c>
      <c r="I254" s="113" t="s">
        <v>131</v>
      </c>
      <c r="J254" s="131" t="s">
        <v>275</v>
      </c>
      <c r="K254" s="274" t="str">
        <f aca="false">_xlfn.CONCAT(H254,".",J254)</f>
        <v>LLC_BI__Spread_Projections_Driver__c.LLC_BI__Type__c</v>
      </c>
      <c r="L254" s="3" t="s">
        <v>1108</v>
      </c>
      <c r="M254" s="131" t="s">
        <v>913</v>
      </c>
      <c r="N254" s="186" t="s">
        <v>914</v>
      </c>
      <c r="O254" s="186"/>
      <c r="P254" s="3"/>
      <c r="Q254" s="3"/>
      <c r="R254" s="3"/>
      <c r="S254" s="3"/>
      <c r="T254" s="104" t="s">
        <v>903</v>
      </c>
      <c r="U254" s="3"/>
      <c r="V254" s="104" t="s">
        <v>904</v>
      </c>
      <c r="W254" s="3"/>
      <c r="X254" s="3"/>
      <c r="Y254" s="104" t="s">
        <v>904</v>
      </c>
      <c r="Z254" s="3"/>
      <c r="AA254" s="3"/>
      <c r="AB254" s="3"/>
      <c r="AC254" s="3"/>
      <c r="AD254" s="3"/>
      <c r="AE254" s="3"/>
      <c r="AF254" s="3"/>
      <c r="AG254" s="3"/>
    </row>
    <row r="255" customFormat="false" ht="15" hidden="false" customHeight="false" outlineLevel="0" collapsed="false">
      <c r="A255" s="94" t="str">
        <f aca="false">H255&amp;J255</f>
        <v>LLC_BI__Spread_Projections_Driver__cLLC_BI__Value__c</v>
      </c>
      <c r="B255" s="95" t="n">
        <f aca="false">IF(N255&lt;&gt;"",  IF(O255&lt;&gt;"", N255&amp;", "&amp;O255,N255),"")</f>
        <v>255</v>
      </c>
      <c r="C255" s="104" t="n">
        <v>15</v>
      </c>
      <c r="D255" s="3"/>
      <c r="E255" s="134" t="s">
        <v>945</v>
      </c>
      <c r="F255" s="259" t="s">
        <v>899</v>
      </c>
      <c r="G255" s="64" t="s">
        <v>75</v>
      </c>
      <c r="H255" s="161" t="s">
        <v>74</v>
      </c>
      <c r="I255" s="113" t="s">
        <v>278</v>
      </c>
      <c r="J255" s="131" t="s">
        <v>277</v>
      </c>
      <c r="K255" s="274" t="str">
        <f aca="false">_xlfn.CONCAT(H255,".",J255)</f>
        <v>LLC_BI__Spread_Projections_Driver__c.LLC_BI__Value__c</v>
      </c>
      <c r="L255" s="3" t="s">
        <v>1109</v>
      </c>
      <c r="M255" s="131" t="s">
        <v>925</v>
      </c>
      <c r="N255" s="186" t="n">
        <v>255</v>
      </c>
      <c r="O255" s="186"/>
      <c r="P255" s="3"/>
      <c r="Q255" s="3"/>
      <c r="R255" s="3"/>
      <c r="S255" s="3"/>
      <c r="T255" s="104" t="s">
        <v>903</v>
      </c>
      <c r="U255" s="3"/>
      <c r="V255" s="104" t="s">
        <v>904</v>
      </c>
      <c r="W255" s="3"/>
      <c r="X255" s="3"/>
      <c r="Y255" s="104" t="s">
        <v>904</v>
      </c>
      <c r="Z255" s="3"/>
      <c r="AA255" s="3"/>
      <c r="AB255" s="3"/>
      <c r="AC255" s="3"/>
      <c r="AD255" s="3"/>
      <c r="AE255" s="3"/>
      <c r="AF255" s="3"/>
      <c r="AG255" s="3"/>
    </row>
    <row r="256" customFormat="false" ht="15" hidden="false" customHeight="false" outlineLevel="0" collapsed="false">
      <c r="A256" s="94" t="str">
        <f aca="false">H256&amp;J256</f>
        <v>LLC_BI__Spread_Projections_Template__cCreatedById</v>
      </c>
      <c r="B256" s="95" t="n">
        <f aca="false">IF(N256&lt;&gt;"",  IF(O256&lt;&gt;"", N256&amp;", "&amp;O256,N256),"")</f>
        <v>18</v>
      </c>
      <c r="C256" s="306" t="n">
        <v>1</v>
      </c>
      <c r="D256" s="106" t="s">
        <v>905</v>
      </c>
      <c r="E256" s="307" t="s">
        <v>945</v>
      </c>
      <c r="F256" s="283" t="s">
        <v>899</v>
      </c>
      <c r="G256" s="3" t="s">
        <v>78</v>
      </c>
      <c r="H256" s="3" t="s">
        <v>77</v>
      </c>
      <c r="I256" s="56" t="s">
        <v>906</v>
      </c>
      <c r="J256" s="105" t="s">
        <v>168</v>
      </c>
      <c r="K256" s="308" t="str">
        <f aca="false">_xlfn.CONCAT(H256,".",J256)</f>
        <v>LLC_BI__Spread_Projections_Template__c.CreatedById</v>
      </c>
      <c r="L256" s="106" t="s">
        <v>1102</v>
      </c>
      <c r="M256" s="3" t="s">
        <v>908</v>
      </c>
      <c r="N256" s="186" t="n">
        <v>18</v>
      </c>
      <c r="O256" s="186"/>
      <c r="P256" s="3"/>
      <c r="Q256" s="3"/>
      <c r="R256" s="3"/>
      <c r="S256" s="3"/>
      <c r="T256" s="104" t="s">
        <v>903</v>
      </c>
      <c r="U256" s="3"/>
      <c r="V256" s="104" t="s">
        <v>904</v>
      </c>
      <c r="W256" s="3"/>
      <c r="X256" s="3"/>
      <c r="Y256" s="104" t="s">
        <v>904</v>
      </c>
      <c r="Z256" s="3"/>
      <c r="AA256" s="3"/>
      <c r="AB256" s="3"/>
      <c r="AC256" s="3"/>
      <c r="AD256" s="3"/>
      <c r="AE256" s="3"/>
      <c r="AF256" s="3"/>
      <c r="AG256" s="3"/>
    </row>
    <row r="257" customFormat="false" ht="15" hidden="false" customHeight="false" outlineLevel="0" collapsed="false">
      <c r="A257" s="94" t="str">
        <f aca="false">H257&amp;J257</f>
        <v>LLC_BI__Spread_Projections_Template__cCreatedDate</v>
      </c>
      <c r="B257" s="95" t="str">
        <f aca="false">IF(N257&lt;&gt;"",  IF(O257&lt;&gt;"", N257&amp;", "&amp;O257,N257),"")</f>
        <v/>
      </c>
      <c r="C257" s="306" t="n">
        <v>2</v>
      </c>
      <c r="D257" s="106" t="s">
        <v>905</v>
      </c>
      <c r="E257" s="309" t="s">
        <v>945</v>
      </c>
      <c r="F257" s="259" t="s">
        <v>899</v>
      </c>
      <c r="G257" s="3" t="s">
        <v>78</v>
      </c>
      <c r="H257" s="3" t="s">
        <v>77</v>
      </c>
      <c r="I257" s="56" t="s">
        <v>165</v>
      </c>
      <c r="J257" s="105" t="s">
        <v>164</v>
      </c>
      <c r="K257" s="308" t="str">
        <f aca="false">_xlfn.CONCAT(H257,".",J257)</f>
        <v>LLC_BI__Spread_Projections_Template__c.CreatedDate</v>
      </c>
      <c r="L257" s="106" t="s">
        <v>909</v>
      </c>
      <c r="M257" s="3" t="s">
        <v>910</v>
      </c>
      <c r="N257" s="186"/>
      <c r="O257" s="186"/>
      <c r="P257" s="3"/>
      <c r="Q257" s="3"/>
      <c r="R257" s="3"/>
      <c r="S257" s="3"/>
      <c r="T257" s="104" t="s">
        <v>903</v>
      </c>
      <c r="U257" s="3"/>
      <c r="V257" s="104" t="s">
        <v>904</v>
      </c>
      <c r="W257" s="3"/>
      <c r="X257" s="3"/>
      <c r="Y257" s="104" t="s">
        <v>904</v>
      </c>
      <c r="Z257" s="3"/>
      <c r="AA257" s="3"/>
      <c r="AB257" s="3"/>
      <c r="AC257" s="3"/>
      <c r="AD257" s="3"/>
      <c r="AE257" s="3"/>
      <c r="AF257" s="3"/>
      <c r="AG257" s="3"/>
    </row>
    <row r="258" customFormat="false" ht="15" hidden="false" customHeight="false" outlineLevel="0" collapsed="false">
      <c r="A258" s="94" t="str">
        <f aca="false">H258&amp;J258</f>
        <v>LLC_BI__Spread_Projections_Template__cCurrencyIsoCode</v>
      </c>
      <c r="B258" s="95" t="str">
        <f aca="false">IF(N258&lt;&gt;"",  IF(O258&lt;&gt;"", N258&amp;", "&amp;O258,N258),"")</f>
        <v>See picklist options for lengths</v>
      </c>
      <c r="C258" s="306" t="n">
        <v>3</v>
      </c>
      <c r="D258" s="3"/>
      <c r="E258" s="309" t="s">
        <v>945</v>
      </c>
      <c r="F258" s="259" t="s">
        <v>899</v>
      </c>
      <c r="G258" s="3" t="s">
        <v>78</v>
      </c>
      <c r="H258" s="3" t="s">
        <v>77</v>
      </c>
      <c r="I258" s="56" t="s">
        <v>911</v>
      </c>
      <c r="J258" s="105" t="s">
        <v>160</v>
      </c>
      <c r="K258" s="308" t="str">
        <f aca="false">_xlfn.CONCAT(H258,".",J258)</f>
        <v>LLC_BI__Spread_Projections_Template__c.CurrencyIsoCode</v>
      </c>
      <c r="L258" s="106" t="s">
        <v>912</v>
      </c>
      <c r="M258" s="3" t="s">
        <v>1110</v>
      </c>
      <c r="N258" s="186" t="s">
        <v>914</v>
      </c>
      <c r="O258" s="186"/>
      <c r="P258" s="3"/>
      <c r="Q258" s="3"/>
      <c r="R258" s="3"/>
      <c r="S258" s="3"/>
      <c r="T258" s="104" t="s">
        <v>903</v>
      </c>
      <c r="U258" s="3"/>
      <c r="V258" s="104" t="s">
        <v>904</v>
      </c>
      <c r="W258" s="3"/>
      <c r="X258" s="3"/>
      <c r="Y258" s="104" t="s">
        <v>904</v>
      </c>
      <c r="Z258" s="3"/>
      <c r="AA258" s="3"/>
      <c r="AB258" s="3"/>
      <c r="AC258" s="3"/>
      <c r="AD258" s="3"/>
      <c r="AE258" s="3"/>
      <c r="AF258" s="3"/>
      <c r="AG258" s="3"/>
    </row>
    <row r="259" customFormat="false" ht="15" hidden="false" customHeight="false" outlineLevel="0" collapsed="false">
      <c r="A259" s="94" t="str">
        <f aca="false">H259&amp;J259</f>
        <v>LLC_BI__Spread_Projections_Template__cLLC_BI__Description__c</v>
      </c>
      <c r="B259" s="95" t="n">
        <f aca="false">IF(N259&lt;&gt;"",  IF(O259&lt;&gt;"", N259&amp;", "&amp;O259,N259),"")</f>
        <v>255</v>
      </c>
      <c r="C259" s="306" t="n">
        <v>4</v>
      </c>
      <c r="D259" s="106" t="s">
        <v>905</v>
      </c>
      <c r="E259" s="309" t="s">
        <v>945</v>
      </c>
      <c r="F259" s="259" t="s">
        <v>899</v>
      </c>
      <c r="G259" s="3" t="s">
        <v>78</v>
      </c>
      <c r="H259" s="3" t="s">
        <v>77</v>
      </c>
      <c r="I259" s="56" t="s">
        <v>1</v>
      </c>
      <c r="J259" s="105" t="s">
        <v>294</v>
      </c>
      <c r="K259" s="308" t="str">
        <f aca="false">_xlfn.CONCAT(H259,".",J259)</f>
        <v>LLC_BI__Spread_Projections_Template__c.LLC_BI__Description__c</v>
      </c>
      <c r="L259" s="106" t="s">
        <v>1111</v>
      </c>
      <c r="M259" s="3" t="s">
        <v>949</v>
      </c>
      <c r="N259" s="186" t="n">
        <v>255</v>
      </c>
      <c r="O259" s="186"/>
      <c r="P259" s="3"/>
      <c r="Q259" s="3"/>
      <c r="R259" s="3"/>
      <c r="S259" s="3"/>
      <c r="T259" s="104" t="s">
        <v>903</v>
      </c>
      <c r="U259" s="3"/>
      <c r="V259" s="104" t="s">
        <v>904</v>
      </c>
      <c r="W259" s="3"/>
      <c r="X259" s="3"/>
      <c r="Y259" s="104" t="s">
        <v>904</v>
      </c>
      <c r="Z259" s="3"/>
      <c r="AA259" s="3"/>
      <c r="AB259" s="3"/>
      <c r="AC259" s="3"/>
      <c r="AD259" s="3"/>
      <c r="AE259" s="3"/>
      <c r="AF259" s="3"/>
      <c r="AG259" s="3"/>
    </row>
    <row r="260" customFormat="false" ht="15" hidden="false" customHeight="false" outlineLevel="0" collapsed="false">
      <c r="A260" s="94" t="str">
        <f aca="false">H260&amp;J260</f>
        <v>LLC_BI__Spread_Projections_Template__cId</v>
      </c>
      <c r="B260" s="95" t="n">
        <f aca="false">IF(N260&lt;&gt;"",  IF(O260&lt;&gt;"", N260&amp;", "&amp;O260,N260),"")</f>
        <v>18</v>
      </c>
      <c r="C260" s="306" t="n">
        <v>5</v>
      </c>
      <c r="D260" s="106" t="s">
        <v>905</v>
      </c>
      <c r="E260" s="307" t="s">
        <v>945</v>
      </c>
      <c r="F260" s="283" t="s">
        <v>899</v>
      </c>
      <c r="G260" s="3" t="s">
        <v>78</v>
      </c>
      <c r="H260" s="3" t="s">
        <v>77</v>
      </c>
      <c r="I260" s="56" t="s">
        <v>143</v>
      </c>
      <c r="J260" s="105" t="s">
        <v>143</v>
      </c>
      <c r="K260" s="308" t="str">
        <f aca="false">_xlfn.CONCAT(H260,".",J260)</f>
        <v>LLC_BI__Spread_Projections_Template__c.Id</v>
      </c>
      <c r="L260" s="106" t="s">
        <v>143</v>
      </c>
      <c r="M260" s="3" t="s">
        <v>143</v>
      </c>
      <c r="N260" s="186" t="n">
        <v>18</v>
      </c>
      <c r="O260" s="186"/>
      <c r="P260" s="3"/>
      <c r="Q260" s="3"/>
      <c r="R260" s="3"/>
      <c r="S260" s="3" t="s">
        <v>915</v>
      </c>
      <c r="T260" s="104" t="s">
        <v>903</v>
      </c>
      <c r="U260" s="3"/>
      <c r="V260" s="104" t="s">
        <v>904</v>
      </c>
      <c r="W260" s="3"/>
      <c r="X260" s="3"/>
      <c r="Y260" s="104" t="s">
        <v>904</v>
      </c>
      <c r="Z260" s="3"/>
      <c r="AA260" s="3"/>
      <c r="AB260" s="3"/>
      <c r="AC260" s="3"/>
      <c r="AD260" s="3"/>
      <c r="AE260" s="3"/>
      <c r="AF260" s="3"/>
      <c r="AG260" s="3"/>
    </row>
    <row r="261" customFormat="false" ht="15" hidden="false" customHeight="false" outlineLevel="0" collapsed="false">
      <c r="A261" s="94" t="str">
        <f aca="false">H261&amp;J261</f>
        <v>LLC_BI__Spread_Projections_Template__cLastModifiedById</v>
      </c>
      <c r="B261" s="95" t="n">
        <f aca="false">IF(N261&lt;&gt;"",  IF(O261&lt;&gt;"", N261&amp;", "&amp;O261,N261),"")</f>
        <v>18</v>
      </c>
      <c r="C261" s="306" t="n">
        <v>6</v>
      </c>
      <c r="D261" s="106" t="s">
        <v>905</v>
      </c>
      <c r="E261" s="309" t="s">
        <v>945</v>
      </c>
      <c r="F261" s="259" t="s">
        <v>899</v>
      </c>
      <c r="G261" s="3" t="s">
        <v>78</v>
      </c>
      <c r="H261" s="3" t="s">
        <v>77</v>
      </c>
      <c r="I261" s="56" t="s">
        <v>916</v>
      </c>
      <c r="J261" s="105" t="s">
        <v>175</v>
      </c>
      <c r="K261" s="308" t="str">
        <f aca="false">_xlfn.CONCAT(H261,".",J261)</f>
        <v>LLC_BI__Spread_Projections_Template__c.LastModifiedById</v>
      </c>
      <c r="L261" s="106" t="s">
        <v>917</v>
      </c>
      <c r="M261" s="3" t="s">
        <v>908</v>
      </c>
      <c r="N261" s="186" t="n">
        <v>18</v>
      </c>
      <c r="O261" s="186"/>
      <c r="P261" s="3"/>
      <c r="Q261" s="3"/>
      <c r="R261" s="3"/>
      <c r="S261" s="3"/>
      <c r="T261" s="104" t="s">
        <v>903</v>
      </c>
      <c r="U261" s="3"/>
      <c r="V261" s="104" t="s">
        <v>904</v>
      </c>
      <c r="W261" s="3"/>
      <c r="X261" s="3"/>
      <c r="Y261" s="104" t="s">
        <v>904</v>
      </c>
      <c r="Z261" s="3"/>
      <c r="AA261" s="3"/>
      <c r="AB261" s="3"/>
      <c r="AC261" s="3"/>
      <c r="AD261" s="3"/>
      <c r="AE261" s="3"/>
      <c r="AF261" s="3"/>
      <c r="AG261" s="3"/>
    </row>
    <row r="262" customFormat="false" ht="15" hidden="false" customHeight="false" outlineLevel="0" collapsed="false">
      <c r="A262" s="94" t="str">
        <f aca="false">H262&amp;J262</f>
        <v>LLC_BI__Spread_Projections_Template__cLastModifiedDate</v>
      </c>
      <c r="B262" s="95" t="str">
        <f aca="false">IF(N262&lt;&gt;"",  IF(O262&lt;&gt;"", N262&amp;", "&amp;O262,N262),"")</f>
        <v/>
      </c>
      <c r="C262" s="306" t="n">
        <v>7</v>
      </c>
      <c r="D262" s="106" t="s">
        <v>905</v>
      </c>
      <c r="E262" s="309" t="s">
        <v>945</v>
      </c>
      <c r="F262" s="259" t="s">
        <v>899</v>
      </c>
      <c r="G262" s="112" t="s">
        <v>78</v>
      </c>
      <c r="H262" s="112" t="s">
        <v>77</v>
      </c>
      <c r="I262" s="229" t="s">
        <v>173</v>
      </c>
      <c r="J262" s="231" t="s">
        <v>172</v>
      </c>
      <c r="K262" s="308" t="str">
        <f aca="false">_xlfn.CONCAT(H262,".",J262)</f>
        <v>LLC_BI__Spread_Projections_Template__c.LastModifiedDate</v>
      </c>
      <c r="L262" s="227" t="s">
        <v>918</v>
      </c>
      <c r="M262" s="112" t="s">
        <v>910</v>
      </c>
      <c r="N262" s="281"/>
      <c r="O262" s="281"/>
      <c r="P262" s="112"/>
      <c r="Q262" s="112"/>
      <c r="R262" s="112"/>
      <c r="S262" s="112"/>
      <c r="T262" s="104" t="s">
        <v>903</v>
      </c>
      <c r="U262" s="112"/>
      <c r="V262" s="104" t="s">
        <v>904</v>
      </c>
      <c r="W262" s="112"/>
      <c r="X262" s="112"/>
      <c r="Y262" s="104" t="s">
        <v>904</v>
      </c>
      <c r="Z262" s="112"/>
      <c r="AA262" s="112"/>
      <c r="AB262" s="112"/>
      <c r="AC262" s="112"/>
      <c r="AD262" s="112"/>
      <c r="AE262" s="112"/>
      <c r="AF262" s="112"/>
      <c r="AG262" s="112"/>
    </row>
    <row r="263" customFormat="false" ht="15" hidden="false" customHeight="false" outlineLevel="0" collapsed="false">
      <c r="A263" s="94" t="str">
        <f aca="false">H263&amp;J263</f>
        <v>LLC_BI__Spread_Projections_Template__cLLC_BI__lookupKey__c</v>
      </c>
      <c r="B263" s="95" t="n">
        <f aca="false">IF(N263&lt;&gt;"",  IF(O263&lt;&gt;"", N263&amp;", "&amp;O263,N263),"")</f>
        <v>255</v>
      </c>
      <c r="C263" s="306" t="n">
        <v>8</v>
      </c>
      <c r="D263" s="3"/>
      <c r="E263" s="309" t="s">
        <v>945</v>
      </c>
      <c r="F263" s="259" t="s">
        <v>899</v>
      </c>
      <c r="G263" s="3" t="s">
        <v>78</v>
      </c>
      <c r="H263" s="3" t="s">
        <v>77</v>
      </c>
      <c r="I263" s="56" t="s">
        <v>193</v>
      </c>
      <c r="J263" s="105" t="s">
        <v>192</v>
      </c>
      <c r="K263" s="308" t="str">
        <f aca="false">_xlfn.CONCAT(H263,".",J263)</f>
        <v>LLC_BI__Spread_Projections_Template__c.LLC_BI__lookupKey__c</v>
      </c>
      <c r="L263" s="106" t="s">
        <v>958</v>
      </c>
      <c r="M263" s="3" t="s">
        <v>931</v>
      </c>
      <c r="N263" s="186" t="n">
        <v>255</v>
      </c>
      <c r="O263" s="186"/>
      <c r="P263" s="3"/>
      <c r="Q263" s="3"/>
      <c r="R263" s="3"/>
      <c r="S263" s="3"/>
      <c r="T263" s="104" t="s">
        <v>903</v>
      </c>
      <c r="U263" s="3"/>
      <c r="V263" s="104" t="s">
        <v>903</v>
      </c>
      <c r="W263" s="3"/>
      <c r="X263" s="3"/>
      <c r="Y263" s="104" t="s">
        <v>904</v>
      </c>
      <c r="Z263" s="3"/>
      <c r="AA263" s="3"/>
      <c r="AB263" s="3"/>
      <c r="AC263" s="3"/>
      <c r="AD263" s="3"/>
      <c r="AE263" s="3"/>
      <c r="AF263" s="3"/>
      <c r="AG263" s="3"/>
    </row>
    <row r="264" customFormat="false" ht="15" hidden="false" customHeight="false" outlineLevel="0" collapsed="false">
      <c r="A264" s="94" t="str">
        <f aca="false">H264&amp;J264</f>
        <v>LLC_BI__Spread_Projections_Template__cOwnerId</v>
      </c>
      <c r="B264" s="95" t="n">
        <f aca="false">IF(N264&lt;&gt;"",  IF(O264&lt;&gt;"", N264&amp;", "&amp;O264,N264),"")</f>
        <v>18</v>
      </c>
      <c r="C264" s="306" t="n">
        <v>9</v>
      </c>
      <c r="D264" s="106"/>
      <c r="E264" s="307" t="s">
        <v>945</v>
      </c>
      <c r="F264" s="283" t="s">
        <v>899</v>
      </c>
      <c r="G264" s="3" t="s">
        <v>78</v>
      </c>
      <c r="H264" s="3" t="s">
        <v>77</v>
      </c>
      <c r="I264" s="56" t="s">
        <v>934</v>
      </c>
      <c r="J264" s="105" t="s">
        <v>148</v>
      </c>
      <c r="K264" s="308" t="str">
        <f aca="false">_xlfn.CONCAT(H264,".",J264)</f>
        <v>LLC_BI__Spread_Projections_Template__c.OwnerId</v>
      </c>
      <c r="L264" s="106" t="s">
        <v>961</v>
      </c>
      <c r="M264" s="3" t="s">
        <v>936</v>
      </c>
      <c r="N264" s="186" t="n">
        <v>18</v>
      </c>
      <c r="O264" s="186"/>
      <c r="P264" s="3"/>
      <c r="Q264" s="3"/>
      <c r="R264" s="3"/>
      <c r="S264" s="3"/>
      <c r="T264" s="104" t="s">
        <v>903</v>
      </c>
      <c r="U264" s="3"/>
      <c r="V264" s="104" t="s">
        <v>904</v>
      </c>
      <c r="W264" s="3"/>
      <c r="X264" s="3"/>
      <c r="Y264" s="104" t="s">
        <v>904</v>
      </c>
      <c r="Z264" s="3"/>
      <c r="AA264" s="3"/>
      <c r="AB264" s="3"/>
      <c r="AC264" s="3"/>
      <c r="AD264" s="3"/>
      <c r="AE264" s="3"/>
      <c r="AF264" s="3"/>
      <c r="AG264" s="3"/>
    </row>
    <row r="265" customFormat="false" ht="15" hidden="false" customHeight="false" outlineLevel="0" collapsed="false">
      <c r="A265" s="94" t="str">
        <f aca="false">H265&amp;J265</f>
        <v>LLC_BI__Spread_Projections_Template__cLLC_BI__Purpose__c</v>
      </c>
      <c r="B265" s="95" t="str">
        <f aca="false">IF(N265&lt;&gt;"",  IF(O265&lt;&gt;"", N265&amp;", "&amp;O265,N265),"")</f>
        <v>See picklist options for lengths</v>
      </c>
      <c r="C265" s="306" t="n">
        <v>10</v>
      </c>
      <c r="D265" s="3" t="s">
        <v>905</v>
      </c>
      <c r="E265" s="309" t="s">
        <v>945</v>
      </c>
      <c r="F265" s="259" t="s">
        <v>899</v>
      </c>
      <c r="G265" s="3" t="s">
        <v>78</v>
      </c>
      <c r="H265" s="3" t="s">
        <v>77</v>
      </c>
      <c r="I265" s="56" t="s">
        <v>301</v>
      </c>
      <c r="J265" s="105" t="s">
        <v>300</v>
      </c>
      <c r="K265" s="308" t="str">
        <f aca="false">_xlfn.CONCAT(H265,".",J265)</f>
        <v>LLC_BI__Spread_Projections_Template__c.LLC_BI__Purpose__c</v>
      </c>
      <c r="L265" s="106" t="s">
        <v>1112</v>
      </c>
      <c r="M265" s="3" t="s">
        <v>913</v>
      </c>
      <c r="N265" s="186" t="s">
        <v>914</v>
      </c>
      <c r="O265" s="186"/>
      <c r="P265" s="3"/>
      <c r="Q265" s="3"/>
      <c r="R265" s="3"/>
      <c r="S265" s="3"/>
      <c r="T265" s="104" t="s">
        <v>903</v>
      </c>
      <c r="U265" s="3"/>
      <c r="V265" s="104" t="s">
        <v>904</v>
      </c>
      <c r="W265" s="3"/>
      <c r="X265" s="3"/>
      <c r="Y265" s="104" t="s">
        <v>904</v>
      </c>
      <c r="Z265" s="3"/>
      <c r="AA265" s="3"/>
      <c r="AB265" s="3"/>
      <c r="AC265" s="3"/>
      <c r="AD265" s="3"/>
      <c r="AE265" s="3"/>
      <c r="AF265" s="3"/>
      <c r="AG265" s="3"/>
    </row>
    <row r="266" customFormat="false" ht="15" hidden="false" customHeight="false" outlineLevel="0" collapsed="false">
      <c r="A266" s="94" t="str">
        <f aca="false">H266&amp;J266</f>
        <v>LLC_BI__Spread_Projections_Template__cName</v>
      </c>
      <c r="B266" s="95" t="n">
        <f aca="false">IF(N266&lt;&gt;"",  IF(O266&lt;&gt;"", N266&amp;", "&amp;O266,N266),"")</f>
        <v>80</v>
      </c>
      <c r="C266" s="306" t="n">
        <v>11</v>
      </c>
      <c r="D266" s="3" t="s">
        <v>905</v>
      </c>
      <c r="E266" s="309" t="s">
        <v>945</v>
      </c>
      <c r="F266" s="259" t="s">
        <v>899</v>
      </c>
      <c r="G266" s="3" t="s">
        <v>78</v>
      </c>
      <c r="H266" s="3" t="s">
        <v>77</v>
      </c>
      <c r="I266" s="56" t="s">
        <v>284</v>
      </c>
      <c r="J266" s="105" t="s">
        <v>28</v>
      </c>
      <c r="K266" s="308" t="str">
        <f aca="false">_xlfn.CONCAT(H266,".",J266)</f>
        <v>LLC_BI__Spread_Projections_Template__c.Name</v>
      </c>
      <c r="L266" s="106" t="s">
        <v>1113</v>
      </c>
      <c r="M266" s="3" t="s">
        <v>925</v>
      </c>
      <c r="N266" s="186" t="n">
        <v>80</v>
      </c>
      <c r="O266" s="186"/>
      <c r="P266" s="3"/>
      <c r="Q266" s="3"/>
      <c r="R266" s="3"/>
      <c r="S266" s="3"/>
      <c r="T266" s="104" t="s">
        <v>903</v>
      </c>
      <c r="U266" s="3"/>
      <c r="V266" s="104" t="s">
        <v>903</v>
      </c>
      <c r="W266" s="3"/>
      <c r="X266" s="3"/>
      <c r="Y266" s="104" t="s">
        <v>904</v>
      </c>
      <c r="Z266" s="3"/>
      <c r="AA266" s="3"/>
      <c r="AB266" s="3"/>
      <c r="AC266" s="3"/>
      <c r="AD266" s="3"/>
      <c r="AE266" s="3"/>
      <c r="AF266" s="3"/>
      <c r="AG266" s="3"/>
    </row>
  </sheetData>
  <autoFilter ref="A1:AK266">
    <filterColumn colId="33">
      <filters blank="1"/>
    </filterColumn>
  </autoFilter>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246"/>
  <sheetViews>
    <sheetView showFormulas="false" showGridLines="true" showRowColHeaders="true" showZeros="true" rightToLeft="false" tabSelected="false" showOutlineSymbols="true" defaultGridColor="true" view="normal" topLeftCell="K1" colorId="64" zoomScale="75" zoomScaleNormal="75" zoomScalePageLayoutView="100" workbookViewId="0">
      <pane xSplit="0" ySplit="1" topLeftCell="A17" activePane="bottomLeft" state="frozen"/>
      <selection pane="topLeft" activeCell="K1" activeCellId="0" sqref="K1"/>
      <selection pane="bottomLeft" activeCell="M1" activeCellId="0" sqref="M1"/>
    </sheetView>
  </sheetViews>
  <sheetFormatPr defaultColWidth="8.5703125" defaultRowHeight="15" zeroHeight="false" outlineLevelRow="0" outlineLevelCol="0"/>
  <cols>
    <col collapsed="false" customWidth="true" hidden="true" outlineLevel="0" max="1" min="1" style="0" width="56.15"/>
    <col collapsed="false" customWidth="true" hidden="false" outlineLevel="0" max="2" min="2" style="0" width="7.42"/>
    <col collapsed="false" customWidth="true" hidden="false" outlineLevel="0" max="3" min="3" style="0" width="8.71"/>
    <col collapsed="false" customWidth="true" hidden="false" outlineLevel="0" max="4" min="4" style="0" width="18.71"/>
    <col collapsed="false" customWidth="true" hidden="false" outlineLevel="0" max="6" min="5" style="0" width="8.71"/>
    <col collapsed="false" customWidth="true" hidden="false" outlineLevel="0" max="7" min="7" style="0" width="21.14"/>
    <col collapsed="false" customWidth="true" hidden="false" outlineLevel="0" max="8" min="8" style="0" width="41.15"/>
    <col collapsed="false" customWidth="true" hidden="false" outlineLevel="0" max="9" min="9" style="0" width="33.29"/>
    <col collapsed="false" customWidth="true" hidden="false" outlineLevel="0" max="10" min="10" style="0" width="40.57"/>
    <col collapsed="false" customWidth="true" hidden="false" outlineLevel="0" max="11" min="11" style="0" width="62.14"/>
    <col collapsed="false" customWidth="true" hidden="false" outlineLevel="0" max="12" min="12" style="0" width="72"/>
    <col collapsed="false" customWidth="true" hidden="false" outlineLevel="0" max="19" min="13" style="0" width="23.71"/>
    <col collapsed="false" customWidth="true" hidden="false" outlineLevel="0" max="20" min="20" style="0" width="20.85"/>
    <col collapsed="false" customWidth="true" hidden="false" outlineLevel="0" max="22" min="21" style="0" width="23.14"/>
    <col collapsed="false" customWidth="true" hidden="false" outlineLevel="0" max="29" min="29" style="0" width="18.57"/>
    <col collapsed="false" customWidth="true" hidden="false" outlineLevel="0" max="30" min="30" style="0" width="16.57"/>
  </cols>
  <sheetData>
    <row r="1" customFormat="false" ht="42.75" hidden="false" customHeight="true" outlineLevel="0" collapsed="false">
      <c r="A1" s="81" t="s">
        <v>870</v>
      </c>
      <c r="B1" s="82" t="s">
        <v>871</v>
      </c>
      <c r="C1" s="83" t="s">
        <v>872</v>
      </c>
      <c r="D1" s="83" t="s">
        <v>398</v>
      </c>
      <c r="E1" s="84" t="s">
        <v>873</v>
      </c>
      <c r="F1" s="84" t="s">
        <v>874</v>
      </c>
      <c r="G1" s="85" t="s">
        <v>127</v>
      </c>
      <c r="H1" s="86" t="s">
        <v>849</v>
      </c>
      <c r="I1" s="87" t="s">
        <v>875</v>
      </c>
      <c r="J1" s="86" t="s">
        <v>876</v>
      </c>
      <c r="K1" s="86" t="s">
        <v>877</v>
      </c>
      <c r="L1" s="86" t="s">
        <v>1</v>
      </c>
      <c r="M1" s="88" t="s">
        <v>878</v>
      </c>
      <c r="N1" s="86" t="s">
        <v>879</v>
      </c>
      <c r="O1" s="86" t="s">
        <v>880</v>
      </c>
      <c r="P1" s="86" t="s">
        <v>881</v>
      </c>
      <c r="Q1" s="86" t="s">
        <v>882</v>
      </c>
      <c r="R1" s="86" t="s">
        <v>632</v>
      </c>
      <c r="S1" s="86" t="s">
        <v>883</v>
      </c>
      <c r="T1" s="86" t="s">
        <v>884</v>
      </c>
      <c r="U1" s="89" t="s">
        <v>885</v>
      </c>
      <c r="V1" s="90" t="s">
        <v>886</v>
      </c>
      <c r="W1" s="91" t="s">
        <v>887</v>
      </c>
      <c r="X1" s="89" t="s">
        <v>888</v>
      </c>
      <c r="Y1" s="89" t="s">
        <v>889</v>
      </c>
      <c r="Z1" s="89" t="s">
        <v>890</v>
      </c>
      <c r="AA1" s="89" t="s">
        <v>891</v>
      </c>
      <c r="AB1" s="89" t="s">
        <v>892</v>
      </c>
      <c r="AC1" s="89" t="s">
        <v>893</v>
      </c>
      <c r="AD1" s="89" t="s">
        <v>894</v>
      </c>
      <c r="AE1" s="89" t="s">
        <v>895</v>
      </c>
      <c r="AF1" s="89" t="s">
        <v>896</v>
      </c>
      <c r="AG1" s="92" t="s">
        <v>897</v>
      </c>
      <c r="AH1" s="93" t="s">
        <v>898</v>
      </c>
    </row>
    <row r="2" customFormat="false" ht="30" hidden="false" customHeight="false" outlineLevel="0" collapsed="false">
      <c r="A2" s="94" t="str">
        <f aca="false">H2&amp;J2</f>
        <v>LLC_BI__Debt_Schedule__cLLC_BI__Bundle__c</v>
      </c>
      <c r="B2" s="95" t="n">
        <f aca="false">IF(N2&lt;&gt;"",  IF(O2&lt;&gt;"", N2&amp;", "&amp;O2,N2),"")</f>
        <v>18</v>
      </c>
      <c r="C2" s="96" t="n">
        <v>1</v>
      </c>
      <c r="D2" s="3"/>
      <c r="E2" s="97" t="s">
        <v>899</v>
      </c>
      <c r="F2" s="98" t="s">
        <v>900</v>
      </c>
      <c r="G2" s="3" t="s">
        <v>72</v>
      </c>
      <c r="H2" s="99" t="s">
        <v>71</v>
      </c>
      <c r="I2" s="100" t="s">
        <v>237</v>
      </c>
      <c r="J2" s="101" t="s">
        <v>236</v>
      </c>
      <c r="K2" s="3" t="str">
        <f aca="false">_xlfn.CONCAT(H2,".",J2)</f>
        <v>LLC_BI__Debt_Schedule__c.LLC_BI__Bundle__c</v>
      </c>
      <c r="L2" s="3" t="s">
        <v>901</v>
      </c>
      <c r="M2" s="102" t="s">
        <v>902</v>
      </c>
      <c r="N2" s="103" t="n">
        <v>18</v>
      </c>
      <c r="O2" s="3"/>
      <c r="P2" s="3"/>
      <c r="Q2" s="3"/>
      <c r="R2" s="3"/>
      <c r="S2" s="3"/>
      <c r="T2" s="104" t="s">
        <v>903</v>
      </c>
      <c r="U2" s="3"/>
      <c r="V2" s="104" t="s">
        <v>903</v>
      </c>
      <c r="W2" s="3"/>
      <c r="X2" s="3"/>
      <c r="Y2" s="104" t="s">
        <v>904</v>
      </c>
      <c r="Z2" s="3"/>
      <c r="AA2" s="3"/>
      <c r="AB2" s="3"/>
      <c r="AC2" s="3"/>
      <c r="AD2" s="3"/>
      <c r="AE2" s="3"/>
      <c r="AF2" s="3"/>
      <c r="AG2" s="3"/>
      <c r="AH2" s="3"/>
      <c r="AI2" s="3"/>
    </row>
    <row r="3" customFormat="false" ht="15" hidden="false" customHeight="false" outlineLevel="0" collapsed="false">
      <c r="A3" s="94" t="str">
        <f aca="false">H3&amp;J3</f>
        <v>LLC_BI__Debt_Schedule__cCreatedById</v>
      </c>
      <c r="B3" s="95" t="n">
        <f aca="false">IF(N3&lt;&gt;"",  IF(O3&lt;&gt;"", N3&amp;", "&amp;O3,N3),"")</f>
        <v>18</v>
      </c>
      <c r="C3" s="96" t="n">
        <v>2</v>
      </c>
      <c r="D3" s="3" t="s">
        <v>905</v>
      </c>
      <c r="E3" s="97" t="s">
        <v>899</v>
      </c>
      <c r="F3" s="98" t="s">
        <v>900</v>
      </c>
      <c r="G3" s="3" t="s">
        <v>72</v>
      </c>
      <c r="H3" s="99" t="s">
        <v>71</v>
      </c>
      <c r="I3" s="56" t="s">
        <v>906</v>
      </c>
      <c r="J3" s="105" t="s">
        <v>168</v>
      </c>
      <c r="K3" s="3" t="str">
        <f aca="false">_xlfn.CONCAT(H3,".",J3)</f>
        <v>LLC_BI__Debt_Schedule__c.CreatedById</v>
      </c>
      <c r="L3" s="106" t="s">
        <v>907</v>
      </c>
      <c r="M3" s="3" t="s">
        <v>908</v>
      </c>
      <c r="N3" s="107" t="n">
        <v>18</v>
      </c>
      <c r="O3" s="108"/>
      <c r="P3" s="95"/>
      <c r="Q3" s="95"/>
      <c r="R3" s="95"/>
      <c r="S3" s="109"/>
      <c r="T3" s="104" t="s">
        <v>903</v>
      </c>
      <c r="U3" s="109"/>
      <c r="V3" s="104" t="s">
        <v>904</v>
      </c>
      <c r="W3" s="110"/>
      <c r="X3" s="110"/>
      <c r="Y3" s="104" t="s">
        <v>904</v>
      </c>
      <c r="Z3" s="111"/>
      <c r="AA3" s="110"/>
      <c r="AB3" s="110"/>
      <c r="AC3" s="110"/>
      <c r="AD3" s="110"/>
      <c r="AE3" s="110"/>
      <c r="AF3" s="110"/>
      <c r="AG3" s="110"/>
      <c r="AH3" s="3"/>
      <c r="AI3" s="3"/>
    </row>
    <row r="4" customFormat="false" ht="15" hidden="false" customHeight="false" outlineLevel="0" collapsed="false">
      <c r="A4" s="94" t="str">
        <f aca="false">H4&amp;J4</f>
        <v>LLC_BI__Debt_Schedule__cCreatedDate</v>
      </c>
      <c r="B4" s="95" t="str">
        <f aca="false">IF(N4&lt;&gt;"",  IF(O4&lt;&gt;"", N4&amp;", "&amp;O4,N4),"")</f>
        <v/>
      </c>
      <c r="C4" s="96" t="n">
        <v>3</v>
      </c>
      <c r="D4" s="3" t="s">
        <v>905</v>
      </c>
      <c r="E4" s="97" t="s">
        <v>899</v>
      </c>
      <c r="F4" s="98" t="s">
        <v>900</v>
      </c>
      <c r="G4" s="3" t="s">
        <v>72</v>
      </c>
      <c r="H4" s="99" t="s">
        <v>71</v>
      </c>
      <c r="I4" s="56" t="s">
        <v>165</v>
      </c>
      <c r="J4" s="105" t="s">
        <v>164</v>
      </c>
      <c r="K4" s="3" t="str">
        <f aca="false">_xlfn.CONCAT(H4,".",J4)</f>
        <v>LLC_BI__Debt_Schedule__c.CreatedDate</v>
      </c>
      <c r="L4" s="106" t="s">
        <v>909</v>
      </c>
      <c r="M4" s="3" t="s">
        <v>910</v>
      </c>
      <c r="N4" s="107"/>
      <c r="O4" s="108"/>
      <c r="P4" s="95"/>
      <c r="Q4" s="95"/>
      <c r="R4" s="95"/>
      <c r="S4" s="109"/>
      <c r="T4" s="104" t="s">
        <v>903</v>
      </c>
      <c r="U4" s="109"/>
      <c r="V4" s="104" t="s">
        <v>904</v>
      </c>
      <c r="W4" s="110"/>
      <c r="X4" s="110"/>
      <c r="Y4" s="104" t="s">
        <v>904</v>
      </c>
      <c r="Z4" s="111"/>
      <c r="AA4" s="110"/>
      <c r="AB4" s="110"/>
      <c r="AC4" s="110"/>
      <c r="AD4" s="110"/>
      <c r="AE4" s="110"/>
      <c r="AF4" s="110"/>
      <c r="AG4" s="110"/>
      <c r="AH4" s="3"/>
      <c r="AI4" s="3"/>
    </row>
    <row r="5" customFormat="false" ht="15" hidden="false" customHeight="false" outlineLevel="0" collapsed="false">
      <c r="A5" s="94" t="str">
        <f aca="false">H5&amp;J5</f>
        <v>LLC_BI__Debt_Schedule__cCurrencyIsoCode</v>
      </c>
      <c r="B5" s="95" t="str">
        <f aca="false">IF(N5&lt;&gt;"",  IF(O5&lt;&gt;"", N5&amp;", "&amp;O5,N5),"")</f>
        <v>See picklist options for lengths</v>
      </c>
      <c r="C5" s="96" t="n">
        <v>4</v>
      </c>
      <c r="D5" s="112"/>
      <c r="E5" s="97" t="s">
        <v>899</v>
      </c>
      <c r="F5" s="98" t="s">
        <v>900</v>
      </c>
      <c r="G5" s="3" t="s">
        <v>72</v>
      </c>
      <c r="H5" s="99" t="s">
        <v>71</v>
      </c>
      <c r="I5" s="113" t="s">
        <v>911</v>
      </c>
      <c r="J5" s="114" t="s">
        <v>160</v>
      </c>
      <c r="K5" s="115" t="str">
        <f aca="false">_xlfn.CONCAT(H5,".",J5)</f>
        <v>LLC_BI__Debt_Schedule__c.CurrencyIsoCode</v>
      </c>
      <c r="L5" s="106" t="s">
        <v>912</v>
      </c>
      <c r="M5" s="3" t="s">
        <v>913</v>
      </c>
      <c r="N5" s="116" t="s">
        <v>914</v>
      </c>
      <c r="O5" s="117"/>
      <c r="P5" s="106"/>
      <c r="Q5" s="106"/>
      <c r="R5" s="106"/>
      <c r="S5" s="106"/>
      <c r="T5" s="104" t="s">
        <v>903</v>
      </c>
      <c r="U5" s="106"/>
      <c r="V5" s="104" t="s">
        <v>904</v>
      </c>
      <c r="W5" s="3"/>
      <c r="X5" s="3"/>
      <c r="Y5" s="104" t="s">
        <v>904</v>
      </c>
      <c r="Z5" s="105"/>
      <c r="AA5" s="3"/>
      <c r="AB5" s="3"/>
      <c r="AC5" s="3"/>
      <c r="AD5" s="3"/>
      <c r="AE5" s="3"/>
      <c r="AF5" s="3"/>
      <c r="AG5" s="3"/>
      <c r="AH5" s="3"/>
      <c r="AI5" s="3"/>
    </row>
    <row r="6" customFormat="false" ht="15" hidden="false" customHeight="false" outlineLevel="0" collapsed="false">
      <c r="A6" s="94" t="str">
        <f aca="false">H6&amp;J6</f>
        <v>LLC_BI__Debt_Schedule__cId</v>
      </c>
      <c r="B6" s="95" t="str">
        <f aca="false">IF(N6&lt;&gt;"",  IF(O6&lt;&gt;"", N6&amp;", "&amp;O6,N6),"")</f>
        <v/>
      </c>
      <c r="C6" s="96" t="n">
        <v>5</v>
      </c>
      <c r="D6" s="3" t="s">
        <v>905</v>
      </c>
      <c r="E6" s="97" t="s">
        <v>899</v>
      </c>
      <c r="F6" s="98" t="s">
        <v>900</v>
      </c>
      <c r="G6" s="3" t="s">
        <v>72</v>
      </c>
      <c r="H6" s="99" t="s">
        <v>71</v>
      </c>
      <c r="I6" s="56" t="s">
        <v>143</v>
      </c>
      <c r="J6" s="118" t="s">
        <v>143</v>
      </c>
      <c r="K6" s="115" t="str">
        <f aca="false">_xlfn.CONCAT(H6,".",J6)</f>
        <v>LLC_BI__Debt_Schedule__c.Id</v>
      </c>
      <c r="L6" s="110" t="s">
        <v>143</v>
      </c>
      <c r="M6" s="110" t="s">
        <v>143</v>
      </c>
      <c r="N6" s="111"/>
      <c r="O6" s="3"/>
      <c r="P6" s="119" t="s">
        <v>904</v>
      </c>
      <c r="Q6" s="119" t="s">
        <v>904</v>
      </c>
      <c r="R6" s="3" t="s">
        <v>915</v>
      </c>
      <c r="S6" s="104" t="s">
        <v>904</v>
      </c>
      <c r="T6" s="104" t="s">
        <v>903</v>
      </c>
      <c r="U6" s="3"/>
      <c r="V6" s="104" t="s">
        <v>904</v>
      </c>
      <c r="W6" s="3"/>
      <c r="X6" s="3"/>
      <c r="Y6" s="104" t="s">
        <v>904</v>
      </c>
      <c r="Z6" s="3"/>
      <c r="AA6" s="3"/>
      <c r="AB6" s="3"/>
      <c r="AC6" s="3"/>
      <c r="AD6" s="3"/>
      <c r="AE6" s="3"/>
      <c r="AF6" s="3"/>
      <c r="AG6" s="3"/>
      <c r="AH6" s="3"/>
      <c r="AI6" s="3"/>
    </row>
    <row r="7" customFormat="false" ht="15" hidden="false" customHeight="false" outlineLevel="0" collapsed="false">
      <c r="A7" s="94" t="str">
        <f aca="false">H7&amp;J7</f>
        <v>LLC_BI__Debt_Schedule__cLastModifiedById</v>
      </c>
      <c r="B7" s="95" t="n">
        <f aca="false">IF(N7&lt;&gt;"",  IF(O7&lt;&gt;"", N7&amp;", "&amp;O7,N7),"")</f>
        <v>18</v>
      </c>
      <c r="C7" s="96" t="n">
        <v>6</v>
      </c>
      <c r="D7" s="3" t="s">
        <v>905</v>
      </c>
      <c r="E7" s="97" t="s">
        <v>899</v>
      </c>
      <c r="F7" s="98" t="s">
        <v>900</v>
      </c>
      <c r="G7" s="3" t="s">
        <v>72</v>
      </c>
      <c r="H7" s="99" t="s">
        <v>71</v>
      </c>
      <c r="I7" s="120" t="s">
        <v>916</v>
      </c>
      <c r="J7" s="121" t="s">
        <v>175</v>
      </c>
      <c r="K7" s="3" t="str">
        <f aca="false">_xlfn.CONCAT(H7,".",J7)</f>
        <v>LLC_BI__Debt_Schedule__c.LastModifiedById</v>
      </c>
      <c r="L7" s="3" t="s">
        <v>917</v>
      </c>
      <c r="M7" s="3" t="s">
        <v>908</v>
      </c>
      <c r="N7" s="122" t="n">
        <v>18</v>
      </c>
      <c r="O7" s="123"/>
      <c r="P7" s="123"/>
      <c r="Q7" s="123"/>
      <c r="R7" s="123"/>
      <c r="S7" s="110"/>
      <c r="T7" s="104" t="s">
        <v>903</v>
      </c>
      <c r="U7" s="110"/>
      <c r="V7" s="104" t="s">
        <v>904</v>
      </c>
      <c r="W7" s="110"/>
      <c r="X7" s="110"/>
      <c r="Y7" s="104" t="s">
        <v>904</v>
      </c>
      <c r="Z7" s="110"/>
      <c r="AA7" s="110"/>
      <c r="AB7" s="110"/>
      <c r="AC7" s="110"/>
      <c r="AD7" s="110"/>
      <c r="AE7" s="110"/>
      <c r="AF7" s="110"/>
      <c r="AG7" s="110"/>
      <c r="AH7" s="3"/>
      <c r="AI7" s="3"/>
    </row>
    <row r="8" customFormat="false" ht="15" hidden="false" customHeight="false" outlineLevel="0" collapsed="false">
      <c r="A8" s="94" t="str">
        <f aca="false">H8&amp;J8</f>
        <v>LLC_BI__Debt_Schedule__cLastModifiedDate</v>
      </c>
      <c r="B8" s="95" t="str">
        <f aca="false">IF(N8&lt;&gt;"",  IF(O8&lt;&gt;"", N8&amp;", "&amp;O8,N8),"")</f>
        <v/>
      </c>
      <c r="C8" s="96" t="n">
        <v>7</v>
      </c>
      <c r="D8" s="3" t="s">
        <v>905</v>
      </c>
      <c r="E8" s="97" t="s">
        <v>899</v>
      </c>
      <c r="F8" s="98" t="s">
        <v>900</v>
      </c>
      <c r="G8" s="3" t="s">
        <v>72</v>
      </c>
      <c r="H8" s="99" t="s">
        <v>71</v>
      </c>
      <c r="I8" s="120" t="s">
        <v>173</v>
      </c>
      <c r="J8" s="121" t="s">
        <v>172</v>
      </c>
      <c r="K8" s="3" t="str">
        <f aca="false">_xlfn.CONCAT(H8,".",J8)</f>
        <v>LLC_BI__Debt_Schedule__c.LastModifiedDate</v>
      </c>
      <c r="L8" s="112" t="s">
        <v>918</v>
      </c>
      <c r="M8" s="3" t="s">
        <v>910</v>
      </c>
      <c r="N8" s="122"/>
      <c r="O8" s="123"/>
      <c r="P8" s="123"/>
      <c r="Q8" s="123"/>
      <c r="R8" s="123"/>
      <c r="S8" s="110"/>
      <c r="T8" s="104" t="s">
        <v>903</v>
      </c>
      <c r="U8" s="110"/>
      <c r="V8" s="104" t="s">
        <v>904</v>
      </c>
      <c r="W8" s="110"/>
      <c r="X8" s="110"/>
      <c r="Y8" s="104" t="s">
        <v>904</v>
      </c>
      <c r="Z8" s="110"/>
      <c r="AA8" s="110"/>
      <c r="AB8" s="110"/>
      <c r="AC8" s="110"/>
      <c r="AD8" s="110"/>
      <c r="AE8" s="110"/>
      <c r="AF8" s="110"/>
      <c r="AG8" s="110"/>
      <c r="AH8" s="3"/>
      <c r="AI8" s="3"/>
    </row>
    <row r="9" customFormat="false" ht="15" hidden="false" customHeight="false" outlineLevel="0" collapsed="false">
      <c r="A9" s="94" t="str">
        <f aca="false">H9&amp;J9</f>
        <v>LLC_BI__Debt_Schedule__cLLC_BI__Credit_Pull_Date__c</v>
      </c>
      <c r="B9" s="95" t="str">
        <f aca="false">IF(N9&lt;&gt;"",  IF(O9&lt;&gt;"", N9&amp;", "&amp;O9,N9),"")</f>
        <v/>
      </c>
      <c r="C9" s="96" t="n">
        <v>8</v>
      </c>
      <c r="D9" s="3" t="s">
        <v>905</v>
      </c>
      <c r="E9" s="97" t="s">
        <v>899</v>
      </c>
      <c r="F9" s="98" t="s">
        <v>900</v>
      </c>
      <c r="G9" s="3" t="s">
        <v>72</v>
      </c>
      <c r="H9" s="99" t="s">
        <v>71</v>
      </c>
      <c r="I9" s="60" t="s">
        <v>209</v>
      </c>
      <c r="J9" s="101" t="s">
        <v>208</v>
      </c>
      <c r="K9" s="105" t="str">
        <f aca="false">_xlfn.CONCAT(H9,".",J9)</f>
        <v>LLC_BI__Debt_Schedule__c.LLC_BI__Credit_Pull_Date__c</v>
      </c>
      <c r="L9" s="3" t="s">
        <v>919</v>
      </c>
      <c r="M9" s="124" t="s">
        <v>27</v>
      </c>
      <c r="N9" s="116"/>
      <c r="O9" s="117"/>
      <c r="P9" s="106"/>
      <c r="Q9" s="106"/>
      <c r="R9" s="106"/>
      <c r="S9" s="106"/>
      <c r="T9" s="104" t="s">
        <v>903</v>
      </c>
      <c r="U9" s="106"/>
      <c r="V9" s="104" t="s">
        <v>903</v>
      </c>
      <c r="W9" s="3"/>
      <c r="X9" s="3"/>
      <c r="Y9" s="104" t="s">
        <v>904</v>
      </c>
      <c r="Z9" s="105"/>
      <c r="AA9" s="3"/>
      <c r="AB9" s="3"/>
      <c r="AC9" s="3"/>
      <c r="AD9" s="3"/>
      <c r="AE9" s="3"/>
      <c r="AF9" s="3"/>
      <c r="AG9" s="3"/>
      <c r="AH9" s="3"/>
      <c r="AI9" s="3"/>
    </row>
    <row r="10" customFormat="false" ht="15" hidden="false" customHeight="false" outlineLevel="0" collapsed="false">
      <c r="A10" s="94" t="str">
        <f aca="false">H10&amp;J10</f>
        <v>LLC_BI__Debt_Schedule__cLLC_BI__Debt_Filter_Syntax__c</v>
      </c>
      <c r="B10" s="95" t="n">
        <f aca="false">IF(N10&lt;&gt;"",  IF(O10&lt;&gt;"", N10&amp;", "&amp;O10,N10),"")</f>
        <v>131072</v>
      </c>
      <c r="C10" s="96" t="n">
        <v>9</v>
      </c>
      <c r="D10" s="3"/>
      <c r="E10" s="97" t="s">
        <v>899</v>
      </c>
      <c r="F10" s="98" t="s">
        <v>900</v>
      </c>
      <c r="G10" s="3" t="s">
        <v>72</v>
      </c>
      <c r="H10" s="125" t="s">
        <v>71</v>
      </c>
      <c r="I10" s="56" t="s">
        <v>241</v>
      </c>
      <c r="J10" s="126" t="s">
        <v>240</v>
      </c>
      <c r="K10" s="105" t="str">
        <f aca="false">_xlfn.CONCAT(H10,".",J10)</f>
        <v>LLC_BI__Debt_Schedule__c.LLC_BI__Debt_Filter_Syntax__c</v>
      </c>
      <c r="L10" s="3" t="s">
        <v>920</v>
      </c>
      <c r="M10" s="124" t="s">
        <v>921</v>
      </c>
      <c r="N10" s="127" t="n">
        <v>131072</v>
      </c>
      <c r="O10" s="112"/>
      <c r="P10" s="112"/>
      <c r="Q10" s="112"/>
      <c r="R10" s="112"/>
      <c r="S10" s="112"/>
      <c r="T10" s="128" t="s">
        <v>903</v>
      </c>
      <c r="U10" s="112"/>
      <c r="V10" s="128" t="s">
        <v>904</v>
      </c>
      <c r="W10" s="112"/>
      <c r="X10" s="112"/>
      <c r="Y10" s="128" t="s">
        <v>904</v>
      </c>
      <c r="Z10" s="112"/>
      <c r="AA10" s="112"/>
      <c r="AB10" s="112"/>
      <c r="AC10" s="112"/>
      <c r="AD10" s="112"/>
      <c r="AE10" s="112"/>
      <c r="AF10" s="112"/>
      <c r="AG10" s="112"/>
      <c r="AH10" s="3"/>
      <c r="AI10" s="3"/>
    </row>
    <row r="11" customFormat="false" ht="15" hidden="false" customHeight="false" outlineLevel="0" collapsed="false">
      <c r="A11" s="94" t="str">
        <f aca="false">H11&amp;J11</f>
        <v>LLC_BI__Debt_Schedule__cLLC_BI__Debt_Schedule_Date__c</v>
      </c>
      <c r="B11" s="95" t="str">
        <f aca="false">IF(N11&lt;&gt;"",  IF(O11&lt;&gt;"", N11&amp;", "&amp;O11,N11),"")</f>
        <v/>
      </c>
      <c r="C11" s="96" t="n">
        <v>10</v>
      </c>
      <c r="D11" s="3"/>
      <c r="E11" s="97" t="s">
        <v>899</v>
      </c>
      <c r="F11" s="98" t="s">
        <v>900</v>
      </c>
      <c r="G11" s="3" t="s">
        <v>72</v>
      </c>
      <c r="H11" s="125" t="s">
        <v>71</v>
      </c>
      <c r="I11" s="56" t="s">
        <v>231</v>
      </c>
      <c r="J11" s="114" t="s">
        <v>230</v>
      </c>
      <c r="K11" s="105" t="str">
        <f aca="false">_xlfn.CONCAT(H11,".",J11)</f>
        <v>LLC_BI__Debt_Schedule__c.LLC_BI__Debt_Schedule_Date__c</v>
      </c>
      <c r="L11" s="3" t="s">
        <v>922</v>
      </c>
      <c r="M11" s="124" t="s">
        <v>923</v>
      </c>
      <c r="N11" s="103"/>
      <c r="O11" s="3"/>
      <c r="P11" s="3"/>
      <c r="Q11" s="3"/>
      <c r="R11" s="3"/>
      <c r="S11" s="3"/>
      <c r="T11" s="104" t="s">
        <v>903</v>
      </c>
      <c r="U11" s="3"/>
      <c r="V11" s="104" t="s">
        <v>904</v>
      </c>
      <c r="W11" s="3"/>
      <c r="X11" s="3"/>
      <c r="Y11" s="104" t="s">
        <v>904</v>
      </c>
      <c r="Z11" s="3"/>
      <c r="AA11" s="3"/>
      <c r="AB11" s="3"/>
      <c r="AC11" s="3"/>
      <c r="AD11" s="3"/>
      <c r="AE11" s="3"/>
      <c r="AF11" s="3"/>
      <c r="AG11" s="3"/>
      <c r="AH11" s="3"/>
      <c r="AI11" s="3"/>
    </row>
    <row r="12" customFormat="false" ht="15" hidden="false" customHeight="false" outlineLevel="0" collapsed="false">
      <c r="A12" s="94" t="str">
        <f aca="false">H12&amp;J12</f>
        <v>LLC_BI__Debt_Schedule__cLLC_BI__Debt_Schedule_Description__c</v>
      </c>
      <c r="B12" s="95" t="n">
        <f aca="false">IF(N12&lt;&gt;"",  IF(O12&lt;&gt;"", N12&amp;", "&amp;O12,N12),"")</f>
        <v>255</v>
      </c>
      <c r="C12" s="96" t="n">
        <v>11</v>
      </c>
      <c r="D12" s="3"/>
      <c r="E12" s="97" t="s">
        <v>899</v>
      </c>
      <c r="F12" s="98" t="s">
        <v>900</v>
      </c>
      <c r="G12" s="3" t="s">
        <v>72</v>
      </c>
      <c r="H12" s="125" t="s">
        <v>71</v>
      </c>
      <c r="I12" s="56" t="s">
        <v>234</v>
      </c>
      <c r="J12" s="114" t="s">
        <v>233</v>
      </c>
      <c r="K12" s="129" t="str">
        <f aca="false">_xlfn.CONCAT(H12,".",J12)</f>
        <v>LLC_BI__Debt_Schedule__c.LLC_BI__Debt_Schedule_Description__c</v>
      </c>
      <c r="L12" s="3" t="s">
        <v>924</v>
      </c>
      <c r="M12" s="124" t="s">
        <v>925</v>
      </c>
      <c r="N12" s="3" t="n">
        <v>255</v>
      </c>
      <c r="O12" s="3"/>
      <c r="P12" s="3"/>
      <c r="Q12" s="3"/>
      <c r="R12" s="3"/>
      <c r="S12" s="3"/>
      <c r="T12" s="104" t="s">
        <v>903</v>
      </c>
      <c r="U12" s="3"/>
      <c r="V12" s="104" t="s">
        <v>904</v>
      </c>
      <c r="W12" s="3"/>
      <c r="X12" s="3"/>
      <c r="Y12" s="104" t="s">
        <v>904</v>
      </c>
      <c r="Z12" s="3"/>
      <c r="AA12" s="3"/>
      <c r="AB12" s="3"/>
      <c r="AC12" s="3"/>
      <c r="AD12" s="3"/>
      <c r="AE12" s="3"/>
      <c r="AF12" s="3"/>
      <c r="AG12" s="3"/>
      <c r="AH12" s="3"/>
      <c r="AI12" s="3"/>
    </row>
    <row r="13" customFormat="false" ht="15" hidden="false" customHeight="false" outlineLevel="0" collapsed="false">
      <c r="A13" s="94" t="str">
        <f aca="false">H13&amp;J13</f>
        <v>LLC_BI__Debt_Schedule__cName</v>
      </c>
      <c r="B13" s="95" t="n">
        <f aca="false">IF(N13&lt;&gt;"",  IF(O13&lt;&gt;"", N13&amp;", "&amp;O13,N13),"")</f>
        <v>80</v>
      </c>
      <c r="C13" s="96" t="n">
        <v>12</v>
      </c>
      <c r="D13" s="3" t="s">
        <v>905</v>
      </c>
      <c r="E13" s="97" t="s">
        <v>899</v>
      </c>
      <c r="F13" s="98" t="s">
        <v>900</v>
      </c>
      <c r="G13" s="3" t="s">
        <v>72</v>
      </c>
      <c r="H13" s="125" t="s">
        <v>71</v>
      </c>
      <c r="I13" s="56" t="s">
        <v>198</v>
      </c>
      <c r="J13" s="114" t="s">
        <v>28</v>
      </c>
      <c r="K13" s="129" t="str">
        <f aca="false">_xlfn.CONCAT(H13,".",J13)</f>
        <v>LLC_BI__Debt_Schedule__c.Name</v>
      </c>
      <c r="L13" s="3"/>
      <c r="M13" s="124" t="s">
        <v>925</v>
      </c>
      <c r="N13" s="3" t="n">
        <v>80</v>
      </c>
      <c r="O13" s="3"/>
      <c r="P13" s="3"/>
      <c r="Q13" s="3"/>
      <c r="R13" s="3"/>
      <c r="S13" s="3"/>
      <c r="T13" s="104" t="s">
        <v>903</v>
      </c>
      <c r="U13" s="3"/>
      <c r="V13" s="104" t="s">
        <v>904</v>
      </c>
      <c r="W13" s="3"/>
      <c r="X13" s="3"/>
      <c r="Y13" s="104" t="s">
        <v>904</v>
      </c>
      <c r="Z13" s="3"/>
      <c r="AA13" s="3"/>
      <c r="AB13" s="3"/>
      <c r="AC13" s="3"/>
      <c r="AD13" s="3"/>
      <c r="AE13" s="3"/>
      <c r="AF13" s="3"/>
      <c r="AG13" s="3"/>
      <c r="AH13" s="3"/>
      <c r="AI13" s="3"/>
    </row>
    <row r="14" customFormat="false" ht="15" hidden="false" customHeight="false" outlineLevel="0" collapsed="false">
      <c r="A14" s="94" t="str">
        <f aca="false">H14&amp;J14</f>
        <v>LLC_BI__Debt_Schedule__cLLC_BI__Is_Template__c</v>
      </c>
      <c r="B14" s="95" t="str">
        <f aca="false">IF(N14&lt;&gt;"",  IF(O14&lt;&gt;"", N14&amp;", "&amp;O14,N14),"")</f>
        <v>Boolean (True/False)</v>
      </c>
      <c r="C14" s="96" t="n">
        <v>13</v>
      </c>
      <c r="D14" s="3"/>
      <c r="E14" s="97" t="s">
        <v>899</v>
      </c>
      <c r="F14" s="98" t="s">
        <v>900</v>
      </c>
      <c r="G14" s="3" t="s">
        <v>72</v>
      </c>
      <c r="H14" s="125" t="s">
        <v>71</v>
      </c>
      <c r="I14" s="56" t="s">
        <v>246</v>
      </c>
      <c r="J14" s="114" t="s">
        <v>245</v>
      </c>
      <c r="K14" s="105" t="str">
        <f aca="false">_xlfn.CONCAT(H14,".",J14)</f>
        <v>LLC_BI__Debt_Schedule__c.LLC_BI__Is_Template__c</v>
      </c>
      <c r="L14" s="3" t="s">
        <v>926</v>
      </c>
      <c r="M14" s="124" t="s">
        <v>927</v>
      </c>
      <c r="N14" s="3" t="s">
        <v>928</v>
      </c>
      <c r="O14" s="3"/>
      <c r="P14" s="3"/>
      <c r="Q14" s="3"/>
      <c r="R14" s="3"/>
      <c r="S14" s="3"/>
      <c r="T14" s="104" t="s">
        <v>903</v>
      </c>
      <c r="U14" s="3"/>
      <c r="V14" s="104" t="s">
        <v>904</v>
      </c>
      <c r="W14" s="3"/>
      <c r="X14" s="3"/>
      <c r="Y14" s="104" t="s">
        <v>904</v>
      </c>
      <c r="Z14" s="3"/>
      <c r="AA14" s="3"/>
      <c r="AB14" s="3"/>
      <c r="AC14" s="3"/>
      <c r="AD14" s="3"/>
      <c r="AE14" s="3"/>
      <c r="AF14" s="3"/>
      <c r="AG14" s="3"/>
      <c r="AH14" s="3"/>
      <c r="AI14" s="3"/>
    </row>
    <row r="15" customFormat="false" ht="15" hidden="false" customHeight="false" outlineLevel="0" collapsed="false">
      <c r="A15" s="94" t="str">
        <f aca="false">H15&amp;J15</f>
        <v>LLC_BI__Debt_Schedule__cLLC_BI__Last_Updated__c</v>
      </c>
      <c r="B15" s="95" t="str">
        <f aca="false">IF(N15&lt;&gt;"",  IF(O15&lt;&gt;"", N15&amp;", "&amp;O15,N15),"")</f>
        <v/>
      </c>
      <c r="C15" s="96" t="n">
        <v>14</v>
      </c>
      <c r="D15" s="3" t="s">
        <v>905</v>
      </c>
      <c r="E15" s="97" t="s">
        <v>899</v>
      </c>
      <c r="F15" s="98" t="s">
        <v>900</v>
      </c>
      <c r="G15" s="3" t="s">
        <v>72</v>
      </c>
      <c r="H15" s="125" t="s">
        <v>71</v>
      </c>
      <c r="I15" s="56" t="s">
        <v>213</v>
      </c>
      <c r="J15" s="114" t="s">
        <v>212</v>
      </c>
      <c r="K15" s="105" t="str">
        <f aca="false">_xlfn.CONCAT(H15,".",J15)</f>
        <v>LLC_BI__Debt_Schedule__c.LLC_BI__Last_Updated__c</v>
      </c>
      <c r="L15" s="3" t="s">
        <v>929</v>
      </c>
      <c r="M15" s="124" t="s">
        <v>27</v>
      </c>
      <c r="N15" s="3"/>
      <c r="O15" s="3"/>
      <c r="P15" s="3"/>
      <c r="Q15" s="3"/>
      <c r="R15" s="3"/>
      <c r="S15" s="3"/>
      <c r="T15" s="104" t="s">
        <v>903</v>
      </c>
      <c r="U15" s="3"/>
      <c r="V15" s="104" t="s">
        <v>904</v>
      </c>
      <c r="W15" s="3"/>
      <c r="X15" s="3"/>
      <c r="Y15" s="104" t="s">
        <v>904</v>
      </c>
      <c r="Z15" s="3"/>
      <c r="AA15" s="3"/>
      <c r="AB15" s="3"/>
      <c r="AC15" s="3"/>
      <c r="AD15" s="3"/>
      <c r="AE15" s="3"/>
      <c r="AF15" s="3"/>
      <c r="AG15" s="3"/>
      <c r="AH15" s="3"/>
      <c r="AI15" s="3"/>
    </row>
    <row r="16" customFormat="false" ht="45" hidden="false" customHeight="false" outlineLevel="0" collapsed="false">
      <c r="A16" s="94" t="str">
        <f aca="false">H16&amp;J16</f>
        <v>LLC_BI__Debt_Schedule__cLLC_BI__lookupKey__c</v>
      </c>
      <c r="B16" s="95" t="n">
        <f aca="false">IF(N16&lt;&gt;"",  IF(O16&lt;&gt;"", N16&amp;", "&amp;O16,N16),"")</f>
        <v>255</v>
      </c>
      <c r="C16" s="96" t="n">
        <v>15</v>
      </c>
      <c r="D16" s="3"/>
      <c r="E16" s="97" t="s">
        <v>899</v>
      </c>
      <c r="F16" s="98" t="s">
        <v>900</v>
      </c>
      <c r="G16" s="3" t="s">
        <v>72</v>
      </c>
      <c r="H16" s="125" t="s">
        <v>71</v>
      </c>
      <c r="I16" s="56" t="s">
        <v>193</v>
      </c>
      <c r="J16" s="114" t="s">
        <v>192</v>
      </c>
      <c r="K16" s="105" t="str">
        <f aca="false">_xlfn.CONCAT(H16,".",J16)</f>
        <v>LLC_BI__Debt_Schedule__c.LLC_BI__lookupKey__c</v>
      </c>
      <c r="L16" s="3" t="s">
        <v>930</v>
      </c>
      <c r="M16" s="130" t="s">
        <v>931</v>
      </c>
      <c r="N16" s="3" t="n">
        <v>255</v>
      </c>
      <c r="O16" s="3"/>
      <c r="P16" s="3"/>
      <c r="Q16" s="3"/>
      <c r="R16" s="3"/>
      <c r="S16" s="3"/>
      <c r="T16" s="104" t="s">
        <v>903</v>
      </c>
      <c r="U16" s="3"/>
      <c r="V16" s="104" t="s">
        <v>904</v>
      </c>
      <c r="W16" s="3"/>
      <c r="X16" s="3"/>
      <c r="Y16" s="104" t="s">
        <v>904</v>
      </c>
      <c r="Z16" s="3"/>
      <c r="AA16" s="3"/>
      <c r="AB16" s="3"/>
      <c r="AC16" s="3"/>
      <c r="AD16" s="3"/>
      <c r="AE16" s="3"/>
      <c r="AF16" s="3"/>
      <c r="AG16" s="3"/>
      <c r="AH16" s="3"/>
      <c r="AI16" s="3"/>
    </row>
    <row r="17" customFormat="false" ht="15" hidden="false" customHeight="false" outlineLevel="0" collapsed="false">
      <c r="A17" s="94" t="str">
        <f aca="false">H17&amp;J17</f>
        <v>LLC_BI__Debt_Schedule__cLLC_BI__Monthly_Current_Debt_Total__c</v>
      </c>
      <c r="B17" s="95" t="str">
        <f aca="false">IF(N17&lt;&gt;"",  IF(O17&lt;&gt;"", N17&amp;", "&amp;O17,N17),"")</f>
        <v>16, 2</v>
      </c>
      <c r="C17" s="96" t="n">
        <v>16</v>
      </c>
      <c r="D17" s="3"/>
      <c r="E17" s="97" t="s">
        <v>899</v>
      </c>
      <c r="F17" s="98" t="s">
        <v>900</v>
      </c>
      <c r="G17" s="3" t="s">
        <v>72</v>
      </c>
      <c r="H17" s="125" t="s">
        <v>71</v>
      </c>
      <c r="I17" s="56" t="s">
        <v>216</v>
      </c>
      <c r="J17" s="114" t="s">
        <v>215</v>
      </c>
      <c r="K17" s="105" t="str">
        <f aca="false">_xlfn.CONCAT(H17,".",J17)</f>
        <v>LLC_BI__Debt_Schedule__c.LLC_BI__Monthly_Current_Debt_Total__c</v>
      </c>
      <c r="L17" s="3" t="s">
        <v>932</v>
      </c>
      <c r="M17" s="124" t="s">
        <v>911</v>
      </c>
      <c r="N17" s="3" t="n">
        <v>16</v>
      </c>
      <c r="O17" s="3" t="n">
        <v>2</v>
      </c>
      <c r="P17" s="3"/>
      <c r="Q17" s="3"/>
      <c r="R17" s="3"/>
      <c r="S17" s="3"/>
      <c r="T17" s="104" t="s">
        <v>903</v>
      </c>
      <c r="U17" s="3"/>
      <c r="V17" s="104" t="s">
        <v>904</v>
      </c>
      <c r="W17" s="3"/>
      <c r="X17" s="3"/>
      <c r="Y17" s="104" t="s">
        <v>904</v>
      </c>
      <c r="Z17" s="3"/>
      <c r="AA17" s="3"/>
      <c r="AB17" s="3"/>
      <c r="AC17" s="3"/>
      <c r="AD17" s="3"/>
      <c r="AE17" s="3"/>
      <c r="AF17" s="3"/>
      <c r="AG17" s="3"/>
      <c r="AH17" s="3"/>
      <c r="AI17" s="3"/>
    </row>
    <row r="18" customFormat="false" ht="15" hidden="false" customHeight="false" outlineLevel="0" collapsed="false">
      <c r="A18" s="94" t="str">
        <f aca="false">H18&amp;J18</f>
        <v>LLC_BI__Debt_Schedule__cLLC_BI__Monthly_Proposed_Debt_Total__c</v>
      </c>
      <c r="B18" s="95" t="str">
        <f aca="false">IF(N18&lt;&gt;"",  IF(O18&lt;&gt;"", N18&amp;", "&amp;O18,N18),"")</f>
        <v>16, 2</v>
      </c>
      <c r="C18" s="96" t="n">
        <v>17</v>
      </c>
      <c r="D18" s="3"/>
      <c r="E18" s="97" t="s">
        <v>899</v>
      </c>
      <c r="F18" s="98" t="s">
        <v>900</v>
      </c>
      <c r="G18" s="3" t="s">
        <v>72</v>
      </c>
      <c r="H18" s="125" t="s">
        <v>71</v>
      </c>
      <c r="I18" s="56" t="s">
        <v>220</v>
      </c>
      <c r="J18" s="114" t="s">
        <v>219</v>
      </c>
      <c r="K18" s="105" t="str">
        <f aca="false">_xlfn.CONCAT(H18,".",J18)</f>
        <v>LLC_BI__Debt_Schedule__c.LLC_BI__Monthly_Proposed_Debt_Total__c</v>
      </c>
      <c r="L18" s="3" t="s">
        <v>933</v>
      </c>
      <c r="M18" s="124" t="s">
        <v>911</v>
      </c>
      <c r="N18" s="3" t="n">
        <v>16</v>
      </c>
      <c r="O18" s="3" t="n">
        <v>2</v>
      </c>
      <c r="P18" s="3"/>
      <c r="Q18" s="3"/>
      <c r="R18" s="3"/>
      <c r="S18" s="3"/>
      <c r="T18" s="104" t="s">
        <v>903</v>
      </c>
      <c r="U18" s="3"/>
      <c r="V18" s="104" t="s">
        <v>904</v>
      </c>
      <c r="W18" s="3"/>
      <c r="X18" s="3"/>
      <c r="Y18" s="104" t="s">
        <v>904</v>
      </c>
      <c r="Z18" s="3"/>
      <c r="AA18" s="3"/>
      <c r="AB18" s="3"/>
      <c r="AC18" s="3"/>
      <c r="AD18" s="3"/>
      <c r="AE18" s="3"/>
      <c r="AF18" s="3"/>
      <c r="AG18" s="3"/>
      <c r="AH18" s="3"/>
      <c r="AI18" s="3"/>
    </row>
    <row r="19" customFormat="false" ht="15" hidden="false" customHeight="false" outlineLevel="0" collapsed="false">
      <c r="A19" s="94" t="str">
        <f aca="false">H19&amp;J19</f>
        <v>LLC_BI__Debt_Schedule__cOwnerId</v>
      </c>
      <c r="B19" s="95" t="n">
        <f aca="false">IF(N19&lt;&gt;"",  IF(O19&lt;&gt;"", N19&amp;", "&amp;O19,N19),"")</f>
        <v>18</v>
      </c>
      <c r="C19" s="96" t="n">
        <v>18</v>
      </c>
      <c r="D19" s="3"/>
      <c r="E19" s="97" t="s">
        <v>899</v>
      </c>
      <c r="F19" s="98" t="s">
        <v>900</v>
      </c>
      <c r="G19" s="3" t="s">
        <v>72</v>
      </c>
      <c r="H19" s="125" t="s">
        <v>71</v>
      </c>
      <c r="I19" s="56" t="s">
        <v>934</v>
      </c>
      <c r="J19" s="114" t="s">
        <v>148</v>
      </c>
      <c r="K19" s="115" t="str">
        <f aca="false">_xlfn.CONCAT(H19,".",J19)</f>
        <v>LLC_BI__Debt_Schedule__c.OwnerId</v>
      </c>
      <c r="L19" s="121" t="s">
        <v>935</v>
      </c>
      <c r="M19" s="126" t="s">
        <v>936</v>
      </c>
      <c r="N19" s="3" t="n">
        <v>18</v>
      </c>
      <c r="O19" s="3"/>
      <c r="P19" s="3"/>
      <c r="Q19" s="3"/>
      <c r="R19" s="3"/>
      <c r="S19" s="3"/>
      <c r="T19" s="104" t="s">
        <v>903</v>
      </c>
      <c r="U19" s="3"/>
      <c r="V19" s="104" t="s">
        <v>904</v>
      </c>
      <c r="W19" s="3"/>
      <c r="X19" s="3"/>
      <c r="Y19" s="104" t="s">
        <v>904</v>
      </c>
      <c r="Z19" s="3"/>
      <c r="AA19" s="3"/>
      <c r="AB19" s="3"/>
      <c r="AC19" s="3"/>
      <c r="AD19" s="3"/>
      <c r="AE19" s="3"/>
      <c r="AF19" s="3"/>
      <c r="AG19" s="3"/>
      <c r="AH19" s="3"/>
      <c r="AI19" s="3"/>
    </row>
    <row r="20" customFormat="false" ht="30" hidden="false" customHeight="false" outlineLevel="0" collapsed="false">
      <c r="A20" s="94" t="str">
        <f aca="false">H20&amp;J20</f>
        <v>LLC_BI__Debt_Schedule__cLLC_BI__Spread_Statement_Period__c</v>
      </c>
      <c r="B20" s="95" t="n">
        <f aca="false">IF(N20&lt;&gt;"",  IF(O20&lt;&gt;"", N20&amp;", "&amp;O20,N20),"")</f>
        <v>18</v>
      </c>
      <c r="C20" s="96" t="n">
        <v>19</v>
      </c>
      <c r="D20" s="3"/>
      <c r="E20" s="97" t="s">
        <v>899</v>
      </c>
      <c r="F20" s="98" t="s">
        <v>900</v>
      </c>
      <c r="G20" s="3" t="s">
        <v>72</v>
      </c>
      <c r="H20" s="125" t="s">
        <v>71</v>
      </c>
      <c r="I20" s="56" t="s">
        <v>252</v>
      </c>
      <c r="J20" s="114" t="s">
        <v>87</v>
      </c>
      <c r="K20" s="115" t="str">
        <f aca="false">_xlfn.CONCAT(H20,".",J20)</f>
        <v>LLC_BI__Debt_Schedule__c.LLC_BI__Spread_Statement_Period__c</v>
      </c>
      <c r="L20" s="3" t="s">
        <v>937</v>
      </c>
      <c r="M20" s="131" t="s">
        <v>938</v>
      </c>
      <c r="N20" s="3" t="n">
        <v>18</v>
      </c>
      <c r="O20" s="3"/>
      <c r="P20" s="3"/>
      <c r="Q20" s="3"/>
      <c r="R20" s="3"/>
      <c r="S20" s="3"/>
      <c r="T20" s="104" t="s">
        <v>903</v>
      </c>
      <c r="U20" s="3"/>
      <c r="V20" s="104" t="s">
        <v>904</v>
      </c>
      <c r="W20" s="3"/>
      <c r="X20" s="3"/>
      <c r="Y20" s="104" t="s">
        <v>904</v>
      </c>
      <c r="Z20" s="3"/>
      <c r="AA20" s="3"/>
      <c r="AB20" s="3"/>
      <c r="AC20" s="3"/>
      <c r="AD20" s="3"/>
      <c r="AE20" s="3"/>
      <c r="AF20" s="3"/>
      <c r="AG20" s="3"/>
      <c r="AH20" s="3"/>
      <c r="AI20" s="3"/>
    </row>
    <row r="21" customFormat="false" ht="15" hidden="false" customHeight="false" outlineLevel="0" collapsed="false">
      <c r="A21" s="94" t="str">
        <f aca="false">H21&amp;J21</f>
        <v>LLC_BI__Debt_Schedule__cLLC_BI__Relationship__c</v>
      </c>
      <c r="B21" s="95" t="n">
        <f aca="false">IF(N21&lt;&gt;"",  IF(O21&lt;&gt;"", N21&amp;", "&amp;O21,N21),"")</f>
        <v>18</v>
      </c>
      <c r="C21" s="96" t="n">
        <v>20</v>
      </c>
      <c r="D21" s="3"/>
      <c r="E21" s="97" t="s">
        <v>899</v>
      </c>
      <c r="F21" s="98" t="s">
        <v>900</v>
      </c>
      <c r="G21" s="3" t="s">
        <v>72</v>
      </c>
      <c r="H21" s="125" t="s">
        <v>71</v>
      </c>
      <c r="I21" s="56" t="s">
        <v>223</v>
      </c>
      <c r="J21" s="114" t="s">
        <v>222</v>
      </c>
      <c r="K21" s="3" t="str">
        <f aca="false">_xlfn.CONCAT(H21,".",J21)</f>
        <v>LLC_BI__Debt_Schedule__c.LLC_BI__Relationship__c</v>
      </c>
      <c r="L21" s="3" t="s">
        <v>939</v>
      </c>
      <c r="M21" s="126" t="s">
        <v>940</v>
      </c>
      <c r="N21" s="3" t="n">
        <v>18</v>
      </c>
      <c r="O21" s="3"/>
      <c r="P21" s="3"/>
      <c r="Q21" s="3"/>
      <c r="R21" s="3"/>
      <c r="S21" s="3"/>
      <c r="T21" s="104" t="s">
        <v>903</v>
      </c>
      <c r="U21" s="3"/>
      <c r="V21" s="104" t="s">
        <v>904</v>
      </c>
      <c r="W21" s="3"/>
      <c r="X21" s="3"/>
      <c r="Y21" s="104" t="s">
        <v>904</v>
      </c>
      <c r="Z21" s="3"/>
      <c r="AA21" s="3"/>
      <c r="AB21" s="3"/>
      <c r="AC21" s="3"/>
      <c r="AD21" s="3"/>
      <c r="AE21" s="3"/>
      <c r="AF21" s="3"/>
      <c r="AG21" s="3"/>
      <c r="AH21" s="3"/>
      <c r="AI21" s="3"/>
    </row>
    <row r="22" customFormat="false" ht="15" hidden="false" customHeight="false" outlineLevel="0" collapsed="false">
      <c r="A22" s="94" t="str">
        <f aca="false">H22&amp;J22</f>
        <v>LLC_BI__Debt_Schedule__cLLC_BI__Source_Debt_Schedule__c</v>
      </c>
      <c r="B22" s="95" t="n">
        <f aca="false">IF(N22&lt;&gt;"",  IF(O22&lt;&gt;"", N22&amp;", "&amp;O22,N22),"")</f>
        <v>18</v>
      </c>
      <c r="C22" s="96" t="n">
        <v>21</v>
      </c>
      <c r="D22" s="3"/>
      <c r="E22" s="97" t="s">
        <v>899</v>
      </c>
      <c r="F22" s="98" t="s">
        <v>900</v>
      </c>
      <c r="G22" s="3" t="s">
        <v>72</v>
      </c>
      <c r="H22" s="125" t="s">
        <v>71</v>
      </c>
      <c r="I22" s="56" t="s">
        <v>249</v>
      </c>
      <c r="J22" s="114" t="s">
        <v>248</v>
      </c>
      <c r="K22" s="3" t="str">
        <f aca="false">_xlfn.CONCAT(H22,".",J22)</f>
        <v>LLC_BI__Debt_Schedule__c.LLC_BI__Source_Debt_Schedule__c</v>
      </c>
      <c r="L22" s="3" t="s">
        <v>941</v>
      </c>
      <c r="M22" s="126" t="s">
        <v>942</v>
      </c>
      <c r="N22" s="3" t="n">
        <v>18</v>
      </c>
      <c r="O22" s="3"/>
      <c r="P22" s="3"/>
      <c r="Q22" s="3"/>
      <c r="R22" s="3"/>
      <c r="S22" s="3"/>
      <c r="T22" s="104" t="s">
        <v>903</v>
      </c>
      <c r="U22" s="3"/>
      <c r="V22" s="104" t="s">
        <v>904</v>
      </c>
      <c r="W22" s="3"/>
      <c r="X22" s="3"/>
      <c r="Y22" s="104" t="s">
        <v>904</v>
      </c>
      <c r="Z22" s="3"/>
      <c r="AA22" s="3"/>
      <c r="AB22" s="3"/>
      <c r="AC22" s="3"/>
      <c r="AD22" s="3"/>
      <c r="AE22" s="3"/>
      <c r="AF22" s="3"/>
      <c r="AG22" s="3"/>
      <c r="AH22" s="3"/>
      <c r="AI22" s="3"/>
    </row>
    <row r="23" customFormat="false" ht="15" hidden="false" customHeight="false" outlineLevel="0" collapsed="false">
      <c r="A23" s="94" t="str">
        <f aca="false">H23&amp;J23</f>
        <v>LLC_BI__Debt_Schedule__cLLC_BI__Total_Monthly_Payment__c</v>
      </c>
      <c r="B23" s="95" t="str">
        <f aca="false">IF(N23&lt;&gt;"",  IF(O23&lt;&gt;"", N23&amp;", "&amp;O23,N23),"")</f>
        <v>16, 2</v>
      </c>
      <c r="C23" s="96" t="n">
        <v>22</v>
      </c>
      <c r="D23" s="3"/>
      <c r="E23" s="97" t="s">
        <v>899</v>
      </c>
      <c r="F23" s="98" t="s">
        <v>900</v>
      </c>
      <c r="G23" s="3" t="s">
        <v>72</v>
      </c>
      <c r="H23" s="125" t="s">
        <v>71</v>
      </c>
      <c r="I23" s="56" t="s">
        <v>227</v>
      </c>
      <c r="J23" s="114" t="s">
        <v>226</v>
      </c>
      <c r="K23" s="3" t="str">
        <f aca="false">_xlfn.CONCAT(H23,".",J23)</f>
        <v>LLC_BI__Debt_Schedule__c.LLC_BI__Total_Monthly_Payment__c</v>
      </c>
      <c r="L23" s="0" t="s">
        <v>943</v>
      </c>
      <c r="M23" s="126" t="s">
        <v>911</v>
      </c>
      <c r="N23" s="3" t="n">
        <v>16</v>
      </c>
      <c r="O23" s="3" t="n">
        <v>2</v>
      </c>
      <c r="P23" s="3"/>
      <c r="Q23" s="3"/>
      <c r="R23" s="3"/>
      <c r="S23" s="3"/>
      <c r="T23" s="104" t="s">
        <v>903</v>
      </c>
      <c r="U23" s="3"/>
      <c r="V23" s="104" t="s">
        <v>904</v>
      </c>
      <c r="W23" s="3"/>
      <c r="X23" s="3"/>
      <c r="Y23" s="104" t="s">
        <v>904</v>
      </c>
      <c r="Z23" s="3"/>
      <c r="AA23" s="3"/>
      <c r="AB23" s="3"/>
      <c r="AC23" s="3"/>
      <c r="AD23" s="3"/>
      <c r="AE23" s="3"/>
      <c r="AF23" s="3"/>
      <c r="AG23" s="3"/>
      <c r="AH23" s="3"/>
      <c r="AI23" s="3"/>
    </row>
    <row r="24" customFormat="false" ht="15" hidden="false" customHeight="false" outlineLevel="0" collapsed="false">
      <c r="A24" s="94" t="str">
        <f aca="false">H24&amp;J24</f>
        <v>LLC_BI__Underwriting_Bundle__cLLC_BI__Collateral__c</v>
      </c>
      <c r="B24" s="95" t="n">
        <f aca="false">IF(N24&lt;&gt;"",  IF(O24&lt;&gt;"", N24&amp;", "&amp;O24,N24),"")</f>
        <v>18</v>
      </c>
      <c r="C24" s="104" t="n">
        <v>1</v>
      </c>
      <c r="D24" s="3" t="s">
        <v>944</v>
      </c>
      <c r="E24" s="132" t="s">
        <v>945</v>
      </c>
      <c r="F24" s="97" t="s">
        <v>899</v>
      </c>
      <c r="G24" s="109" t="s">
        <v>103</v>
      </c>
      <c r="H24" s="133" t="s">
        <v>102</v>
      </c>
      <c r="I24" s="113" t="s">
        <v>845</v>
      </c>
      <c r="J24" s="131" t="s">
        <v>844</v>
      </c>
      <c r="K24" s="110" t="s">
        <v>843</v>
      </c>
      <c r="L24" s="110" t="s">
        <v>946</v>
      </c>
      <c r="M24" s="114" t="s">
        <v>947</v>
      </c>
      <c r="N24" s="3" t="n">
        <v>18</v>
      </c>
      <c r="O24" s="3"/>
      <c r="P24" s="109"/>
      <c r="Q24" s="110"/>
      <c r="R24" s="110"/>
      <c r="S24" s="110"/>
      <c r="T24" s="104" t="s">
        <v>903</v>
      </c>
      <c r="U24" s="110"/>
      <c r="V24" s="104" t="s">
        <v>904</v>
      </c>
      <c r="W24" s="110"/>
      <c r="X24" s="110"/>
      <c r="Y24" s="104" t="s">
        <v>904</v>
      </c>
      <c r="Z24" s="110"/>
      <c r="AA24" s="110"/>
      <c r="AB24" s="110"/>
      <c r="AC24" s="110"/>
      <c r="AD24" s="110"/>
      <c r="AE24" s="110"/>
      <c r="AF24" s="111"/>
      <c r="AG24" s="110"/>
      <c r="AH24" s="3"/>
      <c r="AI24" s="3"/>
    </row>
    <row r="25" customFormat="false" ht="15" hidden="false" customHeight="false" outlineLevel="0" collapsed="false">
      <c r="A25" s="94" t="str">
        <f aca="false">H25&amp;J25</f>
        <v>LLC_BI__Underwriting_Bundle__cCreatedById</v>
      </c>
      <c r="B25" s="95" t="n">
        <f aca="false">IF(N25&lt;&gt;"",  IF(O25&lt;&gt;"", N25&amp;", "&amp;O25,N25),"")</f>
        <v>18</v>
      </c>
      <c r="C25" s="96" t="n">
        <v>2</v>
      </c>
      <c r="D25" s="3" t="s">
        <v>905</v>
      </c>
      <c r="E25" s="134" t="s">
        <v>945</v>
      </c>
      <c r="F25" s="132" t="s">
        <v>945</v>
      </c>
      <c r="G25" s="109" t="s">
        <v>103</v>
      </c>
      <c r="H25" s="133" t="s">
        <v>102</v>
      </c>
      <c r="I25" s="56" t="s">
        <v>906</v>
      </c>
      <c r="J25" s="105" t="s">
        <v>168</v>
      </c>
      <c r="K25" s="3" t="s">
        <v>813</v>
      </c>
      <c r="L25" s="106" t="s">
        <v>907</v>
      </c>
      <c r="M25" s="3" t="s">
        <v>908</v>
      </c>
      <c r="N25" s="108" t="n">
        <v>18</v>
      </c>
      <c r="O25" s="108"/>
      <c r="P25" s="95"/>
      <c r="Q25" s="95"/>
      <c r="R25" s="95"/>
      <c r="S25" s="109"/>
      <c r="T25" s="104" t="s">
        <v>903</v>
      </c>
      <c r="U25" s="109"/>
      <c r="V25" s="104" t="s">
        <v>904</v>
      </c>
      <c r="W25" s="110"/>
      <c r="X25" s="110"/>
      <c r="Y25" s="104" t="s">
        <v>904</v>
      </c>
      <c r="Z25" s="111"/>
      <c r="AA25" s="110"/>
      <c r="AB25" s="110"/>
      <c r="AC25" s="110"/>
      <c r="AD25" s="110"/>
      <c r="AE25" s="110"/>
      <c r="AF25" s="110"/>
      <c r="AG25" s="110"/>
      <c r="AH25" s="3"/>
      <c r="AI25" s="3"/>
    </row>
    <row r="26" customFormat="false" ht="15" hidden="false" customHeight="false" outlineLevel="0" collapsed="false">
      <c r="A26" s="94" t="str">
        <f aca="false">H26&amp;J26</f>
        <v>LLC_BI__Underwriting_Bundle__cCreatedDate</v>
      </c>
      <c r="B26" s="95" t="str">
        <f aca="false">IF(N26&lt;&gt;"",  IF(O26&lt;&gt;"", N26&amp;", "&amp;O26,N26),"")</f>
        <v/>
      </c>
      <c r="C26" s="104" t="n">
        <v>3</v>
      </c>
      <c r="D26" s="3" t="s">
        <v>905</v>
      </c>
      <c r="E26" s="134" t="s">
        <v>945</v>
      </c>
      <c r="F26" s="134" t="s">
        <v>945</v>
      </c>
      <c r="G26" s="109" t="s">
        <v>103</v>
      </c>
      <c r="H26" s="133" t="s">
        <v>102</v>
      </c>
      <c r="I26" s="56" t="s">
        <v>165</v>
      </c>
      <c r="J26" s="105" t="s">
        <v>164</v>
      </c>
      <c r="K26" s="3" t="s">
        <v>812</v>
      </c>
      <c r="L26" s="106" t="s">
        <v>909</v>
      </c>
      <c r="M26" s="3" t="s">
        <v>910</v>
      </c>
      <c r="N26" s="108"/>
      <c r="O26" s="108"/>
      <c r="P26" s="95"/>
      <c r="Q26" s="95"/>
      <c r="R26" s="95"/>
      <c r="S26" s="109"/>
      <c r="T26" s="104" t="s">
        <v>903</v>
      </c>
      <c r="U26" s="109"/>
      <c r="V26" s="104" t="s">
        <v>904</v>
      </c>
      <c r="W26" s="110"/>
      <c r="X26" s="110"/>
      <c r="Y26" s="104" t="s">
        <v>904</v>
      </c>
      <c r="Z26" s="111"/>
      <c r="AA26" s="110"/>
      <c r="AB26" s="110"/>
      <c r="AC26" s="110"/>
      <c r="AD26" s="110"/>
      <c r="AE26" s="110"/>
      <c r="AF26" s="110"/>
      <c r="AG26" s="110"/>
      <c r="AH26" s="3"/>
      <c r="AI26" s="3"/>
    </row>
    <row r="27" customFormat="false" ht="15" hidden="false" customHeight="false" outlineLevel="0" collapsed="false">
      <c r="A27" s="94" t="str">
        <f aca="false">H27&amp;J27</f>
        <v>LLC_BI__Underwriting_Bundle__cCurrencyIsoCode</v>
      </c>
      <c r="B27" s="95" t="str">
        <f aca="false">IF(N27&lt;&gt;"",  IF(O27&lt;&gt;"", N27&amp;", "&amp;O27,N27),"")</f>
        <v>See picklist options for lengths</v>
      </c>
      <c r="C27" s="104" t="n">
        <v>4</v>
      </c>
      <c r="D27" s="3"/>
      <c r="E27" s="134" t="s">
        <v>945</v>
      </c>
      <c r="F27" s="97" t="s">
        <v>899</v>
      </c>
      <c r="G27" s="109" t="s">
        <v>103</v>
      </c>
      <c r="H27" s="133" t="s">
        <v>102</v>
      </c>
      <c r="I27" s="56" t="s">
        <v>911</v>
      </c>
      <c r="J27" s="105" t="s">
        <v>160</v>
      </c>
      <c r="K27" s="3" t="s">
        <v>812</v>
      </c>
      <c r="L27" s="3" t="s">
        <v>912</v>
      </c>
      <c r="M27" s="3" t="s">
        <v>913</v>
      </c>
      <c r="N27" s="3" t="s">
        <v>914</v>
      </c>
      <c r="O27" s="108"/>
      <c r="P27" s="95"/>
      <c r="Q27" s="95"/>
      <c r="R27" s="95"/>
      <c r="S27" s="109"/>
      <c r="T27" s="104" t="s">
        <v>903</v>
      </c>
      <c r="U27" s="109"/>
      <c r="V27" s="104" t="s">
        <v>904</v>
      </c>
      <c r="W27" s="110"/>
      <c r="X27" s="110"/>
      <c r="Y27" s="104" t="s">
        <v>904</v>
      </c>
      <c r="Z27" s="111"/>
      <c r="AA27" s="110"/>
      <c r="AB27" s="110"/>
      <c r="AC27" s="110"/>
      <c r="AD27" s="110"/>
      <c r="AE27" s="110"/>
      <c r="AF27" s="110"/>
      <c r="AG27" s="110"/>
      <c r="AH27" s="3"/>
      <c r="AI27" s="3"/>
    </row>
    <row r="28" customFormat="false" ht="15" hidden="false" customHeight="false" outlineLevel="0" collapsed="false">
      <c r="A28" s="94" t="str">
        <f aca="false">H28&amp;J28</f>
        <v>LLC_BI__Underwriting_Bundle__cLLC_BI__Description__c</v>
      </c>
      <c r="B28" s="95" t="n">
        <f aca="false">IF(N28&lt;&gt;"",  IF(O28&lt;&gt;"", N28&amp;", "&amp;O28,N28),"")</f>
        <v>255</v>
      </c>
      <c r="C28" s="96" t="n">
        <v>5</v>
      </c>
      <c r="D28" s="3"/>
      <c r="E28" s="134" t="s">
        <v>945</v>
      </c>
      <c r="F28" s="135" t="s">
        <v>899</v>
      </c>
      <c r="G28" s="109" t="s">
        <v>103</v>
      </c>
      <c r="H28" s="133" t="s">
        <v>102</v>
      </c>
      <c r="I28" s="113" t="s">
        <v>1</v>
      </c>
      <c r="J28" s="114" t="s">
        <v>294</v>
      </c>
      <c r="K28" s="110" t="s">
        <v>824</v>
      </c>
      <c r="L28" s="136" t="s">
        <v>948</v>
      </c>
      <c r="M28" s="131" t="s">
        <v>949</v>
      </c>
      <c r="N28" s="117" t="n">
        <v>255</v>
      </c>
      <c r="O28" s="117"/>
      <c r="P28" s="109"/>
      <c r="Q28" s="109"/>
      <c r="R28" s="109"/>
      <c r="S28" s="109"/>
      <c r="T28" s="104" t="s">
        <v>903</v>
      </c>
      <c r="U28" s="109"/>
      <c r="V28" s="104" t="s">
        <v>904</v>
      </c>
      <c r="W28" s="110"/>
      <c r="X28" s="110"/>
      <c r="Y28" s="104" t="s">
        <v>904</v>
      </c>
      <c r="Z28" s="111"/>
      <c r="AA28" s="110"/>
      <c r="AB28" s="110"/>
      <c r="AC28" s="110"/>
      <c r="AD28" s="110"/>
      <c r="AE28" s="110"/>
      <c r="AF28" s="110"/>
      <c r="AG28" s="110"/>
      <c r="AH28" s="3"/>
      <c r="AI28" s="3"/>
    </row>
    <row r="29" customFormat="false" ht="30" hidden="false" customHeight="false" outlineLevel="0" collapsed="false">
      <c r="A29" s="94" t="str">
        <f aca="false">H29&amp;J29</f>
        <v>LLC_BI__Underwriting_Bundle__cLLC_BI__Financial_Consolidation__c</v>
      </c>
      <c r="B29" s="95" t="n">
        <f aca="false">IF(N29&lt;&gt;"",  IF(O29&lt;&gt;"", N29&amp;", "&amp;O29,N29),"")</f>
        <v>18</v>
      </c>
      <c r="C29" s="104" t="n">
        <v>7</v>
      </c>
      <c r="D29" s="3" t="s">
        <v>944</v>
      </c>
      <c r="E29" s="134" t="s">
        <v>945</v>
      </c>
      <c r="F29" s="97" t="s">
        <v>899</v>
      </c>
      <c r="G29" s="109" t="s">
        <v>103</v>
      </c>
      <c r="H29" s="133" t="s">
        <v>102</v>
      </c>
      <c r="I29" s="113" t="s">
        <v>859</v>
      </c>
      <c r="J29" s="151" t="s">
        <v>858</v>
      </c>
      <c r="K29" s="110" t="s">
        <v>857</v>
      </c>
      <c r="L29" s="110" t="s">
        <v>951</v>
      </c>
      <c r="M29" s="114" t="s">
        <v>952</v>
      </c>
      <c r="N29" s="3" t="n">
        <v>18</v>
      </c>
      <c r="O29" s="3"/>
      <c r="P29" s="109"/>
      <c r="Q29" s="110"/>
      <c r="R29" s="110"/>
      <c r="S29" s="110"/>
      <c r="T29" s="104" t="s">
        <v>903</v>
      </c>
      <c r="U29" s="110"/>
      <c r="V29" s="104" t="s">
        <v>904</v>
      </c>
      <c r="W29" s="110"/>
      <c r="X29" s="110"/>
      <c r="Y29" s="104" t="s">
        <v>904</v>
      </c>
      <c r="Z29" s="110"/>
      <c r="AA29" s="110"/>
      <c r="AB29" s="110"/>
      <c r="AC29" s="110"/>
      <c r="AD29" s="110"/>
      <c r="AE29" s="110"/>
      <c r="AF29" s="111"/>
      <c r="AG29" s="110"/>
      <c r="AH29" s="3"/>
      <c r="AI29" s="3"/>
    </row>
    <row r="30" customFormat="false" ht="15" hidden="false" customHeight="false" outlineLevel="0" collapsed="false">
      <c r="A30" s="94" t="str">
        <f aca="false">H30&amp;J30</f>
        <v>LLC_BI__Underwriting_Bundle__cId</v>
      </c>
      <c r="B30" s="95" t="n">
        <f aca="false">IF(N30&lt;&gt;"",  IF(O30&lt;&gt;"", N30&amp;", "&amp;O30,N30),"")</f>
        <v>18</v>
      </c>
      <c r="C30" s="96" t="n">
        <v>8</v>
      </c>
      <c r="D30" s="3" t="s">
        <v>905</v>
      </c>
      <c r="E30" s="134" t="s">
        <v>945</v>
      </c>
      <c r="F30" s="132" t="s">
        <v>945</v>
      </c>
      <c r="G30" s="109" t="s">
        <v>103</v>
      </c>
      <c r="H30" s="133" t="s">
        <v>102</v>
      </c>
      <c r="I30" s="113" t="s">
        <v>143</v>
      </c>
      <c r="J30" s="115" t="s">
        <v>143</v>
      </c>
      <c r="K30" s="110" t="s">
        <v>806</v>
      </c>
      <c r="L30" s="123" t="s">
        <v>143</v>
      </c>
      <c r="M30" s="152" t="s">
        <v>143</v>
      </c>
      <c r="N30" s="111" t="n">
        <v>18</v>
      </c>
      <c r="O30" s="3"/>
      <c r="P30" s="119" t="s">
        <v>904</v>
      </c>
      <c r="Q30" s="119" t="s">
        <v>904</v>
      </c>
      <c r="R30" s="3" t="s">
        <v>915</v>
      </c>
      <c r="S30" s="104" t="s">
        <v>904</v>
      </c>
      <c r="T30" s="104" t="s">
        <v>903</v>
      </c>
      <c r="U30" s="110"/>
      <c r="V30" s="104" t="s">
        <v>904</v>
      </c>
      <c r="W30" s="110"/>
      <c r="X30" s="110"/>
      <c r="Y30" s="104" t="s">
        <v>904</v>
      </c>
      <c r="Z30" s="110"/>
      <c r="AA30" s="110"/>
      <c r="AB30" s="110"/>
      <c r="AC30" s="110"/>
      <c r="AD30" s="110"/>
      <c r="AE30" s="110"/>
      <c r="AF30" s="111"/>
      <c r="AG30" s="110"/>
      <c r="AH30" s="3"/>
      <c r="AI30" s="3"/>
    </row>
    <row r="31" customFormat="false" ht="15" hidden="false" customHeight="false" outlineLevel="0" collapsed="false">
      <c r="A31" s="94" t="str">
        <f aca="false">H31&amp;J31</f>
        <v>LLC_BI__Underwriting_Bundle__cLLC_BI__Import_Data_Source__c</v>
      </c>
      <c r="B31" s="95" t="n">
        <f aca="false">IF(N31&lt;&gt;"",  IF(O31&lt;&gt;"", N31&amp;", "&amp;O31,N31),"")</f>
        <v>18</v>
      </c>
      <c r="C31" s="104" t="n">
        <v>9</v>
      </c>
      <c r="D31" s="3"/>
      <c r="E31" s="134" t="s">
        <v>945</v>
      </c>
      <c r="F31" s="97" t="s">
        <v>899</v>
      </c>
      <c r="G31" s="109" t="s">
        <v>103</v>
      </c>
      <c r="H31" s="133" t="s">
        <v>102</v>
      </c>
      <c r="I31" s="113" t="s">
        <v>853</v>
      </c>
      <c r="J31" s="131" t="s">
        <v>852</v>
      </c>
      <c r="K31" s="110" t="s">
        <v>851</v>
      </c>
      <c r="L31" s="110" t="s">
        <v>953</v>
      </c>
      <c r="M31" s="114" t="s">
        <v>954</v>
      </c>
      <c r="N31" s="3" t="n">
        <v>18</v>
      </c>
      <c r="O31" s="3"/>
      <c r="P31" s="109"/>
      <c r="Q31" s="110"/>
      <c r="R31" s="110"/>
      <c r="S31" s="110"/>
      <c r="T31" s="104" t="s">
        <v>903</v>
      </c>
      <c r="U31" s="110"/>
      <c r="V31" s="104" t="s">
        <v>904</v>
      </c>
      <c r="W31" s="110"/>
      <c r="X31" s="110"/>
      <c r="Y31" s="104" t="s">
        <v>904</v>
      </c>
      <c r="Z31" s="110"/>
      <c r="AA31" s="110"/>
      <c r="AB31" s="110"/>
      <c r="AC31" s="110"/>
      <c r="AD31" s="110"/>
      <c r="AE31" s="110"/>
      <c r="AF31" s="111"/>
      <c r="AG31" s="110"/>
      <c r="AH31" s="3"/>
      <c r="AI31" s="3"/>
    </row>
    <row r="32" customFormat="false" ht="15" hidden="false" customHeight="false" outlineLevel="0" collapsed="false">
      <c r="A32" s="94" t="str">
        <f aca="false">H32&amp;J32</f>
        <v>LLC_BI__Underwriting_Bundle__cLLC_BI__Is_Consolidation__c</v>
      </c>
      <c r="B32" s="95" t="str">
        <f aca="false">IF(N32&lt;&gt;"",  IF(O32&lt;&gt;"", N32&amp;", "&amp;O32,N32),"")</f>
        <v>Boolean (True/False)</v>
      </c>
      <c r="C32" s="104" t="n">
        <v>10</v>
      </c>
      <c r="D32" s="3"/>
      <c r="E32" s="134" t="s">
        <v>945</v>
      </c>
      <c r="F32" s="135" t="s">
        <v>899</v>
      </c>
      <c r="G32" s="109" t="s">
        <v>103</v>
      </c>
      <c r="H32" s="133" t="s">
        <v>102</v>
      </c>
      <c r="I32" s="113" t="s">
        <v>863</v>
      </c>
      <c r="J32" s="131" t="s">
        <v>862</v>
      </c>
      <c r="K32" s="110" t="s">
        <v>861</v>
      </c>
      <c r="L32" s="110" t="s">
        <v>955</v>
      </c>
      <c r="M32" s="114" t="s">
        <v>927</v>
      </c>
      <c r="N32" s="3" t="s">
        <v>928</v>
      </c>
      <c r="O32" s="3"/>
      <c r="P32" s="109"/>
      <c r="Q32" s="110"/>
      <c r="R32" s="110"/>
      <c r="S32" s="110"/>
      <c r="T32" s="104" t="s">
        <v>903</v>
      </c>
      <c r="U32" s="110"/>
      <c r="V32" s="104" t="s">
        <v>904</v>
      </c>
      <c r="W32" s="110"/>
      <c r="X32" s="110"/>
      <c r="Y32" s="104" t="s">
        <v>904</v>
      </c>
      <c r="Z32" s="110"/>
      <c r="AA32" s="110"/>
      <c r="AB32" s="110"/>
      <c r="AC32" s="110"/>
      <c r="AD32" s="110"/>
      <c r="AE32" s="110"/>
      <c r="AF32" s="111"/>
      <c r="AG32" s="110"/>
      <c r="AH32" s="3"/>
      <c r="AI32" s="3"/>
    </row>
    <row r="33" customFormat="false" ht="15" hidden="false" customHeight="false" outlineLevel="0" collapsed="false">
      <c r="A33" s="94" t="str">
        <f aca="false">H33&amp;J33</f>
        <v>LLC_BI__Underwriting_Bundle__cLLC_BI__Is_Disabled__c</v>
      </c>
      <c r="B33" s="95" t="str">
        <f aca="false">IF(N33&lt;&gt;"",  IF(O33&lt;&gt;"", N33&amp;", "&amp;O33,N33),"")</f>
        <v>Boolean (True/False)</v>
      </c>
      <c r="C33" s="96" t="n">
        <v>11</v>
      </c>
      <c r="D33" s="3"/>
      <c r="E33" s="134" t="s">
        <v>945</v>
      </c>
      <c r="F33" s="135" t="s">
        <v>899</v>
      </c>
      <c r="G33" s="109" t="s">
        <v>103</v>
      </c>
      <c r="H33" s="133" t="s">
        <v>102</v>
      </c>
      <c r="I33" s="113" t="s">
        <v>834</v>
      </c>
      <c r="J33" s="131" t="s">
        <v>833</v>
      </c>
      <c r="K33" s="110" t="s">
        <v>832</v>
      </c>
      <c r="L33" s="110" t="s">
        <v>956</v>
      </c>
      <c r="M33" s="114" t="s">
        <v>927</v>
      </c>
      <c r="N33" s="3" t="s">
        <v>928</v>
      </c>
      <c r="O33" s="3"/>
      <c r="P33" s="109"/>
      <c r="Q33" s="110"/>
      <c r="R33" s="110"/>
      <c r="S33" s="110"/>
      <c r="T33" s="104" t="s">
        <v>903</v>
      </c>
      <c r="U33" s="110"/>
      <c r="V33" s="104" t="s">
        <v>904</v>
      </c>
      <c r="W33" s="110"/>
      <c r="X33" s="110"/>
      <c r="Y33" s="104" t="s">
        <v>904</v>
      </c>
      <c r="Z33" s="110"/>
      <c r="AA33" s="110"/>
      <c r="AB33" s="110"/>
      <c r="AC33" s="110"/>
      <c r="AD33" s="110"/>
      <c r="AE33" s="110"/>
      <c r="AF33" s="111"/>
      <c r="AG33" s="110"/>
      <c r="AH33" s="3"/>
      <c r="AI33" s="3"/>
    </row>
    <row r="34" customFormat="false" ht="15" hidden="false" customHeight="false" outlineLevel="0" collapsed="false">
      <c r="A34" s="94" t="str">
        <f aca="false">H34&amp;J34</f>
        <v>LLC_BI__Underwriting_Bundle__cLLC_BI__Is_Template__c</v>
      </c>
      <c r="B34" s="95" t="str">
        <f aca="false">IF(N34&lt;&gt;"",  IF(O34&lt;&gt;"", N34&amp;", "&amp;O34,N34),"")</f>
        <v>Boolean (True/False)</v>
      </c>
      <c r="C34" s="104" t="n">
        <v>12</v>
      </c>
      <c r="D34" s="3"/>
      <c r="E34" s="134" t="s">
        <v>945</v>
      </c>
      <c r="F34" s="97" t="s">
        <v>899</v>
      </c>
      <c r="G34" s="109" t="s">
        <v>103</v>
      </c>
      <c r="H34" s="133" t="s">
        <v>102</v>
      </c>
      <c r="I34" s="113" t="s">
        <v>246</v>
      </c>
      <c r="J34" s="131" t="s">
        <v>245</v>
      </c>
      <c r="K34" s="110" t="s">
        <v>826</v>
      </c>
      <c r="L34" s="110" t="s">
        <v>957</v>
      </c>
      <c r="M34" s="114" t="s">
        <v>927</v>
      </c>
      <c r="N34" s="3" t="s">
        <v>928</v>
      </c>
      <c r="O34" s="3"/>
      <c r="P34" s="109"/>
      <c r="Q34" s="110"/>
      <c r="R34" s="110"/>
      <c r="S34" s="110"/>
      <c r="T34" s="104" t="s">
        <v>903</v>
      </c>
      <c r="U34" s="110"/>
      <c r="V34" s="104" t="s">
        <v>904</v>
      </c>
      <c r="W34" s="110"/>
      <c r="X34" s="110"/>
      <c r="Y34" s="104" t="s">
        <v>904</v>
      </c>
      <c r="Z34" s="110"/>
      <c r="AA34" s="110"/>
      <c r="AB34" s="110"/>
      <c r="AC34" s="110"/>
      <c r="AD34" s="110"/>
      <c r="AE34" s="110"/>
      <c r="AF34" s="111"/>
      <c r="AG34" s="110"/>
      <c r="AH34" s="3"/>
      <c r="AI34" s="3"/>
    </row>
    <row r="35" customFormat="false" ht="15" hidden="false" customHeight="false" outlineLevel="0" collapsed="false">
      <c r="A35" s="94" t="str">
        <f aca="false">H35&amp;J35</f>
        <v>LLC_BI__Underwriting_Bundle__cLastModifiedById</v>
      </c>
      <c r="B35" s="95" t="n">
        <f aca="false">IF(N35&lt;&gt;"",  IF(O35&lt;&gt;"", N35&amp;", "&amp;O35,N35),"")</f>
        <v>18</v>
      </c>
      <c r="C35" s="104" t="n">
        <v>13</v>
      </c>
      <c r="D35" s="3" t="s">
        <v>905</v>
      </c>
      <c r="E35" s="134" t="s">
        <v>945</v>
      </c>
      <c r="F35" s="132" t="s">
        <v>945</v>
      </c>
      <c r="G35" s="109" t="s">
        <v>103</v>
      </c>
      <c r="H35" s="133" t="s">
        <v>102</v>
      </c>
      <c r="I35" s="56" t="s">
        <v>916</v>
      </c>
      <c r="J35" s="3" t="s">
        <v>175</v>
      </c>
      <c r="K35" s="3" t="s">
        <v>815</v>
      </c>
      <c r="L35" s="3" t="s">
        <v>917</v>
      </c>
      <c r="M35" s="105" t="s">
        <v>908</v>
      </c>
      <c r="N35" s="123" t="n">
        <v>18</v>
      </c>
      <c r="O35" s="123"/>
      <c r="P35" s="95"/>
      <c r="Q35" s="123"/>
      <c r="R35" s="123"/>
      <c r="S35" s="110"/>
      <c r="T35" s="104" t="s">
        <v>903</v>
      </c>
      <c r="U35" s="110"/>
      <c r="V35" s="104" t="s">
        <v>904</v>
      </c>
      <c r="W35" s="110"/>
      <c r="X35" s="110"/>
      <c r="Y35" s="104" t="s">
        <v>904</v>
      </c>
      <c r="Z35" s="110"/>
      <c r="AA35" s="110"/>
      <c r="AB35" s="110"/>
      <c r="AC35" s="110"/>
      <c r="AD35" s="110"/>
      <c r="AE35" s="110"/>
      <c r="AF35" s="111"/>
      <c r="AG35" s="110"/>
      <c r="AH35" s="3"/>
      <c r="AI35" s="3"/>
    </row>
    <row r="36" customFormat="false" ht="15" hidden="false" customHeight="false" outlineLevel="0" collapsed="false">
      <c r="A36" s="94" t="str">
        <f aca="false">H36&amp;J36</f>
        <v>LLC_BI__Underwriting_Bundle__cLastModifiedDate</v>
      </c>
      <c r="B36" s="95" t="str">
        <f aca="false">IF(N36&lt;&gt;"",  IF(O36&lt;&gt;"", N36&amp;", "&amp;O36,N36),"")</f>
        <v/>
      </c>
      <c r="C36" s="96" t="n">
        <v>14</v>
      </c>
      <c r="D36" s="3" t="s">
        <v>905</v>
      </c>
      <c r="E36" s="134" t="s">
        <v>945</v>
      </c>
      <c r="F36" s="134" t="s">
        <v>945</v>
      </c>
      <c r="G36" s="109" t="s">
        <v>103</v>
      </c>
      <c r="H36" s="133" t="s">
        <v>102</v>
      </c>
      <c r="I36" s="56" t="s">
        <v>173</v>
      </c>
      <c r="J36" s="3" t="s">
        <v>172</v>
      </c>
      <c r="K36" s="3" t="s">
        <v>814</v>
      </c>
      <c r="L36" s="3" t="s">
        <v>918</v>
      </c>
      <c r="M36" s="105" t="s">
        <v>910</v>
      </c>
      <c r="N36" s="123"/>
      <c r="O36" s="123"/>
      <c r="P36" s="95"/>
      <c r="Q36" s="123"/>
      <c r="R36" s="123"/>
      <c r="S36" s="110"/>
      <c r="T36" s="104" t="s">
        <v>903</v>
      </c>
      <c r="U36" s="110"/>
      <c r="V36" s="104" t="s">
        <v>904</v>
      </c>
      <c r="W36" s="110"/>
      <c r="X36" s="110"/>
      <c r="Y36" s="104" t="s">
        <v>904</v>
      </c>
      <c r="Z36" s="110"/>
      <c r="AA36" s="110"/>
      <c r="AB36" s="110"/>
      <c r="AC36" s="110"/>
      <c r="AD36" s="110"/>
      <c r="AE36" s="110"/>
      <c r="AF36" s="111"/>
      <c r="AG36" s="110"/>
      <c r="AH36" s="3"/>
      <c r="AI36" s="3"/>
    </row>
    <row r="37" customFormat="false" ht="45" hidden="false" customHeight="false" outlineLevel="0" collapsed="false">
      <c r="A37" s="94" t="str">
        <f aca="false">H37&amp;J37</f>
        <v>LLC_BI__Underwriting_Bundle__cLLC_BI__lookupKey__c</v>
      </c>
      <c r="B37" s="95" t="n">
        <f aca="false">IF(N37&lt;&gt;"",  IF(O37&lt;&gt;"", N37&amp;", "&amp;O37,N37),"")</f>
        <v>255</v>
      </c>
      <c r="C37" s="104" t="n">
        <v>15</v>
      </c>
      <c r="D37" s="3"/>
      <c r="E37" s="134" t="s">
        <v>945</v>
      </c>
      <c r="F37" s="97" t="s">
        <v>899</v>
      </c>
      <c r="G37" s="109" t="s">
        <v>103</v>
      </c>
      <c r="H37" s="133" t="s">
        <v>102</v>
      </c>
      <c r="I37" s="113" t="s">
        <v>193</v>
      </c>
      <c r="J37" s="131" t="s">
        <v>192</v>
      </c>
      <c r="K37" s="110" t="s">
        <v>831</v>
      </c>
      <c r="L37" s="110" t="s">
        <v>958</v>
      </c>
      <c r="M37" s="114" t="s">
        <v>931</v>
      </c>
      <c r="N37" s="3" t="n">
        <v>255</v>
      </c>
      <c r="O37" s="3"/>
      <c r="P37" s="109"/>
      <c r="Q37" s="110"/>
      <c r="R37" s="110"/>
      <c r="S37" s="110"/>
      <c r="T37" s="104" t="s">
        <v>903</v>
      </c>
      <c r="U37" s="110"/>
      <c r="V37" s="104" t="s">
        <v>904</v>
      </c>
      <c r="W37" s="110"/>
      <c r="X37" s="110"/>
      <c r="Y37" s="104" t="s">
        <v>904</v>
      </c>
      <c r="Z37" s="110"/>
      <c r="AA37" s="110"/>
      <c r="AB37" s="110"/>
      <c r="AC37" s="110"/>
      <c r="AD37" s="110"/>
      <c r="AE37" s="110"/>
      <c r="AF37" s="111"/>
      <c r="AG37" s="110"/>
      <c r="AH37" s="3"/>
      <c r="AI37" s="3"/>
    </row>
    <row r="38" customFormat="false" ht="60" hidden="false" customHeight="false" outlineLevel="0" collapsed="false">
      <c r="A38" s="94" t="str">
        <f aca="false">H38&amp;J38</f>
        <v>LLC_BI__Underwriting_Bundle__cLLC_BI__Migration_Target__c</v>
      </c>
      <c r="B38" s="95" t="n">
        <f aca="false">IF(N38&lt;&gt;"",  IF(O38&lt;&gt;"", N38&amp;", "&amp;O38,N38),"")</f>
        <v>18</v>
      </c>
      <c r="C38" s="104" t="n">
        <v>16</v>
      </c>
      <c r="D38" s="3" t="s">
        <v>944</v>
      </c>
      <c r="E38" s="134" t="s">
        <v>945</v>
      </c>
      <c r="F38" s="135" t="s">
        <v>899</v>
      </c>
      <c r="G38" s="109" t="s">
        <v>103</v>
      </c>
      <c r="H38" s="133" t="s">
        <v>102</v>
      </c>
      <c r="I38" s="113" t="s">
        <v>869</v>
      </c>
      <c r="J38" s="131" t="s">
        <v>868</v>
      </c>
      <c r="K38" s="110" t="s">
        <v>867</v>
      </c>
      <c r="L38" s="115" t="s">
        <v>959</v>
      </c>
      <c r="M38" s="114" t="s">
        <v>902</v>
      </c>
      <c r="N38" s="3" t="n">
        <v>18</v>
      </c>
      <c r="O38" s="3"/>
      <c r="P38" s="109"/>
      <c r="Q38" s="110"/>
      <c r="R38" s="110"/>
      <c r="S38" s="110"/>
      <c r="T38" s="104" t="s">
        <v>903</v>
      </c>
      <c r="U38" s="110"/>
      <c r="V38" s="104" t="s">
        <v>904</v>
      </c>
      <c r="W38" s="110"/>
      <c r="X38" s="110"/>
      <c r="Y38" s="104" t="s">
        <v>904</v>
      </c>
      <c r="Z38" s="110"/>
      <c r="AA38" s="110"/>
      <c r="AB38" s="110"/>
      <c r="AC38" s="110"/>
      <c r="AD38" s="110"/>
      <c r="AE38" s="110"/>
      <c r="AF38" s="111"/>
      <c r="AG38" s="110"/>
      <c r="AH38" s="3"/>
      <c r="AI38" s="3"/>
    </row>
    <row r="39" customFormat="false" ht="15" hidden="false" customHeight="false" outlineLevel="0" collapsed="false">
      <c r="A39" s="94" t="str">
        <f aca="false">H39&amp;J39</f>
        <v>LLC_BI__Underwriting_Bundle__cLLC_BI__Object_API_Name__c</v>
      </c>
      <c r="B39" s="95" t="n">
        <f aca="false">IF(N39&lt;&gt;"",  IF(O39&lt;&gt;"", N39&amp;", "&amp;O39,N39),"")</f>
        <v>255</v>
      </c>
      <c r="C39" s="96" t="n">
        <v>17</v>
      </c>
      <c r="D39" s="3"/>
      <c r="E39" s="134" t="s">
        <v>945</v>
      </c>
      <c r="F39" s="135" t="s">
        <v>899</v>
      </c>
      <c r="G39" s="109" t="s">
        <v>103</v>
      </c>
      <c r="H39" s="133" t="s">
        <v>102</v>
      </c>
      <c r="I39" s="113" t="s">
        <v>849</v>
      </c>
      <c r="J39" s="131" t="s">
        <v>848</v>
      </c>
      <c r="K39" s="110" t="s">
        <v>847</v>
      </c>
      <c r="L39" s="110" t="s">
        <v>960</v>
      </c>
      <c r="M39" s="114" t="s">
        <v>925</v>
      </c>
      <c r="N39" s="3" t="n">
        <v>255</v>
      </c>
      <c r="O39" s="3"/>
      <c r="P39" s="109"/>
      <c r="Q39" s="110"/>
      <c r="R39" s="110"/>
      <c r="S39" s="110"/>
      <c r="T39" s="104" t="s">
        <v>903</v>
      </c>
      <c r="U39" s="110"/>
      <c r="V39" s="104" t="s">
        <v>904</v>
      </c>
      <c r="W39" s="110"/>
      <c r="X39" s="110"/>
      <c r="Y39" s="104" t="s">
        <v>904</v>
      </c>
      <c r="Z39" s="110"/>
      <c r="AA39" s="110"/>
      <c r="AB39" s="110"/>
      <c r="AC39" s="110"/>
      <c r="AD39" s="110"/>
      <c r="AE39" s="110"/>
      <c r="AF39" s="111"/>
      <c r="AG39" s="110"/>
      <c r="AH39" s="3"/>
      <c r="AI39" s="3"/>
    </row>
    <row r="40" customFormat="false" ht="15" hidden="false" customHeight="false" outlineLevel="0" collapsed="false">
      <c r="A40" s="94" t="str">
        <f aca="false">H40&amp;J40</f>
        <v>LLC_BI__Underwriting_Bundle__cOwnerId</v>
      </c>
      <c r="B40" s="95" t="n">
        <f aca="false">IF(N40&lt;&gt;"",  IF(O40&lt;&gt;"", N40&amp;", "&amp;O40,N40),"")</f>
        <v>18</v>
      </c>
      <c r="C40" s="104" t="n">
        <v>18</v>
      </c>
      <c r="D40" s="3"/>
      <c r="E40" s="134" t="s">
        <v>945</v>
      </c>
      <c r="F40" s="97" t="s">
        <v>899</v>
      </c>
      <c r="G40" s="109" t="s">
        <v>103</v>
      </c>
      <c r="H40" s="133" t="s">
        <v>102</v>
      </c>
      <c r="I40" s="113" t="s">
        <v>934</v>
      </c>
      <c r="J40" s="131" t="s">
        <v>148</v>
      </c>
      <c r="K40" s="110" t="s">
        <v>807</v>
      </c>
      <c r="L40" s="110" t="s">
        <v>961</v>
      </c>
      <c r="M40" s="114" t="s">
        <v>936</v>
      </c>
      <c r="N40" s="3" t="n">
        <v>18</v>
      </c>
      <c r="O40" s="3"/>
      <c r="P40" s="109"/>
      <c r="Q40" s="110"/>
      <c r="R40" s="110"/>
      <c r="S40" s="110"/>
      <c r="T40" s="104" t="s">
        <v>903</v>
      </c>
      <c r="U40" s="110"/>
      <c r="V40" s="104" t="s">
        <v>904</v>
      </c>
      <c r="W40" s="110"/>
      <c r="X40" s="110"/>
      <c r="Y40" s="104" t="s">
        <v>904</v>
      </c>
      <c r="Z40" s="110"/>
      <c r="AA40" s="110"/>
      <c r="AB40" s="110"/>
      <c r="AC40" s="110"/>
      <c r="AD40" s="110"/>
      <c r="AE40" s="110"/>
      <c r="AF40" s="111"/>
      <c r="AG40" s="110"/>
      <c r="AH40" s="3"/>
      <c r="AI40" s="3"/>
    </row>
    <row r="41" customFormat="false" ht="15" hidden="false" customHeight="false" outlineLevel="0" collapsed="false">
      <c r="A41" s="94" t="str">
        <f aca="false">H41&amp;J41</f>
        <v>LLC_BI__Underwriting_Bundle__cLLC_BI__Relationship__c</v>
      </c>
      <c r="B41" s="95" t="n">
        <f aca="false">IF(N41&lt;&gt;"",  IF(O41&lt;&gt;"", N41&amp;", "&amp;O41,N41),"")</f>
        <v>18</v>
      </c>
      <c r="C41" s="104" t="n">
        <v>19</v>
      </c>
      <c r="D41" s="3" t="s">
        <v>944</v>
      </c>
      <c r="E41" s="134" t="s">
        <v>945</v>
      </c>
      <c r="F41" s="97" t="s">
        <v>899</v>
      </c>
      <c r="G41" s="109" t="s">
        <v>103</v>
      </c>
      <c r="H41" s="133" t="s">
        <v>102</v>
      </c>
      <c r="I41" s="113" t="s">
        <v>223</v>
      </c>
      <c r="J41" s="131" t="s">
        <v>222</v>
      </c>
      <c r="K41" s="110" t="s">
        <v>828</v>
      </c>
      <c r="L41" s="110" t="s">
        <v>962</v>
      </c>
      <c r="M41" s="114" t="s">
        <v>940</v>
      </c>
      <c r="N41" s="3" t="n">
        <v>18</v>
      </c>
      <c r="O41" s="3"/>
      <c r="P41" s="109"/>
      <c r="Q41" s="110"/>
      <c r="R41" s="110"/>
      <c r="S41" s="110"/>
      <c r="T41" s="104" t="s">
        <v>903</v>
      </c>
      <c r="U41" s="110"/>
      <c r="V41" s="104" t="s">
        <v>904</v>
      </c>
      <c r="W41" s="110"/>
      <c r="X41" s="110"/>
      <c r="Y41" s="104" t="s">
        <v>904</v>
      </c>
      <c r="Z41" s="110"/>
      <c r="AA41" s="110"/>
      <c r="AB41" s="110"/>
      <c r="AC41" s="110"/>
      <c r="AD41" s="110"/>
      <c r="AE41" s="110"/>
      <c r="AF41" s="111"/>
      <c r="AG41" s="110"/>
      <c r="AH41" s="3"/>
      <c r="AI41" s="3"/>
    </row>
    <row r="42" customFormat="false" ht="15" hidden="false" customHeight="false" outlineLevel="0" collapsed="false">
      <c r="A42" s="94" t="str">
        <f aca="false">H42&amp;J42</f>
        <v>LLC_BI__Underwriting_Bundle__cLLC_BI__Selected_Scale__c</v>
      </c>
      <c r="B42" s="95" t="str">
        <f aca="false">IF(N42&lt;&gt;"",  IF(O42&lt;&gt;"", N42&amp;", "&amp;O42,N42),"")</f>
        <v>See picklist options for lengths</v>
      </c>
      <c r="C42" s="96" t="n">
        <v>20</v>
      </c>
      <c r="D42" s="3"/>
      <c r="E42" s="134" t="s">
        <v>945</v>
      </c>
      <c r="F42" s="135" t="s">
        <v>899</v>
      </c>
      <c r="G42" s="109" t="s">
        <v>103</v>
      </c>
      <c r="H42" s="133" t="s">
        <v>102</v>
      </c>
      <c r="I42" s="113" t="s">
        <v>842</v>
      </c>
      <c r="J42" s="131" t="s">
        <v>841</v>
      </c>
      <c r="K42" s="110" t="s">
        <v>840</v>
      </c>
      <c r="L42" s="110" t="s">
        <v>963</v>
      </c>
      <c r="M42" s="114" t="s">
        <v>913</v>
      </c>
      <c r="N42" s="3" t="s">
        <v>914</v>
      </c>
      <c r="O42" s="3"/>
      <c r="P42" s="109"/>
      <c r="Q42" s="110"/>
      <c r="R42" s="110"/>
      <c r="S42" s="110"/>
      <c r="T42" s="104" t="s">
        <v>903</v>
      </c>
      <c r="U42" s="110"/>
      <c r="V42" s="104" t="s">
        <v>903</v>
      </c>
      <c r="W42" s="110"/>
      <c r="X42" s="110"/>
      <c r="Y42" s="104" t="s">
        <v>904</v>
      </c>
      <c r="Z42" s="110"/>
      <c r="AA42" s="110"/>
      <c r="AB42" s="110"/>
      <c r="AC42" s="110"/>
      <c r="AD42" s="110"/>
      <c r="AE42" s="110"/>
      <c r="AF42" s="111"/>
      <c r="AG42" s="110"/>
      <c r="AH42" s="3"/>
      <c r="AI42" s="3"/>
    </row>
    <row r="43" customFormat="false" ht="15" hidden="false" customHeight="false" outlineLevel="0" collapsed="false">
      <c r="A43" s="94" t="str">
        <f aca="false">H43&amp;J43</f>
        <v>LLC_BI__Underwriting_Bundle__cLLC_BI__Show_Footnotes__c</v>
      </c>
      <c r="B43" s="95" t="str">
        <f aca="false">IF(N43&lt;&gt;"",  IF(O43&lt;&gt;"", N43&amp;", "&amp;O43,N43),"")</f>
        <v>Boolean (True/False)</v>
      </c>
      <c r="C43" s="104" t="n">
        <v>21</v>
      </c>
      <c r="D43" s="3"/>
      <c r="E43" s="134" t="s">
        <v>945</v>
      </c>
      <c r="F43" s="135" t="s">
        <v>899</v>
      </c>
      <c r="G43" s="109" t="s">
        <v>103</v>
      </c>
      <c r="H43" s="133" t="s">
        <v>102</v>
      </c>
      <c r="I43" s="113" t="s">
        <v>838</v>
      </c>
      <c r="J43" s="131" t="s">
        <v>837</v>
      </c>
      <c r="K43" s="110" t="s">
        <v>836</v>
      </c>
      <c r="L43" s="110" t="s">
        <v>964</v>
      </c>
      <c r="M43" s="114" t="s">
        <v>927</v>
      </c>
      <c r="N43" s="3" t="s">
        <v>928</v>
      </c>
      <c r="O43" s="3"/>
      <c r="P43" s="109"/>
      <c r="Q43" s="110"/>
      <c r="R43" s="110"/>
      <c r="S43" s="110"/>
      <c r="T43" s="104" t="s">
        <v>903</v>
      </c>
      <c r="U43" s="110"/>
      <c r="V43" s="104" t="s">
        <v>904</v>
      </c>
      <c r="W43" s="110"/>
      <c r="X43" s="110"/>
      <c r="Y43" s="104" t="s">
        <v>904</v>
      </c>
      <c r="Z43" s="110"/>
      <c r="AA43" s="110"/>
      <c r="AB43" s="110"/>
      <c r="AC43" s="110"/>
      <c r="AD43" s="110"/>
      <c r="AE43" s="110"/>
      <c r="AF43" s="111"/>
      <c r="AG43" s="110"/>
      <c r="AH43" s="3"/>
      <c r="AI43" s="3"/>
    </row>
    <row r="44" customFormat="false" ht="30" hidden="false" customHeight="false" outlineLevel="0" collapsed="false">
      <c r="A44" s="94" t="str">
        <f aca="false">H44&amp;J44</f>
        <v>LLC_BI__Underwriting_Bundle__cLLC_BI__Source_Template__c</v>
      </c>
      <c r="B44" s="95" t="n">
        <f aca="false">IF(N44&lt;&gt;"",  IF(O44&lt;&gt;"", N44&amp;", "&amp;O44,N44),"")</f>
        <v>18</v>
      </c>
      <c r="C44" s="104" t="n">
        <v>22</v>
      </c>
      <c r="D44" s="3"/>
      <c r="E44" s="134" t="s">
        <v>945</v>
      </c>
      <c r="F44" s="97" t="s">
        <v>899</v>
      </c>
      <c r="G44" s="109" t="s">
        <v>103</v>
      </c>
      <c r="H44" s="133" t="s">
        <v>102</v>
      </c>
      <c r="I44" s="113" t="s">
        <v>856</v>
      </c>
      <c r="J44" s="131" t="s">
        <v>855</v>
      </c>
      <c r="K44" s="110" t="s">
        <v>854</v>
      </c>
      <c r="L44" s="110" t="s">
        <v>965</v>
      </c>
      <c r="M44" s="114" t="s">
        <v>902</v>
      </c>
      <c r="N44" s="3" t="n">
        <v>18</v>
      </c>
      <c r="O44" s="3"/>
      <c r="P44" s="109"/>
      <c r="Q44" s="110"/>
      <c r="R44" s="110"/>
      <c r="S44" s="110"/>
      <c r="T44" s="104" t="s">
        <v>903</v>
      </c>
      <c r="U44" s="110"/>
      <c r="V44" s="104" t="s">
        <v>904</v>
      </c>
      <c r="W44" s="110"/>
      <c r="X44" s="110"/>
      <c r="Y44" s="104" t="s">
        <v>904</v>
      </c>
      <c r="Z44" s="110"/>
      <c r="AA44" s="110"/>
      <c r="AB44" s="110"/>
      <c r="AC44" s="110"/>
      <c r="AD44" s="110"/>
      <c r="AE44" s="110"/>
      <c r="AF44" s="111"/>
      <c r="AG44" s="110"/>
      <c r="AH44" s="3"/>
      <c r="AI44" s="3"/>
    </row>
    <row r="45" customFormat="false" ht="15" hidden="false" customHeight="false" outlineLevel="0" collapsed="false">
      <c r="A45" s="94" t="str">
        <f aca="false">H45&amp;J45</f>
        <v>LLC_BI__Underwriting_Bundle__cName</v>
      </c>
      <c r="B45" s="95" t="n">
        <f aca="false">IF(N45&lt;&gt;"",  IF(O45&lt;&gt;"", N45&amp;", "&amp;O45,N45),"")</f>
        <v>80</v>
      </c>
      <c r="C45" s="104" t="n">
        <v>24</v>
      </c>
      <c r="D45" s="3" t="s">
        <v>905</v>
      </c>
      <c r="E45" s="134" t="s">
        <v>945</v>
      </c>
      <c r="F45" s="135" t="s">
        <v>899</v>
      </c>
      <c r="G45" s="109" t="s">
        <v>103</v>
      </c>
      <c r="H45" s="133" t="s">
        <v>102</v>
      </c>
      <c r="I45" s="113" t="s">
        <v>810</v>
      </c>
      <c r="J45" s="131" t="s">
        <v>28</v>
      </c>
      <c r="K45" s="110" t="s">
        <v>809</v>
      </c>
      <c r="L45" s="110"/>
      <c r="M45" s="114" t="s">
        <v>925</v>
      </c>
      <c r="N45" s="3" t="n">
        <v>80</v>
      </c>
      <c r="O45" s="3"/>
      <c r="P45" s="109"/>
      <c r="Q45" s="110"/>
      <c r="R45" s="110"/>
      <c r="S45" s="110"/>
      <c r="T45" s="104" t="s">
        <v>903</v>
      </c>
      <c r="U45" s="110"/>
      <c r="V45" s="104" t="s">
        <v>903</v>
      </c>
      <c r="W45" s="110"/>
      <c r="X45" s="110"/>
      <c r="Y45" s="104" t="s">
        <v>904</v>
      </c>
      <c r="Z45" s="110"/>
      <c r="AA45" s="110"/>
      <c r="AB45" s="110"/>
      <c r="AC45" s="110"/>
      <c r="AD45" s="110"/>
      <c r="AE45" s="110"/>
      <c r="AF45" s="111"/>
      <c r="AG45" s="110"/>
      <c r="AH45" s="3"/>
      <c r="AI45" s="3"/>
    </row>
    <row r="46" customFormat="false" ht="15" hidden="false" customHeight="false" outlineLevel="0" collapsed="false">
      <c r="A46" s="94" t="str">
        <f aca="false">H46&amp;J46</f>
        <v>LLC_BI__Underwriting_Bundle__cLLC_BI__Version__c</v>
      </c>
      <c r="B46" s="95" t="n">
        <f aca="false">IF(N46&lt;&gt;"",  IF(O46&lt;&gt;"", N46&amp;", "&amp;O46,N46),"")</f>
        <v>80</v>
      </c>
      <c r="C46" s="104" t="n">
        <v>25</v>
      </c>
      <c r="D46" s="3"/>
      <c r="E46" s="134" t="s">
        <v>945</v>
      </c>
      <c r="F46" s="135" t="s">
        <v>899</v>
      </c>
      <c r="G46" s="109" t="s">
        <v>103</v>
      </c>
      <c r="H46" s="133" t="s">
        <v>102</v>
      </c>
      <c r="I46" s="113" t="s">
        <v>30</v>
      </c>
      <c r="J46" s="131" t="s">
        <v>865</v>
      </c>
      <c r="K46" s="110" t="s">
        <v>864</v>
      </c>
      <c r="L46" s="110" t="s">
        <v>966</v>
      </c>
      <c r="M46" s="114" t="s">
        <v>925</v>
      </c>
      <c r="N46" s="3" t="n">
        <v>80</v>
      </c>
      <c r="O46" s="3"/>
      <c r="P46" s="109"/>
      <c r="Q46" s="110"/>
      <c r="R46" s="110"/>
      <c r="S46" s="110"/>
      <c r="T46" s="104" t="s">
        <v>903</v>
      </c>
      <c r="U46" s="110"/>
      <c r="V46" s="104" t="s">
        <v>904</v>
      </c>
      <c r="W46" s="110"/>
      <c r="X46" s="110"/>
      <c r="Y46" s="104" t="s">
        <v>904</v>
      </c>
      <c r="Z46" s="110"/>
      <c r="AA46" s="110"/>
      <c r="AB46" s="110"/>
      <c r="AC46" s="110"/>
      <c r="AD46" s="110"/>
      <c r="AE46" s="110"/>
      <c r="AF46" s="111"/>
      <c r="AG46" s="110"/>
      <c r="AH46" s="3"/>
      <c r="AI46" s="3"/>
    </row>
    <row r="47" customFormat="false" ht="15" hidden="false" customHeight="false" outlineLevel="0" collapsed="false">
      <c r="A47" s="94" t="str">
        <f aca="false">H47&amp;J47</f>
        <v>LLC_BI__Classification__cLLC_BI__Category__c</v>
      </c>
      <c r="B47" s="95" t="str">
        <f aca="false">IF(N47&lt;&gt;"",  IF(O47&lt;&gt;"", N47&amp;", "&amp;O47,N47),"")</f>
        <v>See picklist options for lengths</v>
      </c>
      <c r="C47" s="96" t="n">
        <v>1</v>
      </c>
      <c r="D47" s="3"/>
      <c r="E47" s="132" t="s">
        <v>945</v>
      </c>
      <c r="F47" s="97" t="s">
        <v>899</v>
      </c>
      <c r="G47" s="3" t="s">
        <v>69</v>
      </c>
      <c r="H47" s="99" t="s">
        <v>68</v>
      </c>
      <c r="I47" s="100" t="s">
        <v>189</v>
      </c>
      <c r="J47" s="155" t="s">
        <v>188</v>
      </c>
      <c r="K47" s="156" t="str">
        <f aca="false">_xlfn.CONCAT(H47,".",J47)</f>
        <v>LLC_BI__Classification__c.LLC_BI__Category__c</v>
      </c>
      <c r="L47" s="3" t="s">
        <v>190</v>
      </c>
      <c r="M47" s="3" t="s">
        <v>913</v>
      </c>
      <c r="N47" s="103" t="s">
        <v>914</v>
      </c>
      <c r="O47" s="3"/>
      <c r="P47" s="3"/>
      <c r="Q47" s="3"/>
      <c r="R47" s="3"/>
      <c r="S47" s="3"/>
      <c r="T47" s="104" t="s">
        <v>903</v>
      </c>
      <c r="U47" s="3"/>
      <c r="V47" s="104" t="s">
        <v>903</v>
      </c>
      <c r="W47" s="3"/>
      <c r="X47" s="3"/>
      <c r="Y47" s="104" t="s">
        <v>904</v>
      </c>
      <c r="Z47" s="3"/>
      <c r="AA47" s="3"/>
      <c r="AB47" s="3"/>
      <c r="AC47" s="3"/>
      <c r="AD47" s="3"/>
      <c r="AE47" s="3"/>
      <c r="AF47" s="3"/>
      <c r="AG47" s="3"/>
      <c r="AH47" s="110"/>
      <c r="AI47" s="110"/>
    </row>
    <row r="48" customFormat="false" ht="15" hidden="false" customHeight="false" outlineLevel="0" collapsed="false">
      <c r="A48" s="94" t="str">
        <f aca="false">H48&amp;J48</f>
        <v>LLC_BI__Classification__cName</v>
      </c>
      <c r="B48" s="95" t="n">
        <f aca="false">IF(N48&lt;&gt;"",  IF(O48&lt;&gt;"", N48&amp;", "&amp;O48,N48),"")</f>
        <v>80</v>
      </c>
      <c r="C48" s="96" t="n">
        <v>2</v>
      </c>
      <c r="D48" s="3" t="s">
        <v>905</v>
      </c>
      <c r="E48" s="134" t="s">
        <v>945</v>
      </c>
      <c r="F48" s="135" t="s">
        <v>899</v>
      </c>
      <c r="G48" s="3" t="s">
        <v>69</v>
      </c>
      <c r="H48" s="99" t="s">
        <v>68</v>
      </c>
      <c r="I48" s="113" t="s">
        <v>157</v>
      </c>
      <c r="J48" s="114" t="s">
        <v>28</v>
      </c>
      <c r="K48" s="115" t="str">
        <f aca="false">_xlfn.CONCAT(H48,".",J48)</f>
        <v>LLC_BI__Classification__c.Name</v>
      </c>
      <c r="L48" s="106"/>
      <c r="M48" s="3" t="s">
        <v>925</v>
      </c>
      <c r="N48" s="116" t="n">
        <v>80</v>
      </c>
      <c r="O48" s="117"/>
      <c r="P48" s="106"/>
      <c r="Q48" s="106"/>
      <c r="R48" s="106"/>
      <c r="S48" s="106"/>
      <c r="T48" s="104" t="s">
        <v>903</v>
      </c>
      <c r="U48" s="106"/>
      <c r="V48" s="104" t="s">
        <v>903</v>
      </c>
      <c r="W48" s="3"/>
      <c r="X48" s="3"/>
      <c r="Y48" s="104" t="s">
        <v>904</v>
      </c>
      <c r="Z48" s="105"/>
      <c r="AA48" s="3"/>
      <c r="AB48" s="3"/>
      <c r="AC48" s="3"/>
      <c r="AD48" s="3"/>
      <c r="AE48" s="3"/>
      <c r="AF48" s="3"/>
      <c r="AG48" s="3"/>
      <c r="AH48" s="3"/>
      <c r="AI48" s="3"/>
    </row>
    <row r="49" customFormat="false" ht="15" hidden="false" customHeight="false" outlineLevel="0" collapsed="false">
      <c r="A49" s="94" t="str">
        <f aca="false">H49&amp;J49</f>
        <v>LLC_BI__Classification__cCreatedById</v>
      </c>
      <c r="B49" s="95" t="n">
        <f aca="false">IF(N49&lt;&gt;"",  IF(O49&lt;&gt;"", N49&amp;", "&amp;O49,N49),"")</f>
        <v>18</v>
      </c>
      <c r="C49" s="96" t="n">
        <v>3</v>
      </c>
      <c r="D49" s="3" t="s">
        <v>905</v>
      </c>
      <c r="E49" s="134" t="s">
        <v>945</v>
      </c>
      <c r="F49" s="132" t="s">
        <v>945</v>
      </c>
      <c r="G49" s="3" t="s">
        <v>69</v>
      </c>
      <c r="H49" s="99" t="s">
        <v>68</v>
      </c>
      <c r="I49" s="56" t="s">
        <v>906</v>
      </c>
      <c r="J49" s="105" t="s">
        <v>168</v>
      </c>
      <c r="K49" s="3" t="str">
        <f aca="false">_xlfn.CONCAT(H49,".",J49)</f>
        <v>LLC_BI__Classification__c.CreatedById</v>
      </c>
      <c r="L49" s="106" t="s">
        <v>907</v>
      </c>
      <c r="M49" s="3" t="s">
        <v>908</v>
      </c>
      <c r="N49" s="107" t="n">
        <v>18</v>
      </c>
      <c r="O49" s="108"/>
      <c r="P49" s="95"/>
      <c r="Q49" s="95"/>
      <c r="R49" s="95"/>
      <c r="S49" s="109"/>
      <c r="T49" s="104" t="s">
        <v>903</v>
      </c>
      <c r="U49" s="109"/>
      <c r="V49" s="104" t="s">
        <v>904</v>
      </c>
      <c r="W49" s="110"/>
      <c r="X49" s="110"/>
      <c r="Y49" s="104" t="s">
        <v>904</v>
      </c>
      <c r="Z49" s="111"/>
      <c r="AA49" s="110"/>
      <c r="AB49" s="110"/>
      <c r="AC49" s="110"/>
      <c r="AD49" s="110"/>
      <c r="AE49" s="110"/>
      <c r="AF49" s="110"/>
      <c r="AG49" s="110"/>
      <c r="AH49" s="3"/>
      <c r="AI49" s="3"/>
    </row>
    <row r="50" customFormat="false" ht="15" hidden="false" customHeight="false" outlineLevel="0" collapsed="false">
      <c r="A50" s="94" t="str">
        <f aca="false">H50&amp;J50</f>
        <v>LLC_BI__Classification__cCreatedDate</v>
      </c>
      <c r="B50" s="95" t="str">
        <f aca="false">IF(N50&lt;&gt;"",  IF(O50&lt;&gt;"", N50&amp;", "&amp;O50,N50),"")</f>
        <v/>
      </c>
      <c r="C50" s="96" t="n">
        <v>4</v>
      </c>
      <c r="D50" s="3" t="s">
        <v>905</v>
      </c>
      <c r="E50" s="134" t="s">
        <v>945</v>
      </c>
      <c r="F50" s="134" t="s">
        <v>945</v>
      </c>
      <c r="G50" s="3" t="s">
        <v>69</v>
      </c>
      <c r="H50" s="99" t="s">
        <v>68</v>
      </c>
      <c r="I50" s="56" t="s">
        <v>165</v>
      </c>
      <c r="J50" s="105" t="s">
        <v>164</v>
      </c>
      <c r="K50" s="3" t="str">
        <f aca="false">_xlfn.CONCAT(H50,".",J50)</f>
        <v>LLC_BI__Classification__c.CreatedDate</v>
      </c>
      <c r="L50" s="106" t="s">
        <v>909</v>
      </c>
      <c r="M50" s="3" t="s">
        <v>910</v>
      </c>
      <c r="N50" s="107"/>
      <c r="O50" s="108"/>
      <c r="P50" s="95"/>
      <c r="Q50" s="95"/>
      <c r="R50" s="95"/>
      <c r="S50" s="109"/>
      <c r="T50" s="104" t="s">
        <v>903</v>
      </c>
      <c r="U50" s="109"/>
      <c r="V50" s="104" t="s">
        <v>904</v>
      </c>
      <c r="W50" s="110"/>
      <c r="X50" s="110"/>
      <c r="Y50" s="104" t="s">
        <v>904</v>
      </c>
      <c r="Z50" s="111"/>
      <c r="AA50" s="110"/>
      <c r="AB50" s="110"/>
      <c r="AC50" s="110"/>
      <c r="AD50" s="110"/>
      <c r="AE50" s="110"/>
      <c r="AF50" s="110"/>
      <c r="AG50" s="110"/>
      <c r="AH50" s="3"/>
      <c r="AI50" s="3"/>
    </row>
    <row r="51" customFormat="false" ht="15" hidden="false" customHeight="false" outlineLevel="0" collapsed="false">
      <c r="A51" s="94" t="str">
        <f aca="false">H51&amp;J51</f>
        <v>LLC_BI__Classification__cCurrencyIsoCode</v>
      </c>
      <c r="B51" s="95" t="str">
        <f aca="false">IF(N51&lt;&gt;"",  IF(O51&lt;&gt;"", N51&amp;", "&amp;O51,N51),"")</f>
        <v>See picklist options for lengths</v>
      </c>
      <c r="C51" s="96" t="n">
        <v>5</v>
      </c>
      <c r="D51" s="112"/>
      <c r="E51" s="134" t="s">
        <v>945</v>
      </c>
      <c r="F51" s="135" t="s">
        <v>899</v>
      </c>
      <c r="G51" s="110" t="s">
        <v>69</v>
      </c>
      <c r="H51" s="99" t="s">
        <v>68</v>
      </c>
      <c r="I51" s="113" t="s">
        <v>911</v>
      </c>
      <c r="J51" s="114" t="s">
        <v>160</v>
      </c>
      <c r="K51" s="115" t="str">
        <f aca="false">_xlfn.CONCAT(H51,".",J51)</f>
        <v>LLC_BI__Classification__c.CurrencyIsoCode</v>
      </c>
      <c r="L51" s="106" t="s">
        <v>912</v>
      </c>
      <c r="M51" s="3" t="s">
        <v>913</v>
      </c>
      <c r="N51" s="116" t="s">
        <v>914</v>
      </c>
      <c r="O51" s="117"/>
      <c r="P51" s="106"/>
      <c r="Q51" s="106"/>
      <c r="R51" s="106"/>
      <c r="S51" s="106"/>
      <c r="T51" s="104" t="s">
        <v>903</v>
      </c>
      <c r="U51" s="106"/>
      <c r="V51" s="104" t="s">
        <v>904</v>
      </c>
      <c r="W51" s="3"/>
      <c r="X51" s="3"/>
      <c r="Y51" s="104" t="s">
        <v>904</v>
      </c>
      <c r="Z51" s="105"/>
      <c r="AA51" s="3"/>
      <c r="AB51" s="3"/>
      <c r="AC51" s="3"/>
      <c r="AD51" s="3"/>
      <c r="AE51" s="3"/>
      <c r="AF51" s="3"/>
      <c r="AG51" s="3"/>
      <c r="AH51" s="3"/>
      <c r="AI51" s="3"/>
    </row>
    <row r="52" customFormat="false" ht="15" hidden="false" customHeight="false" outlineLevel="0" collapsed="false">
      <c r="A52" s="94" t="str">
        <f aca="false">H52&amp;J52</f>
        <v>LLC_BI__Classification__cId</v>
      </c>
      <c r="B52" s="95" t="n">
        <f aca="false">IF(N52&lt;&gt;"",  IF(O52&lt;&gt;"", N52&amp;", "&amp;O52,N52),"")</f>
        <v>18</v>
      </c>
      <c r="C52" s="96" t="n">
        <v>6</v>
      </c>
      <c r="D52" s="3" t="s">
        <v>905</v>
      </c>
      <c r="E52" s="134" t="s">
        <v>945</v>
      </c>
      <c r="F52" s="134" t="s">
        <v>945</v>
      </c>
      <c r="G52" s="3" t="s">
        <v>69</v>
      </c>
      <c r="H52" s="99" t="s">
        <v>68</v>
      </c>
      <c r="I52" s="56" t="s">
        <v>143</v>
      </c>
      <c r="J52" s="118" t="s">
        <v>143</v>
      </c>
      <c r="K52" s="115" t="str">
        <f aca="false">_xlfn.CONCAT(H52,".",J52)</f>
        <v>LLC_BI__Classification__c.Id</v>
      </c>
      <c r="L52" s="123" t="s">
        <v>143</v>
      </c>
      <c r="M52" s="123" t="s">
        <v>143</v>
      </c>
      <c r="N52" s="111" t="n">
        <v>18</v>
      </c>
      <c r="O52" s="3"/>
      <c r="P52" s="119" t="s">
        <v>904</v>
      </c>
      <c r="Q52" s="119" t="s">
        <v>904</v>
      </c>
      <c r="R52" s="3" t="s">
        <v>915</v>
      </c>
      <c r="S52" s="104" t="s">
        <v>904</v>
      </c>
      <c r="T52" s="104" t="s">
        <v>903</v>
      </c>
      <c r="U52" s="3"/>
      <c r="V52" s="104" t="s">
        <v>904</v>
      </c>
      <c r="W52" s="3"/>
      <c r="X52" s="3"/>
      <c r="Y52" s="104" t="s">
        <v>904</v>
      </c>
      <c r="Z52" s="3"/>
      <c r="AA52" s="3"/>
      <c r="AB52" s="3"/>
      <c r="AC52" s="3"/>
      <c r="AD52" s="3"/>
      <c r="AE52" s="3"/>
      <c r="AF52" s="3"/>
      <c r="AG52" s="3"/>
      <c r="AH52" s="3"/>
      <c r="AI52" s="3"/>
    </row>
    <row r="53" customFormat="false" ht="15" hidden="false" customHeight="false" outlineLevel="0" collapsed="false">
      <c r="A53" s="94" t="str">
        <f aca="false">H53&amp;J53</f>
        <v>LLC_BI__Classification__cLastModifiedById</v>
      </c>
      <c r="B53" s="95" t="n">
        <f aca="false">IF(N53&lt;&gt;"",  IF(O53&lt;&gt;"", N53&amp;", "&amp;O53,N53),"")</f>
        <v>18</v>
      </c>
      <c r="C53" s="96" t="n">
        <v>7</v>
      </c>
      <c r="D53" s="3" t="s">
        <v>905</v>
      </c>
      <c r="E53" s="134" t="s">
        <v>945</v>
      </c>
      <c r="F53" s="134" t="s">
        <v>945</v>
      </c>
      <c r="G53" s="3" t="s">
        <v>69</v>
      </c>
      <c r="H53" s="99" t="s">
        <v>68</v>
      </c>
      <c r="I53" s="120" t="s">
        <v>916</v>
      </c>
      <c r="J53" s="121" t="s">
        <v>175</v>
      </c>
      <c r="K53" s="3" t="str">
        <f aca="false">_xlfn.CONCAT(H53,".",J53)</f>
        <v>LLC_BI__Classification__c.LastModifiedById</v>
      </c>
      <c r="L53" s="3" t="s">
        <v>917</v>
      </c>
      <c r="M53" s="3" t="s">
        <v>908</v>
      </c>
      <c r="N53" s="122" t="n">
        <v>18</v>
      </c>
      <c r="O53" s="123"/>
      <c r="P53" s="123"/>
      <c r="Q53" s="123"/>
      <c r="R53" s="123"/>
      <c r="S53" s="110"/>
      <c r="T53" s="104" t="s">
        <v>903</v>
      </c>
      <c r="U53" s="110"/>
      <c r="V53" s="104" t="s">
        <v>904</v>
      </c>
      <c r="W53" s="110"/>
      <c r="X53" s="110"/>
      <c r="Y53" s="104" t="s">
        <v>904</v>
      </c>
      <c r="Z53" s="110"/>
      <c r="AA53" s="110"/>
      <c r="AB53" s="110"/>
      <c r="AC53" s="110"/>
      <c r="AD53" s="110"/>
      <c r="AE53" s="110"/>
      <c r="AF53" s="110"/>
      <c r="AG53" s="110"/>
      <c r="AH53" s="3"/>
      <c r="AI53" s="3"/>
    </row>
    <row r="54" customFormat="false" ht="15" hidden="false" customHeight="false" outlineLevel="0" collapsed="false">
      <c r="A54" s="94" t="str">
        <f aca="false">H54&amp;J54</f>
        <v>LLC_BI__Classification__cLastModifiedDate</v>
      </c>
      <c r="B54" s="95" t="str">
        <f aca="false">IF(N54&lt;&gt;"",  IF(O54&lt;&gt;"", N54&amp;", "&amp;O54,N54),"")</f>
        <v/>
      </c>
      <c r="C54" s="96" t="n">
        <v>8</v>
      </c>
      <c r="D54" s="3" t="s">
        <v>905</v>
      </c>
      <c r="E54" s="134" t="s">
        <v>945</v>
      </c>
      <c r="F54" s="132" t="s">
        <v>945</v>
      </c>
      <c r="G54" s="3" t="s">
        <v>69</v>
      </c>
      <c r="H54" s="99" t="s">
        <v>68</v>
      </c>
      <c r="I54" s="120" t="s">
        <v>173</v>
      </c>
      <c r="J54" s="121" t="s">
        <v>172</v>
      </c>
      <c r="K54" s="3" t="str">
        <f aca="false">_xlfn.CONCAT(H54,".",J54)</f>
        <v>LLC_BI__Classification__c.LastModifiedDate</v>
      </c>
      <c r="L54" s="3" t="s">
        <v>918</v>
      </c>
      <c r="M54" s="3" t="s">
        <v>910</v>
      </c>
      <c r="N54" s="122"/>
      <c r="O54" s="123"/>
      <c r="P54" s="123"/>
      <c r="Q54" s="123"/>
      <c r="R54" s="123"/>
      <c r="S54" s="110"/>
      <c r="T54" s="104" t="s">
        <v>903</v>
      </c>
      <c r="U54" s="110"/>
      <c r="V54" s="104" t="s">
        <v>904</v>
      </c>
      <c r="W54" s="110"/>
      <c r="X54" s="110"/>
      <c r="Y54" s="104" t="s">
        <v>904</v>
      </c>
      <c r="Z54" s="110"/>
      <c r="AA54" s="110"/>
      <c r="AB54" s="110"/>
      <c r="AC54" s="110"/>
      <c r="AD54" s="110"/>
      <c r="AE54" s="110"/>
      <c r="AF54" s="110"/>
      <c r="AG54" s="110"/>
      <c r="AH54" s="3"/>
      <c r="AI54" s="3"/>
    </row>
    <row r="55" customFormat="false" ht="15" hidden="false" customHeight="false" outlineLevel="0" collapsed="false">
      <c r="A55" s="94" t="str">
        <f aca="false">H55&amp;J55</f>
        <v>LLC_BI__Classification__cLLC_BI__lookupKey__c</v>
      </c>
      <c r="B55" s="95" t="n">
        <f aca="false">IF(N55&lt;&gt;"",  IF(O55&lt;&gt;"", N55&amp;", "&amp;O55,N55),"")</f>
        <v>255</v>
      </c>
      <c r="C55" s="96" t="n">
        <v>9</v>
      </c>
      <c r="D55" s="3"/>
      <c r="E55" s="134" t="s">
        <v>945</v>
      </c>
      <c r="F55" s="97" t="s">
        <v>899</v>
      </c>
      <c r="G55" s="110" t="s">
        <v>69</v>
      </c>
      <c r="H55" s="99" t="s">
        <v>68</v>
      </c>
      <c r="I55" s="100" t="s">
        <v>193</v>
      </c>
      <c r="J55" s="157" t="s">
        <v>192</v>
      </c>
      <c r="K55" s="115" t="str">
        <f aca="false">_xlfn.CONCAT(H55,".",J55)</f>
        <v>LLC_BI__Classification__c.LLC_BI__lookupKey__c</v>
      </c>
      <c r="L55" s="3" t="s">
        <v>958</v>
      </c>
      <c r="M55" s="3" t="s">
        <v>925</v>
      </c>
      <c r="N55" s="103" t="n">
        <v>255</v>
      </c>
      <c r="O55" s="3"/>
      <c r="P55" s="3"/>
      <c r="Q55" s="3"/>
      <c r="R55" s="3"/>
      <c r="S55" s="3"/>
      <c r="T55" s="104" t="s">
        <v>903</v>
      </c>
      <c r="U55" s="3"/>
      <c r="V55" s="104" t="s">
        <v>904</v>
      </c>
      <c r="W55" s="3"/>
      <c r="X55" s="3"/>
      <c r="Y55" s="104" t="s">
        <v>904</v>
      </c>
      <c r="Z55" s="3"/>
      <c r="AA55" s="3"/>
      <c r="AB55" s="3"/>
      <c r="AC55" s="3"/>
      <c r="AD55" s="3"/>
      <c r="AE55" s="3"/>
      <c r="AF55" s="3"/>
      <c r="AG55" s="3"/>
      <c r="AH55" s="3"/>
      <c r="AI55" s="3"/>
    </row>
    <row r="56" customFormat="false" ht="15" hidden="false" customHeight="false" outlineLevel="0" collapsed="false">
      <c r="A56" s="94" t="str">
        <f aca="false">H56&amp;J56</f>
        <v>LLC_BI__Classification__cOwnerId</v>
      </c>
      <c r="B56" s="95" t="n">
        <f aca="false">IF(N56&lt;&gt;"",  IF(O56&lt;&gt;"", N56&amp;", "&amp;O56,N56),"")</f>
        <v>18</v>
      </c>
      <c r="C56" s="96" t="n">
        <v>10</v>
      </c>
      <c r="D56" s="3"/>
      <c r="E56" s="134" t="s">
        <v>945</v>
      </c>
      <c r="F56" s="135" t="s">
        <v>899</v>
      </c>
      <c r="G56" s="110" t="s">
        <v>69</v>
      </c>
      <c r="H56" s="99" t="s">
        <v>68</v>
      </c>
      <c r="I56" s="100" t="s">
        <v>934</v>
      </c>
      <c r="J56" s="157" t="s">
        <v>148</v>
      </c>
      <c r="K56" s="115" t="str">
        <f aca="false">_xlfn.CONCAT(H56,".",J56)</f>
        <v>LLC_BI__Classification__c.OwnerId</v>
      </c>
      <c r="L56" s="3" t="s">
        <v>961</v>
      </c>
      <c r="M56" s="3" t="s">
        <v>936</v>
      </c>
      <c r="N56" s="103" t="n">
        <v>18</v>
      </c>
      <c r="O56" s="3"/>
      <c r="P56" s="3"/>
      <c r="Q56" s="3"/>
      <c r="R56" s="3"/>
      <c r="S56" s="3"/>
      <c r="T56" s="104" t="s">
        <v>903</v>
      </c>
      <c r="U56" s="3"/>
      <c r="V56" s="104" t="s">
        <v>904</v>
      </c>
      <c r="W56" s="3"/>
      <c r="X56" s="3"/>
      <c r="Y56" s="104" t="s">
        <v>904</v>
      </c>
      <c r="Z56" s="3"/>
      <c r="AA56" s="3"/>
      <c r="AB56" s="3"/>
      <c r="AC56" s="3"/>
      <c r="AD56" s="3"/>
      <c r="AE56" s="3"/>
      <c r="AF56" s="3"/>
      <c r="AG56" s="3"/>
      <c r="AH56" s="3"/>
      <c r="AI56" s="3"/>
    </row>
    <row r="57" customFormat="false" ht="15" hidden="false" customHeight="false" outlineLevel="0" collapsed="false">
      <c r="A57" s="94" t="str">
        <f aca="false">H57&amp;J57</f>
        <v>LLC_BI__Spread_Statement_Type__cLLC_BI__Allow_Record_Filtering__c</v>
      </c>
      <c r="B57" s="95" t="str">
        <f aca="false">IF(N57&lt;&gt;"",  IF(O57&lt;&gt;"", N57&amp;", "&amp;O57,N57),"")</f>
        <v>Boolean (True/False)</v>
      </c>
      <c r="C57" s="158" t="n">
        <v>1</v>
      </c>
      <c r="D57" s="159"/>
      <c r="E57" s="132" t="s">
        <v>945</v>
      </c>
      <c r="F57" s="97" t="s">
        <v>899</v>
      </c>
      <c r="G57" s="160" t="s">
        <v>97</v>
      </c>
      <c r="H57" s="161" t="s">
        <v>96</v>
      </c>
      <c r="I57" s="162" t="s">
        <v>674</v>
      </c>
      <c r="J57" s="133" t="s">
        <v>673</v>
      </c>
      <c r="K57" s="163" t="str">
        <f aca="false">_xlfn.CONCAT(H57,".",J57)</f>
        <v>LLC_BI__Spread_Statement_Type__c.LLC_BI__Allow_Record_Filtering__c</v>
      </c>
      <c r="L57" s="164" t="s">
        <v>967</v>
      </c>
      <c r="M57" s="133" t="s">
        <v>927</v>
      </c>
      <c r="N57" s="165" t="s">
        <v>928</v>
      </c>
      <c r="O57" s="160"/>
      <c r="P57" s="164"/>
      <c r="Q57" s="164"/>
      <c r="R57" s="164"/>
      <c r="S57" s="164"/>
      <c r="T57" s="104" t="s">
        <v>903</v>
      </c>
      <c r="U57" s="164"/>
      <c r="V57" s="166" t="s">
        <v>904</v>
      </c>
      <c r="W57" s="164"/>
      <c r="X57" s="164"/>
      <c r="Y57" s="104" t="s">
        <v>904</v>
      </c>
      <c r="Z57" s="164"/>
      <c r="AA57" s="164"/>
      <c r="AB57" s="164"/>
      <c r="AC57" s="164"/>
      <c r="AD57" s="164"/>
      <c r="AE57" s="164"/>
      <c r="AF57" s="167"/>
      <c r="AG57" s="164"/>
      <c r="AH57" s="3"/>
      <c r="AI57" s="3"/>
    </row>
    <row r="58" customFormat="false" ht="15" hidden="false" customHeight="false" outlineLevel="0" collapsed="false">
      <c r="A58" s="94" t="str">
        <f aca="false">H58&amp;J58</f>
        <v>LLC_BI__Spread_Statement_Type__cLLC_BI__Balance_Total__c</v>
      </c>
      <c r="B58" s="95" t="str">
        <f aca="false">IF(N58&lt;&gt;"",  IF(O58&lt;&gt;"", N58&amp;", "&amp;O58,N58),"")</f>
        <v>Boolean (True/False)</v>
      </c>
      <c r="C58" s="168" t="n">
        <v>2</v>
      </c>
      <c r="D58" s="159"/>
      <c r="E58" s="134" t="s">
        <v>945</v>
      </c>
      <c r="F58" s="135" t="s">
        <v>899</v>
      </c>
      <c r="G58" s="160" t="s">
        <v>97</v>
      </c>
      <c r="H58" s="161" t="s">
        <v>96</v>
      </c>
      <c r="I58" s="162" t="s">
        <v>678</v>
      </c>
      <c r="J58" s="133" t="s">
        <v>677</v>
      </c>
      <c r="K58" s="163" t="str">
        <f aca="false">_xlfn.CONCAT(H58,".",J58)</f>
        <v>LLC_BI__Spread_Statement_Type__c.LLC_BI__Balance_Total__c</v>
      </c>
      <c r="L58" s="164" t="s">
        <v>968</v>
      </c>
      <c r="M58" s="133" t="s">
        <v>927</v>
      </c>
      <c r="N58" s="165" t="s">
        <v>928</v>
      </c>
      <c r="O58" s="160"/>
      <c r="P58" s="164"/>
      <c r="Q58" s="164"/>
      <c r="R58" s="164"/>
      <c r="S58" s="164"/>
      <c r="T58" s="104" t="s">
        <v>903</v>
      </c>
      <c r="U58" s="164"/>
      <c r="V58" s="166" t="s">
        <v>904</v>
      </c>
      <c r="W58" s="164"/>
      <c r="X58" s="164"/>
      <c r="Y58" s="104" t="s">
        <v>904</v>
      </c>
      <c r="Z58" s="164"/>
      <c r="AA58" s="164"/>
      <c r="AB58" s="164"/>
      <c r="AC58" s="164"/>
      <c r="AD58" s="164"/>
      <c r="AE58" s="164"/>
      <c r="AF58" s="167"/>
      <c r="AG58" s="164"/>
      <c r="AH58" s="3"/>
      <c r="AI58" s="3"/>
    </row>
    <row r="59" customFormat="false" ht="30" hidden="false" customHeight="false" outlineLevel="0" collapsed="false">
      <c r="A59" s="94" t="str">
        <f aca="false">H59&amp;J59</f>
        <v>LLC_BI__Spread_Statement_Type__cLLC_BI__Bundle__c</v>
      </c>
      <c r="B59" s="95" t="n">
        <f aca="false">IF(N59&lt;&gt;"",  IF(O59&lt;&gt;"", N59&amp;", "&amp;O59,N59),"")</f>
        <v>18</v>
      </c>
      <c r="C59" s="168" t="n">
        <v>4</v>
      </c>
      <c r="D59" s="159" t="s">
        <v>905</v>
      </c>
      <c r="E59" s="134" t="s">
        <v>945</v>
      </c>
      <c r="F59" s="97" t="s">
        <v>899</v>
      </c>
      <c r="G59" s="160" t="s">
        <v>97</v>
      </c>
      <c r="H59" s="161" t="s">
        <v>96</v>
      </c>
      <c r="I59" s="162" t="s">
        <v>237</v>
      </c>
      <c r="J59" s="133" t="s">
        <v>236</v>
      </c>
      <c r="K59" s="163" t="str">
        <f aca="false">_xlfn.CONCAT(H59,".",J59)</f>
        <v>LLC_BI__Spread_Statement_Type__c.LLC_BI__Bundle__c</v>
      </c>
      <c r="L59" s="164" t="s">
        <v>969</v>
      </c>
      <c r="M59" s="133" t="s">
        <v>902</v>
      </c>
      <c r="N59" s="179" t="n">
        <v>18</v>
      </c>
      <c r="O59" s="160"/>
      <c r="P59" s="164"/>
      <c r="Q59" s="164"/>
      <c r="R59" s="164"/>
      <c r="S59" s="164"/>
      <c r="T59" s="104" t="s">
        <v>903</v>
      </c>
      <c r="U59" s="164"/>
      <c r="V59" s="166" t="s">
        <v>904</v>
      </c>
      <c r="W59" s="164"/>
      <c r="X59" s="164"/>
      <c r="Y59" s="104" t="s">
        <v>904</v>
      </c>
      <c r="Z59" s="164"/>
      <c r="AA59" s="164"/>
      <c r="AB59" s="164"/>
      <c r="AC59" s="164"/>
      <c r="AD59" s="164"/>
      <c r="AE59" s="164"/>
      <c r="AF59" s="167"/>
      <c r="AG59" s="164"/>
      <c r="AH59" s="3"/>
      <c r="AI59" s="3"/>
    </row>
    <row r="60" customFormat="false" ht="30" hidden="false" customHeight="false" outlineLevel="0" collapsed="false">
      <c r="A60" s="94" t="str">
        <f aca="false">H60&amp;J60</f>
        <v>LLC_BI__Spread_Statement_Type__cLLC_BI__Calc_Common_Sizing_Record__c</v>
      </c>
      <c r="B60" s="95" t="n">
        <f aca="false">IF(N60&lt;&gt;"",  IF(O60&lt;&gt;"", N60&amp;", "&amp;O60,N60),"")</f>
        <v>18</v>
      </c>
      <c r="C60" s="158" t="n">
        <v>5</v>
      </c>
      <c r="D60" s="159" t="s">
        <v>905</v>
      </c>
      <c r="E60" s="134" t="s">
        <v>945</v>
      </c>
      <c r="F60" s="135" t="s">
        <v>899</v>
      </c>
      <c r="G60" s="160" t="s">
        <v>97</v>
      </c>
      <c r="H60" s="161" t="s">
        <v>96</v>
      </c>
      <c r="I60" s="162" t="s">
        <v>775</v>
      </c>
      <c r="J60" s="133" t="s">
        <v>774</v>
      </c>
      <c r="K60" s="163" t="str">
        <f aca="false">_xlfn.CONCAT(H60,".",J60)</f>
        <v>LLC_BI__Spread_Statement_Type__c.LLC_BI__Calc_Common_Sizing_Record__c</v>
      </c>
      <c r="L60" s="164" t="s">
        <v>970</v>
      </c>
      <c r="M60" s="133" t="s">
        <v>971</v>
      </c>
      <c r="N60" s="179" t="n">
        <v>18</v>
      </c>
      <c r="O60" s="160"/>
      <c r="P60" s="164"/>
      <c r="Q60" s="164"/>
      <c r="R60" s="164"/>
      <c r="S60" s="164"/>
      <c r="T60" s="104" t="s">
        <v>903</v>
      </c>
      <c r="U60" s="164"/>
      <c r="V60" s="166" t="s">
        <v>904</v>
      </c>
      <c r="W60" s="164"/>
      <c r="X60" s="164"/>
      <c r="Y60" s="104" t="s">
        <v>904</v>
      </c>
      <c r="Z60" s="164"/>
      <c r="AA60" s="164"/>
      <c r="AB60" s="164"/>
      <c r="AC60" s="164"/>
      <c r="AD60" s="164"/>
      <c r="AE60" s="164"/>
      <c r="AF60" s="167"/>
      <c r="AG60" s="164"/>
      <c r="AH60" s="3"/>
      <c r="AI60" s="3"/>
    </row>
    <row r="61" customFormat="false" ht="30" hidden="false" customHeight="false" outlineLevel="0" collapsed="false">
      <c r="A61" s="94" t="str">
        <f aca="false">H61&amp;J61</f>
        <v>LLC_BI__Spread_Statement_Type__cLLC_BI__Calc_Common_Sizing_Total_Group__c</v>
      </c>
      <c r="B61" s="95" t="n">
        <f aca="false">IF(N61&lt;&gt;"",  IF(O61&lt;&gt;"", N61&amp;", "&amp;O61,N61),"")</f>
        <v>18</v>
      </c>
      <c r="C61" s="168" t="n">
        <v>6</v>
      </c>
      <c r="D61" s="159"/>
      <c r="E61" s="134" t="s">
        <v>945</v>
      </c>
      <c r="F61" s="135" t="s">
        <v>899</v>
      </c>
      <c r="G61" s="160" t="s">
        <v>97</v>
      </c>
      <c r="H61" s="161" t="s">
        <v>96</v>
      </c>
      <c r="I61" s="162" t="s">
        <v>778</v>
      </c>
      <c r="J61" s="133" t="s">
        <v>777</v>
      </c>
      <c r="K61" s="163" t="str">
        <f aca="false">_xlfn.CONCAT(H61,".",J61)</f>
        <v>LLC_BI__Spread_Statement_Type__c.LLC_BI__Calc_Common_Sizing_Total_Group__c</v>
      </c>
      <c r="L61" s="164" t="s">
        <v>972</v>
      </c>
      <c r="M61" s="133" t="s">
        <v>973</v>
      </c>
      <c r="N61" s="179" t="n">
        <v>18</v>
      </c>
      <c r="O61" s="160"/>
      <c r="P61" s="164"/>
      <c r="Q61" s="164"/>
      <c r="R61" s="164"/>
      <c r="S61" s="164"/>
      <c r="T61" s="104" t="s">
        <v>903</v>
      </c>
      <c r="U61" s="164"/>
      <c r="V61" s="166" t="s">
        <v>904</v>
      </c>
      <c r="W61" s="164"/>
      <c r="X61" s="164"/>
      <c r="Y61" s="104" t="s">
        <v>904</v>
      </c>
      <c r="Z61" s="164"/>
      <c r="AA61" s="164"/>
      <c r="AB61" s="164"/>
      <c r="AC61" s="164"/>
      <c r="AD61" s="164"/>
      <c r="AE61" s="164"/>
      <c r="AF61" s="167"/>
      <c r="AG61" s="164"/>
      <c r="AH61" s="3"/>
      <c r="AI61" s="3"/>
    </row>
    <row r="62" customFormat="false" ht="15" hidden="false" customHeight="false" outlineLevel="0" collapsed="false">
      <c r="A62" s="94" t="str">
        <f aca="false">H62&amp;J62</f>
        <v>LLC_BI__Spread_Statement_Type__cCreatedById</v>
      </c>
      <c r="B62" s="95" t="n">
        <f aca="false">IF(N62&lt;&gt;"",  IF(O62&lt;&gt;"", N62&amp;", "&amp;O62,N62),"")</f>
        <v>18</v>
      </c>
      <c r="C62" s="158" t="n">
        <v>7</v>
      </c>
      <c r="D62" s="159" t="s">
        <v>905</v>
      </c>
      <c r="E62" s="134" t="s">
        <v>945</v>
      </c>
      <c r="F62" s="132" t="s">
        <v>945</v>
      </c>
      <c r="G62" s="160" t="s">
        <v>97</v>
      </c>
      <c r="H62" s="161" t="s">
        <v>96</v>
      </c>
      <c r="I62" s="180" t="s">
        <v>906</v>
      </c>
      <c r="J62" s="164" t="s">
        <v>168</v>
      </c>
      <c r="K62" s="164" t="str">
        <f aca="false">_xlfn.CONCAT(H62,".",J62)</f>
        <v>LLC_BI__Spread_Statement_Type__c.CreatedById</v>
      </c>
      <c r="L62" s="164" t="s">
        <v>907</v>
      </c>
      <c r="M62" s="164" t="s">
        <v>908</v>
      </c>
      <c r="N62" s="181" t="n">
        <v>18</v>
      </c>
      <c r="O62" s="182"/>
      <c r="P62" s="183"/>
      <c r="Q62" s="183"/>
      <c r="R62" s="183"/>
      <c r="S62" s="184"/>
      <c r="T62" s="104" t="s">
        <v>903</v>
      </c>
      <c r="U62" s="184"/>
      <c r="V62" s="166" t="s">
        <v>904</v>
      </c>
      <c r="W62" s="184"/>
      <c r="X62" s="184"/>
      <c r="Y62" s="104" t="s">
        <v>904</v>
      </c>
      <c r="Z62" s="184"/>
      <c r="AA62" s="184"/>
      <c r="AB62" s="184"/>
      <c r="AC62" s="184"/>
      <c r="AD62" s="184"/>
      <c r="AE62" s="184"/>
      <c r="AF62" s="185"/>
      <c r="AG62" s="184"/>
      <c r="AH62" s="3"/>
      <c r="AI62" s="3"/>
    </row>
    <row r="63" customFormat="false" ht="15" hidden="false" customHeight="false" outlineLevel="0" collapsed="false">
      <c r="A63" s="94" t="str">
        <f aca="false">H63&amp;J63</f>
        <v>LLC_BI__Spread_Statement_Type__cCreatedDate</v>
      </c>
      <c r="B63" s="95" t="str">
        <f aca="false">IF(N63&lt;&gt;"",  IF(O63&lt;&gt;"", N63&amp;", "&amp;O63,N63),"")</f>
        <v/>
      </c>
      <c r="C63" s="168" t="n">
        <v>8</v>
      </c>
      <c r="D63" s="159" t="s">
        <v>905</v>
      </c>
      <c r="E63" s="134" t="s">
        <v>945</v>
      </c>
      <c r="F63" s="132" t="s">
        <v>945</v>
      </c>
      <c r="G63" s="160" t="s">
        <v>97</v>
      </c>
      <c r="H63" s="161" t="s">
        <v>96</v>
      </c>
      <c r="I63" s="180" t="s">
        <v>165</v>
      </c>
      <c r="J63" s="164" t="s">
        <v>164</v>
      </c>
      <c r="K63" s="164" t="str">
        <f aca="false">_xlfn.CONCAT(H63,".",J63)</f>
        <v>LLC_BI__Spread_Statement_Type__c.CreatedDate</v>
      </c>
      <c r="L63" s="164" t="s">
        <v>909</v>
      </c>
      <c r="M63" s="164" t="s">
        <v>910</v>
      </c>
      <c r="N63" s="181"/>
      <c r="O63" s="182"/>
      <c r="P63" s="183"/>
      <c r="Q63" s="183"/>
      <c r="R63" s="183"/>
      <c r="S63" s="184"/>
      <c r="T63" s="104" t="s">
        <v>903</v>
      </c>
      <c r="U63" s="184"/>
      <c r="V63" s="166" t="s">
        <v>904</v>
      </c>
      <c r="W63" s="184"/>
      <c r="X63" s="184"/>
      <c r="Y63" s="104" t="s">
        <v>904</v>
      </c>
      <c r="Z63" s="184"/>
      <c r="AA63" s="184"/>
      <c r="AB63" s="184"/>
      <c r="AC63" s="184"/>
      <c r="AD63" s="184"/>
      <c r="AE63" s="184"/>
      <c r="AF63" s="185"/>
      <c r="AG63" s="184"/>
      <c r="AH63" s="3"/>
      <c r="AI63" s="3"/>
    </row>
    <row r="64" customFormat="false" ht="15" hidden="false" customHeight="false" outlineLevel="0" collapsed="false">
      <c r="A64" s="94" t="str">
        <f aca="false">H64&amp;J64</f>
        <v>LLC_BI__Spread_Statement_Type__cCurrencyIsoCode</v>
      </c>
      <c r="B64" s="95" t="str">
        <f aca="false">IF(N64&lt;&gt;"",  IF(O64&lt;&gt;"", N64&amp;", "&amp;O64,N64),"")</f>
        <v>See picklist options for lengths</v>
      </c>
      <c r="C64" s="158" t="n">
        <v>9</v>
      </c>
      <c r="D64" s="159"/>
      <c r="E64" s="134" t="s">
        <v>945</v>
      </c>
      <c r="F64" s="97" t="s">
        <v>899</v>
      </c>
      <c r="G64" s="160" t="s">
        <v>97</v>
      </c>
      <c r="H64" s="161" t="s">
        <v>96</v>
      </c>
      <c r="I64" s="162" t="s">
        <v>911</v>
      </c>
      <c r="J64" s="133" t="s">
        <v>160</v>
      </c>
      <c r="K64" s="163" t="str">
        <f aca="false">_xlfn.CONCAT(H64,".",J64)</f>
        <v>LLC_BI__Spread_Statement_Type__c.CurrencyIsoCode</v>
      </c>
      <c r="L64" s="164" t="s">
        <v>912</v>
      </c>
      <c r="M64" s="133" t="s">
        <v>913</v>
      </c>
      <c r="N64" s="186" t="s">
        <v>914</v>
      </c>
      <c r="O64" s="160"/>
      <c r="P64" s="164"/>
      <c r="Q64" s="164"/>
      <c r="R64" s="164"/>
      <c r="S64" s="164"/>
      <c r="T64" s="104" t="s">
        <v>903</v>
      </c>
      <c r="U64" s="164"/>
      <c r="V64" s="166" t="s">
        <v>904</v>
      </c>
      <c r="W64" s="164"/>
      <c r="X64" s="164"/>
      <c r="Y64" s="104" t="s">
        <v>904</v>
      </c>
      <c r="Z64" s="164"/>
      <c r="AA64" s="164"/>
      <c r="AB64" s="164"/>
      <c r="AC64" s="164"/>
      <c r="AD64" s="164"/>
      <c r="AE64" s="164"/>
      <c r="AF64" s="167"/>
      <c r="AG64" s="164"/>
      <c r="AH64" s="3"/>
      <c r="AI64" s="3"/>
    </row>
    <row r="65" customFormat="false" ht="15" hidden="false" customHeight="false" outlineLevel="0" collapsed="false">
      <c r="A65" s="94" t="str">
        <f aca="false">H65&amp;J65</f>
        <v>LLC_BI__Spread_Statement_Type__cLLC_BI__Description__c</v>
      </c>
      <c r="B65" s="95" t="n">
        <f aca="false">IF(N65&lt;&gt;"",  IF(O65&lt;&gt;"", N65&amp;", "&amp;O65,N65),"")</f>
        <v>255</v>
      </c>
      <c r="C65" s="168" t="n">
        <v>10</v>
      </c>
      <c r="D65" s="159"/>
      <c r="E65" s="134" t="s">
        <v>945</v>
      </c>
      <c r="F65" s="97" t="s">
        <v>899</v>
      </c>
      <c r="G65" s="160" t="s">
        <v>97</v>
      </c>
      <c r="H65" s="161" t="s">
        <v>96</v>
      </c>
      <c r="I65" s="162" t="s">
        <v>1</v>
      </c>
      <c r="J65" s="133" t="s">
        <v>294</v>
      </c>
      <c r="K65" s="163" t="str">
        <f aca="false">_xlfn.CONCAT(H65,".",J65)</f>
        <v>LLC_BI__Spread_Statement_Type__c.LLC_BI__Description__c</v>
      </c>
      <c r="L65" s="164" t="s">
        <v>974</v>
      </c>
      <c r="M65" s="133" t="s">
        <v>949</v>
      </c>
      <c r="N65" s="179" t="n">
        <v>255</v>
      </c>
      <c r="O65" s="160"/>
      <c r="P65" s="164"/>
      <c r="Q65" s="164"/>
      <c r="R65" s="164"/>
      <c r="S65" s="164"/>
      <c r="T65" s="104" t="s">
        <v>903</v>
      </c>
      <c r="U65" s="164"/>
      <c r="V65" s="166" t="s">
        <v>904</v>
      </c>
      <c r="W65" s="164"/>
      <c r="X65" s="164"/>
      <c r="Y65" s="104" t="s">
        <v>904</v>
      </c>
      <c r="Z65" s="164"/>
      <c r="AA65" s="164"/>
      <c r="AB65" s="164"/>
      <c r="AC65" s="164"/>
      <c r="AD65" s="164"/>
      <c r="AE65" s="164"/>
      <c r="AF65" s="167"/>
      <c r="AG65" s="164"/>
      <c r="AH65" s="3"/>
      <c r="AI65" s="3"/>
    </row>
    <row r="66" customFormat="false" ht="15" hidden="false" customHeight="false" outlineLevel="0" collapsed="false">
      <c r="A66" s="94" t="str">
        <f aca="false">H66&amp;J66</f>
        <v>LLC_BI__Spread_Statement_Type__cLLC_BI__Display_Common_Sizing__c</v>
      </c>
      <c r="B66" s="95" t="str">
        <f aca="false">IF(N66&lt;&gt;"",  IF(O66&lt;&gt;"", N66&amp;", "&amp;O66,N66),"")</f>
        <v>Boolean (True/False)</v>
      </c>
      <c r="C66" s="158" t="n">
        <v>11</v>
      </c>
      <c r="D66" s="159"/>
      <c r="E66" s="134" t="s">
        <v>945</v>
      </c>
      <c r="F66" s="135" t="s">
        <v>899</v>
      </c>
      <c r="G66" s="160" t="s">
        <v>97</v>
      </c>
      <c r="H66" s="161" t="s">
        <v>96</v>
      </c>
      <c r="I66" s="162" t="s">
        <v>784</v>
      </c>
      <c r="J66" s="133" t="s">
        <v>783</v>
      </c>
      <c r="K66" s="163" t="str">
        <f aca="false">_xlfn.CONCAT(H66,".",J66)</f>
        <v>LLC_BI__Spread_Statement_Type__c.LLC_BI__Display_Common_Sizing__c</v>
      </c>
      <c r="L66" s="164" t="s">
        <v>975</v>
      </c>
      <c r="M66" s="133" t="s">
        <v>927</v>
      </c>
      <c r="N66" s="165" t="s">
        <v>928</v>
      </c>
      <c r="O66" s="160"/>
      <c r="P66" s="164"/>
      <c r="Q66" s="164"/>
      <c r="R66" s="164"/>
      <c r="S66" s="164"/>
      <c r="T66" s="104" t="s">
        <v>903</v>
      </c>
      <c r="U66" s="164"/>
      <c r="V66" s="166" t="s">
        <v>904</v>
      </c>
      <c r="W66" s="164"/>
      <c r="X66" s="164"/>
      <c r="Y66" s="104" t="s">
        <v>904</v>
      </c>
      <c r="Z66" s="164"/>
      <c r="AA66" s="164"/>
      <c r="AB66" s="164"/>
      <c r="AC66" s="164"/>
      <c r="AD66" s="164"/>
      <c r="AE66" s="164"/>
      <c r="AF66" s="167"/>
      <c r="AG66" s="164"/>
      <c r="AH66" s="3"/>
      <c r="AI66" s="3"/>
    </row>
    <row r="67" customFormat="false" ht="15" hidden="false" customHeight="false" outlineLevel="0" collapsed="false">
      <c r="A67" s="94" t="str">
        <f aca="false">H67&amp;J67</f>
        <v>LLC_BI__Spread_Statement_Type__cLLC_BI__Display_Projection_Drivers__c</v>
      </c>
      <c r="B67" s="95" t="str">
        <f aca="false">IF(N67&lt;&gt;"",  IF(O67&lt;&gt;"", N67&amp;", "&amp;O67,N67),"")</f>
        <v>Boolean (True/False)</v>
      </c>
      <c r="C67" s="168" t="n">
        <v>12</v>
      </c>
      <c r="D67" s="159"/>
      <c r="E67" s="134" t="s">
        <v>945</v>
      </c>
      <c r="F67" s="135" t="s">
        <v>899</v>
      </c>
      <c r="G67" s="160" t="s">
        <v>97</v>
      </c>
      <c r="H67" s="161" t="s">
        <v>96</v>
      </c>
      <c r="I67" s="162" t="s">
        <v>799</v>
      </c>
      <c r="J67" s="133" t="s">
        <v>798</v>
      </c>
      <c r="K67" s="163" t="str">
        <f aca="false">_xlfn.CONCAT(H67,".",J67)</f>
        <v>LLC_BI__Spread_Statement_Type__c.LLC_BI__Display_Projection_Drivers__c</v>
      </c>
      <c r="L67" s="164" t="s">
        <v>976</v>
      </c>
      <c r="M67" s="133" t="s">
        <v>927</v>
      </c>
      <c r="N67" s="165" t="s">
        <v>928</v>
      </c>
      <c r="O67" s="160"/>
      <c r="P67" s="164"/>
      <c r="Q67" s="164"/>
      <c r="R67" s="164"/>
      <c r="S67" s="164"/>
      <c r="T67" s="104" t="s">
        <v>903</v>
      </c>
      <c r="U67" s="164"/>
      <c r="V67" s="166" t="s">
        <v>904</v>
      </c>
      <c r="W67" s="164"/>
      <c r="X67" s="164"/>
      <c r="Y67" s="104" t="s">
        <v>904</v>
      </c>
      <c r="Z67" s="164"/>
      <c r="AA67" s="164"/>
      <c r="AB67" s="164"/>
      <c r="AC67" s="164"/>
      <c r="AD67" s="164"/>
      <c r="AE67" s="164"/>
      <c r="AF67" s="167"/>
      <c r="AG67" s="164"/>
      <c r="AH67" s="3"/>
      <c r="AI67" s="3"/>
    </row>
    <row r="68" customFormat="false" ht="15" hidden="false" customHeight="false" outlineLevel="0" collapsed="false">
      <c r="A68" s="94" t="str">
        <f aca="false">H68&amp;J68</f>
        <v>LLC_BI__Spread_Statement_Type__cLLC_BI__Display_Trend__c</v>
      </c>
      <c r="B68" s="95" t="str">
        <f aca="false">IF(N68&lt;&gt;"",  IF(O68&lt;&gt;"", N68&amp;", "&amp;O68,N68),"")</f>
        <v>Boolean (True/False)</v>
      </c>
      <c r="C68" s="158" t="n">
        <v>13</v>
      </c>
      <c r="D68" s="159"/>
      <c r="E68" s="134" t="s">
        <v>945</v>
      </c>
      <c r="F68" s="135" t="s">
        <v>899</v>
      </c>
      <c r="G68" s="160" t="s">
        <v>97</v>
      </c>
      <c r="H68" s="161" t="s">
        <v>96</v>
      </c>
      <c r="I68" s="162" t="s">
        <v>791</v>
      </c>
      <c r="J68" s="133" t="s">
        <v>790</v>
      </c>
      <c r="K68" s="163" t="str">
        <f aca="false">_xlfn.CONCAT(H68,".",J68)</f>
        <v>LLC_BI__Spread_Statement_Type__c.LLC_BI__Display_Trend__c</v>
      </c>
      <c r="L68" s="164" t="s">
        <v>977</v>
      </c>
      <c r="M68" s="133" t="s">
        <v>927</v>
      </c>
      <c r="N68" s="165" t="s">
        <v>928</v>
      </c>
      <c r="O68" s="160"/>
      <c r="P68" s="164"/>
      <c r="Q68" s="164"/>
      <c r="R68" s="164"/>
      <c r="S68" s="164"/>
      <c r="T68" s="104" t="s">
        <v>903</v>
      </c>
      <c r="U68" s="164"/>
      <c r="V68" s="166" t="s">
        <v>904</v>
      </c>
      <c r="W68" s="164"/>
      <c r="X68" s="164"/>
      <c r="Y68" s="104" t="s">
        <v>904</v>
      </c>
      <c r="Z68" s="164"/>
      <c r="AA68" s="164"/>
      <c r="AB68" s="164"/>
      <c r="AC68" s="164"/>
      <c r="AD68" s="164"/>
      <c r="AE68" s="164"/>
      <c r="AF68" s="167"/>
      <c r="AG68" s="164"/>
      <c r="AH68" s="3"/>
      <c r="AI68" s="3"/>
    </row>
    <row r="69" customFormat="false" ht="15" hidden="false" customHeight="false" outlineLevel="0" collapsed="false">
      <c r="A69" s="94" t="str">
        <f aca="false">H69&amp;J69</f>
        <v>LLC_BI__Spread_Statement_Type__cLLC_BI__Entity_Type__c</v>
      </c>
      <c r="B69" s="95" t="str">
        <f aca="false">IF(N69&lt;&gt;"",  IF(O69&lt;&gt;"", N69&amp;", "&amp;O69,N69),"")</f>
        <v>See picklist options for lengths</v>
      </c>
      <c r="C69" s="168" t="n">
        <v>16</v>
      </c>
      <c r="D69" s="159"/>
      <c r="E69" s="134" t="s">
        <v>945</v>
      </c>
      <c r="F69" s="135" t="s">
        <v>899</v>
      </c>
      <c r="G69" s="160" t="s">
        <v>97</v>
      </c>
      <c r="H69" s="161" t="s">
        <v>96</v>
      </c>
      <c r="I69" s="162" t="s">
        <v>695</v>
      </c>
      <c r="J69" s="133" t="s">
        <v>694</v>
      </c>
      <c r="K69" s="163" t="str">
        <f aca="false">_xlfn.CONCAT(H69,".",J69)</f>
        <v>LLC_BI__Spread_Statement_Type__c.LLC_BI__Entity_Type__c</v>
      </c>
      <c r="L69" s="164" t="s">
        <v>979</v>
      </c>
      <c r="M69" s="133" t="s">
        <v>913</v>
      </c>
      <c r="N69" s="186" t="s">
        <v>914</v>
      </c>
      <c r="O69" s="160"/>
      <c r="P69" s="164"/>
      <c r="Q69" s="164"/>
      <c r="R69" s="164"/>
      <c r="S69" s="164"/>
      <c r="T69" s="104" t="s">
        <v>903</v>
      </c>
      <c r="U69" s="164"/>
      <c r="V69" s="166" t="s">
        <v>904</v>
      </c>
      <c r="W69" s="164"/>
      <c r="X69" s="164"/>
      <c r="Y69" s="104" t="s">
        <v>904</v>
      </c>
      <c r="Z69" s="164"/>
      <c r="AA69" s="164"/>
      <c r="AB69" s="164"/>
      <c r="AC69" s="164"/>
      <c r="AD69" s="164"/>
      <c r="AE69" s="164"/>
      <c r="AF69" s="167"/>
      <c r="AG69" s="164"/>
      <c r="AH69" s="3"/>
    </row>
    <row r="70" customFormat="false" ht="15" hidden="false" customHeight="false" outlineLevel="0" collapsed="false">
      <c r="A70" s="94" t="str">
        <f aca="false">H70&amp;J70</f>
        <v>LLC_BI__Spread_Statement_Type__cLLC_BI__Group_Columns__c</v>
      </c>
      <c r="B70" s="95" t="str">
        <f aca="false">IF(N70&lt;&gt;"",  IF(O70&lt;&gt;"", N70&amp;", "&amp;O70,N70),"")</f>
        <v>Boolean (True/False)</v>
      </c>
      <c r="C70" s="158" t="n">
        <v>17</v>
      </c>
      <c r="D70" s="159"/>
      <c r="E70" s="132" t="s">
        <v>945</v>
      </c>
      <c r="F70" s="135" t="s">
        <v>899</v>
      </c>
      <c r="G70" s="160" t="s">
        <v>97</v>
      </c>
      <c r="H70" s="161" t="s">
        <v>96</v>
      </c>
      <c r="I70" s="162" t="s">
        <v>698</v>
      </c>
      <c r="J70" s="133" t="s">
        <v>697</v>
      </c>
      <c r="K70" s="163" t="str">
        <f aca="false">_xlfn.CONCAT(H70,".",J70)</f>
        <v>LLC_BI__Spread_Statement_Type__c.LLC_BI__Group_Columns__c</v>
      </c>
      <c r="L70" s="164" t="s">
        <v>980</v>
      </c>
      <c r="M70" s="133" t="s">
        <v>927</v>
      </c>
      <c r="N70" s="165" t="s">
        <v>928</v>
      </c>
      <c r="O70" s="160"/>
      <c r="P70" s="164"/>
      <c r="Q70" s="164"/>
      <c r="R70" s="164"/>
      <c r="S70" s="164"/>
      <c r="T70" s="104" t="s">
        <v>903</v>
      </c>
      <c r="U70" s="164"/>
      <c r="V70" s="166" t="s">
        <v>904</v>
      </c>
      <c r="W70" s="164"/>
      <c r="X70" s="164"/>
      <c r="Y70" s="104" t="s">
        <v>904</v>
      </c>
      <c r="Z70" s="164"/>
      <c r="AA70" s="164"/>
      <c r="AB70" s="164"/>
      <c r="AC70" s="164"/>
      <c r="AD70" s="164"/>
      <c r="AE70" s="164"/>
      <c r="AF70" s="167"/>
      <c r="AG70" s="164"/>
      <c r="AH70" s="3"/>
    </row>
    <row r="71" customFormat="false" ht="15" hidden="false" customHeight="false" outlineLevel="0" collapsed="false">
      <c r="A71" s="94" t="str">
        <f aca="false">H71&amp;J71</f>
        <v>LLC_BI__Spread_Statement_Type__cId</v>
      </c>
      <c r="B71" s="95" t="n">
        <f aca="false">IF(N71&lt;&gt;"",  IF(O71&lt;&gt;"", N71&amp;", "&amp;O71,N71),"")</f>
        <v>18</v>
      </c>
      <c r="C71" s="188" t="n">
        <v>18</v>
      </c>
      <c r="D71" s="159" t="s">
        <v>905</v>
      </c>
      <c r="E71" s="134" t="s">
        <v>945</v>
      </c>
      <c r="F71" s="132" t="s">
        <v>945</v>
      </c>
      <c r="G71" s="189" t="s">
        <v>97</v>
      </c>
      <c r="H71" s="161" t="s">
        <v>96</v>
      </c>
      <c r="I71" s="180" t="s">
        <v>143</v>
      </c>
      <c r="J71" s="161" t="s">
        <v>143</v>
      </c>
      <c r="K71" s="163" t="str">
        <f aca="false">_xlfn.CONCAT(H71,".",J71)</f>
        <v>LLC_BI__Spread_Statement_Type__c.Id</v>
      </c>
      <c r="L71" s="183" t="s">
        <v>143</v>
      </c>
      <c r="M71" s="183" t="s">
        <v>143</v>
      </c>
      <c r="N71" s="181" t="n">
        <v>18</v>
      </c>
      <c r="O71" s="182"/>
      <c r="P71" s="183" t="s">
        <v>981</v>
      </c>
      <c r="Q71" s="183" t="s">
        <v>981</v>
      </c>
      <c r="R71" s="183" t="s">
        <v>915</v>
      </c>
      <c r="S71" s="164" t="s">
        <v>981</v>
      </c>
      <c r="T71" s="104" t="s">
        <v>903</v>
      </c>
      <c r="U71" s="164"/>
      <c r="V71" s="166" t="s">
        <v>904</v>
      </c>
      <c r="W71" s="164"/>
      <c r="X71" s="164"/>
      <c r="Y71" s="104" t="s">
        <v>904</v>
      </c>
      <c r="Z71" s="164"/>
      <c r="AA71" s="164"/>
      <c r="AB71" s="164"/>
      <c r="AC71" s="164"/>
      <c r="AD71" s="164"/>
      <c r="AE71" s="164"/>
      <c r="AF71" s="167"/>
      <c r="AG71" s="164"/>
      <c r="AH71" s="3"/>
    </row>
    <row r="72" customFormat="false" ht="15" hidden="false" customHeight="false" outlineLevel="0" collapsed="false">
      <c r="A72" s="94" t="str">
        <f aca="false">H72&amp;J72</f>
        <v>LLC_BI__Spread_Statement_Type__cLLC_BI__Is_Multi_Currency__c</v>
      </c>
      <c r="B72" s="95" t="str">
        <f aca="false">IF(N72&lt;&gt;"",  IF(O72&lt;&gt;"", N72&amp;", "&amp;O72,N72),"")</f>
        <v>Boolean (True/False)</v>
      </c>
      <c r="C72" s="192" t="n">
        <v>23</v>
      </c>
      <c r="D72" s="159"/>
      <c r="E72" s="134" t="s">
        <v>945</v>
      </c>
      <c r="F72" s="135" t="s">
        <v>899</v>
      </c>
      <c r="G72" s="193" t="s">
        <v>97</v>
      </c>
      <c r="H72" s="161" t="s">
        <v>96</v>
      </c>
      <c r="I72" s="162" t="s">
        <v>805</v>
      </c>
      <c r="J72" s="133" t="s">
        <v>804</v>
      </c>
      <c r="K72" s="163" t="str">
        <f aca="false">_xlfn.CONCAT(H72,".",J72)</f>
        <v>LLC_BI__Spread_Statement_Type__c.LLC_BI__Is_Multi_Currency__c</v>
      </c>
      <c r="L72" s="164" t="s">
        <v>983</v>
      </c>
      <c r="M72" s="133" t="s">
        <v>927</v>
      </c>
      <c r="N72" s="165" t="s">
        <v>928</v>
      </c>
      <c r="O72" s="160"/>
      <c r="P72" s="164"/>
      <c r="Q72" s="164"/>
      <c r="R72" s="164"/>
      <c r="S72" s="164"/>
      <c r="T72" s="104" t="s">
        <v>903</v>
      </c>
      <c r="U72" s="164"/>
      <c r="V72" s="166" t="s">
        <v>904</v>
      </c>
      <c r="W72" s="164"/>
      <c r="X72" s="164"/>
      <c r="Y72" s="104" t="s">
        <v>904</v>
      </c>
      <c r="Z72" s="164"/>
      <c r="AA72" s="164"/>
      <c r="AB72" s="164"/>
      <c r="AC72" s="164"/>
      <c r="AD72" s="164"/>
      <c r="AE72" s="164"/>
      <c r="AF72" s="167"/>
      <c r="AG72" s="164"/>
      <c r="AH72" s="3"/>
      <c r="AI72" s="3"/>
      <c r="AJ72" s="56"/>
      <c r="AK72" s="3"/>
    </row>
    <row r="73" customFormat="false" ht="30" hidden="false" customHeight="false" outlineLevel="0" collapsed="false">
      <c r="A73" s="94" t="str">
        <f aca="false">H73&amp;J73</f>
        <v>LLC_BI__Spread_Statement_Type__cLLC_BI__Is_Personal_Financial_Statement__c</v>
      </c>
      <c r="B73" s="95" t="str">
        <f aca="false">IF(N73&lt;&gt;"",  IF(O73&lt;&gt;"", N73&amp;", "&amp;O73,N73),"")</f>
        <v>18, 0</v>
      </c>
      <c r="C73" s="168" t="n">
        <v>24</v>
      </c>
      <c r="D73" s="159" t="s">
        <v>944</v>
      </c>
      <c r="E73" s="134" t="s">
        <v>945</v>
      </c>
      <c r="F73" s="135" t="s">
        <v>899</v>
      </c>
      <c r="G73" s="160" t="s">
        <v>97</v>
      </c>
      <c r="H73" s="161" t="s">
        <v>96</v>
      </c>
      <c r="I73" s="162" t="s">
        <v>722</v>
      </c>
      <c r="J73" s="133" t="s">
        <v>721</v>
      </c>
      <c r="K73" s="163" t="str">
        <f aca="false">_xlfn.CONCAT(H73,".",J73)</f>
        <v>LLC_BI__Spread_Statement_Type__c.LLC_BI__Is_Personal_Financial_Statement__c</v>
      </c>
      <c r="L73" s="164" t="s">
        <v>984</v>
      </c>
      <c r="M73" s="133" t="s">
        <v>978</v>
      </c>
      <c r="N73" s="179" t="n">
        <v>18</v>
      </c>
      <c r="O73" s="160" t="n">
        <v>0</v>
      </c>
      <c r="P73" s="164"/>
      <c r="Q73" s="164"/>
      <c r="R73" s="164"/>
      <c r="S73" s="164"/>
      <c r="T73" s="104" t="s">
        <v>903</v>
      </c>
      <c r="U73" s="164"/>
      <c r="V73" s="166" t="s">
        <v>904</v>
      </c>
      <c r="W73" s="164"/>
      <c r="X73" s="164"/>
      <c r="Y73" s="104" t="s">
        <v>904</v>
      </c>
      <c r="Z73" s="164"/>
      <c r="AA73" s="164"/>
      <c r="AB73" s="164"/>
      <c r="AC73" s="164"/>
      <c r="AD73" s="164"/>
      <c r="AE73" s="164"/>
      <c r="AF73" s="167"/>
      <c r="AG73" s="164"/>
      <c r="AH73" s="3"/>
      <c r="AI73" s="3"/>
      <c r="AJ73" s="3"/>
      <c r="AK73" s="3"/>
    </row>
    <row r="74" customFormat="false" ht="15" hidden="false" customHeight="false" outlineLevel="0" collapsed="false">
      <c r="A74" s="94" t="str">
        <f aca="false">H74&amp;J74</f>
        <v>LLC_BI__Spread_Statement_Type__cLLC_BI__Is_Template__c</v>
      </c>
      <c r="B74" s="95" t="str">
        <f aca="false">IF(N74&lt;&gt;"",  IF(O74&lt;&gt;"", N74&amp;", "&amp;O74,N74),"")</f>
        <v>Boolean (True/False)</v>
      </c>
      <c r="C74" s="168" t="n">
        <v>26</v>
      </c>
      <c r="D74" s="159"/>
      <c r="E74" s="134" t="s">
        <v>945</v>
      </c>
      <c r="F74" s="135" t="s">
        <v>899</v>
      </c>
      <c r="G74" s="160" t="s">
        <v>97</v>
      </c>
      <c r="H74" s="161" t="s">
        <v>96</v>
      </c>
      <c r="I74" s="162" t="s">
        <v>246</v>
      </c>
      <c r="J74" s="133" t="s">
        <v>245</v>
      </c>
      <c r="K74" s="163" t="str">
        <f aca="false">_xlfn.CONCAT(H74,".",J74)</f>
        <v>LLC_BI__Spread_Statement_Type__c.LLC_BI__Is_Template__c</v>
      </c>
      <c r="L74" s="164" t="s">
        <v>985</v>
      </c>
      <c r="M74" s="133" t="s">
        <v>927</v>
      </c>
      <c r="N74" s="165" t="s">
        <v>928</v>
      </c>
      <c r="O74" s="160"/>
      <c r="P74" s="164"/>
      <c r="Q74" s="164"/>
      <c r="R74" s="164"/>
      <c r="S74" s="164"/>
      <c r="T74" s="104" t="s">
        <v>903</v>
      </c>
      <c r="U74" s="164"/>
      <c r="V74" s="166" t="s">
        <v>904</v>
      </c>
      <c r="W74" s="164"/>
      <c r="X74" s="164"/>
      <c r="Y74" s="104" t="s">
        <v>904</v>
      </c>
      <c r="Z74" s="164"/>
      <c r="AA74" s="164"/>
      <c r="AB74" s="164"/>
      <c r="AC74" s="164"/>
      <c r="AD74" s="164"/>
      <c r="AE74" s="164"/>
      <c r="AF74" s="167"/>
      <c r="AG74" s="164"/>
      <c r="AH74" s="3"/>
      <c r="AI74" s="3"/>
      <c r="AJ74" s="3"/>
      <c r="AK74" s="3"/>
    </row>
    <row r="75" customFormat="false" ht="15" hidden="false" customHeight="false" outlineLevel="0" collapsed="false">
      <c r="A75" s="94" t="str">
        <f aca="false">H75&amp;J75</f>
        <v>LLC_BI__Spread_Statement_Type__cLastModifiedById</v>
      </c>
      <c r="B75" s="95" t="n">
        <f aca="false">IF(N75&lt;&gt;"",  IF(O75&lt;&gt;"", N75&amp;", "&amp;O75,N75),"")</f>
        <v>18</v>
      </c>
      <c r="C75" s="168" t="n">
        <v>29</v>
      </c>
      <c r="D75" s="159" t="s">
        <v>905</v>
      </c>
      <c r="E75" s="134" t="s">
        <v>945</v>
      </c>
      <c r="F75" s="132" t="s">
        <v>945</v>
      </c>
      <c r="G75" s="160" t="s">
        <v>97</v>
      </c>
      <c r="H75" s="161" t="s">
        <v>96</v>
      </c>
      <c r="I75" s="180" t="s">
        <v>916</v>
      </c>
      <c r="J75" s="164" t="s">
        <v>175</v>
      </c>
      <c r="K75" s="164" t="str">
        <f aca="false">_xlfn.CONCAT(H75,".",J75)</f>
        <v>LLC_BI__Spread_Statement_Type__c.LastModifiedById</v>
      </c>
      <c r="L75" s="164" t="s">
        <v>917</v>
      </c>
      <c r="M75" s="164" t="s">
        <v>908</v>
      </c>
      <c r="N75" s="181" t="n">
        <v>18</v>
      </c>
      <c r="O75" s="182"/>
      <c r="P75" s="183"/>
      <c r="Q75" s="183"/>
      <c r="R75" s="183"/>
      <c r="S75" s="184"/>
      <c r="T75" s="104" t="s">
        <v>903</v>
      </c>
      <c r="U75" s="184"/>
      <c r="V75" s="166" t="s">
        <v>904</v>
      </c>
      <c r="W75" s="184"/>
      <c r="X75" s="184"/>
      <c r="Y75" s="104" t="s">
        <v>904</v>
      </c>
      <c r="Z75" s="184"/>
      <c r="AA75" s="184"/>
      <c r="AB75" s="184"/>
      <c r="AC75" s="184"/>
      <c r="AD75" s="184"/>
      <c r="AE75" s="184"/>
      <c r="AF75" s="185"/>
      <c r="AG75" s="184"/>
      <c r="AH75" s="3"/>
      <c r="AI75" s="3"/>
      <c r="AJ75" s="3"/>
      <c r="AK75" s="3"/>
    </row>
    <row r="76" customFormat="false" ht="15" hidden="false" customHeight="false" outlineLevel="0" collapsed="false">
      <c r="A76" s="94" t="str">
        <f aca="false">H76&amp;J76</f>
        <v>LLC_BI__Spread_Statement_Type__cLastModifiedDate</v>
      </c>
      <c r="B76" s="95" t="str">
        <f aca="false">IF(N76&lt;&gt;"",  IF(O76&lt;&gt;"", N76&amp;", "&amp;O76,N76),"")</f>
        <v/>
      </c>
      <c r="C76" s="158" t="n">
        <v>30</v>
      </c>
      <c r="D76" s="159" t="s">
        <v>905</v>
      </c>
      <c r="E76" s="134" t="s">
        <v>945</v>
      </c>
      <c r="F76" s="132" t="s">
        <v>945</v>
      </c>
      <c r="G76" s="160" t="s">
        <v>97</v>
      </c>
      <c r="H76" s="161" t="s">
        <v>96</v>
      </c>
      <c r="I76" s="180" t="s">
        <v>173</v>
      </c>
      <c r="J76" s="164" t="s">
        <v>172</v>
      </c>
      <c r="K76" s="164" t="str">
        <f aca="false">_xlfn.CONCAT(H76,".",J76)</f>
        <v>LLC_BI__Spread_Statement_Type__c.LastModifiedDate</v>
      </c>
      <c r="L76" s="164" t="s">
        <v>918</v>
      </c>
      <c r="M76" s="164" t="s">
        <v>910</v>
      </c>
      <c r="N76" s="181"/>
      <c r="O76" s="182"/>
      <c r="P76" s="183"/>
      <c r="Q76" s="183"/>
      <c r="R76" s="183"/>
      <c r="S76" s="184"/>
      <c r="T76" s="104" t="s">
        <v>903</v>
      </c>
      <c r="U76" s="184"/>
      <c r="V76" s="166" t="s">
        <v>904</v>
      </c>
      <c r="W76" s="184"/>
      <c r="X76" s="184"/>
      <c r="Y76" s="104" t="s">
        <v>904</v>
      </c>
      <c r="Z76" s="184"/>
      <c r="AA76" s="184"/>
      <c r="AB76" s="184"/>
      <c r="AC76" s="184"/>
      <c r="AD76" s="184"/>
      <c r="AE76" s="184"/>
      <c r="AF76" s="185"/>
      <c r="AG76" s="184"/>
      <c r="AH76" s="3"/>
      <c r="AI76" s="3"/>
      <c r="AJ76" s="3"/>
      <c r="AK76" s="3"/>
    </row>
    <row r="77" customFormat="false" ht="45" hidden="false" customHeight="false" outlineLevel="0" collapsed="false">
      <c r="A77" s="94" t="str">
        <f aca="false">H77&amp;J77</f>
        <v>LLC_BI__Spread_Statement_Type__cLLC_BI__lookupKey__c</v>
      </c>
      <c r="B77" s="95" t="n">
        <f aca="false">IF(N77&lt;&gt;"",  IF(O77&lt;&gt;"", N77&amp;", "&amp;O77,N77),"")</f>
        <v>255</v>
      </c>
      <c r="C77" s="168" t="n">
        <v>31</v>
      </c>
      <c r="D77" s="159"/>
      <c r="E77" s="134" t="s">
        <v>945</v>
      </c>
      <c r="F77" s="97" t="s">
        <v>899</v>
      </c>
      <c r="G77" s="160" t="s">
        <v>97</v>
      </c>
      <c r="H77" s="161" t="s">
        <v>96</v>
      </c>
      <c r="I77" s="162" t="s">
        <v>193</v>
      </c>
      <c r="J77" s="133" t="s">
        <v>192</v>
      </c>
      <c r="K77" s="163" t="str">
        <f aca="false">_xlfn.CONCAT(H77,".",J77)</f>
        <v>LLC_BI__Spread_Statement_Type__c.LLC_BI__lookupKey__c</v>
      </c>
      <c r="L77" s="164" t="s">
        <v>958</v>
      </c>
      <c r="M77" s="133" t="s">
        <v>931</v>
      </c>
      <c r="N77" s="179" t="n">
        <v>255</v>
      </c>
      <c r="O77" s="160"/>
      <c r="P77" s="164"/>
      <c r="Q77" s="164"/>
      <c r="R77" s="164"/>
      <c r="S77" s="164"/>
      <c r="T77" s="104" t="s">
        <v>903</v>
      </c>
      <c r="U77" s="164"/>
      <c r="V77" s="166" t="s">
        <v>904</v>
      </c>
      <c r="W77" s="164"/>
      <c r="X77" s="164"/>
      <c r="Y77" s="104" t="s">
        <v>904</v>
      </c>
      <c r="Z77" s="164"/>
      <c r="AA77" s="164"/>
      <c r="AB77" s="164"/>
      <c r="AC77" s="164"/>
      <c r="AD77" s="164"/>
      <c r="AE77" s="164"/>
      <c r="AF77" s="167"/>
      <c r="AG77" s="164"/>
      <c r="AH77" s="3"/>
      <c r="AI77" s="3"/>
      <c r="AJ77" s="3"/>
      <c r="AK77" s="3"/>
    </row>
    <row r="78" customFormat="false" ht="15" hidden="false" customHeight="false" outlineLevel="0" collapsed="false">
      <c r="A78" s="94" t="str">
        <f aca="false">H78&amp;J78</f>
        <v>LLC_BI__Spread_Statement_Type__cOwnerId</v>
      </c>
      <c r="B78" s="95" t="n">
        <f aca="false">IF(N78&lt;&gt;"",  IF(O78&lt;&gt;"", N78&amp;", "&amp;O78,N78),"")</f>
        <v>18</v>
      </c>
      <c r="C78" s="158" t="n">
        <v>32</v>
      </c>
      <c r="D78" s="159"/>
      <c r="E78" s="134" t="s">
        <v>945</v>
      </c>
      <c r="F78" s="135" t="s">
        <v>899</v>
      </c>
      <c r="G78" s="160" t="s">
        <v>97</v>
      </c>
      <c r="H78" s="161" t="s">
        <v>96</v>
      </c>
      <c r="I78" s="162" t="s">
        <v>934</v>
      </c>
      <c r="J78" s="133" t="s">
        <v>148</v>
      </c>
      <c r="K78" s="163" t="str">
        <f aca="false">_xlfn.CONCAT(H78,".",J78)</f>
        <v>LLC_BI__Spread_Statement_Type__c.OwnerId</v>
      </c>
      <c r="L78" s="164" t="s">
        <v>961</v>
      </c>
      <c r="M78" s="133" t="s">
        <v>936</v>
      </c>
      <c r="N78" s="179" t="n">
        <v>18</v>
      </c>
      <c r="O78" s="160"/>
      <c r="P78" s="164"/>
      <c r="Q78" s="164"/>
      <c r="R78" s="164"/>
      <c r="S78" s="164"/>
      <c r="T78" s="104" t="s">
        <v>903</v>
      </c>
      <c r="U78" s="164"/>
      <c r="V78" s="166" t="s">
        <v>904</v>
      </c>
      <c r="W78" s="164"/>
      <c r="X78" s="164"/>
      <c r="Y78" s="104" t="s">
        <v>904</v>
      </c>
      <c r="Z78" s="164"/>
      <c r="AA78" s="164"/>
      <c r="AB78" s="164"/>
      <c r="AC78" s="164"/>
      <c r="AD78" s="164"/>
      <c r="AE78" s="164"/>
      <c r="AF78" s="167"/>
      <c r="AG78" s="164"/>
      <c r="AH78" s="3"/>
      <c r="AI78" s="3"/>
      <c r="AJ78" s="3"/>
      <c r="AK78" s="3"/>
    </row>
    <row r="79" customFormat="false" ht="16.5" hidden="false" customHeight="true" outlineLevel="0" collapsed="false">
      <c r="A79" s="94" t="str">
        <f aca="false">H79&amp;J79</f>
        <v>LLC_BI__Spread_Statement_Type__cLLC_BI__Sort_Order__c</v>
      </c>
      <c r="B79" s="95" t="str">
        <f aca="false">IF(N79&lt;&gt;"",  IF(O79&lt;&gt;"", N79&amp;", "&amp;O79,N79),"")</f>
        <v>18, 0</v>
      </c>
      <c r="C79" s="158" t="n">
        <v>36</v>
      </c>
      <c r="D79" s="159" t="s">
        <v>944</v>
      </c>
      <c r="E79" s="134" t="s">
        <v>945</v>
      </c>
      <c r="F79" s="135" t="s">
        <v>899</v>
      </c>
      <c r="G79" s="160" t="s">
        <v>97</v>
      </c>
      <c r="H79" s="161" t="s">
        <v>96</v>
      </c>
      <c r="I79" s="162" t="s">
        <v>781</v>
      </c>
      <c r="J79" s="133" t="s">
        <v>780</v>
      </c>
      <c r="K79" s="163" t="str">
        <f aca="false">_xlfn.CONCAT(H79,".",J79)</f>
        <v>LLC_BI__Spread_Statement_Type__c.LLC_BI__Sort_Order__c</v>
      </c>
      <c r="L79" s="164" t="s">
        <v>989</v>
      </c>
      <c r="M79" s="133" t="s">
        <v>990</v>
      </c>
      <c r="N79" s="179" t="n">
        <v>18</v>
      </c>
      <c r="O79" s="160" t="n">
        <v>0</v>
      </c>
      <c r="P79" s="164"/>
      <c r="Q79" s="164"/>
      <c r="R79" s="164"/>
      <c r="S79" s="164"/>
      <c r="T79" s="104" t="s">
        <v>903</v>
      </c>
      <c r="U79" s="164"/>
      <c r="V79" s="166" t="s">
        <v>904</v>
      </c>
      <c r="W79" s="164"/>
      <c r="X79" s="164"/>
      <c r="Y79" s="104" t="s">
        <v>904</v>
      </c>
      <c r="Z79" s="164"/>
      <c r="AA79" s="164"/>
      <c r="AB79" s="164"/>
      <c r="AC79" s="164"/>
      <c r="AD79" s="164"/>
      <c r="AE79" s="164"/>
      <c r="AF79" s="167"/>
      <c r="AG79" s="164"/>
      <c r="AH79" s="3"/>
      <c r="AI79" s="3"/>
      <c r="AJ79" s="3"/>
      <c r="AK79" s="3"/>
      <c r="AL79" s="3"/>
    </row>
    <row r="80" customFormat="false" ht="16.5" hidden="false" customHeight="true" outlineLevel="0" collapsed="false">
      <c r="A80" s="94" t="str">
        <f aca="false">H80&amp;J80</f>
        <v>LLC_BI__Spread_Statement_Type__cLLC_BI__Source_Statement__c</v>
      </c>
      <c r="B80" s="95" t="n">
        <f aca="false">IF(N80&lt;&gt;"",  IF(O80&lt;&gt;"", N80&amp;", "&amp;O80,N80),"")</f>
        <v>18</v>
      </c>
      <c r="C80" s="168" t="n">
        <v>37</v>
      </c>
      <c r="D80" s="159" t="s">
        <v>944</v>
      </c>
      <c r="E80" s="134" t="s">
        <v>945</v>
      </c>
      <c r="F80" s="97" t="s">
        <v>899</v>
      </c>
      <c r="G80" s="160" t="s">
        <v>97</v>
      </c>
      <c r="H80" s="161" t="s">
        <v>96</v>
      </c>
      <c r="I80" s="162" t="s">
        <v>802</v>
      </c>
      <c r="J80" s="133" t="s">
        <v>801</v>
      </c>
      <c r="K80" s="163" t="str">
        <f aca="false">_xlfn.CONCAT(H80,".",J80)</f>
        <v>LLC_BI__Spread_Statement_Type__c.LLC_BI__Source_Statement__c</v>
      </c>
      <c r="L80" s="164" t="s">
        <v>991</v>
      </c>
      <c r="M80" s="133" t="s">
        <v>992</v>
      </c>
      <c r="N80" s="179" t="n">
        <v>18</v>
      </c>
      <c r="O80" s="160"/>
      <c r="P80" s="164"/>
      <c r="Q80" s="164"/>
      <c r="R80" s="164"/>
      <c r="S80" s="164"/>
      <c r="T80" s="104" t="s">
        <v>903</v>
      </c>
      <c r="U80" s="164"/>
      <c r="V80" s="166" t="s">
        <v>904</v>
      </c>
      <c r="W80" s="164"/>
      <c r="X80" s="164"/>
      <c r="Y80" s="104" t="s">
        <v>904</v>
      </c>
      <c r="Z80" s="164"/>
      <c r="AA80" s="164"/>
      <c r="AB80" s="164"/>
      <c r="AC80" s="164"/>
      <c r="AD80" s="164"/>
      <c r="AE80" s="164"/>
      <c r="AF80" s="167"/>
      <c r="AG80" s="164"/>
      <c r="AH80" s="3"/>
      <c r="AI80" s="3"/>
      <c r="AJ80" s="3"/>
      <c r="AK80" s="3"/>
      <c r="AL80" s="3"/>
    </row>
    <row r="81" customFormat="false" ht="16.5" hidden="false" customHeight="true" outlineLevel="0" collapsed="false">
      <c r="A81" s="94" t="str">
        <f aca="false">H81&amp;J81</f>
        <v>LLC_BI__Spread_Statement_Type__cName</v>
      </c>
      <c r="B81" s="95" t="n">
        <f aca="false">IF(N81&lt;&gt;"",  IF(O81&lt;&gt;"", N81&amp;", "&amp;O81,N81),"")</f>
        <v>80</v>
      </c>
      <c r="C81" s="168" t="n">
        <v>39</v>
      </c>
      <c r="D81" s="159" t="s">
        <v>905</v>
      </c>
      <c r="E81" s="134" t="s">
        <v>945</v>
      </c>
      <c r="F81" s="97" t="s">
        <v>899</v>
      </c>
      <c r="G81" s="160" t="s">
        <v>97</v>
      </c>
      <c r="H81" s="161" t="s">
        <v>96</v>
      </c>
      <c r="I81" s="162" t="s">
        <v>661</v>
      </c>
      <c r="J81" s="133" t="s">
        <v>28</v>
      </c>
      <c r="K81" s="163" t="str">
        <f aca="false">_xlfn.CONCAT(H81,".",J81)</f>
        <v>LLC_BI__Spread_Statement_Type__c.Name</v>
      </c>
      <c r="L81" s="164"/>
      <c r="M81" s="133" t="s">
        <v>993</v>
      </c>
      <c r="N81" s="179" t="n">
        <v>80</v>
      </c>
      <c r="O81" s="160"/>
      <c r="P81" s="164"/>
      <c r="Q81" s="164"/>
      <c r="R81" s="164"/>
      <c r="S81" s="164"/>
      <c r="T81" s="104" t="s">
        <v>903</v>
      </c>
      <c r="U81" s="164"/>
      <c r="V81" s="166" t="s">
        <v>904</v>
      </c>
      <c r="W81" s="164"/>
      <c r="X81" s="164"/>
      <c r="Y81" s="104" t="s">
        <v>904</v>
      </c>
      <c r="Z81" s="164"/>
      <c r="AA81" s="164"/>
      <c r="AB81" s="164"/>
      <c r="AC81" s="164"/>
      <c r="AD81" s="164"/>
      <c r="AE81" s="164"/>
      <c r="AF81" s="167"/>
      <c r="AG81" s="164"/>
      <c r="AH81" s="3"/>
      <c r="AI81" s="3"/>
      <c r="AJ81" s="3"/>
      <c r="AK81" s="3"/>
      <c r="AL81" s="3"/>
    </row>
    <row r="82" customFormat="false" ht="14.25" hidden="false" customHeight="true" outlineLevel="0" collapsed="false">
      <c r="A82" s="94" t="str">
        <f aca="false">H82&amp;J82</f>
        <v>LLC_BI__Spread_Statement_Type__cLLC_BI__Static_Periods__c</v>
      </c>
      <c r="B82" s="95" t="str">
        <f aca="false">IF(N82&lt;&gt;"",  IF(O82&lt;&gt;"", N82&amp;", "&amp;O82,N82),"")</f>
        <v>Boolean (True/False)</v>
      </c>
      <c r="C82" s="158" t="n">
        <v>42</v>
      </c>
      <c r="D82" s="159"/>
      <c r="E82" s="134" t="s">
        <v>945</v>
      </c>
      <c r="F82" s="97" t="s">
        <v>899</v>
      </c>
      <c r="G82" s="160" t="s">
        <v>97</v>
      </c>
      <c r="H82" s="161" t="s">
        <v>96</v>
      </c>
      <c r="I82" s="162" t="s">
        <v>759</v>
      </c>
      <c r="J82" s="133" t="s">
        <v>758</v>
      </c>
      <c r="K82" s="163" t="str">
        <f aca="false">_xlfn.CONCAT(H82,".",J82)</f>
        <v>LLC_BI__Spread_Statement_Type__c.LLC_BI__Static_Periods__c</v>
      </c>
      <c r="L82" s="164" t="s">
        <v>994</v>
      </c>
      <c r="M82" s="133" t="s">
        <v>927</v>
      </c>
      <c r="N82" s="165" t="s">
        <v>928</v>
      </c>
      <c r="O82" s="160"/>
      <c r="P82" s="164"/>
      <c r="Q82" s="164"/>
      <c r="R82" s="164"/>
      <c r="S82" s="164"/>
      <c r="T82" s="104" t="s">
        <v>903</v>
      </c>
      <c r="U82" s="164"/>
      <c r="V82" s="166" t="s">
        <v>904</v>
      </c>
      <c r="W82" s="164"/>
      <c r="X82" s="164"/>
      <c r="Y82" s="104" t="s">
        <v>904</v>
      </c>
      <c r="Z82" s="164"/>
      <c r="AA82" s="164"/>
      <c r="AB82" s="164"/>
      <c r="AC82" s="164"/>
      <c r="AD82" s="164"/>
      <c r="AE82" s="164"/>
      <c r="AF82" s="167"/>
      <c r="AG82" s="164"/>
      <c r="AH82" s="3"/>
      <c r="AI82" s="3"/>
      <c r="AJ82" s="3"/>
      <c r="AK82" s="3"/>
      <c r="AL82" s="3"/>
    </row>
    <row r="83" customFormat="false" ht="15" hidden="false" customHeight="true" outlineLevel="0" collapsed="false">
      <c r="A83" s="94" t="str">
        <f aca="false">H83&amp;J83</f>
        <v>LLC_BI__Spread_Statement_Type__cLLC_BI__Supports_Common_Sizing__c</v>
      </c>
      <c r="B83" s="95" t="n">
        <f aca="false">IF(N83&lt;&gt;"",  IF(O83&lt;&gt;"", N83&amp;", "&amp;O83,N83),"")</f>
        <v>4</v>
      </c>
      <c r="C83" s="168" t="n">
        <v>43</v>
      </c>
      <c r="D83" s="159" t="s">
        <v>944</v>
      </c>
      <c r="E83" s="134" t="s">
        <v>945</v>
      </c>
      <c r="F83" s="135" t="s">
        <v>899</v>
      </c>
      <c r="G83" s="160" t="s">
        <v>97</v>
      </c>
      <c r="H83" s="161" t="s">
        <v>96</v>
      </c>
      <c r="I83" s="162" t="s">
        <v>787</v>
      </c>
      <c r="J83" s="133" t="s">
        <v>786</v>
      </c>
      <c r="K83" s="163" t="str">
        <f aca="false">_xlfn.CONCAT(H83,".",J83)</f>
        <v>LLC_BI__Spread_Statement_Type__c.LLC_BI__Supports_Common_Sizing__c</v>
      </c>
      <c r="L83" s="164" t="s">
        <v>995</v>
      </c>
      <c r="M83" s="133" t="s">
        <v>982</v>
      </c>
      <c r="N83" s="179" t="n">
        <v>4</v>
      </c>
      <c r="O83" s="160"/>
      <c r="P83" s="164"/>
      <c r="Q83" s="164"/>
      <c r="R83" s="164"/>
      <c r="S83" s="164"/>
      <c r="T83" s="104" t="s">
        <v>903</v>
      </c>
      <c r="U83" s="164"/>
      <c r="V83" s="166" t="s">
        <v>904</v>
      </c>
      <c r="W83" s="164"/>
      <c r="X83" s="164"/>
      <c r="Y83" s="104" t="s">
        <v>904</v>
      </c>
      <c r="Z83" s="164"/>
      <c r="AA83" s="164"/>
      <c r="AB83" s="164"/>
      <c r="AC83" s="164"/>
      <c r="AD83" s="164"/>
      <c r="AE83" s="164"/>
      <c r="AF83" s="167"/>
      <c r="AG83" s="164"/>
      <c r="AH83" s="121"/>
      <c r="AI83" s="121"/>
      <c r="AJ83" s="121"/>
      <c r="AK83" s="121"/>
      <c r="AL83" s="3"/>
    </row>
    <row r="84" customFormat="false" ht="49.5" hidden="false" customHeight="true" outlineLevel="0" collapsed="false">
      <c r="A84" s="94" t="str">
        <f aca="false">H84&amp;J84</f>
        <v>LLC_BI__Spread_Statement_Type__cLLC_BI__Supports_Trend__c</v>
      </c>
      <c r="B84" s="95" t="n">
        <f aca="false">IF(N84&lt;&gt;"",  IF(O84&lt;&gt;"", N84&amp;", "&amp;O84,N84),"")</f>
        <v>4</v>
      </c>
      <c r="C84" s="158" t="n">
        <v>44</v>
      </c>
      <c r="D84" s="159" t="s">
        <v>944</v>
      </c>
      <c r="E84" s="134" t="s">
        <v>945</v>
      </c>
      <c r="F84" s="135" t="s">
        <v>899</v>
      </c>
      <c r="G84" s="160" t="s">
        <v>97</v>
      </c>
      <c r="H84" s="161" t="s">
        <v>96</v>
      </c>
      <c r="I84" s="162" t="s">
        <v>795</v>
      </c>
      <c r="J84" s="133" t="s">
        <v>794</v>
      </c>
      <c r="K84" s="163" t="str">
        <f aca="false">_xlfn.CONCAT(H84,".",J84)</f>
        <v>LLC_BI__Spread_Statement_Type__c.LLC_BI__Supports_Trend__c</v>
      </c>
      <c r="L84" s="164" t="s">
        <v>996</v>
      </c>
      <c r="M84" s="133" t="s">
        <v>982</v>
      </c>
      <c r="N84" s="179" t="n">
        <v>4</v>
      </c>
      <c r="O84" s="160"/>
      <c r="P84" s="164"/>
      <c r="Q84" s="164"/>
      <c r="R84" s="164"/>
      <c r="S84" s="164"/>
      <c r="T84" s="104" t="s">
        <v>903</v>
      </c>
      <c r="U84" s="164"/>
      <c r="V84" s="166" t="s">
        <v>904</v>
      </c>
      <c r="W84" s="164"/>
      <c r="X84" s="164"/>
      <c r="Y84" s="104" t="s">
        <v>904</v>
      </c>
      <c r="Z84" s="164"/>
      <c r="AA84" s="164"/>
      <c r="AB84" s="164"/>
      <c r="AC84" s="164"/>
      <c r="AD84" s="164"/>
      <c r="AE84" s="164"/>
      <c r="AF84" s="167"/>
      <c r="AG84" s="164"/>
      <c r="AH84" s="3"/>
      <c r="AI84" s="3"/>
      <c r="AJ84" s="3"/>
      <c r="AK84" s="3"/>
      <c r="AL84" s="112"/>
    </row>
    <row r="85" customFormat="false" ht="15" hidden="false" customHeight="true" outlineLevel="0" collapsed="false">
      <c r="A85" s="94" t="str">
        <f aca="false">H85&amp;J85</f>
        <v>LLC_BI__Spread_Statement_Type__cLLC_BI__Total_Hide_Currency_Symbol__c</v>
      </c>
      <c r="B85" s="95" t="str">
        <f aca="false">IF(N85&lt;&gt;"",  IF(O85&lt;&gt;"", N85&amp;", "&amp;O85,N85),"")</f>
        <v>Boolean (True/False)</v>
      </c>
      <c r="C85" s="158" t="n">
        <v>45</v>
      </c>
      <c r="D85" s="159" t="s">
        <v>944</v>
      </c>
      <c r="E85" s="134" t="s">
        <v>945</v>
      </c>
      <c r="F85" s="97" t="s">
        <v>899</v>
      </c>
      <c r="G85" s="160" t="s">
        <v>97</v>
      </c>
      <c r="H85" s="161" t="s">
        <v>96</v>
      </c>
      <c r="I85" s="162" t="s">
        <v>762</v>
      </c>
      <c r="J85" s="133" t="s">
        <v>761</v>
      </c>
      <c r="K85" s="163" t="str">
        <f aca="false">_xlfn.CONCAT(H85,".",J85)</f>
        <v>LLC_BI__Spread_Statement_Type__c.LLC_BI__Total_Hide_Currency_Symbol__c</v>
      </c>
      <c r="L85" s="164" t="s">
        <v>997</v>
      </c>
      <c r="M85" s="133" t="s">
        <v>927</v>
      </c>
      <c r="N85" s="165" t="s">
        <v>928</v>
      </c>
      <c r="O85" s="160"/>
      <c r="P85" s="164"/>
      <c r="Q85" s="164"/>
      <c r="R85" s="164"/>
      <c r="S85" s="164"/>
      <c r="T85" s="104" t="s">
        <v>903</v>
      </c>
      <c r="U85" s="164"/>
      <c r="V85" s="166" t="s">
        <v>904</v>
      </c>
      <c r="W85" s="164"/>
      <c r="X85" s="164"/>
      <c r="Y85" s="104" t="s">
        <v>904</v>
      </c>
      <c r="Z85" s="164"/>
      <c r="AA85" s="164"/>
      <c r="AB85" s="164"/>
      <c r="AC85" s="164"/>
      <c r="AD85" s="164"/>
      <c r="AE85" s="164"/>
      <c r="AF85" s="167"/>
      <c r="AG85" s="164"/>
      <c r="AH85" s="3"/>
      <c r="AI85" s="3"/>
      <c r="AJ85" s="3"/>
      <c r="AK85" s="3"/>
      <c r="AL85" s="3"/>
    </row>
    <row r="86" customFormat="false" ht="15" hidden="false" customHeight="true" outlineLevel="0" collapsed="false">
      <c r="A86" s="94" t="str">
        <f aca="false">H86&amp;J86</f>
        <v>LLC_BI__Spread_Statement_Type__cLLC_BI__Total_Row_Name__c</v>
      </c>
      <c r="B86" s="95" t="n">
        <f aca="false">IF(N86&lt;&gt;"",  IF(O86&lt;&gt;"", N86&amp;", "&amp;O86,N86),"")</f>
        <v>255</v>
      </c>
      <c r="C86" s="168" t="n">
        <v>46</v>
      </c>
      <c r="D86" s="159"/>
      <c r="E86" s="134" t="s">
        <v>945</v>
      </c>
      <c r="F86" s="135" t="s">
        <v>899</v>
      </c>
      <c r="G86" s="160" t="s">
        <v>97</v>
      </c>
      <c r="H86" s="161" t="s">
        <v>96</v>
      </c>
      <c r="I86" s="162" t="s">
        <v>766</v>
      </c>
      <c r="J86" s="133" t="s">
        <v>765</v>
      </c>
      <c r="K86" s="163" t="str">
        <f aca="false">_xlfn.CONCAT(H86,".",J86)</f>
        <v>LLC_BI__Spread_Statement_Type__c.LLC_BI__Total_Row_Name__c</v>
      </c>
      <c r="L86" s="164" t="s">
        <v>998</v>
      </c>
      <c r="M86" s="133" t="s">
        <v>925</v>
      </c>
      <c r="N86" s="179" t="n">
        <v>255</v>
      </c>
      <c r="O86" s="160"/>
      <c r="P86" s="164"/>
      <c r="Q86" s="164"/>
      <c r="R86" s="164"/>
      <c r="S86" s="164"/>
      <c r="T86" s="104" t="s">
        <v>903</v>
      </c>
      <c r="U86" s="164"/>
      <c r="V86" s="166" t="s">
        <v>904</v>
      </c>
      <c r="W86" s="164"/>
      <c r="X86" s="164"/>
      <c r="Y86" s="104" t="s">
        <v>904</v>
      </c>
      <c r="Z86" s="164"/>
      <c r="AA86" s="164"/>
      <c r="AB86" s="164"/>
      <c r="AC86" s="164"/>
      <c r="AD86" s="164"/>
      <c r="AE86" s="164"/>
      <c r="AF86" s="167"/>
      <c r="AG86" s="164"/>
      <c r="AH86" s="3"/>
      <c r="AI86" s="3"/>
      <c r="AJ86" s="3"/>
      <c r="AK86" s="3"/>
      <c r="AL86" s="3"/>
    </row>
    <row r="87" customFormat="false" ht="15" hidden="false" customHeight="false" outlineLevel="0" collapsed="false">
      <c r="A87" s="94" t="str">
        <f aca="false">H87&amp;J87</f>
        <v>LLC_BI__Spread_Statement_Type__cLLC_BI__Type__c</v>
      </c>
      <c r="B87" s="95" t="str">
        <f aca="false">IF(N87&lt;&gt;"",  IF(O87&lt;&gt;"", N87&amp;", "&amp;O87,N87),"")</f>
        <v>See picklist options for lengths</v>
      </c>
      <c r="C87" s="158" t="n">
        <v>47</v>
      </c>
      <c r="D87" s="159"/>
      <c r="E87" s="134" t="s">
        <v>945</v>
      </c>
      <c r="F87" s="135" t="s">
        <v>899</v>
      </c>
      <c r="G87" s="160" t="s">
        <v>97</v>
      </c>
      <c r="H87" s="161" t="s">
        <v>96</v>
      </c>
      <c r="I87" s="162" t="s">
        <v>131</v>
      </c>
      <c r="J87" s="133" t="s">
        <v>275</v>
      </c>
      <c r="K87" s="163" t="str">
        <f aca="false">_xlfn.CONCAT(H87,".",J87)</f>
        <v>LLC_BI__Spread_Statement_Type__c.LLC_BI__Type__c</v>
      </c>
      <c r="L87" s="164" t="s">
        <v>999</v>
      </c>
      <c r="M87" s="133" t="s">
        <v>913</v>
      </c>
      <c r="N87" s="186" t="s">
        <v>914</v>
      </c>
      <c r="O87" s="160"/>
      <c r="P87" s="164"/>
      <c r="Q87" s="164"/>
      <c r="R87" s="164"/>
      <c r="S87" s="164"/>
      <c r="T87" s="104" t="s">
        <v>903</v>
      </c>
      <c r="U87" s="164"/>
      <c r="V87" s="166" t="s">
        <v>904</v>
      </c>
      <c r="W87" s="164"/>
      <c r="X87" s="164"/>
      <c r="Y87" s="104" t="s">
        <v>904</v>
      </c>
      <c r="Z87" s="164"/>
      <c r="AA87" s="164"/>
      <c r="AB87" s="164"/>
      <c r="AC87" s="164"/>
      <c r="AD87" s="164"/>
      <c r="AE87" s="164"/>
      <c r="AF87" s="167"/>
      <c r="AG87" s="164"/>
      <c r="AH87" s="3"/>
      <c r="AI87" s="3"/>
      <c r="AJ87" s="3"/>
      <c r="AK87" s="3"/>
      <c r="AL87" s="3"/>
    </row>
    <row r="88" customFormat="false" ht="26.25" hidden="false" customHeight="false" outlineLevel="0" collapsed="false">
      <c r="A88" s="94" t="str">
        <f aca="false">H88&amp;J88</f>
        <v>LLC_BI__Spread_Statement_Record__cLLC_BI__Associated_Parent_Record__c</v>
      </c>
      <c r="B88" s="95" t="n">
        <f aca="false">IF(N88&lt;&gt;"",  IF(O88&lt;&gt;"", N88&amp;", "&amp;O88,N88),"")</f>
        <v>18</v>
      </c>
      <c r="C88" s="96" t="n">
        <v>1</v>
      </c>
      <c r="D88" s="106"/>
      <c r="E88" s="132" t="s">
        <v>945</v>
      </c>
      <c r="F88" s="97" t="s">
        <v>899</v>
      </c>
      <c r="G88" s="3" t="s">
        <v>91</v>
      </c>
      <c r="H88" s="195" t="s">
        <v>90</v>
      </c>
      <c r="I88" s="196" t="s">
        <v>656</v>
      </c>
      <c r="J88" s="197" t="s">
        <v>655</v>
      </c>
      <c r="K88" s="106" t="str">
        <f aca="false">_xlfn.CONCAT(H88,".",J88)</f>
        <v>LLC_BI__Spread_Statement_Record__c.LLC_BI__Associated_Parent_Record__c</v>
      </c>
      <c r="L88" s="198" t="s">
        <v>1000</v>
      </c>
      <c r="M88" s="199" t="s">
        <v>971</v>
      </c>
      <c r="N88" s="200" t="n">
        <v>18</v>
      </c>
      <c r="O88" s="201"/>
      <c r="P88" s="3"/>
      <c r="Q88" s="202"/>
      <c r="R88" s="202"/>
      <c r="S88" s="202"/>
      <c r="T88" s="104" t="s">
        <v>903</v>
      </c>
      <c r="U88" s="106"/>
      <c r="V88" s="104" t="s">
        <v>904</v>
      </c>
      <c r="W88" s="3"/>
      <c r="X88" s="3"/>
      <c r="Y88" s="104" t="s">
        <v>904</v>
      </c>
      <c r="Z88" s="3"/>
      <c r="AA88" s="3"/>
      <c r="AB88" s="3"/>
      <c r="AC88" s="3"/>
      <c r="AD88" s="3"/>
      <c r="AE88" s="3"/>
      <c r="AF88" s="3"/>
      <c r="AG88" s="3"/>
      <c r="AH88" s="3"/>
      <c r="AI88" s="3"/>
      <c r="AJ88" s="3"/>
      <c r="AK88" s="3"/>
    </row>
    <row r="89" customFormat="false" ht="26.25" hidden="false" customHeight="false" outlineLevel="0" collapsed="false">
      <c r="A89" s="94" t="str">
        <f aca="false">H89&amp;J89</f>
        <v>LLC_BI__Spread_Statement_Record__cLLC_BI__Cloned_Source_Row__c</v>
      </c>
      <c r="B89" s="95" t="n">
        <f aca="false">IF(N89&lt;&gt;"",  IF(O89&lt;&gt;"", N89&amp;", "&amp;O89,N89),"")</f>
        <v>18</v>
      </c>
      <c r="C89" s="96" t="n">
        <v>2</v>
      </c>
      <c r="D89" s="159" t="s">
        <v>944</v>
      </c>
      <c r="E89" s="134" t="s">
        <v>945</v>
      </c>
      <c r="F89" s="135" t="s">
        <v>899</v>
      </c>
      <c r="G89" s="3" t="s">
        <v>91</v>
      </c>
      <c r="H89" s="195" t="s">
        <v>90</v>
      </c>
      <c r="I89" s="196" t="s">
        <v>651</v>
      </c>
      <c r="J89" s="197" t="s">
        <v>650</v>
      </c>
      <c r="K89" s="203" t="str">
        <f aca="false">_xlfn.CONCAT(H89,".",J89)</f>
        <v>LLC_BI__Spread_Statement_Record__c.LLC_BI__Cloned_Source_Row__c</v>
      </c>
      <c r="L89" s="198" t="s">
        <v>1001</v>
      </c>
      <c r="M89" s="199" t="s">
        <v>971</v>
      </c>
      <c r="N89" s="204" t="n">
        <v>18</v>
      </c>
      <c r="O89" s="205"/>
      <c r="P89" s="106"/>
      <c r="Q89" s="202"/>
      <c r="R89" s="202"/>
      <c r="S89" s="202"/>
      <c r="T89" s="104" t="s">
        <v>903</v>
      </c>
      <c r="U89" s="106"/>
      <c r="V89" s="104" t="s">
        <v>904</v>
      </c>
      <c r="W89" s="3"/>
      <c r="X89" s="3"/>
      <c r="Y89" s="104" t="s">
        <v>904</v>
      </c>
      <c r="Z89" s="105"/>
      <c r="AA89" s="3"/>
      <c r="AB89" s="3"/>
      <c r="AC89" s="3"/>
      <c r="AD89" s="3"/>
      <c r="AE89" s="3"/>
      <c r="AF89" s="3"/>
      <c r="AG89" s="3"/>
      <c r="AH89" s="3"/>
      <c r="AI89" s="3"/>
      <c r="AJ89" s="3"/>
      <c r="AK89" s="3"/>
    </row>
    <row r="90" customFormat="false" ht="15" hidden="false" customHeight="false" outlineLevel="0" collapsed="false">
      <c r="A90" s="94" t="str">
        <f aca="false">H90&amp;J90</f>
        <v>LLC_BI__Spread_Statement_Record__cCreatedById</v>
      </c>
      <c r="B90" s="95" t="n">
        <f aca="false">IF(N90&lt;&gt;"",  IF(O90&lt;&gt;"", N90&amp;", "&amp;O90,N90),"")</f>
        <v>18</v>
      </c>
      <c r="C90" s="96" t="n">
        <v>3</v>
      </c>
      <c r="D90" s="3" t="s">
        <v>905</v>
      </c>
      <c r="E90" s="134" t="s">
        <v>945</v>
      </c>
      <c r="F90" s="132" t="s">
        <v>945</v>
      </c>
      <c r="G90" s="3" t="s">
        <v>91</v>
      </c>
      <c r="H90" s="195" t="s">
        <v>90</v>
      </c>
      <c r="I90" s="196" t="s">
        <v>906</v>
      </c>
      <c r="J90" s="3" t="s">
        <v>168</v>
      </c>
      <c r="K90" s="106" t="str">
        <f aca="false">_xlfn.CONCAT(H90,".",J90)</f>
        <v>LLC_BI__Spread_Statement_Record__c.CreatedById</v>
      </c>
      <c r="L90" s="198" t="s">
        <v>907</v>
      </c>
      <c r="M90" s="3" t="s">
        <v>908</v>
      </c>
      <c r="N90" s="204" t="n">
        <v>18</v>
      </c>
      <c r="O90" s="205"/>
      <c r="P90" s="95"/>
      <c r="Q90" s="202"/>
      <c r="R90" s="202"/>
      <c r="S90" s="202"/>
      <c r="T90" s="104" t="s">
        <v>903</v>
      </c>
      <c r="U90" s="109"/>
      <c r="V90" s="104" t="s">
        <v>904</v>
      </c>
      <c r="W90" s="110"/>
      <c r="X90" s="110"/>
      <c r="Y90" s="104" t="s">
        <v>904</v>
      </c>
      <c r="Z90" s="111"/>
      <c r="AA90" s="110"/>
      <c r="AB90" s="110"/>
      <c r="AC90" s="110"/>
      <c r="AD90" s="110"/>
      <c r="AE90" s="110"/>
      <c r="AF90" s="110"/>
      <c r="AG90" s="110"/>
      <c r="AH90" s="3"/>
      <c r="AI90" s="3"/>
      <c r="AJ90" s="3"/>
      <c r="AK90" s="3"/>
    </row>
    <row r="91" customFormat="false" ht="15" hidden="false" customHeight="false" outlineLevel="0" collapsed="false">
      <c r="A91" s="94" t="str">
        <f aca="false">H91&amp;J91</f>
        <v>LLC_BI__Spread_Statement_Record__cCreatedDate</v>
      </c>
      <c r="B91" s="95" t="str">
        <f aca="false">IF(N91&lt;&gt;"",  IF(O91&lt;&gt;"", N91&amp;", "&amp;O91,N91),"")</f>
        <v/>
      </c>
      <c r="C91" s="96" t="n">
        <v>4</v>
      </c>
      <c r="D91" s="3" t="s">
        <v>905</v>
      </c>
      <c r="E91" s="134" t="s">
        <v>945</v>
      </c>
      <c r="F91" s="134" t="s">
        <v>945</v>
      </c>
      <c r="G91" s="3" t="s">
        <v>91</v>
      </c>
      <c r="H91" s="195" t="s">
        <v>90</v>
      </c>
      <c r="I91" s="196" t="s">
        <v>165</v>
      </c>
      <c r="J91" s="3" t="s">
        <v>164</v>
      </c>
      <c r="K91" s="106" t="str">
        <f aca="false">_xlfn.CONCAT(H91,".",J91)</f>
        <v>LLC_BI__Spread_Statement_Record__c.CreatedDate</v>
      </c>
      <c r="L91" s="206" t="s">
        <v>909</v>
      </c>
      <c r="M91" s="3" t="s">
        <v>910</v>
      </c>
      <c r="N91" s="204"/>
      <c r="O91" s="205"/>
      <c r="P91" s="95"/>
      <c r="Q91" s="202"/>
      <c r="R91" s="202"/>
      <c r="S91" s="202"/>
      <c r="T91" s="104" t="s">
        <v>903</v>
      </c>
      <c r="U91" s="109"/>
      <c r="V91" s="104" t="s">
        <v>904</v>
      </c>
      <c r="W91" s="110"/>
      <c r="X91" s="110"/>
      <c r="Y91" s="104" t="s">
        <v>904</v>
      </c>
      <c r="Z91" s="111"/>
      <c r="AA91" s="110"/>
      <c r="AB91" s="110"/>
      <c r="AC91" s="110"/>
      <c r="AD91" s="110"/>
      <c r="AE91" s="110"/>
      <c r="AF91" s="110"/>
      <c r="AG91" s="110"/>
      <c r="AH91" s="3"/>
      <c r="AI91" s="3"/>
      <c r="AJ91" s="3"/>
      <c r="AK91" s="3"/>
    </row>
    <row r="92" customFormat="false" ht="15" hidden="false" customHeight="false" outlineLevel="0" collapsed="false">
      <c r="A92" s="94" t="str">
        <f aca="false">H92&amp;J92</f>
        <v>LLC_BI__Spread_Statement_Record__cCurrencyIsoCode</v>
      </c>
      <c r="B92" s="95" t="str">
        <f aca="false">IF(N92&lt;&gt;"",  IF(O92&lt;&gt;"", N92&amp;", "&amp;O92,N92),"")</f>
        <v>See picklist options for lengths</v>
      </c>
      <c r="C92" s="96" t="n">
        <v>5</v>
      </c>
      <c r="D92" s="112"/>
      <c r="E92" s="134" t="s">
        <v>945</v>
      </c>
      <c r="F92" s="97" t="s">
        <v>899</v>
      </c>
      <c r="G92" s="3" t="s">
        <v>91</v>
      </c>
      <c r="H92" s="195" t="s">
        <v>90</v>
      </c>
      <c r="I92" s="207" t="s">
        <v>911</v>
      </c>
      <c r="J92" s="208" t="s">
        <v>160</v>
      </c>
      <c r="K92" s="209" t="str">
        <f aca="false">_xlfn.CONCAT(H92,".",J92)</f>
        <v>LLC_BI__Spread_Statement_Record__c.CurrencyIsoCode</v>
      </c>
      <c r="L92" s="64" t="s">
        <v>912</v>
      </c>
      <c r="M92" s="210" t="s">
        <v>913</v>
      </c>
      <c r="N92" s="211" t="s">
        <v>914</v>
      </c>
      <c r="O92" s="205"/>
      <c r="P92" s="95"/>
      <c r="Q92" s="202"/>
      <c r="R92" s="202"/>
      <c r="S92" s="202"/>
      <c r="T92" s="104" t="s">
        <v>903</v>
      </c>
      <c r="U92" s="109"/>
      <c r="V92" s="104" t="s">
        <v>904</v>
      </c>
      <c r="W92" s="110"/>
      <c r="X92" s="110"/>
      <c r="Y92" s="104" t="s">
        <v>904</v>
      </c>
      <c r="Z92" s="111"/>
      <c r="AA92" s="110"/>
      <c r="AB92" s="110"/>
      <c r="AC92" s="110"/>
      <c r="AD92" s="110"/>
      <c r="AE92" s="110"/>
      <c r="AF92" s="110"/>
      <c r="AG92" s="110"/>
      <c r="AH92" s="3"/>
      <c r="AI92" s="3"/>
      <c r="AJ92" s="3"/>
      <c r="AK92" s="3"/>
    </row>
    <row r="93" customFormat="false" ht="15" hidden="false" customHeight="false" outlineLevel="0" collapsed="false">
      <c r="A93" s="94" t="str">
        <f aca="false">H93&amp;J93</f>
        <v>LLC_BI__Spread_Statement_Record__cLLC_BI__Debit__c</v>
      </c>
      <c r="B93" s="95" t="str">
        <f aca="false">IF(N93&lt;&gt;"",  IF(O93&lt;&gt;"", N93&amp;", "&amp;O93,N93),"")</f>
        <v>Boolean (True/False)</v>
      </c>
      <c r="C93" s="96" t="n">
        <v>6</v>
      </c>
      <c r="D93" s="112"/>
      <c r="E93" s="134" t="s">
        <v>945</v>
      </c>
      <c r="F93" s="97" t="s">
        <v>899</v>
      </c>
      <c r="G93" s="3" t="s">
        <v>91</v>
      </c>
      <c r="H93" s="195" t="s">
        <v>90</v>
      </c>
      <c r="I93" s="207" t="s">
        <v>495</v>
      </c>
      <c r="J93" s="197" t="s">
        <v>494</v>
      </c>
      <c r="K93" s="198" t="str">
        <f aca="false">_xlfn.CONCAT(H93,".",J93)</f>
        <v>LLC_BI__Spread_Statement_Record__c.LLC_BI__Debit__c</v>
      </c>
      <c r="L93" s="112" t="s">
        <v>1002</v>
      </c>
      <c r="M93" s="212" t="s">
        <v>927</v>
      </c>
      <c r="N93" s="165" t="s">
        <v>928</v>
      </c>
      <c r="O93" s="205"/>
      <c r="P93" s="106"/>
      <c r="Q93" s="202"/>
      <c r="R93" s="202"/>
      <c r="S93" s="202"/>
      <c r="T93" s="104" t="s">
        <v>903</v>
      </c>
      <c r="U93" s="106"/>
      <c r="V93" s="104" t="s">
        <v>904</v>
      </c>
      <c r="W93" s="3"/>
      <c r="X93" s="3"/>
      <c r="Y93" s="104" t="s">
        <v>904</v>
      </c>
      <c r="Z93" s="105"/>
      <c r="AA93" s="3"/>
      <c r="AB93" s="3"/>
      <c r="AC93" s="3"/>
      <c r="AD93" s="3"/>
      <c r="AE93" s="3"/>
      <c r="AF93" s="3"/>
      <c r="AG93" s="3"/>
      <c r="AH93" s="3"/>
      <c r="AI93" s="3"/>
      <c r="AJ93" s="3"/>
      <c r="AK93" s="3"/>
    </row>
    <row r="94" customFormat="false" ht="15" hidden="false" customHeight="false" outlineLevel="0" collapsed="false">
      <c r="A94" s="94" t="str">
        <f aca="false">H94&amp;J94</f>
        <v>LLC_BI__Spread_Statement_Record__cLLC_BI__Display_Type__c</v>
      </c>
      <c r="B94" s="95" t="str">
        <f aca="false">IF(N94&lt;&gt;"",  IF(O94&lt;&gt;"", N94&amp;", "&amp;O94,N94),"")</f>
        <v>See picklist options for lengths</v>
      </c>
      <c r="C94" s="96" t="n">
        <v>7</v>
      </c>
      <c r="D94" s="159" t="s">
        <v>944</v>
      </c>
      <c r="E94" s="134" t="s">
        <v>945</v>
      </c>
      <c r="F94" s="135" t="s">
        <v>899</v>
      </c>
      <c r="G94" s="3" t="s">
        <v>91</v>
      </c>
      <c r="H94" s="195" t="s">
        <v>90</v>
      </c>
      <c r="I94" s="196" t="s">
        <v>638</v>
      </c>
      <c r="J94" s="197" t="s">
        <v>637</v>
      </c>
      <c r="K94" s="209" t="str">
        <f aca="false">_xlfn.CONCAT(H94,".",J94)</f>
        <v>LLC_BI__Spread_Statement_Record__c.LLC_BI__Display_Type__c</v>
      </c>
      <c r="L94" s="3" t="s">
        <v>1003</v>
      </c>
      <c r="M94" s="213" t="s">
        <v>913</v>
      </c>
      <c r="N94" s="214" t="s">
        <v>914</v>
      </c>
      <c r="O94" s="215"/>
      <c r="P94" s="3"/>
      <c r="Q94" s="202"/>
      <c r="R94" s="202"/>
      <c r="S94" s="202"/>
      <c r="T94" s="104" t="s">
        <v>903</v>
      </c>
      <c r="U94" s="3"/>
      <c r="V94" s="104" t="s">
        <v>904</v>
      </c>
      <c r="W94" s="3"/>
      <c r="X94" s="3"/>
      <c r="Y94" s="104" t="s">
        <v>904</v>
      </c>
      <c r="Z94" s="3"/>
      <c r="AA94" s="3"/>
      <c r="AB94" s="3"/>
      <c r="AC94" s="3"/>
      <c r="AD94" s="3"/>
      <c r="AE94" s="3"/>
      <c r="AF94" s="3"/>
      <c r="AG94" s="3"/>
      <c r="AH94" s="3"/>
      <c r="AI94" s="3"/>
      <c r="AJ94" s="3"/>
      <c r="AK94" s="3"/>
    </row>
    <row r="95" customFormat="false" ht="15" hidden="false" customHeight="false" outlineLevel="0" collapsed="false">
      <c r="A95" s="94" t="str">
        <f aca="false">H95&amp;J95</f>
        <v>LLC_BI__Spread_Statement_Record__cLLC_BI__Formula_Long_Text__c</v>
      </c>
      <c r="B95" s="95" t="n">
        <f aca="false">IF(N95&lt;&gt;"",  IF(O95&lt;&gt;"", N95&amp;", "&amp;O95,N95),"")</f>
        <v>32768</v>
      </c>
      <c r="C95" s="96" t="n">
        <v>8</v>
      </c>
      <c r="D95" s="3"/>
      <c r="E95" s="134" t="s">
        <v>945</v>
      </c>
      <c r="F95" s="135" t="s">
        <v>899</v>
      </c>
      <c r="G95" s="3" t="s">
        <v>91</v>
      </c>
      <c r="H95" s="216" t="s">
        <v>90</v>
      </c>
      <c r="I95" s="196" t="s">
        <v>579</v>
      </c>
      <c r="J95" s="197" t="s">
        <v>653</v>
      </c>
      <c r="K95" s="198" t="str">
        <f aca="false">_xlfn.CONCAT(H95,".",J95)</f>
        <v>LLC_BI__Spread_Statement_Record__c.LLC_BI__Formula_Long_Text__c</v>
      </c>
      <c r="L95" s="3" t="s">
        <v>1004</v>
      </c>
      <c r="M95" s="212" t="s">
        <v>1005</v>
      </c>
      <c r="N95" s="200" t="n">
        <v>32768</v>
      </c>
      <c r="O95" s="215"/>
      <c r="P95" s="3"/>
      <c r="Q95" s="202"/>
      <c r="R95" s="202"/>
      <c r="S95" s="202"/>
      <c r="T95" s="104" t="s">
        <v>903</v>
      </c>
      <c r="U95" s="3"/>
      <c r="V95" s="104" t="s">
        <v>904</v>
      </c>
      <c r="W95" s="3"/>
      <c r="X95" s="3"/>
      <c r="Y95" s="104" t="s">
        <v>904</v>
      </c>
      <c r="Z95" s="3"/>
      <c r="AA95" s="3"/>
      <c r="AB95" s="3"/>
      <c r="AC95" s="3"/>
      <c r="AD95" s="3"/>
      <c r="AE95" s="3"/>
      <c r="AF95" s="3"/>
      <c r="AG95" s="3"/>
      <c r="AH95" s="3"/>
      <c r="AI95" s="3"/>
      <c r="AJ95" s="3"/>
      <c r="AK95" s="3"/>
    </row>
    <row r="96" customFormat="false" ht="15" hidden="false" customHeight="false" outlineLevel="0" collapsed="false">
      <c r="A96" s="94" t="str">
        <f aca="false">H96&amp;J96</f>
        <v>LLC_BI__Spread_Statement_Record__cLLC_BI__KPI_Type__c</v>
      </c>
      <c r="B96" s="95" t="str">
        <f aca="false">IF(N96&lt;&gt;"",  IF(O96&lt;&gt;"", N96&amp;", "&amp;O96,N96),"")</f>
        <v>See picklist options for lengths</v>
      </c>
      <c r="C96" s="96" t="n">
        <v>9</v>
      </c>
      <c r="D96" s="3"/>
      <c r="E96" s="134" t="s">
        <v>945</v>
      </c>
      <c r="F96" s="97" t="s">
        <v>899</v>
      </c>
      <c r="G96" s="3" t="s">
        <v>91</v>
      </c>
      <c r="H96" s="125" t="s">
        <v>90</v>
      </c>
      <c r="I96" s="196" t="s">
        <v>532</v>
      </c>
      <c r="J96" s="197" t="s">
        <v>531</v>
      </c>
      <c r="K96" s="209" t="str">
        <f aca="false">_xlfn.CONCAT(H96,".",J96)</f>
        <v>LLC_BI__Spread_Statement_Record__c.LLC_BI__KPI_Type__c</v>
      </c>
      <c r="L96" s="3" t="s">
        <v>1006</v>
      </c>
      <c r="M96" s="212" t="s">
        <v>913</v>
      </c>
      <c r="N96" s="186" t="s">
        <v>914</v>
      </c>
      <c r="O96" s="215"/>
      <c r="P96" s="3"/>
      <c r="Q96" s="202"/>
      <c r="R96" s="202"/>
      <c r="S96" s="202"/>
      <c r="T96" s="104" t="s">
        <v>903</v>
      </c>
      <c r="U96" s="3"/>
      <c r="V96" s="104" t="s">
        <v>904</v>
      </c>
      <c r="W96" s="3"/>
      <c r="X96" s="3"/>
      <c r="Y96" s="104" t="s">
        <v>904</v>
      </c>
      <c r="Z96" s="3"/>
      <c r="AA96" s="3"/>
      <c r="AB96" s="3"/>
      <c r="AC96" s="3"/>
      <c r="AD96" s="3"/>
      <c r="AE96" s="3"/>
      <c r="AF96" s="3"/>
      <c r="AG96" s="3"/>
      <c r="AH96" s="3"/>
      <c r="AI96" s="3"/>
      <c r="AJ96" s="3"/>
      <c r="AK96" s="3"/>
    </row>
    <row r="97" customFormat="false" ht="15" hidden="false" customHeight="false" outlineLevel="0" collapsed="false">
      <c r="A97" s="94" t="str">
        <f aca="false">H97&amp;J97</f>
        <v>LLC_BI__Spread_Statement_Record__cId</v>
      </c>
      <c r="B97" s="95" t="n">
        <f aca="false">IF(N97&lt;&gt;"",  IF(O97&lt;&gt;"", N97&amp;", "&amp;O97,N97),"")</f>
        <v>18</v>
      </c>
      <c r="C97" s="96" t="n">
        <v>10</v>
      </c>
      <c r="D97" s="3" t="s">
        <v>905</v>
      </c>
      <c r="E97" s="134" t="s">
        <v>945</v>
      </c>
      <c r="F97" s="132" t="s">
        <v>945</v>
      </c>
      <c r="G97" s="3" t="s">
        <v>91</v>
      </c>
      <c r="H97" s="216" t="s">
        <v>90</v>
      </c>
      <c r="I97" s="196" t="s">
        <v>143</v>
      </c>
      <c r="J97" s="118" t="s">
        <v>143</v>
      </c>
      <c r="K97" s="136" t="str">
        <f aca="false">_xlfn.CONCAT(H97,".",J97)</f>
        <v>LLC_BI__Spread_Statement_Record__c.Id</v>
      </c>
      <c r="L97" s="110" t="s">
        <v>143</v>
      </c>
      <c r="M97" s="109" t="s">
        <v>143</v>
      </c>
      <c r="N97" s="217" t="n">
        <v>18</v>
      </c>
      <c r="O97" s="215"/>
      <c r="P97" s="202" t="s">
        <v>904</v>
      </c>
      <c r="Q97" s="202" t="s">
        <v>904</v>
      </c>
      <c r="R97" s="202" t="s">
        <v>915</v>
      </c>
      <c r="S97" s="202" t="s">
        <v>904</v>
      </c>
      <c r="T97" s="104" t="s">
        <v>903</v>
      </c>
      <c r="U97" s="3"/>
      <c r="V97" s="104" t="s">
        <v>904</v>
      </c>
      <c r="W97" s="3"/>
      <c r="X97" s="3"/>
      <c r="Y97" s="104" t="s">
        <v>904</v>
      </c>
      <c r="Z97" s="3"/>
      <c r="AA97" s="3"/>
      <c r="AB97" s="3"/>
      <c r="AC97" s="3"/>
      <c r="AD97" s="3"/>
      <c r="AE97" s="3"/>
      <c r="AF97" s="3"/>
      <c r="AG97" s="3"/>
      <c r="AH97" s="3"/>
      <c r="AI97" s="3"/>
      <c r="AJ97" s="3"/>
      <c r="AK97" s="3"/>
    </row>
    <row r="98" customFormat="false" ht="75" hidden="false" customHeight="false" outlineLevel="0" collapsed="false">
      <c r="A98" s="94" t="str">
        <f aca="false">H98&amp;J98</f>
        <v>LLC_BI__Spread_Statement_Record__cLLC_BI__Include_In_Total__c</v>
      </c>
      <c r="B98" s="95" t="str">
        <f aca="false">IF(N98&lt;&gt;"",  IF(O98&lt;&gt;"", N98&amp;", "&amp;O98,N98),"")</f>
        <v>Boolean (True/False)</v>
      </c>
      <c r="C98" s="96" t="n">
        <v>11</v>
      </c>
      <c r="D98" s="3"/>
      <c r="E98" s="134" t="s">
        <v>945</v>
      </c>
      <c r="F98" s="135" t="s">
        <v>899</v>
      </c>
      <c r="G98" s="3" t="s">
        <v>91</v>
      </c>
      <c r="H98" s="125" t="s">
        <v>90</v>
      </c>
      <c r="I98" s="196" t="s">
        <v>504</v>
      </c>
      <c r="J98" s="197" t="s">
        <v>503</v>
      </c>
      <c r="K98" s="198" t="str">
        <f aca="false">_xlfn.CONCAT(H98,".",J98)</f>
        <v>LLC_BI__Spread_Statement_Record__c.LLC_BI__Include_In_Total__c</v>
      </c>
      <c r="L98" s="218" t="s">
        <v>1007</v>
      </c>
      <c r="M98" s="219" t="s">
        <v>927</v>
      </c>
      <c r="N98" s="220" t="s">
        <v>928</v>
      </c>
      <c r="O98" s="221"/>
      <c r="P98" s="3"/>
      <c r="Q98" s="202"/>
      <c r="R98" s="202"/>
      <c r="S98" s="202"/>
      <c r="T98" s="104" t="s">
        <v>903</v>
      </c>
      <c r="U98" s="3"/>
      <c r="V98" s="104" t="s">
        <v>904</v>
      </c>
      <c r="W98" s="3"/>
      <c r="X98" s="3"/>
      <c r="Y98" s="104" t="s">
        <v>904</v>
      </c>
      <c r="Z98" s="3"/>
      <c r="AA98" s="3"/>
      <c r="AB98" s="3"/>
      <c r="AC98" s="3"/>
      <c r="AD98" s="3"/>
      <c r="AE98" s="3"/>
      <c r="AF98" s="3"/>
      <c r="AG98" s="3"/>
      <c r="AH98" s="3"/>
      <c r="AI98" s="3"/>
      <c r="AJ98" s="3"/>
      <c r="AK98" s="3"/>
    </row>
    <row r="99" customFormat="false" ht="15" hidden="false" customHeight="false" outlineLevel="0" collapsed="false">
      <c r="A99" s="94" t="str">
        <f aca="false">H99&amp;J99</f>
        <v>LLC_BI__Spread_Statement_Record__cLLC_BI__Is_Linked__c</v>
      </c>
      <c r="B99" s="95" t="n">
        <f aca="false">IF(N99&lt;&gt;"",  IF(O99&lt;&gt;"", N99&amp;", "&amp;O99,N99),"")</f>
        <v>4</v>
      </c>
      <c r="C99" s="96" t="n">
        <v>12</v>
      </c>
      <c r="D99" s="3" t="s">
        <v>944</v>
      </c>
      <c r="E99" s="134" t="s">
        <v>945</v>
      </c>
      <c r="F99" s="97" t="s">
        <v>899</v>
      </c>
      <c r="G99" s="3" t="s">
        <v>91</v>
      </c>
      <c r="H99" s="125" t="s">
        <v>90</v>
      </c>
      <c r="I99" s="56" t="s">
        <v>573</v>
      </c>
      <c r="J99" s="222" t="s">
        <v>572</v>
      </c>
      <c r="K99" s="209" t="str">
        <f aca="false">_xlfn.CONCAT(H99,".",J99)</f>
        <v>LLC_BI__Spread_Statement_Record__c.LLC_BI__Is_Linked__c</v>
      </c>
      <c r="L99" s="3" t="s">
        <v>1008</v>
      </c>
      <c r="M99" s="212" t="s">
        <v>982</v>
      </c>
      <c r="N99" s="217" t="n">
        <v>4</v>
      </c>
      <c r="O99" s="215"/>
      <c r="P99" s="3"/>
      <c r="Q99" s="202"/>
      <c r="R99" s="202"/>
      <c r="S99" s="202"/>
      <c r="T99" s="104" t="s">
        <v>903</v>
      </c>
      <c r="U99" s="3"/>
      <c r="V99" s="104" t="s">
        <v>904</v>
      </c>
      <c r="W99" s="3"/>
      <c r="X99" s="3"/>
      <c r="Y99" s="104" t="s">
        <v>904</v>
      </c>
      <c r="Z99" s="3"/>
      <c r="AA99" s="3"/>
      <c r="AB99" s="3"/>
      <c r="AC99" s="3"/>
      <c r="AD99" s="3"/>
      <c r="AE99" s="3"/>
      <c r="AF99" s="3"/>
      <c r="AG99" s="3"/>
      <c r="AH99" s="3"/>
      <c r="AI99" s="3"/>
      <c r="AJ99" s="3"/>
      <c r="AK99" s="3"/>
    </row>
    <row r="100" customFormat="false" ht="15" hidden="false" customHeight="false" outlineLevel="0" collapsed="false">
      <c r="A100" s="94" t="str">
        <f aca="false">H100&amp;J100</f>
        <v>LLC_BI__Spread_Statement_Record__cLastModifiedById</v>
      </c>
      <c r="B100" s="95" t="n">
        <f aca="false">IF(N100&lt;&gt;"",  IF(O100&lt;&gt;"", N100&amp;", "&amp;O100,N100),"")</f>
        <v>18</v>
      </c>
      <c r="C100" s="96" t="n">
        <v>13</v>
      </c>
      <c r="D100" s="3" t="s">
        <v>905</v>
      </c>
      <c r="E100" s="134" t="s">
        <v>945</v>
      </c>
      <c r="F100" s="132" t="s">
        <v>945</v>
      </c>
      <c r="G100" s="3" t="s">
        <v>91</v>
      </c>
      <c r="H100" s="216" t="s">
        <v>90</v>
      </c>
      <c r="I100" s="56" t="s">
        <v>916</v>
      </c>
      <c r="J100" s="3" t="s">
        <v>175</v>
      </c>
      <c r="K100" s="198" t="str">
        <f aca="false">_xlfn.CONCAT(H100,".",J100)</f>
        <v>LLC_BI__Spread_Statement_Record__c.LastModifiedById</v>
      </c>
      <c r="L100" s="3" t="s">
        <v>917</v>
      </c>
      <c r="M100" s="106" t="s">
        <v>908</v>
      </c>
      <c r="N100" s="217" t="n">
        <v>18</v>
      </c>
      <c r="O100" s="215"/>
      <c r="P100" s="123"/>
      <c r="Q100" s="202"/>
      <c r="R100" s="202"/>
      <c r="S100" s="202"/>
      <c r="T100" s="104" t="s">
        <v>903</v>
      </c>
      <c r="U100" s="110"/>
      <c r="V100" s="104" t="s">
        <v>904</v>
      </c>
      <c r="W100" s="110"/>
      <c r="X100" s="110"/>
      <c r="Y100" s="104" t="s">
        <v>904</v>
      </c>
      <c r="Z100" s="110"/>
      <c r="AA100" s="110"/>
      <c r="AB100" s="110"/>
      <c r="AC100" s="110"/>
      <c r="AD100" s="110"/>
      <c r="AE100" s="110"/>
      <c r="AF100" s="110"/>
      <c r="AG100" s="110"/>
      <c r="AH100" s="3"/>
      <c r="AI100" s="3"/>
      <c r="AJ100" s="3"/>
      <c r="AK100" s="3"/>
    </row>
    <row r="101" customFormat="false" ht="15" hidden="false" customHeight="false" outlineLevel="0" collapsed="false">
      <c r="A101" s="94" t="str">
        <f aca="false">H101&amp;J101</f>
        <v>LLC_BI__Spread_Statement_Record__cLastModifiedDate</v>
      </c>
      <c r="B101" s="95" t="str">
        <f aca="false">IF(N101&lt;&gt;"",  IF(O101&lt;&gt;"", N101&amp;", "&amp;O101,N101),"")</f>
        <v/>
      </c>
      <c r="C101" s="96" t="n">
        <v>14</v>
      </c>
      <c r="D101" s="3" t="s">
        <v>905</v>
      </c>
      <c r="E101" s="134" t="s">
        <v>945</v>
      </c>
      <c r="F101" s="134" t="s">
        <v>945</v>
      </c>
      <c r="G101" s="3" t="s">
        <v>91</v>
      </c>
      <c r="H101" s="216" t="s">
        <v>90</v>
      </c>
      <c r="I101" s="56" t="s">
        <v>173</v>
      </c>
      <c r="J101" s="3" t="s">
        <v>172</v>
      </c>
      <c r="K101" s="198" t="str">
        <f aca="false">_xlfn.CONCAT(H101,".",J101)</f>
        <v>LLC_BI__Spread_Statement_Record__c.LastModifiedDate</v>
      </c>
      <c r="L101" s="3" t="s">
        <v>918</v>
      </c>
      <c r="M101" s="106" t="s">
        <v>910</v>
      </c>
      <c r="N101" s="200"/>
      <c r="O101" s="215"/>
      <c r="P101" s="123"/>
      <c r="Q101" s="202"/>
      <c r="R101" s="202"/>
      <c r="S101" s="202"/>
      <c r="T101" s="104" t="s">
        <v>903</v>
      </c>
      <c r="U101" s="110"/>
      <c r="V101" s="104" t="s">
        <v>904</v>
      </c>
      <c r="W101" s="110"/>
      <c r="X101" s="110"/>
      <c r="Y101" s="104" t="s">
        <v>904</v>
      </c>
      <c r="Z101" s="110"/>
      <c r="AA101" s="110"/>
      <c r="AB101" s="110"/>
      <c r="AC101" s="110"/>
      <c r="AD101" s="110"/>
      <c r="AE101" s="110"/>
      <c r="AF101" s="110"/>
      <c r="AG101" s="110"/>
      <c r="AH101" s="3"/>
      <c r="AI101" s="3"/>
      <c r="AJ101" s="3"/>
      <c r="AK101" s="3"/>
    </row>
    <row r="102" customFormat="false" ht="285" hidden="false" customHeight="false" outlineLevel="0" collapsed="false">
      <c r="A102" s="94" t="str">
        <f aca="false">H102&amp;J102</f>
        <v>LLC_BI__Spread_Statement_Record__cLLC_BI__Linked_Spread_Statement_Record__c</v>
      </c>
      <c r="B102" s="95" t="n">
        <f aca="false">IF(N102&lt;&gt;"",  IF(O102&lt;&gt;"", N102&amp;", "&amp;O102,N102),"")</f>
        <v>18</v>
      </c>
      <c r="C102" s="96" t="n">
        <v>15</v>
      </c>
      <c r="D102" s="3"/>
      <c r="E102" s="134" t="s">
        <v>945</v>
      </c>
      <c r="F102" s="135" t="s">
        <v>899</v>
      </c>
      <c r="G102" s="3" t="s">
        <v>91</v>
      </c>
      <c r="H102" s="125" t="s">
        <v>90</v>
      </c>
      <c r="I102" s="56" t="s">
        <v>599</v>
      </c>
      <c r="J102" s="197" t="s">
        <v>598</v>
      </c>
      <c r="K102" s="198" t="str">
        <f aca="false">_xlfn.CONCAT(H102,".",J102)</f>
        <v>LLC_BI__Spread_Statement_Record__c.LLC_BI__Linked_Spread_Statement_Record__c</v>
      </c>
      <c r="L102" s="3" t="s">
        <v>1009</v>
      </c>
      <c r="M102" s="212" t="s">
        <v>971</v>
      </c>
      <c r="N102" s="200" t="n">
        <v>18</v>
      </c>
      <c r="O102" s="215"/>
      <c r="P102" s="3"/>
      <c r="Q102" s="202"/>
      <c r="R102" s="202"/>
      <c r="S102" s="202"/>
      <c r="T102" s="104" t="s">
        <v>903</v>
      </c>
      <c r="U102" s="3"/>
      <c r="V102" s="104" t="s">
        <v>904</v>
      </c>
      <c r="W102" s="3"/>
      <c r="X102" s="3"/>
      <c r="Y102" s="104" t="s">
        <v>903</v>
      </c>
      <c r="Z102" s="3" t="s">
        <v>1010</v>
      </c>
      <c r="AA102" s="55" t="s">
        <v>1011</v>
      </c>
      <c r="AB102" s="3"/>
      <c r="AC102" s="3"/>
      <c r="AD102" s="3"/>
      <c r="AE102" s="3"/>
      <c r="AF102" s="3"/>
      <c r="AG102" s="3"/>
      <c r="AH102" s="3"/>
      <c r="AI102" s="3"/>
      <c r="AJ102" s="3"/>
      <c r="AK102" s="3"/>
    </row>
    <row r="103" customFormat="false" ht="30" hidden="false" customHeight="false" outlineLevel="0" collapsed="false">
      <c r="A103" s="94" t="str">
        <f aca="false">H103&amp;J103</f>
        <v>LLC_BI__Spread_Statement_Record__cLLC_BI__Linked_Spread_Statement_Total_Group__c</v>
      </c>
      <c r="B103" s="95" t="n">
        <f aca="false">IF(N103&lt;&gt;"",  IF(O103&lt;&gt;"", N103&amp;", "&amp;O103,N103),"")</f>
        <v>18</v>
      </c>
      <c r="C103" s="96" t="n">
        <v>16</v>
      </c>
      <c r="D103" s="3"/>
      <c r="E103" s="134" t="s">
        <v>945</v>
      </c>
      <c r="F103" s="97" t="s">
        <v>899</v>
      </c>
      <c r="G103" s="110" t="s">
        <v>91</v>
      </c>
      <c r="H103" s="216" t="s">
        <v>90</v>
      </c>
      <c r="I103" s="56" t="s">
        <v>602</v>
      </c>
      <c r="J103" s="218" t="s">
        <v>601</v>
      </c>
      <c r="K103" s="209" t="str">
        <f aca="false">_xlfn.CONCAT(H103,".",J103)</f>
        <v>LLC_BI__Spread_Statement_Record__c.LLC_BI__Linked_Spread_Statement_Total_Group__c</v>
      </c>
      <c r="L103" s="3" t="s">
        <v>1009</v>
      </c>
      <c r="M103" s="212" t="s">
        <v>973</v>
      </c>
      <c r="N103" s="200" t="n">
        <v>18</v>
      </c>
      <c r="O103" s="215"/>
      <c r="P103" s="3"/>
      <c r="Q103" s="202"/>
      <c r="R103" s="202"/>
      <c r="S103" s="202"/>
      <c r="T103" s="104" t="s">
        <v>903</v>
      </c>
      <c r="U103" s="3"/>
      <c r="V103" s="104" t="s">
        <v>904</v>
      </c>
      <c r="W103" s="3"/>
      <c r="X103" s="3"/>
      <c r="Y103" s="104" t="s">
        <v>904</v>
      </c>
      <c r="Z103" s="3"/>
      <c r="AA103" s="3"/>
      <c r="AB103" s="3"/>
      <c r="AC103" s="3"/>
      <c r="AD103" s="3"/>
      <c r="AE103" s="3"/>
      <c r="AF103" s="3"/>
      <c r="AG103" s="3"/>
      <c r="AH103" s="3"/>
      <c r="AI103" s="3"/>
      <c r="AJ103" s="3"/>
      <c r="AK103" s="3"/>
    </row>
    <row r="104" customFormat="false" ht="25.5" hidden="false" customHeight="false" outlineLevel="0" collapsed="false">
      <c r="A104" s="94" t="str">
        <f aca="false">H104&amp;J104</f>
        <v>LLC_BI__Spread_Statement_Record__cLLC_BI__lookupKey__c</v>
      </c>
      <c r="B104" s="95" t="n">
        <f aca="false">IF(N104&lt;&gt;"",  IF(O104&lt;&gt;"", N104&amp;", "&amp;O104,N104),"")</f>
        <v>255</v>
      </c>
      <c r="C104" s="96" t="n">
        <v>17</v>
      </c>
      <c r="D104" s="3"/>
      <c r="E104" s="134" t="s">
        <v>945</v>
      </c>
      <c r="F104" s="135" t="s">
        <v>899</v>
      </c>
      <c r="G104" s="3" t="s">
        <v>91</v>
      </c>
      <c r="H104" s="125" t="s">
        <v>90</v>
      </c>
      <c r="I104" s="56" t="s">
        <v>193</v>
      </c>
      <c r="J104" s="197" t="s">
        <v>192</v>
      </c>
      <c r="K104" s="106" t="str">
        <f aca="false">_xlfn.CONCAT(H104,".",J104)</f>
        <v>LLC_BI__Spread_Statement_Record__c.LLC_BI__lookupKey__c</v>
      </c>
      <c r="L104" s="223" t="s">
        <v>958</v>
      </c>
      <c r="M104" s="224" t="s">
        <v>931</v>
      </c>
      <c r="N104" s="200" t="n">
        <v>255</v>
      </c>
      <c r="O104" s="215"/>
      <c r="P104" s="3"/>
      <c r="Q104" s="202"/>
      <c r="R104" s="202"/>
      <c r="S104" s="202"/>
      <c r="T104" s="104" t="s">
        <v>903</v>
      </c>
      <c r="U104" s="3"/>
      <c r="V104" s="104" t="s">
        <v>904</v>
      </c>
      <c r="W104" s="3"/>
      <c r="X104" s="3"/>
      <c r="Y104" s="104" t="s">
        <v>904</v>
      </c>
      <c r="Z104" s="3"/>
      <c r="AA104" s="3"/>
      <c r="AB104" s="3"/>
      <c r="AC104" s="3"/>
      <c r="AD104" s="3"/>
      <c r="AE104" s="3"/>
      <c r="AF104" s="3"/>
      <c r="AG104" s="3"/>
      <c r="AH104" s="3"/>
      <c r="AI104" s="3"/>
      <c r="AJ104" s="3"/>
      <c r="AK104" s="3"/>
    </row>
    <row r="105" customFormat="false" ht="15" hidden="false" customHeight="false" outlineLevel="0" collapsed="false">
      <c r="A105" s="94" t="str">
        <f aca="false">H105&amp;J105</f>
        <v>LLC_BI__Spread_Statement_Record__cLLC_BI__Operation__c</v>
      </c>
      <c r="B105" s="95" t="str">
        <f aca="false">IF(N105&lt;&gt;"",  IF(O105&lt;&gt;"", N105&amp;", "&amp;O105,N105),"")</f>
        <v>See picklist options for lengths</v>
      </c>
      <c r="C105" s="96" t="n">
        <v>18</v>
      </c>
      <c r="D105" s="3"/>
      <c r="E105" s="134" t="s">
        <v>945</v>
      </c>
      <c r="F105" s="97" t="s">
        <v>899</v>
      </c>
      <c r="G105" s="3" t="s">
        <v>91</v>
      </c>
      <c r="H105" s="125" t="s">
        <v>90</v>
      </c>
      <c r="I105" s="56" t="s">
        <v>621</v>
      </c>
      <c r="J105" s="197" t="s">
        <v>620</v>
      </c>
      <c r="K105" s="203" t="str">
        <f aca="false">_xlfn.CONCAT(H105,".",J105)</f>
        <v>LLC_BI__Spread_Statement_Record__c.LLC_BI__Operation__c</v>
      </c>
      <c r="L105" s="105" t="s">
        <v>1012</v>
      </c>
      <c r="M105" s="225" t="s">
        <v>913</v>
      </c>
      <c r="N105" s="186" t="s">
        <v>914</v>
      </c>
      <c r="O105" s="215"/>
      <c r="P105" s="3"/>
      <c r="Q105" s="202"/>
      <c r="R105" s="202"/>
      <c r="S105" s="202"/>
      <c r="T105" s="104" t="s">
        <v>903</v>
      </c>
      <c r="U105" s="3"/>
      <c r="V105" s="104" t="s">
        <v>904</v>
      </c>
      <c r="W105" s="3"/>
      <c r="X105" s="3"/>
      <c r="Y105" s="104" t="s">
        <v>904</v>
      </c>
      <c r="Z105" s="3"/>
      <c r="AA105" s="3"/>
      <c r="AB105" s="3"/>
      <c r="AC105" s="3"/>
      <c r="AD105" s="3"/>
      <c r="AE105" s="3"/>
      <c r="AF105" s="3"/>
      <c r="AG105" s="3"/>
      <c r="AH105" s="3"/>
      <c r="AI105" s="3"/>
      <c r="AJ105" s="3"/>
      <c r="AK105" s="3"/>
    </row>
    <row r="106" customFormat="false" ht="15" hidden="false" customHeight="false" outlineLevel="0" collapsed="false">
      <c r="A106" s="94" t="str">
        <f aca="false">H106&amp;J106</f>
        <v>LLC_BI__Spread_Statement_Record__cLLC_BI__Operation_Add__c</v>
      </c>
      <c r="B106" s="95" t="n">
        <f aca="false">IF(N106&lt;&gt;"",  IF(O106&lt;&gt;"", N106&amp;", "&amp;O106,N106),"")</f>
        <v>4</v>
      </c>
      <c r="C106" s="96" t="n">
        <v>19</v>
      </c>
      <c r="D106" s="159" t="s">
        <v>944</v>
      </c>
      <c r="E106" s="134" t="s">
        <v>945</v>
      </c>
      <c r="F106" s="135" t="s">
        <v>899</v>
      </c>
      <c r="G106" s="3" t="s">
        <v>91</v>
      </c>
      <c r="H106" s="125" t="s">
        <v>90</v>
      </c>
      <c r="I106" s="56" t="s">
        <v>605</v>
      </c>
      <c r="J106" s="197" t="s">
        <v>604</v>
      </c>
      <c r="K106" s="106" t="str">
        <f aca="false">_xlfn.CONCAT(H106,".",J106)</f>
        <v>LLC_BI__Spread_Statement_Record__c.LLC_BI__Operation_Add__c</v>
      </c>
      <c r="L106" s="105" t="s">
        <v>1013</v>
      </c>
      <c r="M106" s="199" t="s">
        <v>982</v>
      </c>
      <c r="N106" s="200" t="n">
        <v>4</v>
      </c>
      <c r="O106" s="215"/>
      <c r="P106" s="3"/>
      <c r="Q106" s="202"/>
      <c r="R106" s="202"/>
      <c r="S106" s="202"/>
      <c r="T106" s="104" t="s">
        <v>903</v>
      </c>
      <c r="U106" s="3"/>
      <c r="V106" s="104" t="s">
        <v>904</v>
      </c>
      <c r="W106" s="3"/>
      <c r="X106" s="3"/>
      <c r="Y106" s="104" t="s">
        <v>904</v>
      </c>
      <c r="Z106" s="3"/>
      <c r="AA106" s="3"/>
      <c r="AB106" s="3"/>
      <c r="AC106" s="3"/>
      <c r="AD106" s="3"/>
      <c r="AE106" s="3"/>
      <c r="AF106" s="3"/>
      <c r="AG106" s="3"/>
      <c r="AH106" s="3"/>
      <c r="AI106" s="3"/>
      <c r="AJ106" s="3"/>
      <c r="AK106" s="3"/>
    </row>
    <row r="107" customFormat="false" ht="15" hidden="false" customHeight="false" outlineLevel="0" collapsed="false">
      <c r="A107" s="94" t="str">
        <f aca="false">H107&amp;J107</f>
        <v>LLC_BI__Spread_Statement_Record__cLLC_BI__Operation_Divide__c</v>
      </c>
      <c r="B107" s="95" t="n">
        <f aca="false">IF(N107&lt;&gt;"",  IF(O107&lt;&gt;"", N107&amp;", "&amp;O107,N107),"")</f>
        <v>4</v>
      </c>
      <c r="C107" s="96" t="n">
        <v>20</v>
      </c>
      <c r="D107" s="159" t="s">
        <v>944</v>
      </c>
      <c r="E107" s="134" t="s">
        <v>945</v>
      </c>
      <c r="F107" s="97" t="s">
        <v>899</v>
      </c>
      <c r="G107" s="3" t="s">
        <v>91</v>
      </c>
      <c r="H107" s="125" t="s">
        <v>90</v>
      </c>
      <c r="I107" s="56" t="s">
        <v>609</v>
      </c>
      <c r="J107" s="197" t="s">
        <v>608</v>
      </c>
      <c r="K107" s="203" t="str">
        <f aca="false">_xlfn.CONCAT(H107,".",J107)</f>
        <v>LLC_BI__Spread_Statement_Record__c.LLC_BI__Operation_Divide__c</v>
      </c>
      <c r="L107" s="105" t="s">
        <v>1014</v>
      </c>
      <c r="M107" s="199" t="s">
        <v>982</v>
      </c>
      <c r="N107" s="200" t="n">
        <v>4</v>
      </c>
      <c r="O107" s="215"/>
      <c r="P107" s="3"/>
      <c r="Q107" s="202"/>
      <c r="R107" s="202"/>
      <c r="S107" s="202"/>
      <c r="T107" s="104" t="s">
        <v>903</v>
      </c>
      <c r="U107" s="3"/>
      <c r="V107" s="104" t="s">
        <v>904</v>
      </c>
      <c r="W107" s="3"/>
      <c r="X107" s="3"/>
      <c r="Y107" s="104" t="s">
        <v>904</v>
      </c>
      <c r="Z107" s="3"/>
      <c r="AA107" s="3"/>
      <c r="AB107" s="3"/>
      <c r="AC107" s="3"/>
      <c r="AD107" s="3"/>
      <c r="AE107" s="3"/>
      <c r="AF107" s="3"/>
      <c r="AG107" s="3"/>
      <c r="AH107" s="3"/>
      <c r="AI107" s="3"/>
      <c r="AJ107" s="3"/>
      <c r="AK107" s="3"/>
    </row>
    <row r="108" customFormat="false" ht="15" hidden="false" customHeight="false" outlineLevel="0" collapsed="false">
      <c r="A108" s="94" t="str">
        <f aca="false">H108&amp;J108</f>
        <v>LLC_BI__Spread_Statement_Record__cLLC_BI__Operation_Multiply__c</v>
      </c>
      <c r="B108" s="95" t="n">
        <f aca="false">IF(N108&lt;&gt;"",  IF(O108&lt;&gt;"", N108&amp;", "&amp;O108,N108),"")</f>
        <v>4</v>
      </c>
      <c r="C108" s="96" t="n">
        <v>21</v>
      </c>
      <c r="D108" s="159" t="s">
        <v>944</v>
      </c>
      <c r="E108" s="134" t="s">
        <v>945</v>
      </c>
      <c r="F108" s="135" t="s">
        <v>899</v>
      </c>
      <c r="G108" s="3" t="s">
        <v>91</v>
      </c>
      <c r="H108" s="125" t="s">
        <v>90</v>
      </c>
      <c r="I108" s="56" t="s">
        <v>613</v>
      </c>
      <c r="J108" s="197" t="s">
        <v>612</v>
      </c>
      <c r="K108" s="106" t="str">
        <f aca="false">_xlfn.CONCAT(H108,".",J108)</f>
        <v>LLC_BI__Spread_Statement_Record__c.LLC_BI__Operation_Multiply__c</v>
      </c>
      <c r="L108" s="105" t="s">
        <v>1015</v>
      </c>
      <c r="M108" s="199" t="s">
        <v>982</v>
      </c>
      <c r="N108" s="200" t="n">
        <v>4</v>
      </c>
      <c r="O108" s="215"/>
      <c r="P108" s="3"/>
      <c r="Q108" s="202"/>
      <c r="R108" s="202"/>
      <c r="S108" s="202"/>
      <c r="T108" s="104" t="s">
        <v>903</v>
      </c>
      <c r="U108" s="3"/>
      <c r="V108" s="104" t="s">
        <v>904</v>
      </c>
      <c r="W108" s="3"/>
      <c r="X108" s="3"/>
      <c r="Y108" s="104" t="s">
        <v>904</v>
      </c>
      <c r="Z108" s="3"/>
      <c r="AA108" s="3"/>
      <c r="AB108" s="3"/>
      <c r="AC108" s="3"/>
      <c r="AD108" s="3"/>
      <c r="AE108" s="3"/>
      <c r="AF108" s="3"/>
      <c r="AG108" s="3"/>
      <c r="AH108" s="3"/>
      <c r="AI108" s="3"/>
      <c r="AJ108" s="3"/>
      <c r="AK108" s="3"/>
    </row>
    <row r="109" customFormat="false" ht="15" hidden="false" customHeight="false" outlineLevel="0" collapsed="false">
      <c r="A109" s="94" t="str">
        <f aca="false">H109&amp;J109</f>
        <v>LLC_BI__Spread_Statement_Record__cLLC_BI__Operation_Subtract__c</v>
      </c>
      <c r="B109" s="95" t="n">
        <f aca="false">IF(N109&lt;&gt;"",  IF(O109&lt;&gt;"", N109&amp;", "&amp;O109,N109),"")</f>
        <v>4</v>
      </c>
      <c r="C109" s="96" t="n">
        <v>22</v>
      </c>
      <c r="D109" s="159" t="s">
        <v>944</v>
      </c>
      <c r="E109" s="134" t="s">
        <v>945</v>
      </c>
      <c r="F109" s="97" t="s">
        <v>899</v>
      </c>
      <c r="G109" s="3" t="s">
        <v>91</v>
      </c>
      <c r="H109" s="125" t="s">
        <v>90</v>
      </c>
      <c r="I109" s="56" t="s">
        <v>617</v>
      </c>
      <c r="J109" s="197" t="s">
        <v>616</v>
      </c>
      <c r="K109" s="203" t="str">
        <f aca="false">_xlfn.CONCAT(H109,".",J109)</f>
        <v>LLC_BI__Spread_Statement_Record__c.LLC_BI__Operation_Subtract__c</v>
      </c>
      <c r="L109" s="105" t="s">
        <v>1016</v>
      </c>
      <c r="M109" s="199" t="s">
        <v>982</v>
      </c>
      <c r="N109" s="200" t="n">
        <v>4</v>
      </c>
      <c r="O109" s="215"/>
      <c r="P109" s="3"/>
      <c r="Q109" s="202"/>
      <c r="R109" s="202"/>
      <c r="S109" s="202"/>
      <c r="T109" s="104" t="s">
        <v>903</v>
      </c>
      <c r="U109" s="3"/>
      <c r="V109" s="104" t="s">
        <v>904</v>
      </c>
      <c r="W109" s="3"/>
      <c r="X109" s="3"/>
      <c r="Y109" s="104" t="s">
        <v>904</v>
      </c>
      <c r="Z109" s="3"/>
      <c r="AA109" s="3"/>
      <c r="AB109" s="3"/>
      <c r="AC109" s="3"/>
      <c r="AD109" s="3"/>
      <c r="AE109" s="3"/>
      <c r="AF109" s="3"/>
      <c r="AG109" s="3"/>
      <c r="AH109" s="3"/>
      <c r="AI109" s="3"/>
      <c r="AJ109" s="3"/>
      <c r="AK109" s="3"/>
    </row>
    <row r="110" customFormat="false" ht="15" hidden="false" customHeight="false" outlineLevel="0" collapsed="false">
      <c r="A110" s="94" t="str">
        <f aca="false">H110&amp;J110</f>
        <v>LLC_BI__Spread_Statement_Record__cLLC_BI__Period_Over_Period_Change__c</v>
      </c>
      <c r="B110" s="95" t="str">
        <f aca="false">IF(N110&lt;&gt;"",  IF(O110&lt;&gt;"", N110&amp;", "&amp;O110,N110),"")</f>
        <v>Boolean (True/False)</v>
      </c>
      <c r="C110" s="96" t="n">
        <v>23</v>
      </c>
      <c r="D110" s="3"/>
      <c r="E110" s="134" t="s">
        <v>945</v>
      </c>
      <c r="F110" s="135" t="s">
        <v>899</v>
      </c>
      <c r="G110" s="3" t="s">
        <v>91</v>
      </c>
      <c r="H110" s="125" t="s">
        <v>90</v>
      </c>
      <c r="I110" s="56" t="s">
        <v>624</v>
      </c>
      <c r="J110" s="197" t="s">
        <v>623</v>
      </c>
      <c r="K110" s="106" t="str">
        <f aca="false">_xlfn.CONCAT(H110,".",J110)</f>
        <v>LLC_BI__Spread_Statement_Record__c.LLC_BI__Period_Over_Period_Change__c</v>
      </c>
      <c r="L110" s="105" t="s">
        <v>1017</v>
      </c>
      <c r="M110" s="199" t="s">
        <v>927</v>
      </c>
      <c r="N110" s="165" t="s">
        <v>928</v>
      </c>
      <c r="O110" s="215"/>
      <c r="P110" s="3"/>
      <c r="Q110" s="202"/>
      <c r="R110" s="202"/>
      <c r="S110" s="202"/>
      <c r="T110" s="104" t="s">
        <v>903</v>
      </c>
      <c r="U110" s="3"/>
      <c r="V110" s="104" t="s">
        <v>904</v>
      </c>
      <c r="W110" s="3"/>
      <c r="X110" s="3"/>
      <c r="Y110" s="104" t="s">
        <v>903</v>
      </c>
      <c r="Z110" s="3" t="s">
        <v>1018</v>
      </c>
      <c r="AA110" s="3" t="s">
        <v>1019</v>
      </c>
      <c r="AB110" s="3"/>
      <c r="AC110" s="3"/>
      <c r="AD110" s="3"/>
      <c r="AE110" s="3"/>
      <c r="AF110" s="3"/>
      <c r="AG110" s="3"/>
      <c r="AH110" s="3"/>
      <c r="AI110" s="3"/>
      <c r="AJ110" s="3"/>
      <c r="AK110" s="3"/>
    </row>
    <row r="111" customFormat="false" ht="15" hidden="false" customHeight="false" outlineLevel="0" collapsed="false">
      <c r="A111" s="94" t="str">
        <f aca="false">H111&amp;J111</f>
        <v>LLC_BI__Spread_Statement_Record__cLLC_BI__Period_Over_Prior_Fiscal_Year__c</v>
      </c>
      <c r="B111" s="95" t="str">
        <f aca="false">IF(N111&lt;&gt;"",  IF(O111&lt;&gt;"", N111&amp;", "&amp;O111,N111),"")</f>
        <v>Boolean (True/False)</v>
      </c>
      <c r="C111" s="96" t="n">
        <v>24</v>
      </c>
      <c r="D111" s="3"/>
      <c r="E111" s="134" t="s">
        <v>945</v>
      </c>
      <c r="F111" s="97" t="s">
        <v>899</v>
      </c>
      <c r="G111" s="3" t="s">
        <v>91</v>
      </c>
      <c r="H111" s="125" t="s">
        <v>90</v>
      </c>
      <c r="I111" s="56" t="s">
        <v>642</v>
      </c>
      <c r="J111" s="197" t="s">
        <v>641</v>
      </c>
      <c r="K111" s="203" t="str">
        <f aca="false">_xlfn.CONCAT(H111,".",J111)</f>
        <v>LLC_BI__Spread_Statement_Record__c.LLC_BI__Period_Over_Prior_Fiscal_Year__c</v>
      </c>
      <c r="L111" s="105" t="s">
        <v>1020</v>
      </c>
      <c r="M111" s="199" t="s">
        <v>927</v>
      </c>
      <c r="N111" s="165" t="s">
        <v>928</v>
      </c>
      <c r="O111" s="215"/>
      <c r="P111" s="3"/>
      <c r="Q111" s="202"/>
      <c r="R111" s="202"/>
      <c r="S111" s="202"/>
      <c r="T111" s="104" t="s">
        <v>903</v>
      </c>
      <c r="U111" s="3"/>
      <c r="V111" s="104" t="s">
        <v>904</v>
      </c>
      <c r="W111" s="3"/>
      <c r="X111" s="3"/>
      <c r="Y111" s="104" t="s">
        <v>904</v>
      </c>
      <c r="Z111" s="3"/>
      <c r="AA111" s="3"/>
      <c r="AB111" s="3"/>
      <c r="AC111" s="3"/>
      <c r="AD111" s="3"/>
      <c r="AE111" s="3"/>
      <c r="AF111" s="3"/>
      <c r="AG111" s="3"/>
      <c r="AH111" s="3"/>
      <c r="AI111" s="3"/>
      <c r="AJ111" s="3"/>
      <c r="AK111" s="3"/>
    </row>
    <row r="112" customFormat="false" ht="15" hidden="false" customHeight="false" outlineLevel="0" collapsed="false">
      <c r="A112" s="94" t="str">
        <f aca="false">H112&amp;J112</f>
        <v>LLC_BI__Spread_Statement_Record__cLLC_BI__Prior_Fiscal_Year__c</v>
      </c>
      <c r="B112" s="95" t="str">
        <f aca="false">IF(N112&lt;&gt;"",  IF(O112&lt;&gt;"", N112&amp;", "&amp;O112,N112),"")</f>
        <v>Boolean (True/False)</v>
      </c>
      <c r="C112" s="96" t="n">
        <v>25</v>
      </c>
      <c r="D112" s="3"/>
      <c r="E112" s="134" t="s">
        <v>945</v>
      </c>
      <c r="F112" s="135" t="s">
        <v>899</v>
      </c>
      <c r="G112" s="3" t="s">
        <v>91</v>
      </c>
      <c r="H112" s="125" t="s">
        <v>90</v>
      </c>
      <c r="I112" s="56" t="s">
        <v>635</v>
      </c>
      <c r="J112" s="197" t="s">
        <v>634</v>
      </c>
      <c r="K112" s="106" t="str">
        <f aca="false">_xlfn.CONCAT(H112,".",J112)</f>
        <v>LLC_BI__Spread_Statement_Record__c.LLC_BI__Prior_Fiscal_Year__c</v>
      </c>
      <c r="L112" s="105" t="s">
        <v>1021</v>
      </c>
      <c r="M112" s="199" t="s">
        <v>927</v>
      </c>
      <c r="N112" s="165" t="s">
        <v>928</v>
      </c>
      <c r="O112" s="215"/>
      <c r="P112" s="106"/>
      <c r="Q112" s="202"/>
      <c r="R112" s="202"/>
      <c r="S112" s="202"/>
      <c r="T112" s="104" t="s">
        <v>903</v>
      </c>
      <c r="U112" s="3"/>
      <c r="V112" s="104" t="s">
        <v>904</v>
      </c>
      <c r="W112" s="3"/>
      <c r="X112" s="3"/>
      <c r="Y112" s="104" t="s">
        <v>904</v>
      </c>
      <c r="Z112" s="3"/>
      <c r="AA112" s="3"/>
      <c r="AB112" s="3"/>
      <c r="AC112" s="3"/>
      <c r="AD112" s="3"/>
      <c r="AE112" s="3"/>
      <c r="AF112" s="3"/>
      <c r="AG112" s="3"/>
      <c r="AH112" s="3"/>
      <c r="AI112" s="3"/>
      <c r="AJ112" s="3"/>
      <c r="AK112" s="3"/>
    </row>
    <row r="113" customFormat="false" ht="15" hidden="false" customHeight="false" outlineLevel="0" collapsed="false">
      <c r="A113" s="94" t="str">
        <f aca="false">H113&amp;J113</f>
        <v>LLC_BI__Spread_Statement_Record__cLLC_BI__Record_Type__c</v>
      </c>
      <c r="B113" s="95" t="str">
        <f aca="false">IF(N113&lt;&gt;"",  IF(O113&lt;&gt;"", N113&amp;", "&amp;O113,N113),"")</f>
        <v>See picklist options for lengths</v>
      </c>
      <c r="C113" s="96" t="n">
        <v>26</v>
      </c>
      <c r="D113" s="3"/>
      <c r="E113" s="134" t="s">
        <v>945</v>
      </c>
      <c r="F113" s="97" t="s">
        <v>899</v>
      </c>
      <c r="G113" s="3" t="s">
        <v>91</v>
      </c>
      <c r="H113" s="125" t="s">
        <v>90</v>
      </c>
      <c r="I113" s="56" t="s">
        <v>632</v>
      </c>
      <c r="J113" s="197" t="s">
        <v>631</v>
      </c>
      <c r="K113" s="203" t="str">
        <f aca="false">_xlfn.CONCAT(H113,".",J113)</f>
        <v>LLC_BI__Spread_Statement_Record__c.LLC_BI__Record_Type__c</v>
      </c>
      <c r="L113" s="105" t="s">
        <v>1022</v>
      </c>
      <c r="M113" s="226" t="s">
        <v>913</v>
      </c>
      <c r="N113" s="186" t="s">
        <v>914</v>
      </c>
      <c r="O113" s="221"/>
      <c r="P113" s="227"/>
      <c r="Q113" s="228"/>
      <c r="R113" s="228"/>
      <c r="S113" s="228"/>
      <c r="T113" s="104" t="s">
        <v>903</v>
      </c>
      <c r="U113" s="112"/>
      <c r="V113" s="104" t="s">
        <v>904</v>
      </c>
      <c r="W113" s="3"/>
      <c r="X113" s="3"/>
      <c r="Y113" s="104" t="s">
        <v>904</v>
      </c>
      <c r="Z113" s="3"/>
      <c r="AA113" s="3"/>
      <c r="AB113" s="3"/>
      <c r="AC113" s="3"/>
      <c r="AD113" s="3"/>
      <c r="AE113" s="3"/>
      <c r="AF113" s="3"/>
      <c r="AG113" s="3"/>
      <c r="AH113" s="3"/>
      <c r="AI113" s="3"/>
      <c r="AJ113" s="3"/>
      <c r="AK113" s="3"/>
    </row>
    <row r="114" customFormat="false" ht="15" hidden="false" customHeight="false" outlineLevel="0" collapsed="false">
      <c r="A114" s="94" t="str">
        <f aca="false">H114&amp;J114</f>
        <v>LLC_BI__Spread_Statement_Record__cLLC_BI__Row_Number__c</v>
      </c>
      <c r="B114" s="95" t="str">
        <f aca="false">IF(N114&lt;&gt;"",  IF(O114&lt;&gt;"", N114&amp;", "&amp;O114,N114),"")</f>
        <v>18, 0</v>
      </c>
      <c r="C114" s="96" t="n">
        <v>27</v>
      </c>
      <c r="D114" s="159" t="s">
        <v>944</v>
      </c>
      <c r="E114" s="134" t="s">
        <v>945</v>
      </c>
      <c r="F114" s="135" t="s">
        <v>899</v>
      </c>
      <c r="G114" s="3" t="s">
        <v>91</v>
      </c>
      <c r="H114" s="125" t="s">
        <v>90</v>
      </c>
      <c r="I114" s="56" t="s">
        <v>511</v>
      </c>
      <c r="J114" s="197" t="s">
        <v>510</v>
      </c>
      <c r="K114" s="106" t="str">
        <f aca="false">_xlfn.CONCAT(H114,".",J114)</f>
        <v>LLC_BI__Spread_Statement_Record__c.LLC_BI__Row_Number__c</v>
      </c>
      <c r="L114" s="105" t="s">
        <v>1023</v>
      </c>
      <c r="M114" s="199" t="s">
        <v>990</v>
      </c>
      <c r="N114" s="217" t="n">
        <v>18</v>
      </c>
      <c r="O114" s="215" t="n">
        <v>0</v>
      </c>
      <c r="P114" s="3"/>
      <c r="Q114" s="202"/>
      <c r="R114" s="202"/>
      <c r="S114" s="202"/>
      <c r="T114" s="104" t="s">
        <v>903</v>
      </c>
      <c r="U114" s="3"/>
      <c r="V114" s="119" t="s">
        <v>903</v>
      </c>
      <c r="W114" s="3"/>
      <c r="X114" s="3"/>
      <c r="Y114" s="104" t="s">
        <v>904</v>
      </c>
      <c r="Z114" s="3"/>
      <c r="AA114" s="3"/>
      <c r="AB114" s="3"/>
      <c r="AC114" s="3"/>
      <c r="AD114" s="3"/>
      <c r="AE114" s="3"/>
      <c r="AF114" s="3"/>
      <c r="AG114" s="3"/>
      <c r="AH114" s="3"/>
      <c r="AI114" s="3"/>
      <c r="AJ114" s="3"/>
      <c r="AK114" s="3"/>
    </row>
    <row r="115" customFormat="false" ht="26.25" hidden="false" customHeight="false" outlineLevel="0" collapsed="false">
      <c r="A115" s="94" t="str">
        <f aca="false">H115&amp;J115</f>
        <v>LLC_BI__Spread_Statement_Record__cLLC_BI__Source_Row__c</v>
      </c>
      <c r="B115" s="95" t="n">
        <f aca="false">IF(N115&lt;&gt;"",  IF(O115&lt;&gt;"", N115&amp;", "&amp;O115,N115),"")</f>
        <v>18</v>
      </c>
      <c r="C115" s="96" t="n">
        <v>28</v>
      </c>
      <c r="D115" s="159" t="s">
        <v>944</v>
      </c>
      <c r="E115" s="134" t="s">
        <v>945</v>
      </c>
      <c r="F115" s="97" t="s">
        <v>899</v>
      </c>
      <c r="G115" s="3" t="s">
        <v>91</v>
      </c>
      <c r="H115" s="125" t="s">
        <v>90</v>
      </c>
      <c r="I115" s="56" t="s">
        <v>648</v>
      </c>
      <c r="J115" s="197" t="s">
        <v>647</v>
      </c>
      <c r="K115" s="203" t="str">
        <f aca="false">_xlfn.CONCAT(H115,".",J115)</f>
        <v>LLC_BI__Spread_Statement_Record__c.LLC_BI__Source_Row__c</v>
      </c>
      <c r="L115" s="105" t="s">
        <v>1024</v>
      </c>
      <c r="M115" s="199" t="s">
        <v>971</v>
      </c>
      <c r="N115" s="217" t="n">
        <v>18</v>
      </c>
      <c r="O115" s="215"/>
      <c r="P115" s="3"/>
      <c r="Q115" s="202"/>
      <c r="R115" s="202"/>
      <c r="S115" s="202"/>
      <c r="T115" s="104" t="s">
        <v>903</v>
      </c>
      <c r="U115" s="3"/>
      <c r="V115" s="104" t="s">
        <v>904</v>
      </c>
      <c r="W115" s="3"/>
      <c r="X115" s="3"/>
      <c r="Y115" s="104" t="s">
        <v>904</v>
      </c>
      <c r="Z115" s="3"/>
      <c r="AA115" s="3"/>
      <c r="AB115" s="3"/>
      <c r="AC115" s="3"/>
      <c r="AD115" s="3"/>
      <c r="AE115" s="3"/>
      <c r="AF115" s="3"/>
      <c r="AG115" s="3"/>
      <c r="AH115" s="3"/>
      <c r="AI115" s="3"/>
      <c r="AJ115" s="3"/>
      <c r="AK115" s="3"/>
    </row>
    <row r="116" customFormat="false" ht="15" hidden="false" customHeight="false" outlineLevel="0" collapsed="false">
      <c r="A116" s="94" t="str">
        <f aca="false">H116&amp;J116</f>
        <v>LLC_BI__Spread_Statement_Record__cName</v>
      </c>
      <c r="B116" s="95" t="n">
        <f aca="false">IF(N116&lt;&gt;"",  IF(O116&lt;&gt;"", N116&amp;", "&amp;O116,N116),"")</f>
        <v>80</v>
      </c>
      <c r="C116" s="96" t="n">
        <v>29</v>
      </c>
      <c r="D116" s="3" t="s">
        <v>905</v>
      </c>
      <c r="E116" s="134" t="s">
        <v>945</v>
      </c>
      <c r="F116" s="135" t="s">
        <v>899</v>
      </c>
      <c r="G116" s="3" t="s">
        <v>91</v>
      </c>
      <c r="H116" s="125" t="s">
        <v>90</v>
      </c>
      <c r="I116" s="56" t="s">
        <v>1025</v>
      </c>
      <c r="J116" s="3" t="s">
        <v>28</v>
      </c>
      <c r="K116" s="203" t="str">
        <f aca="false">_xlfn.CONCAT(H116,".",J116)</f>
        <v>LLC_BI__Spread_Statement_Record__c.Name</v>
      </c>
      <c r="L116" s="105" t="s">
        <v>583</v>
      </c>
      <c r="M116" s="3" t="s">
        <v>925</v>
      </c>
      <c r="N116" s="186" t="n">
        <v>80</v>
      </c>
      <c r="O116" s="64"/>
      <c r="P116" s="3"/>
      <c r="Q116" s="3"/>
      <c r="R116" s="3"/>
      <c r="S116" s="3"/>
      <c r="T116" s="104" t="s">
        <v>903</v>
      </c>
      <c r="U116" s="3"/>
      <c r="V116" s="104" t="s">
        <v>904</v>
      </c>
      <c r="W116" s="3"/>
      <c r="X116" s="3"/>
      <c r="Y116" s="104" t="s">
        <v>904</v>
      </c>
      <c r="Z116" s="3"/>
      <c r="AA116" s="3"/>
      <c r="AB116" s="3"/>
      <c r="AC116" s="3"/>
      <c r="AD116" s="3"/>
      <c r="AE116" s="3"/>
      <c r="AF116" s="3"/>
      <c r="AG116" s="3"/>
      <c r="AH116" s="3"/>
      <c r="AI116" s="3"/>
      <c r="AJ116" s="3"/>
      <c r="AK116" s="3"/>
    </row>
    <row r="117" customFormat="false" ht="30" hidden="false" customHeight="false" outlineLevel="0" collapsed="false">
      <c r="A117" s="94" t="str">
        <f aca="false">H117&amp;J117</f>
        <v>LLC_BI__Spread_Statement_Record__cLLC_BI__Spread_Statement_Record_Total__c</v>
      </c>
      <c r="B117" s="95" t="n">
        <f aca="false">IF(N117&lt;&gt;"",  IF(O117&lt;&gt;"", N117&amp;", "&amp;O117,N117),"")</f>
        <v>18</v>
      </c>
      <c r="C117" s="96" t="n">
        <v>30</v>
      </c>
      <c r="D117" s="159" t="s">
        <v>944</v>
      </c>
      <c r="E117" s="134" t="s">
        <v>945</v>
      </c>
      <c r="F117" s="97" t="s">
        <v>899</v>
      </c>
      <c r="G117" s="3" t="s">
        <v>91</v>
      </c>
      <c r="H117" s="125" t="s">
        <v>90</v>
      </c>
      <c r="I117" s="229" t="s">
        <v>628</v>
      </c>
      <c r="J117" s="230" t="s">
        <v>99</v>
      </c>
      <c r="K117" s="227" t="str">
        <f aca="false">_xlfn.CONCAT(H117,".",J117)</f>
        <v>LLC_BI__Spread_Statement_Record__c.LLC_BI__Spread_Statement_Record_Total__c</v>
      </c>
      <c r="L117" s="231" t="s">
        <v>1026</v>
      </c>
      <c r="M117" s="226" t="s">
        <v>973</v>
      </c>
      <c r="N117" s="232" t="n">
        <v>18</v>
      </c>
      <c r="O117" s="221"/>
      <c r="P117" s="112"/>
      <c r="Q117" s="228"/>
      <c r="R117" s="228"/>
      <c r="S117" s="228"/>
      <c r="T117" s="128" t="s">
        <v>903</v>
      </c>
      <c r="U117" s="112"/>
      <c r="V117" s="128" t="s">
        <v>903</v>
      </c>
      <c r="W117" s="112"/>
      <c r="X117" s="112"/>
      <c r="Y117" s="128" t="s">
        <v>904</v>
      </c>
      <c r="Z117" s="112"/>
      <c r="AA117" s="112"/>
      <c r="AB117" s="112"/>
      <c r="AC117" s="112"/>
      <c r="AD117" s="112"/>
      <c r="AE117" s="112"/>
      <c r="AF117" s="112"/>
      <c r="AG117" s="112"/>
      <c r="AH117" s="3"/>
      <c r="AI117" s="3"/>
      <c r="AJ117" s="3"/>
      <c r="AK117" s="3"/>
    </row>
    <row r="118" customFormat="false" ht="25.5" hidden="false" customHeight="false" outlineLevel="0" collapsed="false">
      <c r="A118" s="94" t="str">
        <f aca="false">H118&amp;J118</f>
        <v>LLC_BI__Spread_Statement_Record__cLLC_BI__Spread_Statement_Type__c</v>
      </c>
      <c r="B118" s="95" t="n">
        <f aca="false">IF(N118&lt;&gt;"",  IF(O118&lt;&gt;"", N118&amp;", "&amp;O118,N118),"")</f>
        <v>18</v>
      </c>
      <c r="C118" s="96" t="n">
        <v>31</v>
      </c>
      <c r="D118" s="159" t="s">
        <v>944</v>
      </c>
      <c r="E118" s="134" t="s">
        <v>945</v>
      </c>
      <c r="F118" s="135" t="s">
        <v>899</v>
      </c>
      <c r="G118" s="3" t="s">
        <v>91</v>
      </c>
      <c r="H118" s="125" t="s">
        <v>90</v>
      </c>
      <c r="I118" s="56" t="s">
        <v>352</v>
      </c>
      <c r="J118" s="233" t="s">
        <v>96</v>
      </c>
      <c r="K118" s="64" t="str">
        <f aca="false">_xlfn.CONCAT(H118,".",J118)</f>
        <v>LLC_BI__Spread_Statement_Record__c.LLC_BI__Spread_Statement_Type__c</v>
      </c>
      <c r="L118" s="106" t="s">
        <v>1027</v>
      </c>
      <c r="M118" s="224" t="s">
        <v>1028</v>
      </c>
      <c r="N118" s="217" t="n">
        <v>18</v>
      </c>
      <c r="O118" s="215"/>
      <c r="P118" s="3"/>
      <c r="Q118" s="202"/>
      <c r="R118" s="202"/>
      <c r="S118" s="202"/>
      <c r="T118" s="104" t="s">
        <v>903</v>
      </c>
      <c r="U118" s="3"/>
      <c r="V118" s="104" t="s">
        <v>904</v>
      </c>
      <c r="W118" s="3"/>
      <c r="X118" s="3"/>
      <c r="Y118" s="104" t="s">
        <v>904</v>
      </c>
      <c r="Z118" s="3"/>
      <c r="AA118" s="3"/>
      <c r="AB118" s="3"/>
      <c r="AC118" s="3"/>
      <c r="AD118" s="3"/>
      <c r="AE118" s="3"/>
      <c r="AF118" s="3"/>
      <c r="AG118" s="3"/>
      <c r="AH118" s="3"/>
      <c r="AI118" s="3"/>
      <c r="AJ118" s="3"/>
      <c r="AK118" s="3"/>
    </row>
    <row r="119" customFormat="false" ht="30" hidden="false" customHeight="false" outlineLevel="0" collapsed="false">
      <c r="A119" s="94" t="str">
        <f aca="false">H119&amp;J119</f>
        <v>LLC_BI__Spread_Statement_Record_Total__cCreatedById</v>
      </c>
      <c r="B119" s="95" t="n">
        <f aca="false">IF(N119&lt;&gt;"",  IF(O119&lt;&gt;"", N119&amp;", "&amp;O119,N119),"")</f>
        <v>18</v>
      </c>
      <c r="C119" s="96" t="n">
        <v>1</v>
      </c>
      <c r="D119" s="3" t="s">
        <v>905</v>
      </c>
      <c r="E119" s="132" t="s">
        <v>945</v>
      </c>
      <c r="F119" s="132" t="s">
        <v>945</v>
      </c>
      <c r="G119" s="234" t="s">
        <v>100</v>
      </c>
      <c r="H119" s="99" t="s">
        <v>99</v>
      </c>
      <c r="I119" s="120" t="s">
        <v>906</v>
      </c>
      <c r="J119" s="117" t="s">
        <v>168</v>
      </c>
      <c r="K119" s="121" t="str">
        <f aca="false">_xlfn.CONCAT(H119,".",J119)</f>
        <v>LLC_BI__Spread_Statement_Record_Total__c.CreatedById</v>
      </c>
      <c r="L119" s="117" t="s">
        <v>907</v>
      </c>
      <c r="M119" s="117" t="s">
        <v>908</v>
      </c>
      <c r="N119" s="235" t="n">
        <v>18</v>
      </c>
      <c r="O119" s="122"/>
      <c r="P119" s="236"/>
      <c r="Q119" s="236"/>
      <c r="R119" s="236"/>
      <c r="S119" s="237"/>
      <c r="T119" s="104" t="s">
        <v>903</v>
      </c>
      <c r="U119" s="238"/>
      <c r="V119" s="104" t="s">
        <v>904</v>
      </c>
      <c r="W119" s="237"/>
      <c r="X119" s="239"/>
      <c r="Y119" s="104" t="s">
        <v>904</v>
      </c>
      <c r="Z119" s="239"/>
      <c r="AA119" s="239"/>
      <c r="AB119" s="239"/>
      <c r="AC119" s="239"/>
      <c r="AD119" s="239"/>
      <c r="AE119" s="239"/>
      <c r="AF119" s="239"/>
      <c r="AG119" s="110"/>
      <c r="AH119" s="3"/>
      <c r="AI119" s="3"/>
      <c r="AJ119" s="3"/>
      <c r="AK119" s="3"/>
    </row>
    <row r="120" customFormat="false" ht="30" hidden="false" customHeight="false" outlineLevel="0" collapsed="false">
      <c r="A120" s="94" t="str">
        <f aca="false">H120&amp;J120</f>
        <v>LLC_BI__Spread_Statement_Record_Total__cCreatedDate</v>
      </c>
      <c r="B120" s="95" t="str">
        <f aca="false">IF(N120&lt;&gt;"",  IF(O120&lt;&gt;"", N120&amp;", "&amp;O120,N120),"")</f>
        <v/>
      </c>
      <c r="C120" s="96" t="n">
        <v>2</v>
      </c>
      <c r="D120" s="3" t="s">
        <v>905</v>
      </c>
      <c r="E120" s="134" t="s">
        <v>945</v>
      </c>
      <c r="F120" s="134" t="s">
        <v>945</v>
      </c>
      <c r="G120" s="110" t="s">
        <v>100</v>
      </c>
      <c r="H120" s="99" t="s">
        <v>99</v>
      </c>
      <c r="I120" s="56" t="s">
        <v>165</v>
      </c>
      <c r="J120" s="105" t="s">
        <v>164</v>
      </c>
      <c r="K120" s="3" t="str">
        <f aca="false">_xlfn.CONCAT(H120,".",J120)</f>
        <v>LLC_BI__Spread_Statement_Record_Total__c.CreatedDate</v>
      </c>
      <c r="L120" s="106" t="s">
        <v>909</v>
      </c>
      <c r="M120" s="3" t="s">
        <v>910</v>
      </c>
      <c r="N120" s="107"/>
      <c r="O120" s="107"/>
      <c r="P120" s="95"/>
      <c r="Q120" s="95"/>
      <c r="R120" s="95"/>
      <c r="S120" s="109"/>
      <c r="T120" s="104" t="s">
        <v>903</v>
      </c>
      <c r="U120" s="136"/>
      <c r="V120" s="104" t="s">
        <v>904</v>
      </c>
      <c r="W120" s="109"/>
      <c r="X120" s="110"/>
      <c r="Y120" s="104" t="s">
        <v>904</v>
      </c>
      <c r="Z120" s="111"/>
      <c r="AA120" s="110"/>
      <c r="AB120" s="110"/>
      <c r="AC120" s="110"/>
      <c r="AD120" s="110"/>
      <c r="AE120" s="110"/>
      <c r="AF120" s="110"/>
      <c r="AG120" s="110"/>
      <c r="AH120" s="112"/>
      <c r="AI120" s="112"/>
      <c r="AJ120" s="3"/>
      <c r="AK120" s="3"/>
    </row>
    <row r="121" customFormat="false" ht="30" hidden="false" customHeight="false" outlineLevel="0" collapsed="false">
      <c r="A121" s="94" t="str">
        <f aca="false">H121&amp;J121</f>
        <v>LLC_BI__Spread_Statement_Record_Total__cCurrencyIsoCode</v>
      </c>
      <c r="B121" s="95" t="str">
        <f aca="false">IF(N121&lt;&gt;"",  IF(O121&lt;&gt;"", N121&amp;", "&amp;O121,N121),"")</f>
        <v>See picklist options for lengths</v>
      </c>
      <c r="C121" s="96" t="n">
        <v>3</v>
      </c>
      <c r="D121" s="3"/>
      <c r="E121" s="134" t="s">
        <v>945</v>
      </c>
      <c r="F121" s="134" t="s">
        <v>945</v>
      </c>
      <c r="G121" s="110" t="s">
        <v>100</v>
      </c>
      <c r="H121" s="99" t="s">
        <v>99</v>
      </c>
      <c r="I121" s="56" t="s">
        <v>911</v>
      </c>
      <c r="J121" s="240" t="s">
        <v>160</v>
      </c>
      <c r="K121" s="123" t="str">
        <f aca="false">_xlfn.CONCAT(H121,".",J121)</f>
        <v>LLC_BI__Spread_Statement_Record_Total__c.CurrencyIsoCode</v>
      </c>
      <c r="L121" s="106" t="s">
        <v>912</v>
      </c>
      <c r="M121" s="131" t="s">
        <v>913</v>
      </c>
      <c r="N121" s="116" t="s">
        <v>914</v>
      </c>
      <c r="O121" s="116"/>
      <c r="P121" s="106"/>
      <c r="Q121" s="106"/>
      <c r="R121" s="106"/>
      <c r="S121" s="106"/>
      <c r="T121" s="104" t="s">
        <v>903</v>
      </c>
      <c r="U121" s="198"/>
      <c r="V121" s="104" t="s">
        <v>904</v>
      </c>
      <c r="W121" s="106"/>
      <c r="X121" s="3"/>
      <c r="Y121" s="104" t="s">
        <v>904</v>
      </c>
      <c r="Z121" s="105"/>
      <c r="AA121" s="3"/>
      <c r="AB121" s="3"/>
      <c r="AC121" s="3"/>
      <c r="AD121" s="3"/>
      <c r="AE121" s="3"/>
      <c r="AF121" s="3"/>
      <c r="AG121" s="3"/>
      <c r="AH121" s="3"/>
      <c r="AI121" s="3"/>
      <c r="AJ121" s="3"/>
      <c r="AK121" s="3"/>
    </row>
    <row r="122" customFormat="false" ht="30" hidden="false" customHeight="false" outlineLevel="0" collapsed="false">
      <c r="A122" s="94" t="str">
        <f aca="false">H122&amp;J122</f>
        <v>LLC_BI__Spread_Statement_Record_Total__cLLC_BI__Debit__c</v>
      </c>
      <c r="B122" s="95" t="str">
        <f aca="false">IF(N122&lt;&gt;"",  IF(O122&lt;&gt;"", N122&amp;", "&amp;O122,N122),"")</f>
        <v>Boolean (True/False)</v>
      </c>
      <c r="C122" s="96" t="n">
        <v>4</v>
      </c>
      <c r="D122" s="3"/>
      <c r="E122" s="134" t="s">
        <v>945</v>
      </c>
      <c r="F122" s="97" t="s">
        <v>899</v>
      </c>
      <c r="G122" s="110" t="s">
        <v>100</v>
      </c>
      <c r="H122" s="99" t="s">
        <v>99</v>
      </c>
      <c r="I122" s="56" t="s">
        <v>495</v>
      </c>
      <c r="J122" s="240" t="s">
        <v>494</v>
      </c>
      <c r="K122" s="123" t="str">
        <f aca="false">_xlfn.CONCAT(H122,".",J122)</f>
        <v>LLC_BI__Spread_Statement_Record_Total__c.LLC_BI__Debit__c</v>
      </c>
      <c r="L122" s="106" t="s">
        <v>1029</v>
      </c>
      <c r="M122" s="131" t="s">
        <v>927</v>
      </c>
      <c r="N122" s="241" t="s">
        <v>928</v>
      </c>
      <c r="O122" s="116"/>
      <c r="P122" s="106"/>
      <c r="Q122" s="106"/>
      <c r="R122" s="106"/>
      <c r="S122" s="106"/>
      <c r="T122" s="104" t="s">
        <v>903</v>
      </c>
      <c r="U122" s="198"/>
      <c r="V122" s="104" t="s">
        <v>904</v>
      </c>
      <c r="W122" s="106"/>
      <c r="X122" s="3"/>
      <c r="Y122" s="104" t="s">
        <v>904</v>
      </c>
      <c r="Z122" s="105"/>
      <c r="AA122" s="3"/>
      <c r="AB122" s="3"/>
      <c r="AC122" s="3"/>
      <c r="AD122" s="3"/>
      <c r="AE122" s="3"/>
      <c r="AF122" s="3"/>
      <c r="AG122" s="3"/>
      <c r="AH122" s="3"/>
      <c r="AI122" s="3"/>
      <c r="AJ122" s="3"/>
      <c r="AK122" s="3"/>
    </row>
    <row r="123" customFormat="false" ht="30" hidden="false" customHeight="false" outlineLevel="0" collapsed="false">
      <c r="A123" s="94" t="str">
        <f aca="false">H123&amp;J123</f>
        <v>LLC_BI__Spread_Statement_Record_Total__cLLC_BI__Global_Analysis_Type__c</v>
      </c>
      <c r="B123" s="95" t="str">
        <f aca="false">IF(N123&lt;&gt;"",  IF(O123&lt;&gt;"", N123&amp;", "&amp;O123,N123),"")</f>
        <v>See picklist options for lengths</v>
      </c>
      <c r="C123" s="96" t="n">
        <v>5</v>
      </c>
      <c r="D123" s="112"/>
      <c r="E123" s="134" t="s">
        <v>945</v>
      </c>
      <c r="F123" s="135" t="s">
        <v>899</v>
      </c>
      <c r="G123" s="110" t="s">
        <v>100</v>
      </c>
      <c r="H123" s="99" t="s">
        <v>99</v>
      </c>
      <c r="I123" s="56" t="s">
        <v>525</v>
      </c>
      <c r="J123" s="240" t="s">
        <v>524</v>
      </c>
      <c r="K123" s="123" t="str">
        <f aca="false">_xlfn.CONCAT(H123,".",J123)</f>
        <v>LLC_BI__Spread_Statement_Record_Total__c.LLC_BI__Global_Analysis_Type__c</v>
      </c>
      <c r="L123" s="106" t="s">
        <v>1030</v>
      </c>
      <c r="M123" s="131" t="s">
        <v>913</v>
      </c>
      <c r="N123" s="116" t="s">
        <v>914</v>
      </c>
      <c r="O123" s="116"/>
      <c r="P123" s="106"/>
      <c r="Q123" s="106"/>
      <c r="R123" s="106"/>
      <c r="S123" s="106"/>
      <c r="T123" s="104" t="s">
        <v>903</v>
      </c>
      <c r="U123" s="198"/>
      <c r="V123" s="104" t="s">
        <v>904</v>
      </c>
      <c r="W123" s="106"/>
      <c r="X123" s="3"/>
      <c r="Y123" s="104" t="s">
        <v>904</v>
      </c>
      <c r="Z123" s="105"/>
      <c r="AA123" s="3"/>
      <c r="AB123" s="3"/>
      <c r="AC123" s="3"/>
      <c r="AD123" s="3"/>
      <c r="AE123" s="3"/>
      <c r="AF123" s="3"/>
      <c r="AG123" s="112"/>
      <c r="AH123" s="112"/>
      <c r="AI123" s="112"/>
      <c r="AJ123" s="112"/>
      <c r="AK123" s="112"/>
    </row>
    <row r="124" customFormat="false" ht="30" hidden="false" customHeight="false" outlineLevel="0" collapsed="false">
      <c r="A124" s="94" t="str">
        <f aca="false">H124&amp;J124</f>
        <v>LLC_BI__Spread_Statement_Record_Total__cLLC_BI__Color__c</v>
      </c>
      <c r="B124" s="95" t="n">
        <f aca="false">IF(N124&lt;&gt;"",  IF(O124&lt;&gt;"", N124&amp;", "&amp;O124,N124),"")</f>
        <v>16</v>
      </c>
      <c r="C124" s="96" t="n">
        <v>6</v>
      </c>
      <c r="D124" s="3"/>
      <c r="E124" s="134" t="s">
        <v>945</v>
      </c>
      <c r="F124" s="135" t="s">
        <v>899</v>
      </c>
      <c r="G124" s="110" t="s">
        <v>100</v>
      </c>
      <c r="H124" s="99" t="s">
        <v>99</v>
      </c>
      <c r="I124" s="120" t="s">
        <v>555</v>
      </c>
      <c r="J124" s="242" t="s">
        <v>554</v>
      </c>
      <c r="K124" s="123" t="str">
        <f aca="false">_xlfn.CONCAT(H124,".",J124)</f>
        <v>LLC_BI__Spread_Statement_Record_Total__c.LLC_BI__Color__c</v>
      </c>
      <c r="L124" s="3" t="s">
        <v>1031</v>
      </c>
      <c r="M124" s="243" t="s">
        <v>925</v>
      </c>
      <c r="N124" s="103" t="n">
        <v>16</v>
      </c>
      <c r="O124" s="103"/>
      <c r="P124" s="3"/>
      <c r="Q124" s="3"/>
      <c r="R124" s="3"/>
      <c r="S124" s="3"/>
      <c r="T124" s="104" t="s">
        <v>903</v>
      </c>
      <c r="U124" s="105"/>
      <c r="V124" s="104" t="s">
        <v>904</v>
      </c>
      <c r="W124" s="106"/>
      <c r="X124" s="3"/>
      <c r="Y124" s="104" t="s">
        <v>904</v>
      </c>
      <c r="Z124" s="3"/>
      <c r="AA124" s="3"/>
      <c r="AB124" s="3"/>
      <c r="AC124" s="3"/>
      <c r="AD124" s="3"/>
      <c r="AE124" s="3"/>
      <c r="AF124" s="105"/>
      <c r="AG124" s="3"/>
      <c r="AH124" s="3"/>
      <c r="AI124" s="3"/>
      <c r="AJ124" s="3"/>
      <c r="AK124" s="3"/>
    </row>
    <row r="125" customFormat="false" ht="30" hidden="false" customHeight="false" outlineLevel="0" collapsed="false">
      <c r="A125" s="94" t="str">
        <f aca="false">H125&amp;J125</f>
        <v>LLC_BI__Spread_Statement_Record_Total__cLLC_BI__Group_Type__c</v>
      </c>
      <c r="B125" s="95" t="str">
        <f aca="false">IF(N125&lt;&gt;"",  IF(O125&lt;&gt;"", N125&amp;", "&amp;O125,N125),"")</f>
        <v>See picklist options for lengths</v>
      </c>
      <c r="C125" s="96" t="n">
        <v>7</v>
      </c>
      <c r="D125" s="3"/>
      <c r="E125" s="134" t="s">
        <v>945</v>
      </c>
      <c r="F125" s="135" t="s">
        <v>899</v>
      </c>
      <c r="G125" s="110" t="s">
        <v>100</v>
      </c>
      <c r="H125" s="99" t="s">
        <v>99</v>
      </c>
      <c r="I125" s="120" t="s">
        <v>518</v>
      </c>
      <c r="J125" s="242" t="s">
        <v>517</v>
      </c>
      <c r="K125" s="123" t="str">
        <f aca="false">_xlfn.CONCAT(H125,".",J125)</f>
        <v>LLC_BI__Spread_Statement_Record_Total__c.LLC_BI__Group_Type__c</v>
      </c>
      <c r="L125" s="3" t="s">
        <v>1032</v>
      </c>
      <c r="M125" s="243" t="s">
        <v>913</v>
      </c>
      <c r="N125" s="103" t="s">
        <v>914</v>
      </c>
      <c r="O125" s="103"/>
      <c r="P125" s="3"/>
      <c r="Q125" s="3"/>
      <c r="R125" s="3"/>
      <c r="S125" s="3"/>
      <c r="T125" s="104" t="s">
        <v>903</v>
      </c>
      <c r="U125" s="105"/>
      <c r="V125" s="104" t="s">
        <v>904</v>
      </c>
      <c r="W125" s="106"/>
      <c r="X125" s="3"/>
      <c r="Y125" s="104" t="s">
        <v>904</v>
      </c>
      <c r="Z125" s="3"/>
      <c r="AA125" s="3"/>
      <c r="AB125" s="3"/>
      <c r="AC125" s="3"/>
      <c r="AD125" s="3"/>
      <c r="AE125" s="3"/>
      <c r="AF125" s="105"/>
      <c r="AG125" s="3"/>
      <c r="AH125" s="3"/>
      <c r="AI125" s="3"/>
      <c r="AJ125" s="3"/>
      <c r="AK125" s="3"/>
    </row>
    <row r="126" customFormat="false" ht="30" hidden="false" customHeight="false" outlineLevel="0" collapsed="false">
      <c r="A126" s="94" t="str">
        <f aca="false">H126&amp;J126</f>
        <v>LLC_BI__Spread_Statement_Record_Total__cLLC_BI__Hide_All_Records__c</v>
      </c>
      <c r="B126" s="95" t="str">
        <f aca="false">IF(N126&lt;&gt;"",  IF(O126&lt;&gt;"", N126&amp;", "&amp;O126,N126),"")</f>
        <v>Boolean (True/False)</v>
      </c>
      <c r="C126" s="96" t="n">
        <v>8</v>
      </c>
      <c r="D126" s="3"/>
      <c r="E126" s="134" t="s">
        <v>945</v>
      </c>
      <c r="F126" s="97" t="s">
        <v>899</v>
      </c>
      <c r="G126" s="110" t="s">
        <v>100</v>
      </c>
      <c r="H126" s="99" t="s">
        <v>99</v>
      </c>
      <c r="I126" s="120" t="s">
        <v>498</v>
      </c>
      <c r="J126" s="242" t="s">
        <v>497</v>
      </c>
      <c r="K126" s="123" t="str">
        <f aca="false">_xlfn.CONCAT(H126,".",J126)</f>
        <v>LLC_BI__Spread_Statement_Record_Total__c.LLC_BI__Hide_All_Records__c</v>
      </c>
      <c r="L126" s="3" t="s">
        <v>1033</v>
      </c>
      <c r="M126" s="243" t="s">
        <v>927</v>
      </c>
      <c r="N126" s="165" t="s">
        <v>928</v>
      </c>
      <c r="O126" s="103"/>
      <c r="P126" s="3"/>
      <c r="Q126" s="3"/>
      <c r="R126" s="3"/>
      <c r="S126" s="3"/>
      <c r="T126" s="104" t="s">
        <v>903</v>
      </c>
      <c r="U126" s="105"/>
      <c r="V126" s="104" t="s">
        <v>904</v>
      </c>
      <c r="W126" s="106"/>
      <c r="X126" s="3"/>
      <c r="Y126" s="104" t="s">
        <v>904</v>
      </c>
      <c r="Z126" s="3"/>
      <c r="AA126" s="3"/>
      <c r="AB126" s="3"/>
      <c r="AC126" s="3"/>
      <c r="AD126" s="3"/>
      <c r="AE126" s="3"/>
      <c r="AF126" s="105"/>
      <c r="AG126" s="3"/>
      <c r="AH126" s="3"/>
      <c r="AI126" s="3"/>
      <c r="AJ126" s="3"/>
      <c r="AK126" s="3"/>
    </row>
    <row r="127" customFormat="false" ht="30" hidden="false" customHeight="false" outlineLevel="0" collapsed="false">
      <c r="A127" s="94" t="str">
        <f aca="false">H127&amp;J127</f>
        <v>LLC_BI__Spread_Statement_Record_Total__cLLC_BI__Hide_Column_Totals__c</v>
      </c>
      <c r="B127" s="95" t="str">
        <f aca="false">IF(N127&lt;&gt;"",  IF(O127&lt;&gt;"", N127&amp;", "&amp;O127,N127),"")</f>
        <v>Boolean (True/False)</v>
      </c>
      <c r="C127" s="96" t="n">
        <v>9</v>
      </c>
      <c r="D127" s="112"/>
      <c r="E127" s="134" t="s">
        <v>945</v>
      </c>
      <c r="F127" s="135" t="s">
        <v>899</v>
      </c>
      <c r="G127" s="110" t="s">
        <v>100</v>
      </c>
      <c r="H127" s="99" t="s">
        <v>99</v>
      </c>
      <c r="I127" s="120" t="s">
        <v>528</v>
      </c>
      <c r="J127" s="242" t="s">
        <v>527</v>
      </c>
      <c r="K127" s="123" t="str">
        <f aca="false">_xlfn.CONCAT(H127,".",J127)</f>
        <v>LLC_BI__Spread_Statement_Record_Total__c.LLC_BI__Hide_Column_Totals__c</v>
      </c>
      <c r="L127" s="3" t="s">
        <v>1034</v>
      </c>
      <c r="M127" s="243" t="s">
        <v>927</v>
      </c>
      <c r="N127" s="165" t="s">
        <v>928</v>
      </c>
      <c r="O127" s="103"/>
      <c r="P127" s="3"/>
      <c r="Q127" s="3"/>
      <c r="R127" s="3"/>
      <c r="S127" s="3"/>
      <c r="T127" s="104" t="s">
        <v>903</v>
      </c>
      <c r="U127" s="105"/>
      <c r="V127" s="104" t="s">
        <v>904</v>
      </c>
      <c r="W127" s="106"/>
      <c r="X127" s="3"/>
      <c r="Y127" s="104" t="s">
        <v>904</v>
      </c>
      <c r="Z127" s="3"/>
      <c r="AA127" s="3"/>
      <c r="AB127" s="3"/>
      <c r="AC127" s="3"/>
      <c r="AD127" s="3"/>
      <c r="AE127" s="3"/>
      <c r="AF127" s="105"/>
      <c r="AG127" s="3"/>
      <c r="AH127" s="3"/>
      <c r="AI127" s="3"/>
      <c r="AJ127" s="3"/>
      <c r="AK127" s="3"/>
    </row>
    <row r="128" customFormat="false" ht="30" hidden="false" customHeight="false" outlineLevel="0" collapsed="false">
      <c r="A128" s="94" t="str">
        <f aca="false">H128&amp;J128</f>
        <v>LLC_BI__Spread_Statement_Record_Total__cLLC_BI__KPI_Type__c</v>
      </c>
      <c r="B128" s="95" t="str">
        <f aca="false">IF(N128&lt;&gt;"",  IF(O128&lt;&gt;"", N128&amp;", "&amp;O128,N128),"")</f>
        <v>See picklist options for lengths</v>
      </c>
      <c r="C128" s="96" t="n">
        <v>10</v>
      </c>
      <c r="D128" s="3"/>
      <c r="E128" s="134" t="s">
        <v>945</v>
      </c>
      <c r="F128" s="135" t="s">
        <v>899</v>
      </c>
      <c r="G128" s="110" t="s">
        <v>100</v>
      </c>
      <c r="H128" s="99" t="s">
        <v>99</v>
      </c>
      <c r="I128" s="120" t="s">
        <v>532</v>
      </c>
      <c r="J128" s="242" t="s">
        <v>531</v>
      </c>
      <c r="K128" s="123" t="str">
        <f aca="false">_xlfn.CONCAT(H128,".",J128)</f>
        <v>LLC_BI__Spread_Statement_Record_Total__c.LLC_BI__KPI_Type__c</v>
      </c>
      <c r="L128" s="3" t="s">
        <v>1035</v>
      </c>
      <c r="M128" s="243" t="s">
        <v>913</v>
      </c>
      <c r="N128" s="103" t="s">
        <v>914</v>
      </c>
      <c r="O128" s="127"/>
      <c r="P128" s="3"/>
      <c r="Q128" s="3"/>
      <c r="R128" s="3"/>
      <c r="S128" s="3"/>
      <c r="T128" s="104" t="s">
        <v>903</v>
      </c>
      <c r="U128" s="105"/>
      <c r="V128" s="104" t="s">
        <v>904</v>
      </c>
      <c r="W128" s="106"/>
      <c r="X128" s="3"/>
      <c r="Y128" s="104" t="s">
        <v>904</v>
      </c>
      <c r="Z128" s="3"/>
      <c r="AA128" s="3"/>
      <c r="AB128" s="3"/>
      <c r="AC128" s="3"/>
      <c r="AD128" s="3"/>
      <c r="AE128" s="3"/>
      <c r="AF128" s="105"/>
      <c r="AG128" s="3"/>
      <c r="AH128" s="3"/>
      <c r="AI128" s="3"/>
      <c r="AJ128" s="3"/>
      <c r="AK128" s="3"/>
    </row>
    <row r="129" customFormat="false" ht="30" hidden="false" customHeight="false" outlineLevel="0" collapsed="false">
      <c r="A129" s="94" t="str">
        <f aca="false">H129&amp;J129</f>
        <v>LLC_BI__Spread_Statement_Record_Total__cId</v>
      </c>
      <c r="B129" s="95" t="n">
        <f aca="false">IF(N129&lt;&gt;"",  IF(O129&lt;&gt;"", N129&amp;", "&amp;O129,N129),"")</f>
        <v>18</v>
      </c>
      <c r="C129" s="96" t="n">
        <v>11</v>
      </c>
      <c r="D129" s="3" t="s">
        <v>905</v>
      </c>
      <c r="E129" s="134" t="s">
        <v>945</v>
      </c>
      <c r="F129" s="134" t="s">
        <v>945</v>
      </c>
      <c r="G129" s="110" t="s">
        <v>100</v>
      </c>
      <c r="H129" s="99" t="s">
        <v>99</v>
      </c>
      <c r="I129" s="120" t="s">
        <v>143</v>
      </c>
      <c r="J129" s="244" t="s">
        <v>143</v>
      </c>
      <c r="K129" s="123" t="str">
        <f aca="false">_xlfn.CONCAT(H129,".",J129)</f>
        <v>LLC_BI__Spread_Statement_Record_Total__c.Id</v>
      </c>
      <c r="L129" s="123" t="s">
        <v>143</v>
      </c>
      <c r="M129" s="245" t="s">
        <v>143</v>
      </c>
      <c r="N129" s="217" t="n">
        <v>18</v>
      </c>
      <c r="O129" s="215"/>
      <c r="P129" s="202" t="s">
        <v>904</v>
      </c>
      <c r="Q129" s="202" t="s">
        <v>904</v>
      </c>
      <c r="R129" s="202" t="s">
        <v>915</v>
      </c>
      <c r="S129" s="202" t="s">
        <v>904</v>
      </c>
      <c r="T129" s="104" t="s">
        <v>903</v>
      </c>
      <c r="U129" s="105"/>
      <c r="V129" s="104" t="s">
        <v>904</v>
      </c>
      <c r="W129" s="106"/>
      <c r="X129" s="3"/>
      <c r="Y129" s="104" t="s">
        <v>904</v>
      </c>
      <c r="Z129" s="3"/>
      <c r="AA129" s="3"/>
      <c r="AB129" s="3"/>
      <c r="AC129" s="3"/>
      <c r="AD129" s="3"/>
      <c r="AE129" s="3"/>
      <c r="AF129" s="105"/>
      <c r="AG129" s="3"/>
      <c r="AH129" s="3"/>
      <c r="AI129" s="3"/>
      <c r="AJ129" s="3"/>
      <c r="AK129" s="3"/>
    </row>
    <row r="130" customFormat="false" ht="30" hidden="false" customHeight="false" outlineLevel="0" collapsed="false">
      <c r="A130" s="94" t="str">
        <f aca="false">H130&amp;J130</f>
        <v>LLC_BI__Spread_Statement_Record_Total__cLLC_BI__Include_In_Total__c</v>
      </c>
      <c r="B130" s="95" t="str">
        <f aca="false">IF(N130&lt;&gt;"",  IF(O130&lt;&gt;"", N130&amp;", "&amp;O130,N130),"")</f>
        <v>Boolean (True/False)</v>
      </c>
      <c r="C130" s="96" t="n">
        <v>12</v>
      </c>
      <c r="D130" s="3"/>
      <c r="E130" s="134" t="s">
        <v>945</v>
      </c>
      <c r="F130" s="97" t="s">
        <v>899</v>
      </c>
      <c r="G130" s="110" t="s">
        <v>100</v>
      </c>
      <c r="H130" s="99" t="s">
        <v>99</v>
      </c>
      <c r="I130" s="120" t="s">
        <v>504</v>
      </c>
      <c r="J130" s="242" t="s">
        <v>503</v>
      </c>
      <c r="K130" s="123" t="str">
        <f aca="false">_xlfn.CONCAT(H130,".",J130)</f>
        <v>LLC_BI__Spread_Statement_Record_Total__c.LLC_BI__Include_In_Total__c</v>
      </c>
      <c r="L130" s="3" t="s">
        <v>1036</v>
      </c>
      <c r="M130" s="243" t="s">
        <v>927</v>
      </c>
      <c r="N130" s="165" t="s">
        <v>928</v>
      </c>
      <c r="O130" s="103"/>
      <c r="P130" s="3"/>
      <c r="Q130" s="3"/>
      <c r="R130" s="3"/>
      <c r="S130" s="3"/>
      <c r="T130" s="104" t="s">
        <v>903</v>
      </c>
      <c r="U130" s="105"/>
      <c r="V130" s="104" t="s">
        <v>904</v>
      </c>
      <c r="W130" s="106"/>
      <c r="X130" s="3"/>
      <c r="Y130" s="104" t="s">
        <v>904</v>
      </c>
      <c r="Z130" s="3"/>
      <c r="AA130" s="3"/>
      <c r="AB130" s="3"/>
      <c r="AC130" s="3"/>
      <c r="AD130" s="3"/>
      <c r="AE130" s="3"/>
      <c r="AF130" s="105"/>
      <c r="AG130" s="3"/>
      <c r="AH130" s="3"/>
      <c r="AI130" s="3"/>
      <c r="AJ130" s="3"/>
      <c r="AK130" s="3"/>
    </row>
    <row r="131" customFormat="false" ht="30" hidden="false" customHeight="false" outlineLevel="0" collapsed="false">
      <c r="A131" s="94" t="str">
        <f aca="false">H131&amp;J131</f>
        <v>LLC_BI__Spread_Statement_Record_Total__cLLC_BI__Is_Balance_Check__c</v>
      </c>
      <c r="B131" s="95" t="str">
        <f aca="false">IF(N131&lt;&gt;"",  IF(O131&lt;&gt;"", N131&amp;", "&amp;O131,N131),"")</f>
        <v>Boolean (True/False)</v>
      </c>
      <c r="C131" s="96" t="n">
        <v>13</v>
      </c>
      <c r="D131" s="3"/>
      <c r="E131" s="134" t="s">
        <v>945</v>
      </c>
      <c r="F131" s="135" t="s">
        <v>899</v>
      </c>
      <c r="G131" s="110" t="s">
        <v>100</v>
      </c>
      <c r="H131" s="99" t="s">
        <v>99</v>
      </c>
      <c r="I131" s="120" t="s">
        <v>552</v>
      </c>
      <c r="J131" s="242" t="s">
        <v>551</v>
      </c>
      <c r="K131" s="123" t="str">
        <f aca="false">_xlfn.CONCAT(H131,".",J131)</f>
        <v>LLC_BI__Spread_Statement_Record_Total__c.LLC_BI__Is_Balance_Check__c</v>
      </c>
      <c r="L131" s="3" t="s">
        <v>1037</v>
      </c>
      <c r="M131" s="243" t="s">
        <v>927</v>
      </c>
      <c r="N131" s="165" t="s">
        <v>928</v>
      </c>
      <c r="O131" s="103"/>
      <c r="P131" s="3"/>
      <c r="Q131" s="3"/>
      <c r="R131" s="3"/>
      <c r="S131" s="3"/>
      <c r="T131" s="104" t="s">
        <v>903</v>
      </c>
      <c r="U131" s="105"/>
      <c r="V131" s="104" t="s">
        <v>904</v>
      </c>
      <c r="W131" s="106"/>
      <c r="X131" s="3"/>
      <c r="Y131" s="104" t="s">
        <v>904</v>
      </c>
      <c r="Z131" s="3"/>
      <c r="AA131" s="3"/>
      <c r="AB131" s="3"/>
      <c r="AC131" s="3"/>
      <c r="AD131" s="3"/>
      <c r="AE131" s="3"/>
      <c r="AF131" s="105"/>
      <c r="AG131" s="3"/>
      <c r="AH131" s="3"/>
      <c r="AI131" s="3"/>
      <c r="AJ131" s="3"/>
      <c r="AK131" s="3"/>
    </row>
    <row r="132" customFormat="false" ht="30" hidden="false" customHeight="false" outlineLevel="0" collapsed="false">
      <c r="A132" s="94" t="str">
        <f aca="false">H132&amp;J132</f>
        <v>LLC_BI__Spread_Statement_Record_Total__cLLC_BI__Is_Summary_Group__c</v>
      </c>
      <c r="B132" s="95" t="str">
        <f aca="false">IF(N132&lt;&gt;"",  IF(O132&lt;&gt;"", N132&amp;", "&amp;O132,N132),"")</f>
        <v>Boolean (True/False)</v>
      </c>
      <c r="C132" s="96" t="n">
        <v>14</v>
      </c>
      <c r="D132" s="3"/>
      <c r="E132" s="134" t="s">
        <v>945</v>
      </c>
      <c r="F132" s="135" t="s">
        <v>899</v>
      </c>
      <c r="G132" s="110" t="s">
        <v>100</v>
      </c>
      <c r="H132" s="99" t="s">
        <v>99</v>
      </c>
      <c r="I132" s="120" t="s">
        <v>521</v>
      </c>
      <c r="J132" s="242" t="s">
        <v>520</v>
      </c>
      <c r="K132" s="123" t="str">
        <f aca="false">_xlfn.CONCAT(H132,".",J132)</f>
        <v>LLC_BI__Spread_Statement_Record_Total__c.LLC_BI__Is_Summary_Group__c</v>
      </c>
      <c r="L132" s="3" t="s">
        <v>1038</v>
      </c>
      <c r="M132" s="243" t="s">
        <v>927</v>
      </c>
      <c r="N132" s="165" t="s">
        <v>928</v>
      </c>
      <c r="O132" s="103"/>
      <c r="P132" s="3"/>
      <c r="Q132" s="3"/>
      <c r="R132" s="3"/>
      <c r="S132" s="3"/>
      <c r="T132" s="104" t="s">
        <v>903</v>
      </c>
      <c r="U132" s="105"/>
      <c r="V132" s="104" t="s">
        <v>904</v>
      </c>
      <c r="W132" s="106"/>
      <c r="X132" s="3"/>
      <c r="Y132" s="104" t="s">
        <v>904</v>
      </c>
      <c r="Z132" s="3"/>
      <c r="AA132" s="3"/>
      <c r="AB132" s="3"/>
      <c r="AC132" s="3"/>
      <c r="AD132" s="3"/>
      <c r="AE132" s="3"/>
      <c r="AF132" s="105"/>
      <c r="AG132" s="3"/>
      <c r="AH132" s="3"/>
      <c r="AI132" s="3"/>
      <c r="AJ132" s="3"/>
      <c r="AK132" s="3"/>
    </row>
    <row r="133" customFormat="false" ht="30" hidden="false" customHeight="false" outlineLevel="0" collapsed="false">
      <c r="A133" s="94" t="str">
        <f aca="false">H133&amp;J133</f>
        <v>LLC_BI__Spread_Statement_Record_Total__cLastModifiedById</v>
      </c>
      <c r="B133" s="95" t="n">
        <f aca="false">IF(N133&lt;&gt;"",  IF(O133&lt;&gt;"", N133&amp;", "&amp;O133,N133),"")</f>
        <v>18</v>
      </c>
      <c r="C133" s="96" t="n">
        <v>15</v>
      </c>
      <c r="D133" s="3" t="s">
        <v>905</v>
      </c>
      <c r="E133" s="134" t="s">
        <v>945</v>
      </c>
      <c r="F133" s="134" t="s">
        <v>945</v>
      </c>
      <c r="G133" s="110" t="s">
        <v>100</v>
      </c>
      <c r="H133" s="99" t="s">
        <v>99</v>
      </c>
      <c r="I133" s="120" t="s">
        <v>916</v>
      </c>
      <c r="J133" s="117" t="s">
        <v>175</v>
      </c>
      <c r="K133" s="3" t="str">
        <f aca="false">_xlfn.CONCAT(H133,".",J133)</f>
        <v>LLC_BI__Spread_Statement_Record_Total__c.LastModifiedById</v>
      </c>
      <c r="L133" s="3" t="s">
        <v>917</v>
      </c>
      <c r="M133" s="121" t="s">
        <v>908</v>
      </c>
      <c r="N133" s="122" t="n">
        <v>18</v>
      </c>
      <c r="O133" s="122"/>
      <c r="P133" s="123"/>
      <c r="Q133" s="123"/>
      <c r="R133" s="123"/>
      <c r="S133" s="110"/>
      <c r="T133" s="104" t="s">
        <v>903</v>
      </c>
      <c r="U133" s="111"/>
      <c r="V133" s="104" t="s">
        <v>904</v>
      </c>
      <c r="W133" s="109"/>
      <c r="X133" s="110"/>
      <c r="Y133" s="104" t="s">
        <v>904</v>
      </c>
      <c r="Z133" s="110"/>
      <c r="AA133" s="110"/>
      <c r="AB133" s="110"/>
      <c r="AC133" s="110"/>
      <c r="AD133" s="110"/>
      <c r="AE133" s="110"/>
      <c r="AF133" s="111"/>
      <c r="AG133" s="110"/>
      <c r="AH133" s="112"/>
      <c r="AI133" s="112"/>
      <c r="AJ133" s="112"/>
      <c r="AK133" s="112"/>
    </row>
    <row r="134" customFormat="false" ht="30" hidden="false" customHeight="false" outlineLevel="0" collapsed="false">
      <c r="A134" s="94" t="str">
        <f aca="false">H134&amp;J134</f>
        <v>LLC_BI__Spread_Statement_Record_Total__cLastModifiedDate</v>
      </c>
      <c r="B134" s="95" t="str">
        <f aca="false">IF(N134&lt;&gt;"",  IF(O134&lt;&gt;"", N134&amp;", "&amp;O134,N134),"")</f>
        <v/>
      </c>
      <c r="C134" s="96" t="n">
        <v>16</v>
      </c>
      <c r="D134" s="3" t="s">
        <v>905</v>
      </c>
      <c r="E134" s="134" t="s">
        <v>945</v>
      </c>
      <c r="F134" s="134" t="s">
        <v>945</v>
      </c>
      <c r="G134" s="110" t="s">
        <v>100</v>
      </c>
      <c r="H134" s="99" t="s">
        <v>99</v>
      </c>
      <c r="I134" s="120" t="s">
        <v>173</v>
      </c>
      <c r="J134" s="117" t="s">
        <v>172</v>
      </c>
      <c r="K134" s="3" t="str">
        <f aca="false">_xlfn.CONCAT(H134,".",J134)</f>
        <v>LLC_BI__Spread_Statement_Record_Total__c.LastModifiedDate</v>
      </c>
      <c r="L134" s="3" t="s">
        <v>918</v>
      </c>
      <c r="M134" s="121" t="s">
        <v>910</v>
      </c>
      <c r="N134" s="122"/>
      <c r="O134" s="122"/>
      <c r="P134" s="123"/>
      <c r="Q134" s="123"/>
      <c r="R134" s="123"/>
      <c r="S134" s="110"/>
      <c r="T134" s="104" t="s">
        <v>903</v>
      </c>
      <c r="U134" s="111"/>
      <c r="V134" s="104" t="s">
        <v>904</v>
      </c>
      <c r="W134" s="109"/>
      <c r="X134" s="110"/>
      <c r="Y134" s="104" t="s">
        <v>904</v>
      </c>
      <c r="Z134" s="110"/>
      <c r="AA134" s="110"/>
      <c r="AB134" s="110"/>
      <c r="AC134" s="110"/>
      <c r="AD134" s="110"/>
      <c r="AE134" s="110"/>
      <c r="AF134" s="111"/>
      <c r="AG134" s="110"/>
      <c r="AH134" s="3"/>
      <c r="AI134" s="3"/>
      <c r="AJ134" s="3"/>
      <c r="AK134" s="3"/>
    </row>
    <row r="135" customFormat="false" ht="45" hidden="false" customHeight="false" outlineLevel="0" collapsed="false">
      <c r="A135" s="94" t="str">
        <f aca="false">H135&amp;J135</f>
        <v>LLC_BI__Spread_Statement_Record_Total__cLLC_BI__lookupKey__c</v>
      </c>
      <c r="B135" s="95" t="n">
        <f aca="false">IF(N135&lt;&gt;"",  IF(O135&lt;&gt;"", N135&amp;", "&amp;O135,N135),"")</f>
        <v>255</v>
      </c>
      <c r="C135" s="96" t="n">
        <v>17</v>
      </c>
      <c r="D135" s="3"/>
      <c r="E135" s="134" t="s">
        <v>945</v>
      </c>
      <c r="F135" s="97" t="s">
        <v>899</v>
      </c>
      <c r="G135" s="110" t="s">
        <v>100</v>
      </c>
      <c r="H135" s="99" t="s">
        <v>99</v>
      </c>
      <c r="I135" s="120" t="s">
        <v>193</v>
      </c>
      <c r="J135" s="242" t="s">
        <v>192</v>
      </c>
      <c r="K135" s="123" t="str">
        <f aca="false">_xlfn.CONCAT(H135,".",J135)</f>
        <v>LLC_BI__Spread_Statement_Record_Total__c.LLC_BI__lookupKey__c</v>
      </c>
      <c r="L135" s="3" t="s">
        <v>1039</v>
      </c>
      <c r="M135" s="243" t="s">
        <v>931</v>
      </c>
      <c r="N135" s="103" t="n">
        <v>255</v>
      </c>
      <c r="O135" s="103"/>
      <c r="P135" s="3"/>
      <c r="Q135" s="3"/>
      <c r="R135" s="3"/>
      <c r="S135" s="3"/>
      <c r="T135" s="104" t="s">
        <v>903</v>
      </c>
      <c r="U135" s="105"/>
      <c r="V135" s="104" t="s">
        <v>904</v>
      </c>
      <c r="W135" s="106"/>
      <c r="X135" s="3"/>
      <c r="Y135" s="104" t="s">
        <v>904</v>
      </c>
      <c r="Z135" s="3"/>
      <c r="AA135" s="3"/>
      <c r="AB135" s="3"/>
      <c r="AC135" s="3"/>
      <c r="AD135" s="3"/>
      <c r="AE135" s="3"/>
      <c r="AF135" s="105"/>
      <c r="AG135" s="3"/>
      <c r="AH135" s="3"/>
      <c r="AI135" s="3"/>
      <c r="AJ135" s="3"/>
      <c r="AK135" s="3"/>
    </row>
    <row r="136" customFormat="false" ht="30" hidden="false" customHeight="false" outlineLevel="0" collapsed="false">
      <c r="A136" s="94" t="str">
        <f aca="false">H136&amp;J136</f>
        <v>LLC_BI__Spread_Statement_Record_Total__cLLC_BI__Publish_On_Init_Event__c</v>
      </c>
      <c r="B136" s="95" t="n">
        <f aca="false">IF(N136&lt;&gt;"",  IF(O136&lt;&gt;"", N136&amp;", "&amp;O136,N136),"")</f>
        <v>255</v>
      </c>
      <c r="C136" s="96" t="n">
        <v>18</v>
      </c>
      <c r="D136" s="3"/>
      <c r="E136" s="134" t="s">
        <v>945</v>
      </c>
      <c r="F136" s="135" t="s">
        <v>899</v>
      </c>
      <c r="G136" s="110" t="s">
        <v>100</v>
      </c>
      <c r="H136" s="99" t="s">
        <v>99</v>
      </c>
      <c r="I136" s="100" t="s">
        <v>535</v>
      </c>
      <c r="J136" s="155" t="s">
        <v>534</v>
      </c>
      <c r="K136" s="123" t="str">
        <f aca="false">_xlfn.CONCAT(H136,".",J136)</f>
        <v>LLC_BI__Spread_Statement_Record_Total__c.LLC_BI__Publish_On_Init_Event__c</v>
      </c>
      <c r="L136" s="3" t="s">
        <v>1040</v>
      </c>
      <c r="M136" s="246" t="s">
        <v>925</v>
      </c>
      <c r="N136" s="103" t="n">
        <v>255</v>
      </c>
      <c r="O136" s="103"/>
      <c r="P136" s="3"/>
      <c r="Q136" s="3"/>
      <c r="R136" s="3"/>
      <c r="S136" s="3"/>
      <c r="T136" s="104" t="s">
        <v>903</v>
      </c>
      <c r="U136" s="105"/>
      <c r="V136" s="104" t="s">
        <v>904</v>
      </c>
      <c r="W136" s="106"/>
      <c r="X136" s="3"/>
      <c r="Y136" s="104" t="s">
        <v>904</v>
      </c>
      <c r="Z136" s="3"/>
      <c r="AA136" s="3"/>
      <c r="AB136" s="3"/>
      <c r="AC136" s="3"/>
      <c r="AD136" s="3"/>
      <c r="AE136" s="3"/>
      <c r="AF136" s="105"/>
      <c r="AG136" s="3"/>
      <c r="AH136" s="3"/>
      <c r="AI136" s="3"/>
      <c r="AJ136" s="3"/>
      <c r="AK136" s="3"/>
    </row>
    <row r="137" customFormat="false" ht="30" hidden="false" customHeight="false" outlineLevel="0" collapsed="false">
      <c r="A137" s="94" t="str">
        <f aca="false">H137&amp;J137</f>
        <v>LLC_BI__Spread_Statement_Record_Total__cLLC_BI__Publish_On_Update_Event__c</v>
      </c>
      <c r="B137" s="95" t="n">
        <f aca="false">IF(N137&lt;&gt;"",  IF(O137&lt;&gt;"", N137&amp;", "&amp;O137,N137),"")</f>
        <v>255</v>
      </c>
      <c r="C137" s="96" t="n">
        <v>19</v>
      </c>
      <c r="D137" s="3"/>
      <c r="E137" s="134" t="s">
        <v>945</v>
      </c>
      <c r="F137" s="135" t="s">
        <v>899</v>
      </c>
      <c r="G137" s="110" t="s">
        <v>100</v>
      </c>
      <c r="H137" s="99" t="s">
        <v>99</v>
      </c>
      <c r="I137" s="100" t="s">
        <v>539</v>
      </c>
      <c r="J137" s="155" t="s">
        <v>538</v>
      </c>
      <c r="K137" s="123" t="str">
        <f aca="false">_xlfn.CONCAT(H137,".",J137)</f>
        <v>LLC_BI__Spread_Statement_Record_Total__c.LLC_BI__Publish_On_Update_Event__c</v>
      </c>
      <c r="L137" s="105" t="s">
        <v>1041</v>
      </c>
      <c r="M137" s="131" t="s">
        <v>925</v>
      </c>
      <c r="N137" s="103" t="n">
        <v>255</v>
      </c>
      <c r="O137" s="103"/>
      <c r="P137" s="3"/>
      <c r="Q137" s="3"/>
      <c r="R137" s="3"/>
      <c r="S137" s="3"/>
      <c r="T137" s="104" t="s">
        <v>903</v>
      </c>
      <c r="U137" s="105"/>
      <c r="V137" s="104" t="s">
        <v>904</v>
      </c>
      <c r="W137" s="106"/>
      <c r="X137" s="3"/>
      <c r="Y137" s="104" t="s">
        <v>904</v>
      </c>
      <c r="Z137" s="3"/>
      <c r="AA137" s="3"/>
      <c r="AB137" s="3"/>
      <c r="AC137" s="3"/>
      <c r="AD137" s="3"/>
      <c r="AE137" s="3"/>
      <c r="AF137" s="105"/>
      <c r="AG137" s="3"/>
      <c r="AH137" s="3"/>
      <c r="AI137" s="3"/>
      <c r="AJ137" s="3"/>
      <c r="AK137" s="3"/>
    </row>
    <row r="138" customFormat="false" ht="30" hidden="false" customHeight="false" outlineLevel="0" collapsed="false">
      <c r="A138" s="94" t="str">
        <f aca="false">H138&amp;J138</f>
        <v>LLC_BI__Spread_Statement_Record_Total__cLLC_BI__Row_Number__c</v>
      </c>
      <c r="B138" s="95" t="str">
        <f aca="false">IF(N138&lt;&gt;"",  IF(O138&lt;&gt;"", N138&amp;", "&amp;O138,N138),"")</f>
        <v>18, 0</v>
      </c>
      <c r="C138" s="96" t="n">
        <v>20</v>
      </c>
      <c r="D138" s="3"/>
      <c r="E138" s="134" t="s">
        <v>945</v>
      </c>
      <c r="F138" s="97" t="s">
        <v>899</v>
      </c>
      <c r="G138" s="110" t="s">
        <v>100</v>
      </c>
      <c r="H138" s="99" t="s">
        <v>99</v>
      </c>
      <c r="I138" s="120" t="s">
        <v>511</v>
      </c>
      <c r="J138" s="242" t="s">
        <v>510</v>
      </c>
      <c r="K138" s="123" t="str">
        <f aca="false">_xlfn.CONCAT(H138,".",J138)</f>
        <v>LLC_BI__Spread_Statement_Record_Total__c.LLC_BI__Row_Number__c</v>
      </c>
      <c r="L138" s="105" t="s">
        <v>1042</v>
      </c>
      <c r="M138" s="131" t="s">
        <v>990</v>
      </c>
      <c r="N138" s="103" t="n">
        <v>18</v>
      </c>
      <c r="O138" s="103" t="n">
        <v>0</v>
      </c>
      <c r="P138" s="3"/>
      <c r="Q138" s="3"/>
      <c r="R138" s="3"/>
      <c r="S138" s="3"/>
      <c r="T138" s="104" t="s">
        <v>903</v>
      </c>
      <c r="U138" s="105"/>
      <c r="V138" s="104" t="s">
        <v>903</v>
      </c>
      <c r="W138" s="106"/>
      <c r="X138" s="3"/>
      <c r="Y138" s="104" t="s">
        <v>904</v>
      </c>
      <c r="Z138" s="3"/>
      <c r="AA138" s="3"/>
      <c r="AB138" s="3"/>
      <c r="AC138" s="3"/>
      <c r="AD138" s="3"/>
      <c r="AE138" s="3"/>
      <c r="AF138" s="105"/>
      <c r="AG138" s="3"/>
      <c r="AH138" s="3"/>
      <c r="AI138" s="3"/>
      <c r="AJ138" s="3"/>
      <c r="AK138" s="3"/>
    </row>
    <row r="139" customFormat="false" ht="30" hidden="false" customHeight="false" outlineLevel="0" collapsed="false">
      <c r="A139" s="94" t="str">
        <f aca="false">H139&amp;J139</f>
        <v>LLC_BI__Spread_Statement_Record_Total__cLLC_BI__Show_Math__c</v>
      </c>
      <c r="B139" s="95" t="str">
        <f aca="false">IF(N139&lt;&gt;"",  IF(O139&lt;&gt;"", N139&amp;", "&amp;O139,N139),"")</f>
        <v>Boolean (True/False)</v>
      </c>
      <c r="C139" s="96" t="n">
        <v>21</v>
      </c>
      <c r="D139" s="3"/>
      <c r="E139" s="134" t="s">
        <v>945</v>
      </c>
      <c r="F139" s="135" t="s">
        <v>899</v>
      </c>
      <c r="G139" s="110" t="s">
        <v>100</v>
      </c>
      <c r="H139" s="99" t="s">
        <v>99</v>
      </c>
      <c r="I139" s="120" t="s">
        <v>546</v>
      </c>
      <c r="J139" s="242" t="s">
        <v>545</v>
      </c>
      <c r="K139" s="123" t="str">
        <f aca="false">_xlfn.CONCAT(H139,".",J139)</f>
        <v>LLC_BI__Spread_Statement_Record_Total__c.LLC_BI__Show_Math__c</v>
      </c>
      <c r="L139" s="105" t="s">
        <v>1043</v>
      </c>
      <c r="M139" s="131" t="s">
        <v>927</v>
      </c>
      <c r="N139" s="165" t="s">
        <v>928</v>
      </c>
      <c r="O139" s="103"/>
      <c r="P139" s="3"/>
      <c r="Q139" s="3"/>
      <c r="R139" s="3"/>
      <c r="S139" s="3"/>
      <c r="T139" s="104" t="s">
        <v>903</v>
      </c>
      <c r="U139" s="105"/>
      <c r="V139" s="104" t="s">
        <v>904</v>
      </c>
      <c r="W139" s="106"/>
      <c r="X139" s="3"/>
      <c r="Y139" s="104" t="s">
        <v>904</v>
      </c>
      <c r="Z139" s="3"/>
      <c r="AA139" s="3"/>
      <c r="AB139" s="3"/>
      <c r="AC139" s="3"/>
      <c r="AD139" s="3"/>
      <c r="AE139" s="3"/>
      <c r="AF139" s="105"/>
      <c r="AG139" s="3"/>
      <c r="AH139" s="3"/>
      <c r="AI139" s="3"/>
      <c r="AJ139" s="3"/>
      <c r="AK139" s="3"/>
    </row>
    <row r="140" customFormat="false" ht="30" hidden="false" customHeight="false" outlineLevel="0" collapsed="false">
      <c r="A140" s="94" t="str">
        <f aca="false">H140&amp;J140</f>
        <v>LLC_BI__Spread_Statement_Record_Total__cLLC_BI__Source_Group__c</v>
      </c>
      <c r="B140" s="95" t="n">
        <f aca="false">IF(N140&lt;&gt;"",  IF(O140&lt;&gt;"", N140&amp;", "&amp;O140,N140),"")</f>
        <v>18</v>
      </c>
      <c r="C140" s="96" t="n">
        <v>22</v>
      </c>
      <c r="D140" s="159" t="s">
        <v>944</v>
      </c>
      <c r="E140" s="134" t="s">
        <v>945</v>
      </c>
      <c r="F140" s="135" t="s">
        <v>899</v>
      </c>
      <c r="G140" s="110" t="s">
        <v>100</v>
      </c>
      <c r="H140" s="99" t="s">
        <v>99</v>
      </c>
      <c r="I140" s="120" t="s">
        <v>549</v>
      </c>
      <c r="J140" s="242" t="s">
        <v>548</v>
      </c>
      <c r="K140" s="123" t="str">
        <f aca="false">_xlfn.CONCAT(H140,".",J140)</f>
        <v>LLC_BI__Spread_Statement_Record_Total__c.LLC_BI__Source_Group__c</v>
      </c>
      <c r="L140" s="105" t="s">
        <v>1044</v>
      </c>
      <c r="M140" s="131" t="s">
        <v>973</v>
      </c>
      <c r="N140" s="103" t="n">
        <v>18</v>
      </c>
      <c r="O140" s="103"/>
      <c r="P140" s="3"/>
      <c r="Q140" s="3"/>
      <c r="R140" s="3"/>
      <c r="S140" s="3"/>
      <c r="T140" s="104" t="s">
        <v>903</v>
      </c>
      <c r="U140" s="105"/>
      <c r="V140" s="104" t="s">
        <v>904</v>
      </c>
      <c r="W140" s="106"/>
      <c r="X140" s="3"/>
      <c r="Y140" s="104" t="s">
        <v>904</v>
      </c>
      <c r="Z140" s="3"/>
      <c r="AA140" s="3"/>
      <c r="AB140" s="3"/>
      <c r="AC140" s="3"/>
      <c r="AD140" s="3"/>
      <c r="AE140" s="3"/>
      <c r="AF140" s="105"/>
      <c r="AG140" s="3"/>
      <c r="AH140" s="3"/>
      <c r="AI140" s="3"/>
      <c r="AJ140" s="3"/>
      <c r="AK140" s="3"/>
    </row>
    <row r="141" customFormat="false" ht="30" hidden="false" customHeight="false" outlineLevel="0" collapsed="false">
      <c r="A141" s="94" t="str">
        <f aca="false">H141&amp;J141</f>
        <v>LLC_BI__Spread_Statement_Record_Total__cName</v>
      </c>
      <c r="B141" s="95" t="n">
        <f aca="false">IF(N141&lt;&gt;"",  IF(O141&lt;&gt;"", N141&amp;", "&amp;O141,N141),"")</f>
        <v>80</v>
      </c>
      <c r="C141" s="96" t="n">
        <v>23</v>
      </c>
      <c r="D141" s="3" t="s">
        <v>905</v>
      </c>
      <c r="E141" s="134" t="s">
        <v>945</v>
      </c>
      <c r="F141" s="97" t="s">
        <v>899</v>
      </c>
      <c r="G141" s="110" t="s">
        <v>100</v>
      </c>
      <c r="H141" s="99" t="s">
        <v>99</v>
      </c>
      <c r="I141" s="120" t="s">
        <v>477</v>
      </c>
      <c r="J141" s="242" t="s">
        <v>28</v>
      </c>
      <c r="K141" s="123" t="str">
        <f aca="false">_xlfn.CONCAT(H141,".",J141)</f>
        <v>LLC_BI__Spread_Statement_Record_Total__c.Name</v>
      </c>
      <c r="L141" s="105"/>
      <c r="M141" s="131" t="s">
        <v>925</v>
      </c>
      <c r="N141" s="103" t="n">
        <v>80</v>
      </c>
      <c r="O141" s="103"/>
      <c r="P141" s="3"/>
      <c r="Q141" s="3"/>
      <c r="R141" s="3"/>
      <c r="S141" s="3"/>
      <c r="T141" s="104" t="s">
        <v>903</v>
      </c>
      <c r="U141" s="105"/>
      <c r="V141" s="104" t="s">
        <v>903</v>
      </c>
      <c r="W141" s="106"/>
      <c r="X141" s="3"/>
      <c r="Y141" s="104" t="s">
        <v>904</v>
      </c>
      <c r="Z141" s="3"/>
      <c r="AA141" s="3"/>
      <c r="AB141" s="3"/>
      <c r="AC141" s="3"/>
      <c r="AD141" s="3"/>
      <c r="AE141" s="3"/>
      <c r="AF141" s="105"/>
      <c r="AG141" s="3"/>
      <c r="AH141" s="3"/>
      <c r="AI141" s="3"/>
      <c r="AJ141" s="3"/>
      <c r="AK141" s="3"/>
    </row>
    <row r="142" customFormat="false" ht="30" hidden="false" customHeight="false" outlineLevel="0" collapsed="false">
      <c r="A142" s="94" t="str">
        <f aca="false">H142&amp;J142</f>
        <v>LLC_BI__Spread_Statement_Record_Total__cLLC_BI__Spread_Statement_Type__c</v>
      </c>
      <c r="B142" s="95" t="n">
        <f aca="false">IF(N142&lt;&gt;"",  IF(O142&lt;&gt;"", N142&amp;", "&amp;O142,N142),"")</f>
        <v>18</v>
      </c>
      <c r="C142" s="96" t="n">
        <v>24</v>
      </c>
      <c r="D142" s="159" t="s">
        <v>944</v>
      </c>
      <c r="E142" s="134" t="s">
        <v>945</v>
      </c>
      <c r="F142" s="135" t="s">
        <v>899</v>
      </c>
      <c r="G142" s="239" t="s">
        <v>100</v>
      </c>
      <c r="H142" s="247" t="s">
        <v>99</v>
      </c>
      <c r="I142" s="248" t="s">
        <v>352</v>
      </c>
      <c r="J142" s="249" t="s">
        <v>96</v>
      </c>
      <c r="K142" s="250" t="str">
        <f aca="false">_xlfn.CONCAT(H142,".",J142)</f>
        <v>LLC_BI__Spread_Statement_Record_Total__c.LLC_BI__Spread_Statement_Type__c</v>
      </c>
      <c r="L142" s="231" t="s">
        <v>1045</v>
      </c>
      <c r="M142" s="131" t="s">
        <v>1028</v>
      </c>
      <c r="N142" s="103" t="n">
        <v>18</v>
      </c>
      <c r="O142" s="103"/>
      <c r="P142" s="112"/>
      <c r="Q142" s="112"/>
      <c r="R142" s="112"/>
      <c r="S142" s="112"/>
      <c r="T142" s="104" t="s">
        <v>903</v>
      </c>
      <c r="U142" s="231"/>
      <c r="V142" s="104" t="s">
        <v>903</v>
      </c>
      <c r="W142" s="227"/>
      <c r="X142" s="112"/>
      <c r="Y142" s="104" t="s">
        <v>904</v>
      </c>
      <c r="Z142" s="112"/>
      <c r="AA142" s="112"/>
      <c r="AB142" s="112"/>
      <c r="AC142" s="112"/>
      <c r="AD142" s="112"/>
      <c r="AE142" s="112"/>
      <c r="AF142" s="231"/>
      <c r="AG142" s="3"/>
      <c r="AH142" s="3"/>
      <c r="AI142" s="3"/>
      <c r="AJ142" s="3"/>
      <c r="AK142" s="3"/>
    </row>
    <row r="143" customFormat="false" ht="30" hidden="false" customHeight="false" outlineLevel="0" collapsed="false">
      <c r="A143" s="94" t="str">
        <f aca="false">H143&amp;J143</f>
        <v>LLC_BI__Spread_Statement_Record_Total__cLLC_BI__Title__c</v>
      </c>
      <c r="B143" s="95" t="n">
        <f aca="false">IF(N143&lt;&gt;"",  IF(O143&lt;&gt;"", N143&amp;", "&amp;O143,N143),"")</f>
        <v>255</v>
      </c>
      <c r="C143" s="96" t="n">
        <v>25</v>
      </c>
      <c r="D143" s="3"/>
      <c r="E143" s="134" t="s">
        <v>945</v>
      </c>
      <c r="F143" s="135" t="s">
        <v>899</v>
      </c>
      <c r="G143" s="110" t="s">
        <v>100</v>
      </c>
      <c r="H143" s="161" t="s">
        <v>99</v>
      </c>
      <c r="I143" s="56" t="s">
        <v>514</v>
      </c>
      <c r="J143" s="126" t="s">
        <v>513</v>
      </c>
      <c r="K143" s="123" t="str">
        <f aca="false">_xlfn.CONCAT(H143,".",J143)</f>
        <v>LLC_BI__Spread_Statement_Record_Total__c.LLC_BI__Title__c</v>
      </c>
      <c r="L143" s="105" t="s">
        <v>1046</v>
      </c>
      <c r="M143" s="131" t="s">
        <v>925</v>
      </c>
      <c r="N143" s="103" t="n">
        <v>255</v>
      </c>
      <c r="O143" s="103"/>
      <c r="P143" s="3"/>
      <c r="Q143" s="3"/>
      <c r="R143" s="3"/>
      <c r="S143" s="3"/>
      <c r="T143" s="104" t="s">
        <v>903</v>
      </c>
      <c r="U143" s="105"/>
      <c r="V143" s="104" t="s">
        <v>903</v>
      </c>
      <c r="W143" s="106"/>
      <c r="X143" s="3"/>
      <c r="Y143" s="104" t="s">
        <v>904</v>
      </c>
      <c r="Z143" s="3"/>
      <c r="AA143" s="3"/>
      <c r="AB143" s="3"/>
      <c r="AC143" s="3"/>
      <c r="AD143" s="3"/>
      <c r="AE143" s="3"/>
      <c r="AF143" s="105"/>
      <c r="AG143" s="3"/>
      <c r="AH143" s="3"/>
      <c r="AI143" s="3"/>
      <c r="AJ143" s="3"/>
      <c r="AK143" s="3"/>
    </row>
    <row r="144" customFormat="false" ht="30" hidden="false" customHeight="false" outlineLevel="0" collapsed="false">
      <c r="A144" s="94" t="str">
        <f aca="false">H144&amp;J144</f>
        <v>LLC_BI__Spread_Statement_Record_Total__cLLC_BI__Total_Type__c</v>
      </c>
      <c r="B144" s="95" t="str">
        <f aca="false">IF(N144&lt;&gt;"",  IF(O144&lt;&gt;"", N144&amp;", "&amp;O144,N144),"")</f>
        <v>See picklist options for lengths</v>
      </c>
      <c r="C144" s="96" t="n">
        <v>26</v>
      </c>
      <c r="D144" s="159" t="s">
        <v>944</v>
      </c>
      <c r="E144" s="134" t="s">
        <v>945</v>
      </c>
      <c r="F144" s="97" t="s">
        <v>899</v>
      </c>
      <c r="G144" s="110" t="s">
        <v>100</v>
      </c>
      <c r="H144" s="161" t="s">
        <v>99</v>
      </c>
      <c r="I144" s="56" t="s">
        <v>543</v>
      </c>
      <c r="J144" s="126" t="s">
        <v>542</v>
      </c>
      <c r="K144" s="123" t="str">
        <f aca="false">_xlfn.CONCAT(H144,".",J144)</f>
        <v>LLC_BI__Spread_Statement_Record_Total__c.LLC_BI__Total_Type__c</v>
      </c>
      <c r="L144" s="105" t="s">
        <v>1047</v>
      </c>
      <c r="M144" s="131" t="s">
        <v>913</v>
      </c>
      <c r="N144" s="103" t="s">
        <v>914</v>
      </c>
      <c r="O144" s="103"/>
      <c r="P144" s="3"/>
      <c r="Q144" s="3"/>
      <c r="R144" s="3"/>
      <c r="S144" s="3"/>
      <c r="T144" s="104" t="s">
        <v>903</v>
      </c>
      <c r="U144" s="105"/>
      <c r="V144" s="104" t="s">
        <v>904</v>
      </c>
      <c r="W144" s="106"/>
      <c r="X144" s="3"/>
      <c r="Y144" s="104" t="s">
        <v>904</v>
      </c>
      <c r="Z144" s="3"/>
      <c r="AA144" s="3"/>
      <c r="AB144" s="3"/>
      <c r="AC144" s="3"/>
      <c r="AD144" s="3"/>
      <c r="AE144" s="3"/>
      <c r="AF144" s="105"/>
      <c r="AG144" s="3"/>
      <c r="AH144" s="112"/>
      <c r="AI144" s="112"/>
      <c r="AJ144" s="112"/>
      <c r="AK144" s="112"/>
    </row>
    <row r="145" customFormat="false" ht="15" hidden="false" customHeight="false" outlineLevel="0" collapsed="false">
      <c r="A145" s="94" t="str">
        <f aca="false">H145&amp;J145</f>
        <v>LLC_BI__Spread_Statement_Record_Value__cCreatedById</v>
      </c>
      <c r="B145" s="95" t="n">
        <f aca="false">IF(N145&lt;&gt;"",  IF(O145&lt;&gt;"", N145&amp;", "&amp;O145,N145),"")</f>
        <v>18</v>
      </c>
      <c r="C145" s="104" t="n">
        <v>1</v>
      </c>
      <c r="D145" s="106" t="s">
        <v>905</v>
      </c>
      <c r="E145" s="132" t="s">
        <v>945</v>
      </c>
      <c r="F145" s="132" t="s">
        <v>945</v>
      </c>
      <c r="G145" s="105" t="s">
        <v>94</v>
      </c>
      <c r="H145" s="3" t="s">
        <v>93</v>
      </c>
      <c r="I145" s="251" t="s">
        <v>906</v>
      </c>
      <c r="J145" s="252" t="s">
        <v>168</v>
      </c>
      <c r="K145" s="123" t="str">
        <f aca="false">_xlfn.CONCAT(H145,".",J145)</f>
        <v>LLC_BI__Spread_Statement_Record_Value__c.CreatedById</v>
      </c>
      <c r="L145" s="253" t="s">
        <v>907</v>
      </c>
      <c r="M145" s="254" t="s">
        <v>908</v>
      </c>
      <c r="N145" s="217" t="n">
        <v>18</v>
      </c>
      <c r="O145" s="255"/>
      <c r="P145" s="3"/>
      <c r="Q145" s="3"/>
      <c r="R145" s="3"/>
      <c r="S145" s="3"/>
      <c r="T145" s="104" t="s">
        <v>903</v>
      </c>
      <c r="U145" s="106"/>
      <c r="V145" s="104" t="s">
        <v>904</v>
      </c>
      <c r="W145" s="3"/>
      <c r="X145" s="3"/>
      <c r="Y145" s="104" t="s">
        <v>904</v>
      </c>
      <c r="Z145" s="3"/>
      <c r="AA145" s="3"/>
      <c r="AB145" s="3"/>
      <c r="AC145" s="3"/>
      <c r="AD145" s="3"/>
      <c r="AE145" s="3"/>
      <c r="AF145" s="3"/>
      <c r="AG145" s="3"/>
    </row>
    <row r="146" customFormat="false" ht="15" hidden="false" customHeight="false" outlineLevel="0" collapsed="false">
      <c r="A146" s="94" t="str">
        <f aca="false">H146&amp;J146</f>
        <v>LLC_BI__Spread_Statement_Record_Value__cCreatedDate</v>
      </c>
      <c r="B146" s="95" t="str">
        <f aca="false">IF(N146&lt;&gt;"",  IF(O146&lt;&gt;"", N146&amp;", "&amp;O146,N146),"")</f>
        <v/>
      </c>
      <c r="C146" s="104" t="n">
        <v>2</v>
      </c>
      <c r="D146" s="106" t="s">
        <v>905</v>
      </c>
      <c r="E146" s="134" t="s">
        <v>945</v>
      </c>
      <c r="F146" s="134" t="s">
        <v>945</v>
      </c>
      <c r="G146" s="105" t="s">
        <v>94</v>
      </c>
      <c r="H146" s="3" t="s">
        <v>93</v>
      </c>
      <c r="I146" s="56" t="s">
        <v>165</v>
      </c>
      <c r="J146" s="231" t="s">
        <v>164</v>
      </c>
      <c r="K146" s="3" t="str">
        <f aca="false">_xlfn.CONCAT(H146,".",J146)</f>
        <v>LLC_BI__Spread_Statement_Record_Value__c.CreatedDate</v>
      </c>
      <c r="L146" s="253" t="s">
        <v>909</v>
      </c>
      <c r="M146" s="256" t="s">
        <v>910</v>
      </c>
      <c r="N146" s="257"/>
      <c r="O146" s="257"/>
      <c r="P146" s="258" t="s">
        <v>903</v>
      </c>
      <c r="Q146" s="258" t="s">
        <v>903</v>
      </c>
      <c r="R146" s="258"/>
      <c r="S146" s="258" t="s">
        <v>903</v>
      </c>
      <c r="T146" s="104" t="s">
        <v>903</v>
      </c>
      <c r="U146" s="3"/>
      <c r="V146" s="104" t="s">
        <v>904</v>
      </c>
      <c r="W146" s="3"/>
      <c r="X146" s="3"/>
      <c r="Y146" s="104" t="s">
        <v>904</v>
      </c>
      <c r="Z146" s="3"/>
      <c r="AA146" s="3"/>
      <c r="AB146" s="3"/>
      <c r="AC146" s="3"/>
      <c r="AD146" s="3"/>
      <c r="AE146" s="3"/>
      <c r="AF146" s="3"/>
      <c r="AG146" s="3"/>
    </row>
    <row r="147" customFormat="false" ht="15" hidden="false" customHeight="false" outlineLevel="0" collapsed="false">
      <c r="A147" s="94" t="str">
        <f aca="false">H147&amp;J147</f>
        <v>LLC_BI__Spread_Statement_Record_Value__cCurrencyIsoCode</v>
      </c>
      <c r="B147" s="95" t="str">
        <f aca="false">IF(N147&lt;&gt;"",  IF(O147&lt;&gt;"", N147&amp;", "&amp;O147,N147),"")</f>
        <v>See picklist options for lengths</v>
      </c>
      <c r="C147" s="104" t="n">
        <v>3</v>
      </c>
      <c r="D147" s="106" t="s">
        <v>905</v>
      </c>
      <c r="E147" s="134" t="s">
        <v>945</v>
      </c>
      <c r="F147" s="259" t="s">
        <v>899</v>
      </c>
      <c r="G147" s="105" t="s">
        <v>94</v>
      </c>
      <c r="H147" s="3" t="s">
        <v>93</v>
      </c>
      <c r="I147" s="260" t="s">
        <v>911</v>
      </c>
      <c r="J147" s="131" t="s">
        <v>160</v>
      </c>
      <c r="K147" s="261" t="str">
        <f aca="false">_xlfn.CONCAT(H147,".",J147)</f>
        <v>LLC_BI__Spread_Statement_Record_Value__c.CurrencyIsoCode</v>
      </c>
      <c r="L147" s="253" t="s">
        <v>912</v>
      </c>
      <c r="M147" s="254" t="s">
        <v>913</v>
      </c>
      <c r="N147" s="186" t="s">
        <v>914</v>
      </c>
      <c r="O147" s="217"/>
      <c r="P147" s="3"/>
      <c r="Q147" s="3"/>
      <c r="R147" s="3"/>
      <c r="S147" s="3"/>
      <c r="T147" s="104" t="s">
        <v>903</v>
      </c>
      <c r="U147" s="3"/>
      <c r="V147" s="104" t="s">
        <v>904</v>
      </c>
      <c r="W147" s="3"/>
      <c r="X147" s="3"/>
      <c r="Y147" s="104" t="s">
        <v>904</v>
      </c>
      <c r="Z147" s="3"/>
      <c r="AA147" s="3"/>
      <c r="AB147" s="3"/>
      <c r="AC147" s="3"/>
      <c r="AD147" s="3"/>
      <c r="AE147" s="3"/>
      <c r="AF147" s="3"/>
      <c r="AG147" s="3"/>
    </row>
    <row r="148" customFormat="false" ht="15" hidden="false" customHeight="false" outlineLevel="0" collapsed="false">
      <c r="A148" s="94" t="str">
        <f aca="false">H148&amp;J148</f>
        <v>LLC_BI__Spread_Statement_Record_Value__cLLC_BI__Formula__c</v>
      </c>
      <c r="B148" s="95" t="n">
        <f aca="false">IF(N148&lt;&gt;"",  IF(O148&lt;&gt;"", N148&amp;", "&amp;O148,N148),"")</f>
        <v>255</v>
      </c>
      <c r="C148" s="104" t="n">
        <v>4</v>
      </c>
      <c r="D148" s="106"/>
      <c r="E148" s="134" t="s">
        <v>945</v>
      </c>
      <c r="F148" s="134" t="s">
        <v>945</v>
      </c>
      <c r="G148" s="105" t="s">
        <v>94</v>
      </c>
      <c r="H148" s="3" t="s">
        <v>93</v>
      </c>
      <c r="I148" s="207" t="s">
        <v>579</v>
      </c>
      <c r="J148" s="197" t="s">
        <v>578</v>
      </c>
      <c r="K148" s="261" t="str">
        <f aca="false">_xlfn.CONCAT(H148,".",J148)</f>
        <v>LLC_BI__Spread_Statement_Record_Value__c.LLC_BI__Formula__c</v>
      </c>
      <c r="L148" s="253" t="s">
        <v>1048</v>
      </c>
      <c r="M148" s="199" t="s">
        <v>925</v>
      </c>
      <c r="N148" s="257" t="n">
        <v>255</v>
      </c>
      <c r="O148" s="257"/>
      <c r="P148" s="121"/>
      <c r="Q148" s="121"/>
      <c r="R148" s="121"/>
      <c r="S148" s="121"/>
      <c r="T148" s="104" t="s">
        <v>903</v>
      </c>
      <c r="U148" s="3"/>
      <c r="V148" s="104" t="s">
        <v>904</v>
      </c>
      <c r="W148" s="3"/>
      <c r="X148" s="3"/>
      <c r="Y148" s="104" t="s">
        <v>904</v>
      </c>
      <c r="Z148" s="3"/>
      <c r="AA148" s="3"/>
      <c r="AB148" s="3"/>
      <c r="AC148" s="3"/>
      <c r="AD148" s="3"/>
      <c r="AE148" s="3"/>
      <c r="AF148" s="3"/>
      <c r="AG148" s="3"/>
    </row>
    <row r="149" customFormat="false" ht="15" hidden="false" customHeight="false" outlineLevel="0" collapsed="false">
      <c r="A149" s="94" t="str">
        <f aca="false">H149&amp;J149</f>
        <v>LLC_BI__Spread_Statement_Record_Value__cId</v>
      </c>
      <c r="B149" s="95" t="n">
        <f aca="false">IF(N149&lt;&gt;"",  IF(O149&lt;&gt;"", N149&amp;", "&amp;O149,N149),"")</f>
        <v>18</v>
      </c>
      <c r="C149" s="104" t="n">
        <v>5</v>
      </c>
      <c r="D149" s="106" t="s">
        <v>905</v>
      </c>
      <c r="E149" s="134" t="s">
        <v>945</v>
      </c>
      <c r="F149" s="134" t="s">
        <v>945</v>
      </c>
      <c r="G149" s="105" t="s">
        <v>94</v>
      </c>
      <c r="H149" s="105" t="s">
        <v>93</v>
      </c>
      <c r="I149" s="196" t="s">
        <v>143</v>
      </c>
      <c r="J149" s="118" t="s">
        <v>143</v>
      </c>
      <c r="K149" s="261" t="str">
        <f aca="false">_xlfn.CONCAT(H149,".",J149)</f>
        <v>LLC_BI__Spread_Statement_Record_Value__c.Id</v>
      </c>
      <c r="L149" s="123" t="s">
        <v>143</v>
      </c>
      <c r="M149" s="262" t="s">
        <v>143</v>
      </c>
      <c r="N149" s="217" t="n">
        <v>18</v>
      </c>
      <c r="O149" s="215"/>
      <c r="P149" s="202" t="s">
        <v>904</v>
      </c>
      <c r="Q149" s="202" t="s">
        <v>904</v>
      </c>
      <c r="R149" s="202" t="s">
        <v>915</v>
      </c>
      <c r="S149" s="202" t="s">
        <v>904</v>
      </c>
      <c r="T149" s="104" t="s">
        <v>903</v>
      </c>
      <c r="U149" s="3"/>
      <c r="V149" s="104" t="s">
        <v>904</v>
      </c>
      <c r="W149" s="3"/>
      <c r="X149" s="3"/>
      <c r="Y149" s="104" t="s">
        <v>904</v>
      </c>
      <c r="Z149" s="3"/>
      <c r="AA149" s="3"/>
      <c r="AB149" s="3"/>
      <c r="AC149" s="3"/>
      <c r="AD149" s="3"/>
      <c r="AE149" s="3"/>
      <c r="AF149" s="3"/>
      <c r="AG149" s="3"/>
    </row>
    <row r="150" customFormat="false" ht="15" hidden="false" customHeight="false" outlineLevel="0" collapsed="false">
      <c r="A150" s="94" t="str">
        <f aca="false">H150&amp;J150</f>
        <v>LLC_BI__Spread_Statement_Record_Value__cLLC_BI__Is_Linked__c</v>
      </c>
      <c r="B150" s="95" t="n">
        <f aca="false">IF(N150&lt;&gt;"",  IF(O150&lt;&gt;"", N150&amp;", "&amp;O150,N150),"")</f>
        <v>4</v>
      </c>
      <c r="C150" s="104" t="n">
        <v>6</v>
      </c>
      <c r="D150" s="106" t="s">
        <v>944</v>
      </c>
      <c r="E150" s="134" t="s">
        <v>945</v>
      </c>
      <c r="F150" s="134" t="s">
        <v>945</v>
      </c>
      <c r="G150" s="105" t="s">
        <v>94</v>
      </c>
      <c r="H150" s="105" t="s">
        <v>93</v>
      </c>
      <c r="I150" s="196" t="s">
        <v>573</v>
      </c>
      <c r="J150" s="197" t="s">
        <v>572</v>
      </c>
      <c r="K150" s="261" t="str">
        <f aca="false">_xlfn.CONCAT(H150,".",J150)</f>
        <v>LLC_BI__Spread_Statement_Record_Value__c.LLC_BI__Is_Linked__c</v>
      </c>
      <c r="L150" s="253" t="s">
        <v>1049</v>
      </c>
      <c r="M150" s="199" t="s">
        <v>1050</v>
      </c>
      <c r="N150" s="217" t="n">
        <v>4</v>
      </c>
      <c r="O150" s="217"/>
      <c r="P150" s="3"/>
      <c r="Q150" s="3"/>
      <c r="R150" s="3"/>
      <c r="S150" s="3"/>
      <c r="T150" s="104" t="s">
        <v>903</v>
      </c>
      <c r="U150" s="3"/>
      <c r="V150" s="104" t="s">
        <v>904</v>
      </c>
      <c r="W150" s="3"/>
      <c r="X150" s="3"/>
      <c r="Y150" s="104" t="s">
        <v>904</v>
      </c>
      <c r="Z150" s="3"/>
      <c r="AA150" s="3"/>
      <c r="AB150" s="3"/>
      <c r="AC150" s="3"/>
      <c r="AD150" s="3"/>
      <c r="AE150" s="3"/>
      <c r="AF150" s="3"/>
      <c r="AG150" s="3"/>
    </row>
    <row r="151" customFormat="false" ht="15" hidden="false" customHeight="false" outlineLevel="0" collapsed="false">
      <c r="A151" s="94" t="str">
        <f aca="false">H151&amp;J151</f>
        <v>LLC_BI__Spread_Statement_Record_Value__cLastModifiedById</v>
      </c>
      <c r="B151" s="95" t="n">
        <f aca="false">IF(N151&lt;&gt;"",  IF(O151&lt;&gt;"", N151&amp;", "&amp;O151,N151),"")</f>
        <v>18</v>
      </c>
      <c r="C151" s="104" t="n">
        <v>7</v>
      </c>
      <c r="D151" s="112" t="s">
        <v>905</v>
      </c>
      <c r="E151" s="134" t="s">
        <v>945</v>
      </c>
      <c r="F151" s="259" t="s">
        <v>899</v>
      </c>
      <c r="G151" s="105" t="s">
        <v>94</v>
      </c>
      <c r="H151" s="105" t="s">
        <v>93</v>
      </c>
      <c r="I151" s="263" t="s">
        <v>916</v>
      </c>
      <c r="J151" s="131" t="s">
        <v>175</v>
      </c>
      <c r="K151" s="95" t="str">
        <f aca="false">_xlfn.CONCAT(H151,".",J151)</f>
        <v>LLC_BI__Spread_Statement_Record_Value__c.LastModifiedById</v>
      </c>
      <c r="L151" s="253" t="s">
        <v>917</v>
      </c>
      <c r="M151" s="254" t="s">
        <v>908</v>
      </c>
      <c r="N151" s="217" t="n">
        <v>18</v>
      </c>
      <c r="O151" s="217"/>
      <c r="P151" s="3"/>
      <c r="Q151" s="3"/>
      <c r="R151" s="3"/>
      <c r="S151" s="3"/>
      <c r="T151" s="104" t="s">
        <v>903</v>
      </c>
      <c r="U151" s="3"/>
      <c r="V151" s="104" t="s">
        <v>904</v>
      </c>
      <c r="W151" s="3"/>
      <c r="X151" s="3"/>
      <c r="Y151" s="104" t="s">
        <v>904</v>
      </c>
      <c r="Z151" s="3"/>
      <c r="AA151" s="3"/>
      <c r="AB151" s="3"/>
      <c r="AC151" s="3"/>
      <c r="AD151" s="3"/>
      <c r="AE151" s="3"/>
      <c r="AF151" s="3"/>
      <c r="AG151" s="3"/>
    </row>
    <row r="152" customFormat="false" ht="15" hidden="false" customHeight="false" outlineLevel="0" collapsed="false">
      <c r="A152" s="94" t="str">
        <f aca="false">H152&amp;J152</f>
        <v>LLC_BI__Spread_Statement_Record_Value__cLastModifiedDate</v>
      </c>
      <c r="B152" s="95" t="str">
        <f aca="false">IF(N152&lt;&gt;"",  IF(O152&lt;&gt;"", N152&amp;", "&amp;O152,N152),"")</f>
        <v/>
      </c>
      <c r="C152" s="104" t="n">
        <v>8</v>
      </c>
      <c r="D152" s="3" t="s">
        <v>905</v>
      </c>
      <c r="E152" s="134" t="s">
        <v>945</v>
      </c>
      <c r="F152" s="259" t="s">
        <v>899</v>
      </c>
      <c r="G152" s="105" t="s">
        <v>94</v>
      </c>
      <c r="H152" s="105" t="s">
        <v>93</v>
      </c>
      <c r="I152" s="196" t="s">
        <v>173</v>
      </c>
      <c r="J152" s="3" t="s">
        <v>172</v>
      </c>
      <c r="K152" s="106" t="str">
        <f aca="false">_xlfn.CONCAT(H152,".",J152)</f>
        <v>LLC_BI__Spread_Statement_Record_Value__c.LastModifiedDate</v>
      </c>
      <c r="L152" s="253" t="s">
        <v>918</v>
      </c>
      <c r="M152" s="256" t="s">
        <v>910</v>
      </c>
      <c r="N152" s="232"/>
      <c r="O152" s="232"/>
      <c r="P152" s="202" t="s">
        <v>903</v>
      </c>
      <c r="Q152" s="202" t="s">
        <v>903</v>
      </c>
      <c r="R152" s="202"/>
      <c r="S152" s="202" t="s">
        <v>903</v>
      </c>
      <c r="T152" s="104" t="s">
        <v>903</v>
      </c>
      <c r="U152" s="3"/>
      <c r="V152" s="104" t="s">
        <v>904</v>
      </c>
      <c r="W152" s="3"/>
      <c r="X152" s="3"/>
      <c r="Y152" s="104" t="s">
        <v>904</v>
      </c>
      <c r="Z152" s="3"/>
      <c r="AA152" s="3"/>
      <c r="AB152" s="3"/>
      <c r="AC152" s="3"/>
      <c r="AD152" s="3"/>
      <c r="AE152" s="3"/>
      <c r="AF152" s="3"/>
      <c r="AG152" s="3"/>
    </row>
    <row r="153" customFormat="false" ht="25.5" hidden="false" customHeight="false" outlineLevel="0" collapsed="false">
      <c r="A153" s="94" t="str">
        <f aca="false">H153&amp;J153</f>
        <v>LLC_BI__Spread_Statement_Record_Value__cLLC_BI__lookupKey__c</v>
      </c>
      <c r="B153" s="95" t="n">
        <f aca="false">IF(N153&lt;&gt;"",  IF(O153&lt;&gt;"", N153&amp;", "&amp;O153,N153),"")</f>
        <v>255</v>
      </c>
      <c r="C153" s="104" t="n">
        <v>9</v>
      </c>
      <c r="D153" s="3"/>
      <c r="E153" s="134" t="s">
        <v>945</v>
      </c>
      <c r="F153" s="259" t="s">
        <v>899</v>
      </c>
      <c r="G153" s="105" t="s">
        <v>94</v>
      </c>
      <c r="H153" s="105" t="s">
        <v>93</v>
      </c>
      <c r="I153" s="196" t="s">
        <v>193</v>
      </c>
      <c r="J153" s="197" t="s">
        <v>192</v>
      </c>
      <c r="K153" s="261" t="str">
        <f aca="false">_xlfn.CONCAT(H153,".",J153)</f>
        <v>LLC_BI__Spread_Statement_Record_Value__c.LLC_BI__lookupKey__c</v>
      </c>
      <c r="L153" s="253" t="s">
        <v>1051</v>
      </c>
      <c r="M153" s="224" t="s">
        <v>931</v>
      </c>
      <c r="N153" s="217" t="n">
        <v>255</v>
      </c>
      <c r="O153" s="217"/>
      <c r="P153" s="3"/>
      <c r="Q153" s="3"/>
      <c r="R153" s="3"/>
      <c r="S153" s="3"/>
      <c r="T153" s="104" t="s">
        <v>903</v>
      </c>
      <c r="U153" s="3"/>
      <c r="V153" s="104" t="s">
        <v>903</v>
      </c>
      <c r="W153" s="3"/>
      <c r="X153" s="3"/>
      <c r="Y153" s="104" t="s">
        <v>904</v>
      </c>
      <c r="Z153" s="3"/>
      <c r="AA153" s="3"/>
      <c r="AB153" s="3"/>
      <c r="AC153" s="3"/>
      <c r="AD153" s="3"/>
      <c r="AE153" s="3"/>
      <c r="AF153" s="3"/>
      <c r="AG153" s="3"/>
    </row>
    <row r="154" customFormat="false" ht="25.5" hidden="false" customHeight="false" outlineLevel="0" collapsed="false">
      <c r="A154" s="94" t="str">
        <f aca="false">H154&amp;J154</f>
        <v>LLC_BI__Spread_Statement_Record_Value__cLLC_BI__Spread_Statement_Period__c</v>
      </c>
      <c r="B154" s="95" t="n">
        <f aca="false">IF(N154&lt;&gt;"",  IF(O154&lt;&gt;"", N154&amp;", "&amp;O154,N154),"")</f>
        <v>18</v>
      </c>
      <c r="C154" s="104" t="n">
        <v>10</v>
      </c>
      <c r="D154" s="3" t="s">
        <v>944</v>
      </c>
      <c r="E154" s="134" t="s">
        <v>945</v>
      </c>
      <c r="F154" s="259" t="s">
        <v>899</v>
      </c>
      <c r="G154" s="105" t="s">
        <v>94</v>
      </c>
      <c r="H154" s="105" t="s">
        <v>93</v>
      </c>
      <c r="I154" s="196" t="s">
        <v>88</v>
      </c>
      <c r="J154" s="197" t="s">
        <v>87</v>
      </c>
      <c r="K154" s="261" t="str">
        <f aca="false">_xlfn.CONCAT(H154,".",J154)</f>
        <v>LLC_BI__Spread_Statement_Record_Value__c.LLC_BI__Spread_Statement_Period__c</v>
      </c>
      <c r="L154" s="253" t="s">
        <v>1052</v>
      </c>
      <c r="M154" s="224" t="s">
        <v>1053</v>
      </c>
      <c r="N154" s="217" t="n">
        <v>18</v>
      </c>
      <c r="O154" s="217"/>
      <c r="P154" s="3"/>
      <c r="Q154" s="3"/>
      <c r="R154" s="3"/>
      <c r="S154" s="3"/>
      <c r="T154" s="104" t="s">
        <v>903</v>
      </c>
      <c r="U154" s="3"/>
      <c r="V154" s="104" t="s">
        <v>903</v>
      </c>
      <c r="W154" s="3"/>
      <c r="X154" s="3"/>
      <c r="Y154" s="104" t="s">
        <v>904</v>
      </c>
      <c r="Z154" s="3"/>
      <c r="AA154" s="3"/>
      <c r="AB154" s="3"/>
      <c r="AC154" s="3"/>
      <c r="AD154" s="3"/>
      <c r="AE154" s="3"/>
      <c r="AF154" s="3"/>
      <c r="AG154" s="3"/>
    </row>
    <row r="155" customFormat="false" ht="25.5" hidden="false" customHeight="false" outlineLevel="0" collapsed="false">
      <c r="A155" s="94" t="str">
        <f aca="false">H155&amp;J155</f>
        <v>LLC_BI__Spread_Statement_Record_Value__cLLC_BI__Spread_Statement_Record__c</v>
      </c>
      <c r="B155" s="95" t="n">
        <f aca="false">IF(N155&lt;&gt;"",  IF(O155&lt;&gt;"", N155&amp;", "&amp;O155,N155),"")</f>
        <v>18</v>
      </c>
      <c r="C155" s="104" t="n">
        <v>11</v>
      </c>
      <c r="D155" s="3" t="s">
        <v>944</v>
      </c>
      <c r="E155" s="134" t="s">
        <v>945</v>
      </c>
      <c r="F155" s="259" t="s">
        <v>899</v>
      </c>
      <c r="G155" s="231" t="s">
        <v>94</v>
      </c>
      <c r="H155" s="231" t="s">
        <v>93</v>
      </c>
      <c r="I155" s="196" t="s">
        <v>91</v>
      </c>
      <c r="J155" s="197" t="s">
        <v>90</v>
      </c>
      <c r="K155" s="261" t="str">
        <f aca="false">_xlfn.CONCAT(H155,".",J155)</f>
        <v>LLC_BI__Spread_Statement_Record_Value__c.LLC_BI__Spread_Statement_Record__c</v>
      </c>
      <c r="L155" s="253" t="s">
        <v>1054</v>
      </c>
      <c r="M155" s="224" t="s">
        <v>1055</v>
      </c>
      <c r="N155" s="217" t="n">
        <v>18</v>
      </c>
      <c r="O155" s="217"/>
      <c r="P155" s="3"/>
      <c r="Q155" s="3"/>
      <c r="R155" s="3"/>
      <c r="S155" s="3"/>
      <c r="T155" s="104" t="s">
        <v>903</v>
      </c>
      <c r="U155" s="3"/>
      <c r="V155" s="104" t="s">
        <v>903</v>
      </c>
      <c r="W155" s="3"/>
      <c r="X155" s="3"/>
      <c r="Y155" s="104" t="s">
        <v>904</v>
      </c>
      <c r="Z155" s="3"/>
      <c r="AA155" s="3"/>
      <c r="AB155" s="3"/>
      <c r="AC155" s="3"/>
      <c r="AD155" s="3"/>
      <c r="AE155" s="3"/>
      <c r="AF155" s="3"/>
      <c r="AG155" s="3"/>
    </row>
    <row r="156" customFormat="false" ht="15" hidden="false" customHeight="false" outlineLevel="0" collapsed="false">
      <c r="A156" s="94" t="str">
        <f aca="false">H156&amp;J156</f>
        <v>LLC_BI__Spread_Statement_Record_Value__cName</v>
      </c>
      <c r="B156" s="95" t="n">
        <f aca="false">IF(N156&lt;&gt;"",  IF(O156&lt;&gt;"", N156&amp;", "&amp;O156,N156),"")</f>
        <v>80</v>
      </c>
      <c r="C156" s="104" t="n">
        <v>12</v>
      </c>
      <c r="D156" s="3" t="s">
        <v>905</v>
      </c>
      <c r="E156" s="264" t="s">
        <v>945</v>
      </c>
      <c r="F156" s="265" t="s">
        <v>899</v>
      </c>
      <c r="G156" s="3" t="s">
        <v>94</v>
      </c>
      <c r="H156" s="3" t="s">
        <v>93</v>
      </c>
      <c r="I156" s="266" t="s">
        <v>560</v>
      </c>
      <c r="J156" s="267" t="s">
        <v>28</v>
      </c>
      <c r="K156" s="261" t="str">
        <f aca="false">_xlfn.CONCAT(H156,".",J156)</f>
        <v>LLC_BI__Spread_Statement_Record_Value__c.Name</v>
      </c>
      <c r="L156" s="253"/>
      <c r="M156" s="256" t="s">
        <v>993</v>
      </c>
      <c r="N156" s="217" t="n">
        <v>80</v>
      </c>
      <c r="O156" s="217"/>
      <c r="P156" s="3"/>
      <c r="Q156" s="3"/>
      <c r="R156" s="3"/>
      <c r="S156" s="3"/>
      <c r="T156" s="104" t="s">
        <v>903</v>
      </c>
      <c r="U156" s="3"/>
      <c r="V156" s="104" t="s">
        <v>904</v>
      </c>
      <c r="W156" s="3"/>
      <c r="X156" s="3"/>
      <c r="Y156" s="104" t="s">
        <v>904</v>
      </c>
      <c r="Z156" s="3"/>
      <c r="AA156" s="3"/>
      <c r="AB156" s="3"/>
      <c r="AC156" s="3"/>
      <c r="AD156" s="3"/>
      <c r="AE156" s="3"/>
      <c r="AF156" s="3"/>
      <c r="AG156" s="3"/>
    </row>
    <row r="157" customFormat="false" ht="15" hidden="false" customHeight="false" outlineLevel="0" collapsed="false">
      <c r="A157" s="94" t="str">
        <f aca="false">H157&amp;J157</f>
        <v>LLC_BI__Spread_Statement_Record_Value__cLLC_BI__Value__c</v>
      </c>
      <c r="B157" s="95" t="str">
        <f aca="false">IF(N157&lt;&gt;"",  IF(O157&lt;&gt;"", N157&amp;", "&amp;O157,N157),"")</f>
        <v>16, 2</v>
      </c>
      <c r="C157" s="104" t="n">
        <v>13</v>
      </c>
      <c r="D157" s="3"/>
      <c r="E157" s="132" t="s">
        <v>945</v>
      </c>
      <c r="F157" s="268" t="s">
        <v>899</v>
      </c>
      <c r="G157" s="3" t="s">
        <v>94</v>
      </c>
      <c r="H157" s="3" t="s">
        <v>93</v>
      </c>
      <c r="I157" s="269" t="s">
        <v>278</v>
      </c>
      <c r="J157" s="270" t="s">
        <v>277</v>
      </c>
      <c r="K157" s="261" t="str">
        <f aca="false">_xlfn.CONCAT(H157,".",J157)</f>
        <v>LLC_BI__Spread_Statement_Record_Value__c.LLC_BI__Value__c</v>
      </c>
      <c r="L157" s="253" t="s">
        <v>1056</v>
      </c>
      <c r="M157" s="199" t="s">
        <v>911</v>
      </c>
      <c r="N157" s="217" t="n">
        <v>16</v>
      </c>
      <c r="O157" s="217" t="n">
        <v>2</v>
      </c>
      <c r="P157" s="3"/>
      <c r="Q157" s="3"/>
      <c r="R157" s="3"/>
      <c r="S157" s="3"/>
      <c r="T157" s="104" t="s">
        <v>903</v>
      </c>
      <c r="U157" s="3"/>
      <c r="V157" s="104" t="s">
        <v>904</v>
      </c>
      <c r="W157" s="3"/>
      <c r="X157" s="3"/>
      <c r="Y157" s="104" t="s">
        <v>904</v>
      </c>
      <c r="Z157" s="3"/>
      <c r="AA157" s="3"/>
      <c r="AB157" s="3"/>
      <c r="AC157" s="3"/>
      <c r="AD157" s="3"/>
      <c r="AE157" s="3"/>
      <c r="AF157" s="3"/>
      <c r="AG157" s="3"/>
    </row>
    <row r="158" customFormat="false" ht="30" hidden="false" customHeight="false" outlineLevel="0" collapsed="false">
      <c r="A158" s="94" t="str">
        <f aca="false">H158&amp;J158</f>
        <v>LLC_BI__Spread_Record_Classification__cLLC_BI__Classification__c</v>
      </c>
      <c r="B158" s="95" t="n">
        <f aca="false">IF(N158&lt;&gt;"",  IF(O158&lt;&gt;"", N158&amp;", "&amp;O158,N158),"")</f>
        <v>18</v>
      </c>
      <c r="C158" s="104" t="n">
        <v>1</v>
      </c>
      <c r="D158" s="106"/>
      <c r="E158" s="132" t="s">
        <v>945</v>
      </c>
      <c r="F158" s="132" t="s">
        <v>945</v>
      </c>
      <c r="G158" s="105" t="s">
        <v>82</v>
      </c>
      <c r="H158" s="121" t="s">
        <v>81</v>
      </c>
      <c r="I158" s="271" t="s">
        <v>69</v>
      </c>
      <c r="J158" s="252" t="s">
        <v>68</v>
      </c>
      <c r="K158" s="272" t="str">
        <f aca="false">_xlfn.CONCAT(H158,".",J158)</f>
        <v>LLC_BI__Spread_Record_Classification__c.LLC_BI__Classification__c</v>
      </c>
      <c r="L158" s="3" t="s">
        <v>316</v>
      </c>
      <c r="M158" s="131" t="s">
        <v>1057</v>
      </c>
      <c r="N158" s="186" t="n">
        <v>18</v>
      </c>
      <c r="O158" s="273"/>
      <c r="P158" s="3"/>
      <c r="Q158" s="3"/>
      <c r="R158" s="3"/>
      <c r="S158" s="3"/>
      <c r="T158" s="104" t="s">
        <v>903</v>
      </c>
      <c r="U158" s="106"/>
      <c r="V158" s="104" t="s">
        <v>903</v>
      </c>
      <c r="W158" s="3"/>
      <c r="X158" s="3"/>
      <c r="Y158" s="104" t="s">
        <v>904</v>
      </c>
      <c r="Z158" s="3"/>
      <c r="AA158" s="3"/>
      <c r="AB158" s="3"/>
      <c r="AC158" s="3"/>
      <c r="AD158" s="3"/>
      <c r="AE158" s="3"/>
      <c r="AF158" s="3"/>
      <c r="AG158" s="3"/>
    </row>
    <row r="159" customFormat="false" ht="15" hidden="false" customHeight="false" outlineLevel="0" collapsed="false">
      <c r="A159" s="94" t="str">
        <f aca="false">H159&amp;J159</f>
        <v>LLC_BI__Spread_Record_Classification__cCreatedById</v>
      </c>
      <c r="B159" s="95" t="n">
        <f aca="false">IF(N159&lt;&gt;"",  IF(O159&lt;&gt;"", N159&amp;", "&amp;O159,N159),"")</f>
        <v>18</v>
      </c>
      <c r="C159" s="104" t="n">
        <v>2</v>
      </c>
      <c r="D159" s="106" t="s">
        <v>905</v>
      </c>
      <c r="E159" s="134" t="s">
        <v>945</v>
      </c>
      <c r="F159" s="134" t="s">
        <v>945</v>
      </c>
      <c r="G159" s="3" t="s">
        <v>82</v>
      </c>
      <c r="H159" s="3" t="s">
        <v>81</v>
      </c>
      <c r="I159" s="113" t="s">
        <v>906</v>
      </c>
      <c r="J159" s="114" t="s">
        <v>168</v>
      </c>
      <c r="K159" s="274" t="str">
        <f aca="false">_xlfn.CONCAT(H159,".",J159)</f>
        <v>LLC_BI__Spread_Record_Classification__c.CreatedById</v>
      </c>
      <c r="L159" s="106" t="s">
        <v>907</v>
      </c>
      <c r="M159" s="131" t="s">
        <v>908</v>
      </c>
      <c r="N159" s="275" t="n">
        <v>18</v>
      </c>
      <c r="O159" s="275"/>
      <c r="P159" s="121"/>
      <c r="Q159" s="121"/>
      <c r="R159" s="121"/>
      <c r="S159" s="121"/>
      <c r="T159" s="104" t="s">
        <v>903</v>
      </c>
      <c r="U159" s="3"/>
      <c r="V159" s="104" t="s">
        <v>904</v>
      </c>
      <c r="W159" s="3"/>
      <c r="X159" s="3"/>
      <c r="Y159" s="104" t="s">
        <v>904</v>
      </c>
      <c r="Z159" s="3"/>
      <c r="AA159" s="3"/>
      <c r="AB159" s="3"/>
      <c r="AC159" s="3"/>
      <c r="AD159" s="3"/>
      <c r="AE159" s="3"/>
      <c r="AF159" s="3"/>
      <c r="AG159" s="3"/>
    </row>
    <row r="160" customFormat="false" ht="15" hidden="false" customHeight="false" outlineLevel="0" collapsed="false">
      <c r="A160" s="94" t="str">
        <f aca="false">H160&amp;J160</f>
        <v>LLC_BI__Spread_Record_Classification__cCreatedDate</v>
      </c>
      <c r="B160" s="95" t="str">
        <f aca="false">IF(N160&lt;&gt;"",  IF(O160&lt;&gt;"", N160&amp;", "&amp;O160,N160),"")</f>
        <v/>
      </c>
      <c r="C160" s="104" t="n">
        <v>3</v>
      </c>
      <c r="D160" s="106" t="s">
        <v>905</v>
      </c>
      <c r="E160" s="134" t="s">
        <v>945</v>
      </c>
      <c r="F160" s="134" t="s">
        <v>945</v>
      </c>
      <c r="G160" s="3" t="s">
        <v>82</v>
      </c>
      <c r="H160" s="3" t="s">
        <v>81</v>
      </c>
      <c r="I160" s="56" t="s">
        <v>165</v>
      </c>
      <c r="J160" s="105" t="s">
        <v>164</v>
      </c>
      <c r="K160" s="3" t="str">
        <f aca="false">_xlfn.CONCAT(H160,".",J160)</f>
        <v>LLC_BI__Spread_Record_Classification__c.CreatedDate</v>
      </c>
      <c r="L160" s="106" t="s">
        <v>909</v>
      </c>
      <c r="M160" s="121" t="s">
        <v>910</v>
      </c>
      <c r="N160" s="275"/>
      <c r="O160" s="275"/>
      <c r="P160" s="258" t="s">
        <v>903</v>
      </c>
      <c r="Q160" s="258" t="s">
        <v>903</v>
      </c>
      <c r="R160" s="258"/>
      <c r="S160" s="258" t="s">
        <v>903</v>
      </c>
      <c r="T160" s="104" t="s">
        <v>903</v>
      </c>
      <c r="U160" s="3"/>
      <c r="V160" s="104" t="s">
        <v>904</v>
      </c>
      <c r="W160" s="3"/>
      <c r="X160" s="3"/>
      <c r="Y160" s="104" t="s">
        <v>904</v>
      </c>
      <c r="Z160" s="3"/>
      <c r="AA160" s="3"/>
      <c r="AB160" s="3"/>
      <c r="AC160" s="3"/>
      <c r="AD160" s="3"/>
      <c r="AE160" s="3"/>
      <c r="AF160" s="3"/>
      <c r="AG160" s="3"/>
    </row>
    <row r="161" customFormat="false" ht="15" hidden="false" customHeight="false" outlineLevel="0" collapsed="false">
      <c r="A161" s="94" t="str">
        <f aca="false">H161&amp;J161</f>
        <v>LLC_BI__Spread_Record_Classification__cCurrencyIsoCode</v>
      </c>
      <c r="B161" s="95" t="str">
        <f aca="false">IF(N161&lt;&gt;"",  IF(O161&lt;&gt;"", N161&amp;", "&amp;O161,N161),"")</f>
        <v>See picklist options for lengths</v>
      </c>
      <c r="C161" s="104" t="n">
        <v>4</v>
      </c>
      <c r="D161" s="3"/>
      <c r="E161" s="134" t="s">
        <v>945</v>
      </c>
      <c r="F161" s="259" t="s">
        <v>899</v>
      </c>
      <c r="G161" s="3" t="s">
        <v>82</v>
      </c>
      <c r="H161" s="3" t="s">
        <v>81</v>
      </c>
      <c r="I161" s="251" t="s">
        <v>911</v>
      </c>
      <c r="J161" s="276" t="s">
        <v>160</v>
      </c>
      <c r="K161" s="274" t="str">
        <f aca="false">_xlfn.CONCAT(H161,".",J161)</f>
        <v>LLC_BI__Spread_Record_Classification__c.CurrencyIsoCode</v>
      </c>
      <c r="L161" s="3" t="s">
        <v>912</v>
      </c>
      <c r="M161" s="131" t="s">
        <v>913</v>
      </c>
      <c r="N161" s="186" t="s">
        <v>914</v>
      </c>
      <c r="O161" s="186"/>
      <c r="P161" s="3"/>
      <c r="Q161" s="3"/>
      <c r="R161" s="3"/>
      <c r="S161" s="3"/>
      <c r="T161" s="104" t="s">
        <v>903</v>
      </c>
      <c r="U161" s="3"/>
      <c r="V161" s="104" t="s">
        <v>904</v>
      </c>
      <c r="W161" s="3"/>
      <c r="X161" s="3"/>
      <c r="Y161" s="104" t="s">
        <v>904</v>
      </c>
      <c r="Z161" s="3"/>
      <c r="AA161" s="3"/>
      <c r="AB161" s="3"/>
      <c r="AC161" s="3"/>
      <c r="AD161" s="3"/>
      <c r="AE161" s="3"/>
      <c r="AF161" s="3"/>
      <c r="AG161" s="3"/>
    </row>
    <row r="162" customFormat="false" ht="15" hidden="false" customHeight="false" outlineLevel="0" collapsed="false">
      <c r="A162" s="94" t="str">
        <f aca="false">H162&amp;J162</f>
        <v>LLC_BI__Spread_Record_Classification__cId</v>
      </c>
      <c r="B162" s="95" t="n">
        <f aca="false">IF(N162&lt;&gt;"",  IF(O162&lt;&gt;"", N162&amp;", "&amp;O162,N162),"")</f>
        <v>18</v>
      </c>
      <c r="C162" s="104" t="n">
        <v>5</v>
      </c>
      <c r="D162" s="106" t="s">
        <v>905</v>
      </c>
      <c r="E162" s="134" t="s">
        <v>945</v>
      </c>
      <c r="F162" s="134" t="s">
        <v>945</v>
      </c>
      <c r="G162" s="3" t="s">
        <v>82</v>
      </c>
      <c r="H162" s="3" t="s">
        <v>81</v>
      </c>
      <c r="I162" s="120" t="s">
        <v>143</v>
      </c>
      <c r="J162" s="277" t="s">
        <v>143</v>
      </c>
      <c r="K162" s="274" t="str">
        <f aca="false">_xlfn.CONCAT(H162,".",J162)</f>
        <v>LLC_BI__Spread_Record_Classification__c.Id</v>
      </c>
      <c r="L162" s="123" t="s">
        <v>143</v>
      </c>
      <c r="M162" s="245" t="s">
        <v>143</v>
      </c>
      <c r="N162" s="217" t="n">
        <v>18</v>
      </c>
      <c r="O162" s="217"/>
      <c r="P162" s="202" t="s">
        <v>904</v>
      </c>
      <c r="Q162" s="202" t="s">
        <v>904</v>
      </c>
      <c r="R162" s="202" t="s">
        <v>915</v>
      </c>
      <c r="S162" s="202" t="s">
        <v>904</v>
      </c>
      <c r="T162" s="104" t="s">
        <v>903</v>
      </c>
      <c r="U162" s="3"/>
      <c r="V162" s="104" t="s">
        <v>904</v>
      </c>
      <c r="W162" s="3"/>
      <c r="X162" s="3"/>
      <c r="Y162" s="104" t="s">
        <v>904</v>
      </c>
      <c r="Z162" s="3"/>
      <c r="AA162" s="3"/>
      <c r="AB162" s="3"/>
      <c r="AC162" s="3"/>
      <c r="AD162" s="3"/>
      <c r="AE162" s="3"/>
      <c r="AF162" s="3"/>
      <c r="AG162" s="3"/>
    </row>
    <row r="163" customFormat="false" ht="15" hidden="false" customHeight="false" outlineLevel="0" collapsed="false">
      <c r="A163" s="94" t="str">
        <f aca="false">H163&amp;J163</f>
        <v>LLC_BI__Spread_Record_Classification__cLastModifiedById</v>
      </c>
      <c r="B163" s="95" t="n">
        <f aca="false">IF(N163&lt;&gt;"",  IF(O163&lt;&gt;"", N163&amp;", "&amp;O163,N163),"")</f>
        <v>18</v>
      </c>
      <c r="C163" s="104" t="n">
        <v>6</v>
      </c>
      <c r="D163" s="3" t="s">
        <v>905</v>
      </c>
      <c r="E163" s="134" t="s">
        <v>945</v>
      </c>
      <c r="F163" s="259" t="s">
        <v>899</v>
      </c>
      <c r="G163" s="3" t="s">
        <v>82</v>
      </c>
      <c r="H163" s="3" t="s">
        <v>81</v>
      </c>
      <c r="I163" s="100" t="s">
        <v>916</v>
      </c>
      <c r="J163" s="252" t="s">
        <v>175</v>
      </c>
      <c r="K163" s="274" t="str">
        <f aca="false">_xlfn.CONCAT(H163,".",J163)</f>
        <v>LLC_BI__Spread_Record_Classification__c.LastModifiedById</v>
      </c>
      <c r="L163" s="3" t="s">
        <v>917</v>
      </c>
      <c r="M163" s="243" t="s">
        <v>908</v>
      </c>
      <c r="N163" s="186" t="n">
        <v>18</v>
      </c>
      <c r="O163" s="186"/>
      <c r="P163" s="3"/>
      <c r="Q163" s="3"/>
      <c r="R163" s="3"/>
      <c r="S163" s="3"/>
      <c r="T163" s="104" t="s">
        <v>903</v>
      </c>
      <c r="U163" s="3"/>
      <c r="V163" s="104" t="s">
        <v>904</v>
      </c>
      <c r="W163" s="3"/>
      <c r="X163" s="3"/>
      <c r="Y163" s="104" t="s">
        <v>904</v>
      </c>
      <c r="Z163" s="3"/>
      <c r="AA163" s="3"/>
      <c r="AB163" s="3"/>
      <c r="AC163" s="3"/>
      <c r="AD163" s="3"/>
      <c r="AE163" s="3"/>
      <c r="AF163" s="3"/>
      <c r="AG163" s="3"/>
    </row>
    <row r="164" customFormat="false" ht="15" hidden="false" customHeight="false" outlineLevel="0" collapsed="false">
      <c r="A164" s="94" t="str">
        <f aca="false">H164&amp;J164</f>
        <v>LLC_BI__Spread_Record_Classification__cLastModifiedDate</v>
      </c>
      <c r="B164" s="95" t="str">
        <f aca="false">IF(N164&lt;&gt;"",  IF(O164&lt;&gt;"", N164&amp;", "&amp;O164,N164),"")</f>
        <v/>
      </c>
      <c r="C164" s="104" t="n">
        <v>7</v>
      </c>
      <c r="D164" s="106" t="s">
        <v>905</v>
      </c>
      <c r="E164" s="134" t="s">
        <v>945</v>
      </c>
      <c r="F164" s="134" t="s">
        <v>945</v>
      </c>
      <c r="G164" s="3" t="s">
        <v>82</v>
      </c>
      <c r="H164" s="3" t="s">
        <v>81</v>
      </c>
      <c r="I164" s="120" t="s">
        <v>173</v>
      </c>
      <c r="J164" s="278" t="s">
        <v>172</v>
      </c>
      <c r="K164" s="3" t="str">
        <f aca="false">_xlfn.CONCAT(H164,".",J164)</f>
        <v>LLC_BI__Spread_Record_Classification__c.LastModifiedDate</v>
      </c>
      <c r="L164" s="106" t="s">
        <v>918</v>
      </c>
      <c r="M164" s="121" t="s">
        <v>910</v>
      </c>
      <c r="N164" s="186"/>
      <c r="O164" s="186"/>
      <c r="P164" s="202" t="s">
        <v>903</v>
      </c>
      <c r="Q164" s="202" t="s">
        <v>903</v>
      </c>
      <c r="R164" s="202"/>
      <c r="S164" s="202" t="s">
        <v>903</v>
      </c>
      <c r="T164" s="104" t="s">
        <v>903</v>
      </c>
      <c r="U164" s="3"/>
      <c r="V164" s="104" t="s">
        <v>904</v>
      </c>
      <c r="W164" s="3"/>
      <c r="X164" s="3"/>
      <c r="Y164" s="104" t="s">
        <v>904</v>
      </c>
      <c r="Z164" s="3"/>
      <c r="AA164" s="3"/>
      <c r="AB164" s="3"/>
      <c r="AC164" s="3"/>
      <c r="AD164" s="3"/>
      <c r="AE164" s="3"/>
      <c r="AF164" s="3"/>
      <c r="AG164" s="3"/>
    </row>
    <row r="165" customFormat="false" ht="45" hidden="false" customHeight="false" outlineLevel="0" collapsed="false">
      <c r="A165" s="94" t="str">
        <f aca="false">H165&amp;J165</f>
        <v>LLC_BI__Spread_Record_Classification__cLLC_BI__lookupKey__c</v>
      </c>
      <c r="B165" s="95" t="n">
        <f aca="false">IF(N165&lt;&gt;"",  IF(O165&lt;&gt;"", N165&amp;", "&amp;O165,N165),"")</f>
        <v>255</v>
      </c>
      <c r="C165" s="104" t="n">
        <v>8</v>
      </c>
      <c r="D165" s="112"/>
      <c r="E165" s="134" t="s">
        <v>945</v>
      </c>
      <c r="F165" s="259" t="s">
        <v>899</v>
      </c>
      <c r="G165" s="64" t="s">
        <v>82</v>
      </c>
      <c r="H165" s="64" t="s">
        <v>81</v>
      </c>
      <c r="I165" s="279" t="s">
        <v>193</v>
      </c>
      <c r="J165" s="280" t="s">
        <v>192</v>
      </c>
      <c r="K165" s="274" t="str">
        <f aca="false">_xlfn.CONCAT(H165,".",J165)</f>
        <v>LLC_BI__Spread_Record_Classification__c.LLC_BI__lookupKey__c</v>
      </c>
      <c r="L165" s="3" t="s">
        <v>958</v>
      </c>
      <c r="M165" s="243" t="s">
        <v>1058</v>
      </c>
      <c r="N165" s="186" t="n">
        <v>255</v>
      </c>
      <c r="O165" s="186"/>
      <c r="P165" s="3"/>
      <c r="Q165" s="3"/>
      <c r="R165" s="3"/>
      <c r="S165" s="3"/>
      <c r="T165" s="104" t="s">
        <v>903</v>
      </c>
      <c r="U165" s="3"/>
      <c r="V165" s="104" t="s">
        <v>904</v>
      </c>
      <c r="W165" s="3"/>
      <c r="X165" s="3"/>
      <c r="Y165" s="104" t="s">
        <v>904</v>
      </c>
      <c r="Z165" s="3"/>
      <c r="AA165" s="3"/>
      <c r="AB165" s="3"/>
      <c r="AC165" s="3"/>
      <c r="AD165" s="3"/>
      <c r="AE165" s="3"/>
      <c r="AF165" s="3"/>
      <c r="AG165" s="3"/>
    </row>
    <row r="166" customFormat="false" ht="15" hidden="false" customHeight="false" outlineLevel="0" collapsed="false">
      <c r="A166" s="94" t="str">
        <f aca="false">H166&amp;J166</f>
        <v>LLC_BI__Spread_Record_Classification__cName</v>
      </c>
      <c r="B166" s="95" t="n">
        <f aca="false">IF(N166&lt;&gt;"",  IF(O166&lt;&gt;"", N166&amp;", "&amp;O166,N166),"")</f>
        <v>80</v>
      </c>
      <c r="C166" s="104" t="n">
        <v>9</v>
      </c>
      <c r="D166" s="106" t="s">
        <v>905</v>
      </c>
      <c r="E166" s="134" t="s">
        <v>945</v>
      </c>
      <c r="F166" s="259" t="s">
        <v>899</v>
      </c>
      <c r="G166" s="3" t="s">
        <v>82</v>
      </c>
      <c r="H166" s="3" t="s">
        <v>81</v>
      </c>
      <c r="I166" s="100" t="s">
        <v>306</v>
      </c>
      <c r="J166" s="252" t="s">
        <v>28</v>
      </c>
      <c r="K166" s="274" t="str">
        <f aca="false">_xlfn.CONCAT(H166,".",J166)</f>
        <v>LLC_BI__Spread_Record_Classification__c.Name</v>
      </c>
      <c r="L166" s="3"/>
      <c r="M166" s="243" t="s">
        <v>925</v>
      </c>
      <c r="N166" s="281" t="n">
        <v>80</v>
      </c>
      <c r="O166" s="281"/>
      <c r="P166" s="3"/>
      <c r="Q166" s="3"/>
      <c r="R166" s="3"/>
      <c r="S166" s="3"/>
      <c r="T166" s="104" t="s">
        <v>903</v>
      </c>
      <c r="U166" s="3"/>
      <c r="V166" s="104" t="s">
        <v>903</v>
      </c>
      <c r="W166" s="3"/>
      <c r="X166" s="3"/>
      <c r="Y166" s="104" t="s">
        <v>904</v>
      </c>
      <c r="Z166" s="3"/>
      <c r="AA166" s="3"/>
      <c r="AB166" s="3"/>
      <c r="AC166" s="3"/>
      <c r="AD166" s="3"/>
      <c r="AE166" s="3"/>
      <c r="AF166" s="3"/>
      <c r="AG166" s="3"/>
    </row>
    <row r="167" customFormat="false" ht="30" hidden="false" customHeight="false" outlineLevel="0" collapsed="false">
      <c r="A167" s="94" t="str">
        <f aca="false">H167&amp;J167</f>
        <v>LLC_BI__Spread_Record_Classification__cLLC_BI__Spread_Statement_Record__c</v>
      </c>
      <c r="B167" s="95" t="n">
        <f aca="false">IF(N167&lt;&gt;"",  IF(O167&lt;&gt;"", N167&amp;", "&amp;O167,N167),"")</f>
        <v>18</v>
      </c>
      <c r="C167" s="104" t="n">
        <v>10</v>
      </c>
      <c r="D167" s="3"/>
      <c r="E167" s="134" t="s">
        <v>945</v>
      </c>
      <c r="F167" s="259" t="s">
        <v>899</v>
      </c>
      <c r="G167" s="3" t="s">
        <v>82</v>
      </c>
      <c r="H167" s="3" t="s">
        <v>81</v>
      </c>
      <c r="I167" s="100" t="s">
        <v>91</v>
      </c>
      <c r="J167" s="252" t="s">
        <v>90</v>
      </c>
      <c r="K167" s="274" t="str">
        <f aca="false">_xlfn.CONCAT(H167,".",J167)</f>
        <v>LLC_BI__Spread_Record_Classification__c.LLC_BI__Spread_Statement_Record__c</v>
      </c>
      <c r="L167" s="3" t="s">
        <v>318</v>
      </c>
      <c r="M167" s="243" t="s">
        <v>1055</v>
      </c>
      <c r="N167" s="186" t="n">
        <v>18</v>
      </c>
      <c r="O167" s="186"/>
      <c r="P167" s="3"/>
      <c r="Q167" s="3"/>
      <c r="R167" s="3"/>
      <c r="S167" s="3"/>
      <c r="T167" s="104" t="s">
        <v>903</v>
      </c>
      <c r="U167" s="3"/>
      <c r="V167" s="104" t="s">
        <v>903</v>
      </c>
      <c r="W167" s="3"/>
      <c r="X167" s="3"/>
      <c r="Y167" s="104" t="s">
        <v>904</v>
      </c>
      <c r="Z167" s="3"/>
      <c r="AA167" s="3"/>
      <c r="AB167" s="3"/>
      <c r="AC167" s="3"/>
      <c r="AD167" s="3"/>
      <c r="AE167" s="3"/>
      <c r="AF167" s="3"/>
      <c r="AG167" s="3"/>
    </row>
    <row r="168" customFormat="false" ht="30" hidden="false" customHeight="false" outlineLevel="0" collapsed="false">
      <c r="A168" s="94" t="str">
        <f aca="false">H168&amp;J168</f>
        <v>LLC_BI__Spread_Record_Total_Classification__cLLC_BI__Classification__c</v>
      </c>
      <c r="B168" s="95" t="str">
        <f aca="false">IF(N168&lt;&gt;"",  IF(O168&lt;&gt;"", N168&amp;", "&amp;O168,N168),"")</f>
        <v/>
      </c>
      <c r="C168" s="104" t="n">
        <v>1</v>
      </c>
      <c r="D168" s="106"/>
      <c r="E168" s="132" t="s">
        <v>945</v>
      </c>
      <c r="F168" s="132" t="s">
        <v>945</v>
      </c>
      <c r="G168" s="110" t="s">
        <v>85</v>
      </c>
      <c r="H168" s="195" t="s">
        <v>84</v>
      </c>
      <c r="I168" s="113" t="s">
        <v>69</v>
      </c>
      <c r="J168" s="155" t="s">
        <v>68</v>
      </c>
      <c r="K168" s="274" t="str">
        <f aca="false">_xlfn.CONCAT(H168,".",J168)</f>
        <v>LLC_BI__Spread_Record_Total_Classification__c.LLC_BI__Classification__c</v>
      </c>
      <c r="L168" s="109" t="s">
        <v>333</v>
      </c>
      <c r="M168" s="130" t="s">
        <v>1057</v>
      </c>
      <c r="N168" s="3"/>
      <c r="O168" s="3"/>
      <c r="P168" s="109"/>
      <c r="Q168" s="109"/>
      <c r="R168" s="109"/>
      <c r="S168" s="110"/>
      <c r="T168" s="104" t="s">
        <v>903</v>
      </c>
      <c r="U168" s="106"/>
      <c r="V168" s="104" t="s">
        <v>903</v>
      </c>
      <c r="W168" s="3"/>
      <c r="X168" s="3"/>
      <c r="Y168" s="104" t="s">
        <v>904</v>
      </c>
      <c r="Z168" s="3"/>
      <c r="AA168" s="3"/>
      <c r="AB168" s="3"/>
      <c r="AC168" s="3"/>
      <c r="AD168" s="3"/>
      <c r="AE168" s="3"/>
      <c r="AF168" s="3"/>
      <c r="AG168" s="3"/>
    </row>
    <row r="169" customFormat="false" ht="30" hidden="false" customHeight="false" outlineLevel="0" collapsed="false">
      <c r="A169" s="94" t="str">
        <f aca="false">H169&amp;J169</f>
        <v>LLC_BI__Spread_Record_Total_Classification__cCreatedById</v>
      </c>
      <c r="B169" s="95" t="str">
        <f aca="false">IF(N169&lt;&gt;"",  IF(O169&lt;&gt;"", N169&amp;", "&amp;O169,N169),"")</f>
        <v/>
      </c>
      <c r="C169" s="104" t="n">
        <v>2</v>
      </c>
      <c r="D169" s="106" t="s">
        <v>905</v>
      </c>
      <c r="E169" s="134" t="s">
        <v>945</v>
      </c>
      <c r="F169" s="134" t="s">
        <v>945</v>
      </c>
      <c r="G169" s="110" t="s">
        <v>85</v>
      </c>
      <c r="H169" s="195" t="s">
        <v>84</v>
      </c>
      <c r="I169" s="113" t="s">
        <v>906</v>
      </c>
      <c r="J169" s="114" t="s">
        <v>168</v>
      </c>
      <c r="K169" s="274" t="str">
        <f aca="false">_xlfn.CONCAT(H169,".",J169)</f>
        <v>LLC_BI__Spread_Record_Total_Classification__c.CreatedById</v>
      </c>
      <c r="L169" s="109" t="s">
        <v>907</v>
      </c>
      <c r="M169" s="131" t="s">
        <v>908</v>
      </c>
      <c r="N169" s="121"/>
      <c r="O169" s="121"/>
      <c r="P169" s="234"/>
      <c r="Q169" s="234"/>
      <c r="R169" s="234"/>
      <c r="S169" s="234"/>
      <c r="T169" s="104" t="s">
        <v>903</v>
      </c>
      <c r="U169" s="3"/>
      <c r="V169" s="104" t="s">
        <v>904</v>
      </c>
      <c r="W169" s="3"/>
      <c r="X169" s="3"/>
      <c r="Y169" s="104" t="s">
        <v>904</v>
      </c>
      <c r="Z169" s="3"/>
      <c r="AA169" s="3"/>
      <c r="AB169" s="3"/>
      <c r="AC169" s="3"/>
      <c r="AD169" s="3"/>
      <c r="AE169" s="3"/>
      <c r="AF169" s="3"/>
      <c r="AG169" s="3"/>
    </row>
    <row r="170" customFormat="false" ht="30" hidden="false" customHeight="false" outlineLevel="0" collapsed="false">
      <c r="A170" s="94" t="str">
        <f aca="false">H170&amp;J170</f>
        <v>LLC_BI__Spread_Record_Total_Classification__cCreatedDate</v>
      </c>
      <c r="B170" s="95" t="str">
        <f aca="false">IF(N170&lt;&gt;"",  IF(O170&lt;&gt;"", N170&amp;", "&amp;O170,N170),"")</f>
        <v/>
      </c>
      <c r="C170" s="104" t="n">
        <v>3</v>
      </c>
      <c r="D170" s="106" t="s">
        <v>905</v>
      </c>
      <c r="E170" s="134" t="s">
        <v>945</v>
      </c>
      <c r="F170" s="134" t="s">
        <v>945</v>
      </c>
      <c r="G170" s="110" t="s">
        <v>85</v>
      </c>
      <c r="H170" s="195" t="s">
        <v>84</v>
      </c>
      <c r="I170" s="56" t="s">
        <v>165</v>
      </c>
      <c r="J170" s="105" t="s">
        <v>164</v>
      </c>
      <c r="K170" s="3" t="str">
        <f aca="false">_xlfn.CONCAT(H170,".",J170)</f>
        <v>LLC_BI__Spread_Record_Total_Classification__c.CreatedDate</v>
      </c>
      <c r="L170" s="106" t="s">
        <v>909</v>
      </c>
      <c r="M170" s="121" t="s">
        <v>910</v>
      </c>
      <c r="N170" s="121"/>
      <c r="O170" s="121"/>
      <c r="P170" s="258" t="s">
        <v>903</v>
      </c>
      <c r="Q170" s="258" t="s">
        <v>903</v>
      </c>
      <c r="R170" s="258"/>
      <c r="S170" s="258" t="s">
        <v>903</v>
      </c>
      <c r="T170" s="104" t="s">
        <v>903</v>
      </c>
      <c r="U170" s="3"/>
      <c r="V170" s="104" t="s">
        <v>904</v>
      </c>
      <c r="W170" s="3"/>
      <c r="X170" s="3"/>
      <c r="Y170" s="104" t="s">
        <v>904</v>
      </c>
      <c r="Z170" s="3"/>
      <c r="AA170" s="3"/>
      <c r="AB170" s="3"/>
      <c r="AC170" s="3"/>
      <c r="AD170" s="3"/>
      <c r="AE170" s="3"/>
      <c r="AF170" s="3"/>
      <c r="AG170" s="3"/>
    </row>
    <row r="171" customFormat="false" ht="30" hidden="false" customHeight="false" outlineLevel="0" collapsed="false">
      <c r="A171" s="94" t="str">
        <f aca="false">H171&amp;J171</f>
        <v>LLC_BI__Spread_Record_Total_Classification__cCurrencyIsoCode</v>
      </c>
      <c r="B171" s="95" t="str">
        <f aca="false">IF(N171&lt;&gt;"",  IF(O171&lt;&gt;"", N171&amp;", "&amp;O171,N171),"")</f>
        <v/>
      </c>
      <c r="C171" s="104" t="n">
        <v>4</v>
      </c>
      <c r="D171" s="3"/>
      <c r="E171" s="134" t="s">
        <v>945</v>
      </c>
      <c r="F171" s="259" t="s">
        <v>899</v>
      </c>
      <c r="G171" s="110" t="s">
        <v>85</v>
      </c>
      <c r="H171" s="195" t="s">
        <v>84</v>
      </c>
      <c r="I171" s="113" t="s">
        <v>911</v>
      </c>
      <c r="J171" s="130" t="s">
        <v>160</v>
      </c>
      <c r="K171" s="274" t="str">
        <f aca="false">_xlfn.CONCAT(H171,".",J171)</f>
        <v>LLC_BI__Spread_Record_Total_Classification__c.CurrencyIsoCode</v>
      </c>
      <c r="L171" s="110" t="s">
        <v>912</v>
      </c>
      <c r="M171" s="131" t="s">
        <v>913</v>
      </c>
      <c r="N171" s="3"/>
      <c r="O171" s="3"/>
      <c r="P171" s="110"/>
      <c r="Q171" s="110"/>
      <c r="R171" s="110"/>
      <c r="S171" s="110"/>
      <c r="T171" s="104" t="s">
        <v>903</v>
      </c>
      <c r="U171" s="3"/>
      <c r="V171" s="104" t="s">
        <v>904</v>
      </c>
      <c r="W171" s="3"/>
      <c r="X171" s="3"/>
      <c r="Y171" s="104" t="s">
        <v>904</v>
      </c>
      <c r="Z171" s="3"/>
      <c r="AA171" s="3"/>
      <c r="AB171" s="3"/>
      <c r="AC171" s="3"/>
      <c r="AD171" s="3"/>
      <c r="AE171" s="3"/>
      <c r="AF171" s="3"/>
      <c r="AG171" s="3"/>
    </row>
    <row r="172" customFormat="false" ht="30" hidden="false" customHeight="false" outlineLevel="0" collapsed="false">
      <c r="A172" s="94" t="str">
        <f aca="false">H172&amp;J172</f>
        <v>LLC_BI__Spread_Record_Total_Classification__cId</v>
      </c>
      <c r="B172" s="95" t="str">
        <f aca="false">IF(N172&lt;&gt;"",  IF(O172&lt;&gt;"", N172&amp;", "&amp;O172,N172),"")</f>
        <v/>
      </c>
      <c r="C172" s="104" t="n">
        <v>5</v>
      </c>
      <c r="D172" s="106" t="s">
        <v>905</v>
      </c>
      <c r="E172" s="134" t="s">
        <v>945</v>
      </c>
      <c r="F172" s="134" t="s">
        <v>945</v>
      </c>
      <c r="G172" s="110" t="s">
        <v>85</v>
      </c>
      <c r="H172" s="195" t="s">
        <v>84</v>
      </c>
      <c r="I172" s="100" t="s">
        <v>143</v>
      </c>
      <c r="J172" s="282" t="s">
        <v>143</v>
      </c>
      <c r="K172" s="274" t="str">
        <f aca="false">_xlfn.CONCAT(H172,".",J172)</f>
        <v>LLC_BI__Spread_Record_Total_Classification__c.Id</v>
      </c>
      <c r="L172" s="123" t="s">
        <v>143</v>
      </c>
      <c r="M172" s="245" t="s">
        <v>143</v>
      </c>
      <c r="N172" s="123"/>
      <c r="O172" s="123"/>
      <c r="P172" s="123" t="s">
        <v>904</v>
      </c>
      <c r="Q172" s="123" t="s">
        <v>981</v>
      </c>
      <c r="R172" s="123" t="s">
        <v>915</v>
      </c>
      <c r="S172" s="104" t="s">
        <v>904</v>
      </c>
      <c r="T172" s="104" t="s">
        <v>903</v>
      </c>
      <c r="U172" s="3"/>
      <c r="V172" s="104" t="s">
        <v>904</v>
      </c>
      <c r="W172" s="3"/>
      <c r="X172" s="3"/>
      <c r="Y172" s="104" t="s">
        <v>904</v>
      </c>
      <c r="Z172" s="3"/>
      <c r="AA172" s="3"/>
      <c r="AB172" s="3"/>
      <c r="AC172" s="3"/>
      <c r="AD172" s="3"/>
      <c r="AE172" s="3"/>
      <c r="AF172" s="3"/>
      <c r="AG172" s="3"/>
    </row>
    <row r="173" customFormat="false" ht="30" hidden="false" customHeight="false" outlineLevel="0" collapsed="false">
      <c r="A173" s="94" t="str">
        <f aca="false">H173&amp;J173</f>
        <v>LLC_BI__Spread_Record_Total_Classification__cLastModifiedById</v>
      </c>
      <c r="B173" s="95" t="str">
        <f aca="false">IF(N173&lt;&gt;"",  IF(O173&lt;&gt;"", N173&amp;", "&amp;O173,N173),"")</f>
        <v/>
      </c>
      <c r="C173" s="104" t="n">
        <v>6</v>
      </c>
      <c r="D173" s="3" t="s">
        <v>905</v>
      </c>
      <c r="E173" s="134" t="s">
        <v>945</v>
      </c>
      <c r="F173" s="259" t="s">
        <v>899</v>
      </c>
      <c r="G173" s="110" t="s">
        <v>85</v>
      </c>
      <c r="H173" s="195" t="s">
        <v>84</v>
      </c>
      <c r="I173" s="100" t="s">
        <v>916</v>
      </c>
      <c r="J173" s="155" t="s">
        <v>175</v>
      </c>
      <c r="K173" s="274" t="str">
        <f aca="false">_xlfn.CONCAT(H173,".",J173)</f>
        <v>LLC_BI__Spread_Record_Total_Classification__c.LastModifiedById</v>
      </c>
      <c r="L173" s="110" t="s">
        <v>1059</v>
      </c>
      <c r="M173" s="243" t="s">
        <v>908</v>
      </c>
      <c r="N173" s="3"/>
      <c r="O173" s="3"/>
      <c r="P173" s="110"/>
      <c r="Q173" s="110"/>
      <c r="R173" s="110"/>
      <c r="S173" s="110"/>
      <c r="T173" s="104" t="s">
        <v>903</v>
      </c>
      <c r="U173" s="3"/>
      <c r="V173" s="104" t="s">
        <v>904</v>
      </c>
      <c r="W173" s="3"/>
      <c r="X173" s="3"/>
      <c r="Y173" s="104" t="s">
        <v>904</v>
      </c>
      <c r="Z173" s="3"/>
      <c r="AA173" s="3"/>
      <c r="AB173" s="3"/>
      <c r="AC173" s="3"/>
      <c r="AD173" s="3"/>
      <c r="AE173" s="3"/>
      <c r="AF173" s="3"/>
      <c r="AG173" s="3"/>
    </row>
    <row r="174" customFormat="false" ht="30" hidden="false" customHeight="false" outlineLevel="0" collapsed="false">
      <c r="A174" s="94" t="str">
        <f aca="false">H174&amp;J174</f>
        <v>LLC_BI__Spread_Record_Total_Classification__cLastModifiedDate</v>
      </c>
      <c r="B174" s="95" t="str">
        <f aca="false">IF(N174&lt;&gt;"",  IF(O174&lt;&gt;"", N174&amp;", "&amp;O174,N174),"")</f>
        <v/>
      </c>
      <c r="C174" s="104" t="n">
        <v>7</v>
      </c>
      <c r="D174" s="106" t="s">
        <v>905</v>
      </c>
      <c r="E174" s="134" t="s">
        <v>945</v>
      </c>
      <c r="F174" s="134" t="s">
        <v>945</v>
      </c>
      <c r="G174" s="110" t="s">
        <v>85</v>
      </c>
      <c r="H174" s="195" t="s">
        <v>84</v>
      </c>
      <c r="I174" s="120" t="s">
        <v>173</v>
      </c>
      <c r="J174" s="117" t="s">
        <v>172</v>
      </c>
      <c r="K174" s="3" t="str">
        <f aca="false">_xlfn.CONCAT(H174,".",J174)</f>
        <v>LLC_BI__Spread_Record_Total_Classification__c.LastModifiedDate</v>
      </c>
      <c r="L174" s="3" t="s">
        <v>918</v>
      </c>
      <c r="M174" s="121" t="s">
        <v>910</v>
      </c>
      <c r="N174" s="3"/>
      <c r="O174" s="3"/>
      <c r="P174" s="202" t="s">
        <v>903</v>
      </c>
      <c r="Q174" s="202" t="s">
        <v>903</v>
      </c>
      <c r="R174" s="202"/>
      <c r="S174" s="202" t="s">
        <v>903</v>
      </c>
      <c r="T174" s="104" t="s">
        <v>903</v>
      </c>
      <c r="U174" s="3"/>
      <c r="V174" s="104" t="s">
        <v>904</v>
      </c>
      <c r="W174" s="3"/>
      <c r="X174" s="3"/>
      <c r="Y174" s="104" t="s">
        <v>904</v>
      </c>
      <c r="Z174" s="3"/>
      <c r="AA174" s="3"/>
      <c r="AB174" s="3"/>
      <c r="AC174" s="3"/>
      <c r="AD174" s="3"/>
      <c r="AE174" s="3"/>
      <c r="AF174" s="3"/>
      <c r="AG174" s="3"/>
    </row>
    <row r="175" customFormat="false" ht="45" hidden="false" customHeight="false" outlineLevel="0" collapsed="false">
      <c r="A175" s="94" t="str">
        <f aca="false">H175&amp;J175</f>
        <v>LLC_BI__Spread_Record_Total_Classification__cLLC_BI__lookupKey__c</v>
      </c>
      <c r="B175" s="95" t="n">
        <f aca="false">IF(N175&lt;&gt;"",  IF(O175&lt;&gt;"", N175&amp;", "&amp;O175,N175),"")</f>
        <v>255</v>
      </c>
      <c r="C175" s="104" t="n">
        <v>8</v>
      </c>
      <c r="D175" s="112"/>
      <c r="E175" s="134" t="s">
        <v>945</v>
      </c>
      <c r="F175" s="259" t="s">
        <v>899</v>
      </c>
      <c r="G175" s="110" t="s">
        <v>85</v>
      </c>
      <c r="H175" s="195" t="s">
        <v>84</v>
      </c>
      <c r="I175" s="100" t="s">
        <v>193</v>
      </c>
      <c r="J175" s="155" t="s">
        <v>192</v>
      </c>
      <c r="K175" s="274" t="str">
        <f aca="false">_xlfn.CONCAT(H175,".",J175)</f>
        <v>LLC_BI__Spread_Record_Total_Classification__c.LLC_BI__lookupKey__c</v>
      </c>
      <c r="L175" s="110" t="s">
        <v>958</v>
      </c>
      <c r="M175" s="243" t="s">
        <v>931</v>
      </c>
      <c r="N175" s="3" t="n">
        <v>255</v>
      </c>
      <c r="O175" s="3"/>
      <c r="P175" s="110"/>
      <c r="Q175" s="110"/>
      <c r="R175" s="110"/>
      <c r="S175" s="110"/>
      <c r="T175" s="104" t="s">
        <v>903</v>
      </c>
      <c r="U175" s="3"/>
      <c r="V175" s="104" t="s">
        <v>904</v>
      </c>
      <c r="W175" s="3"/>
      <c r="X175" s="3"/>
      <c r="Y175" s="104" t="s">
        <v>904</v>
      </c>
      <c r="Z175" s="3"/>
      <c r="AA175" s="3"/>
      <c r="AB175" s="3"/>
      <c r="AC175" s="3"/>
      <c r="AD175" s="3"/>
      <c r="AE175" s="3"/>
      <c r="AF175" s="3"/>
      <c r="AG175" s="3"/>
    </row>
    <row r="176" customFormat="false" ht="30" hidden="false" customHeight="false" outlineLevel="0" collapsed="false">
      <c r="A176" s="94" t="str">
        <f aca="false">H176&amp;J176</f>
        <v>LLC_BI__Spread_Record_Total_Classification__cName</v>
      </c>
      <c r="B176" s="95" t="n">
        <f aca="false">IF(N176&lt;&gt;"",  IF(O176&lt;&gt;"", N176&amp;", "&amp;O176,N176),"")</f>
        <v>80</v>
      </c>
      <c r="C176" s="104" t="n">
        <v>9</v>
      </c>
      <c r="D176" s="106" t="s">
        <v>905</v>
      </c>
      <c r="E176" s="134" t="s">
        <v>945</v>
      </c>
      <c r="F176" s="259" t="s">
        <v>899</v>
      </c>
      <c r="G176" s="110" t="s">
        <v>85</v>
      </c>
      <c r="H176" s="195" t="s">
        <v>84</v>
      </c>
      <c r="I176" s="100" t="s">
        <v>323</v>
      </c>
      <c r="J176" s="155" t="s">
        <v>28</v>
      </c>
      <c r="K176" s="274" t="str">
        <f aca="false">_xlfn.CONCAT(H176,".",J176)</f>
        <v>LLC_BI__Spread_Record_Total_Classification__c.Name</v>
      </c>
      <c r="L176" s="110"/>
      <c r="M176" s="243" t="s">
        <v>925</v>
      </c>
      <c r="N176" s="112" t="n">
        <v>80</v>
      </c>
      <c r="O176" s="112"/>
      <c r="P176" s="110"/>
      <c r="Q176" s="110"/>
      <c r="R176" s="110"/>
      <c r="S176" s="110"/>
      <c r="T176" s="104" t="s">
        <v>903</v>
      </c>
      <c r="U176" s="3"/>
      <c r="V176" s="104" t="s">
        <v>903</v>
      </c>
      <c r="W176" s="3"/>
      <c r="X176" s="3"/>
      <c r="Y176" s="104" t="s">
        <v>904</v>
      </c>
      <c r="Z176" s="3"/>
      <c r="AA176" s="3"/>
      <c r="AB176" s="3"/>
      <c r="AC176" s="3"/>
      <c r="AD176" s="3"/>
      <c r="AE176" s="3"/>
      <c r="AF176" s="3"/>
      <c r="AG176" s="3"/>
    </row>
    <row r="177" customFormat="false" ht="30" hidden="false" customHeight="false" outlineLevel="0" collapsed="false">
      <c r="A177" s="94" t="str">
        <f aca="false">H177&amp;J177</f>
        <v>LLC_BI__Spread_Record_Total_Classification__cLLC_BI__Spread_Statement_Total_Group__c</v>
      </c>
      <c r="B177" s="95" t="str">
        <f aca="false">IF(N177&lt;&gt;"",  IF(O177&lt;&gt;"", N177&amp;", "&amp;O177,N177),"")</f>
        <v/>
      </c>
      <c r="C177" s="104" t="n">
        <v>10</v>
      </c>
      <c r="D177" s="3"/>
      <c r="E177" s="134" t="s">
        <v>945</v>
      </c>
      <c r="F177" s="259" t="s">
        <v>899</v>
      </c>
      <c r="G177" s="110" t="s">
        <v>85</v>
      </c>
      <c r="H177" s="195" t="s">
        <v>84</v>
      </c>
      <c r="I177" s="100" t="s">
        <v>100</v>
      </c>
      <c r="J177" s="155" t="s">
        <v>335</v>
      </c>
      <c r="K177" s="274" t="str">
        <f aca="false">_xlfn.CONCAT(H177,".",J177)</f>
        <v>LLC_BI__Spread_Record_Total_Classification__c.LLC_BI__Spread_Statement_Total_Group__c</v>
      </c>
      <c r="L177" s="110" t="s">
        <v>337</v>
      </c>
      <c r="M177" s="243" t="s">
        <v>1060</v>
      </c>
      <c r="N177" s="3"/>
      <c r="O177" s="3"/>
      <c r="P177" s="110"/>
      <c r="Q177" s="110"/>
      <c r="R177" s="110"/>
      <c r="S177" s="110"/>
      <c r="T177" s="104" t="s">
        <v>903</v>
      </c>
      <c r="U177" s="3"/>
      <c r="V177" s="104" t="s">
        <v>903</v>
      </c>
      <c r="W177" s="3"/>
      <c r="X177" s="3"/>
      <c r="Y177" s="104" t="s">
        <v>904</v>
      </c>
      <c r="Z177" s="3"/>
      <c r="AA177" s="3"/>
      <c r="AB177" s="3"/>
      <c r="AC177" s="3"/>
      <c r="AD177" s="3"/>
      <c r="AE177" s="3"/>
      <c r="AF177" s="3"/>
      <c r="AG177" s="3"/>
    </row>
    <row r="178" customFormat="false" ht="15" hidden="false" customHeight="false" outlineLevel="0" collapsed="false">
      <c r="A178" s="94" t="str">
        <f aca="false">H178&amp;J178</f>
        <v>LLC_BI__Spread_Statement_Period__cLLC_BI__Analyst__c</v>
      </c>
      <c r="B178" s="95" t="n">
        <f aca="false">IF(N178&lt;&gt;"",  IF(O178&lt;&gt;"", N178&amp;", "&amp;O178,N178),"")</f>
        <v>18</v>
      </c>
      <c r="C178" s="104" t="n">
        <v>1</v>
      </c>
      <c r="D178" s="106"/>
      <c r="E178" s="132" t="s">
        <v>945</v>
      </c>
      <c r="F178" s="283" t="s">
        <v>899</v>
      </c>
      <c r="G178" s="106" t="s">
        <v>88</v>
      </c>
      <c r="H178" s="195" t="s">
        <v>87</v>
      </c>
      <c r="I178" s="113" t="s">
        <v>385</v>
      </c>
      <c r="J178" s="252" t="s">
        <v>384</v>
      </c>
      <c r="K178" s="110" t="str">
        <f aca="false">_xlfn.CONCAT(H178,".",J178)</f>
        <v>LLC_BI__Spread_Statement_Period__c.LLC_BI__Analyst__c</v>
      </c>
      <c r="L178" s="227" t="s">
        <v>1061</v>
      </c>
      <c r="M178" s="284" t="s">
        <v>908</v>
      </c>
      <c r="N178" s="186" t="n">
        <v>18</v>
      </c>
      <c r="O178" s="186"/>
      <c r="P178" s="121"/>
      <c r="Q178" s="121"/>
      <c r="R178" s="121"/>
      <c r="S178" s="121"/>
      <c r="T178" s="104" t="s">
        <v>903</v>
      </c>
      <c r="U178" s="227"/>
      <c r="V178" s="128" t="s">
        <v>904</v>
      </c>
      <c r="W178" s="112"/>
      <c r="X178" s="112"/>
      <c r="Y178" s="128" t="s">
        <v>904</v>
      </c>
      <c r="Z178" s="112"/>
      <c r="AA178" s="112"/>
      <c r="AB178" s="112"/>
      <c r="AC178" s="112"/>
      <c r="AD178" s="112"/>
      <c r="AE178" s="112"/>
      <c r="AF178" s="112"/>
      <c r="AG178" s="112"/>
    </row>
    <row r="179" customFormat="false" ht="15" hidden="false" customHeight="false" outlineLevel="0" collapsed="false">
      <c r="A179" s="94" t="str">
        <f aca="false">H179&amp;J179</f>
        <v>LLC_BI__Spread_Statement_Period__cLLC_BI__Average_Exchange_Rate__c</v>
      </c>
      <c r="B179" s="95" t="str">
        <f aca="false">IF(N179&lt;&gt;"",  IF(O179&lt;&gt;"", N179&amp;", "&amp;O179,N179),"")</f>
        <v>6, 12</v>
      </c>
      <c r="C179" s="104" t="n">
        <v>2</v>
      </c>
      <c r="D179" s="106"/>
      <c r="E179" s="134" t="s">
        <v>945</v>
      </c>
      <c r="F179" s="259" t="s">
        <v>899</v>
      </c>
      <c r="G179" s="106" t="s">
        <v>88</v>
      </c>
      <c r="H179" s="195" t="s">
        <v>87</v>
      </c>
      <c r="I179" s="113" t="s">
        <v>451</v>
      </c>
      <c r="J179" s="114" t="s">
        <v>450</v>
      </c>
      <c r="K179" s="110" t="str">
        <f aca="false">_xlfn.CONCAT(H179,".",J179)</f>
        <v>LLC_BI__Spread_Statement_Period__c.LLC_BI__Average_Exchange_Rate__c</v>
      </c>
      <c r="L179" s="106" t="s">
        <v>1062</v>
      </c>
      <c r="M179" s="131" t="s">
        <v>990</v>
      </c>
      <c r="N179" s="275" t="n">
        <v>6</v>
      </c>
      <c r="O179" s="275" t="n">
        <v>12</v>
      </c>
      <c r="P179" s="121"/>
      <c r="Q179" s="121"/>
      <c r="R179" s="121"/>
      <c r="S179" s="121"/>
      <c r="T179" s="104" t="s">
        <v>903</v>
      </c>
      <c r="U179" s="3"/>
      <c r="V179" s="128" t="s">
        <v>904</v>
      </c>
      <c r="W179" s="3"/>
      <c r="X179" s="3"/>
      <c r="Y179" s="128" t="s">
        <v>904</v>
      </c>
      <c r="Z179" s="3"/>
      <c r="AA179" s="3"/>
      <c r="AB179" s="3"/>
      <c r="AC179" s="3"/>
      <c r="AD179" s="3"/>
      <c r="AE179" s="3"/>
      <c r="AF179" s="3"/>
      <c r="AG179" s="3"/>
    </row>
    <row r="180" customFormat="false" ht="15" hidden="false" customHeight="false" outlineLevel="0" collapsed="false">
      <c r="A180" s="94" t="str">
        <f aca="false">H180&amp;J180</f>
        <v>LLC_BI__Spread_Statement_Period__cLLC_BI__Collateral_Column_Title__c</v>
      </c>
      <c r="B180" s="95" t="str">
        <f aca="false">IF(N180&lt;&gt;"",  IF(O180&lt;&gt;"", N180&amp;", "&amp;O180,N180),"")</f>
        <v>See picklist options for lengths</v>
      </c>
      <c r="C180" s="104" t="n">
        <v>3</v>
      </c>
      <c r="D180" s="106"/>
      <c r="E180" s="134" t="s">
        <v>945</v>
      </c>
      <c r="F180" s="259" t="s">
        <v>899</v>
      </c>
      <c r="G180" s="106" t="s">
        <v>88</v>
      </c>
      <c r="H180" s="195" t="s">
        <v>87</v>
      </c>
      <c r="I180" s="113" t="s">
        <v>424</v>
      </c>
      <c r="J180" s="114" t="s">
        <v>423</v>
      </c>
      <c r="K180" s="110" t="str">
        <f aca="false">_xlfn.CONCAT(H180,".",J180)</f>
        <v>LLC_BI__Spread_Statement_Period__c.LLC_BI__Collateral_Column_Title__c</v>
      </c>
      <c r="L180" s="106" t="s">
        <v>1063</v>
      </c>
      <c r="M180" s="243" t="s">
        <v>913</v>
      </c>
      <c r="N180" s="186" t="s">
        <v>914</v>
      </c>
      <c r="O180" s="275"/>
      <c r="P180" s="121"/>
      <c r="Q180" s="121"/>
      <c r="R180" s="121"/>
      <c r="S180" s="121"/>
      <c r="T180" s="104" t="s">
        <v>903</v>
      </c>
      <c r="U180" s="3"/>
      <c r="V180" s="128" t="s">
        <v>904</v>
      </c>
      <c r="W180" s="3"/>
      <c r="X180" s="3"/>
      <c r="Y180" s="128" t="s">
        <v>904</v>
      </c>
      <c r="Z180" s="3"/>
      <c r="AA180" s="3"/>
      <c r="AB180" s="3"/>
      <c r="AC180" s="3"/>
      <c r="AD180" s="3"/>
      <c r="AE180" s="3"/>
      <c r="AF180" s="3"/>
      <c r="AG180" s="3"/>
    </row>
    <row r="181" customFormat="false" ht="15" hidden="false" customHeight="false" outlineLevel="0" collapsed="false">
      <c r="A181" s="94" t="str">
        <f aca="false">H181&amp;J181</f>
        <v>LLC_BI__Spread_Statement_Period__cCreatedById</v>
      </c>
      <c r="B181" s="95" t="n">
        <f aca="false">IF(N181&lt;&gt;"",  IF(O181&lt;&gt;"", N181&amp;", "&amp;O181,N181),"")</f>
        <v>18</v>
      </c>
      <c r="C181" s="104" t="n">
        <v>4</v>
      </c>
      <c r="D181" s="3" t="s">
        <v>905</v>
      </c>
      <c r="E181" s="134" t="s">
        <v>945</v>
      </c>
      <c r="F181" s="134" t="s">
        <v>945</v>
      </c>
      <c r="G181" s="106" t="s">
        <v>88</v>
      </c>
      <c r="H181" s="195" t="s">
        <v>87</v>
      </c>
      <c r="I181" s="113" t="s">
        <v>906</v>
      </c>
      <c r="J181" s="276" t="s">
        <v>168</v>
      </c>
      <c r="K181" s="110" t="str">
        <f aca="false">_xlfn.CONCAT(H181,".",J181)</f>
        <v>LLC_BI__Spread_Statement_Period__c.CreatedById</v>
      </c>
      <c r="L181" s="106" t="s">
        <v>1064</v>
      </c>
      <c r="M181" s="131" t="s">
        <v>908</v>
      </c>
      <c r="N181" s="186" t="n">
        <v>18</v>
      </c>
      <c r="O181" s="186"/>
      <c r="P181" s="3"/>
      <c r="Q181" s="3"/>
      <c r="R181" s="3"/>
      <c r="S181" s="3"/>
      <c r="T181" s="104" t="s">
        <v>903</v>
      </c>
      <c r="U181" s="3"/>
      <c r="V181" s="128" t="s">
        <v>904</v>
      </c>
      <c r="W181" s="3"/>
      <c r="X181" s="3"/>
      <c r="Y181" s="128" t="s">
        <v>904</v>
      </c>
      <c r="Z181" s="3"/>
      <c r="AA181" s="3"/>
      <c r="AB181" s="3"/>
      <c r="AC181" s="3"/>
      <c r="AD181" s="3"/>
      <c r="AE181" s="3"/>
      <c r="AF181" s="3"/>
      <c r="AG181" s="3"/>
    </row>
    <row r="182" customFormat="false" ht="15" hidden="false" customHeight="false" outlineLevel="0" collapsed="false">
      <c r="A182" s="94" t="str">
        <f aca="false">H182&amp;J182</f>
        <v>LLC_BI__Spread_Statement_Period__cCreatedDate</v>
      </c>
      <c r="B182" s="95" t="str">
        <f aca="false">IF(N182&lt;&gt;"",  IF(O182&lt;&gt;"", N182&amp;", "&amp;O182,N182),"")</f>
        <v/>
      </c>
      <c r="C182" s="104" t="n">
        <v>5</v>
      </c>
      <c r="D182" s="3" t="s">
        <v>905</v>
      </c>
      <c r="E182" s="134" t="s">
        <v>945</v>
      </c>
      <c r="F182" s="134" t="s">
        <v>945</v>
      </c>
      <c r="G182" s="106" t="s">
        <v>88</v>
      </c>
      <c r="H182" s="195" t="s">
        <v>87</v>
      </c>
      <c r="I182" s="120" t="s">
        <v>165</v>
      </c>
      <c r="J182" s="278" t="s">
        <v>164</v>
      </c>
      <c r="K182" s="3" t="str">
        <f aca="false">_xlfn.CONCAT(H182,".",J182)</f>
        <v>LLC_BI__Spread_Statement_Period__c.CreatedDate</v>
      </c>
      <c r="L182" s="106" t="s">
        <v>909</v>
      </c>
      <c r="M182" s="121" t="s">
        <v>910</v>
      </c>
      <c r="N182" s="186"/>
      <c r="O182" s="186"/>
      <c r="P182" s="202" t="s">
        <v>903</v>
      </c>
      <c r="Q182" s="202" t="s">
        <v>903</v>
      </c>
      <c r="R182" s="202"/>
      <c r="S182" s="202" t="s">
        <v>903</v>
      </c>
      <c r="T182" s="104" t="s">
        <v>903</v>
      </c>
      <c r="U182" s="3"/>
      <c r="V182" s="128" t="s">
        <v>904</v>
      </c>
      <c r="W182" s="3"/>
      <c r="X182" s="3"/>
      <c r="Y182" s="128" t="s">
        <v>904</v>
      </c>
      <c r="Z182" s="3"/>
      <c r="AA182" s="3"/>
      <c r="AB182" s="3"/>
      <c r="AC182" s="3"/>
      <c r="AD182" s="3"/>
      <c r="AE182" s="3"/>
      <c r="AF182" s="3"/>
      <c r="AG182" s="3"/>
    </row>
    <row r="183" customFormat="false" ht="15" hidden="false" customHeight="false" outlineLevel="0" collapsed="false">
      <c r="A183" s="94" t="str">
        <f aca="false">H183&amp;J183</f>
        <v>LLC_BI__Spread_Statement_Period__cCurrencyIsoCode</v>
      </c>
      <c r="B183" s="95" t="str">
        <f aca="false">IF(N183&lt;&gt;"",  IF(O183&lt;&gt;"", N183&amp;", "&amp;O183,N183),"")</f>
        <v>See picklist options for lengths</v>
      </c>
      <c r="C183" s="104" t="n">
        <v>6</v>
      </c>
      <c r="D183" s="3"/>
      <c r="E183" s="134" t="s">
        <v>945</v>
      </c>
      <c r="F183" s="259" t="s">
        <v>899</v>
      </c>
      <c r="G183" s="106" t="s">
        <v>88</v>
      </c>
      <c r="H183" s="195" t="s">
        <v>87</v>
      </c>
      <c r="I183" s="100" t="s">
        <v>911</v>
      </c>
      <c r="J183" s="252" t="s">
        <v>160</v>
      </c>
      <c r="K183" s="110" t="str">
        <f aca="false">_xlfn.CONCAT(H183,".",J183)</f>
        <v>LLC_BI__Spread_Statement_Period__c.CurrencyIsoCode</v>
      </c>
      <c r="L183" s="106" t="s">
        <v>912</v>
      </c>
      <c r="M183" s="243" t="s">
        <v>913</v>
      </c>
      <c r="N183" s="186" t="s">
        <v>914</v>
      </c>
      <c r="O183" s="186"/>
      <c r="P183" s="3"/>
      <c r="Q183" s="3"/>
      <c r="R183" s="3"/>
      <c r="S183" s="3"/>
      <c r="T183" s="104" t="s">
        <v>903</v>
      </c>
      <c r="U183" s="3"/>
      <c r="V183" s="128" t="s">
        <v>904</v>
      </c>
      <c r="W183" s="3"/>
      <c r="X183" s="3"/>
      <c r="Y183" s="128" t="s">
        <v>904</v>
      </c>
      <c r="Z183" s="3"/>
      <c r="AA183" s="3"/>
      <c r="AB183" s="3"/>
      <c r="AC183" s="3"/>
      <c r="AD183" s="3"/>
      <c r="AE183" s="3"/>
      <c r="AF183" s="3"/>
      <c r="AG183" s="3"/>
    </row>
    <row r="184" customFormat="false" ht="15" hidden="false" customHeight="false" outlineLevel="0" collapsed="false">
      <c r="A184" s="94" t="str">
        <f aca="false">H184&amp;J184</f>
        <v>LLC_BI__Spread_Statement_Period__cLLC_BI__Data_Source__c</v>
      </c>
      <c r="B184" s="95" t="n">
        <f aca="false">IF(N184&lt;&gt;"",  IF(O184&lt;&gt;"", N184&amp;", "&amp;O184,N184),"")</f>
        <v>18</v>
      </c>
      <c r="C184" s="104" t="n">
        <v>7</v>
      </c>
      <c r="D184" s="3" t="s">
        <v>944</v>
      </c>
      <c r="E184" s="134" t="s">
        <v>945</v>
      </c>
      <c r="F184" s="259" t="s">
        <v>899</v>
      </c>
      <c r="G184" s="106" t="s">
        <v>88</v>
      </c>
      <c r="H184" s="195" t="s">
        <v>87</v>
      </c>
      <c r="I184" s="100" t="s">
        <v>437</v>
      </c>
      <c r="J184" s="252" t="s">
        <v>436</v>
      </c>
      <c r="K184" s="110" t="str">
        <f aca="false">_xlfn.CONCAT(H184,".",J184)</f>
        <v>LLC_BI__Spread_Statement_Period__c.LLC_BI__Data_Source__c</v>
      </c>
      <c r="L184" s="106" t="s">
        <v>1065</v>
      </c>
      <c r="M184" s="243" t="s">
        <v>954</v>
      </c>
      <c r="N184" s="186" t="n">
        <v>18</v>
      </c>
      <c r="O184" s="186"/>
      <c r="P184" s="3"/>
      <c r="Q184" s="3"/>
      <c r="R184" s="3"/>
      <c r="S184" s="3"/>
      <c r="T184" s="104" t="s">
        <v>903</v>
      </c>
      <c r="U184" s="3"/>
      <c r="V184" s="128" t="s">
        <v>904</v>
      </c>
      <c r="W184" s="3"/>
      <c r="X184" s="3"/>
      <c r="Y184" s="128" t="s">
        <v>904</v>
      </c>
      <c r="Z184" s="3"/>
      <c r="AA184" s="3"/>
      <c r="AB184" s="3"/>
      <c r="AC184" s="3"/>
      <c r="AD184" s="3"/>
      <c r="AE184" s="3"/>
      <c r="AF184" s="3"/>
      <c r="AG184" s="3"/>
    </row>
    <row r="185" customFormat="false" ht="15" hidden="false" customHeight="false" outlineLevel="0" collapsed="false">
      <c r="A185" s="94" t="str">
        <f aca="false">H185&amp;J185</f>
        <v>LLC_BI__Spread_Statement_Period__cCCS_DatePeriodsSource__c</v>
      </c>
      <c r="B185" s="95" t="str">
        <f aca="false">IF(N185&lt;&gt;"",  IF(O185&lt;&gt;"", N185&amp;", "&amp;O185,N185),"")</f>
        <v/>
      </c>
      <c r="C185" s="104" t="n">
        <v>8</v>
      </c>
      <c r="D185" s="3"/>
      <c r="E185" s="259" t="s">
        <v>899</v>
      </c>
      <c r="F185" s="98" t="s">
        <v>900</v>
      </c>
      <c r="G185" s="106" t="s">
        <v>88</v>
      </c>
      <c r="H185" s="195" t="s">
        <v>87</v>
      </c>
      <c r="I185" s="100" t="s">
        <v>472</v>
      </c>
      <c r="J185" s="252" t="s">
        <v>471</v>
      </c>
      <c r="K185" s="110" t="str">
        <f aca="false">_xlfn.CONCAT(H185,".",J185)</f>
        <v>LLC_BI__Spread_Statement_Period__c.CCS_DatePeriodsSource__c</v>
      </c>
      <c r="L185" s="106"/>
      <c r="M185" s="243" t="s">
        <v>1066</v>
      </c>
      <c r="N185" s="186"/>
      <c r="O185" s="186"/>
      <c r="P185" s="3"/>
      <c r="Q185" s="3"/>
      <c r="R185" s="3"/>
      <c r="S185" s="3"/>
      <c r="T185" s="104"/>
      <c r="U185" s="3"/>
      <c r="V185" s="128"/>
      <c r="W185" s="3"/>
      <c r="X185" s="3"/>
      <c r="Y185" s="128"/>
      <c r="Z185" s="3"/>
      <c r="AA185" s="3"/>
      <c r="AB185" s="3"/>
      <c r="AC185" s="3"/>
      <c r="AD185" s="3"/>
      <c r="AE185" s="3"/>
      <c r="AF185" s="3"/>
      <c r="AG185" s="3"/>
    </row>
    <row r="186" customFormat="false" ht="15" hidden="false" customHeight="false" outlineLevel="0" collapsed="false">
      <c r="A186" s="94" t="str">
        <f aca="false">H186&amp;J186</f>
        <v>LLC_BI__Spread_Statement_Period__cLLC_BI__Debt_Schedule__c</v>
      </c>
      <c r="B186" s="95" t="n">
        <f aca="false">IF(N186&lt;&gt;"",  IF(O186&lt;&gt;"", N186&amp;", "&amp;O186,N186),"")</f>
        <v>18</v>
      </c>
      <c r="C186" s="104" t="n">
        <v>9</v>
      </c>
      <c r="D186" s="3"/>
      <c r="E186" s="134" t="s">
        <v>945</v>
      </c>
      <c r="F186" s="259" t="s">
        <v>899</v>
      </c>
      <c r="G186" s="106" t="s">
        <v>88</v>
      </c>
      <c r="H186" s="195" t="s">
        <v>87</v>
      </c>
      <c r="I186" s="100" t="s">
        <v>72</v>
      </c>
      <c r="J186" s="252" t="s">
        <v>71</v>
      </c>
      <c r="K186" s="110" t="str">
        <f aca="false">_xlfn.CONCAT(H186,".",J186)</f>
        <v>LLC_BI__Spread_Statement_Period__c.LLC_BI__Debt_Schedule__c</v>
      </c>
      <c r="L186" s="106" t="s">
        <v>1067</v>
      </c>
      <c r="M186" s="243" t="s">
        <v>942</v>
      </c>
      <c r="N186" s="186" t="n">
        <v>18</v>
      </c>
      <c r="O186" s="186"/>
      <c r="P186" s="3"/>
      <c r="Q186" s="3"/>
      <c r="R186" s="3"/>
      <c r="S186" s="3"/>
      <c r="T186" s="104" t="s">
        <v>903</v>
      </c>
      <c r="U186" s="3"/>
      <c r="V186" s="128" t="s">
        <v>904</v>
      </c>
      <c r="W186" s="3"/>
      <c r="X186" s="3"/>
      <c r="Y186" s="128" t="s">
        <v>904</v>
      </c>
      <c r="Z186" s="3"/>
      <c r="AA186" s="3"/>
      <c r="AB186" s="3"/>
      <c r="AC186" s="3"/>
      <c r="AD186" s="3"/>
      <c r="AE186" s="3"/>
      <c r="AF186" s="3"/>
      <c r="AG186" s="3"/>
    </row>
    <row r="187" customFormat="false" ht="15" hidden="false" customHeight="false" outlineLevel="0" collapsed="false">
      <c r="A187" s="94" t="str">
        <f aca="false">H187&amp;J187</f>
        <v>LLC_BI__Spread_Statement_Period__cLLC_BI__Name_Override__c</v>
      </c>
      <c r="B187" s="95" t="n">
        <f aca="false">IF(N187&lt;&gt;"",  IF(O187&lt;&gt;"", N187&amp;", "&amp;O187,N187),"")</f>
        <v>255</v>
      </c>
      <c r="C187" s="104" t="n">
        <v>10</v>
      </c>
      <c r="D187" s="3"/>
      <c r="E187" s="134" t="s">
        <v>945</v>
      </c>
      <c r="F187" s="259" t="s">
        <v>899</v>
      </c>
      <c r="G187" s="106" t="s">
        <v>88</v>
      </c>
      <c r="H187" s="195" t="s">
        <v>87</v>
      </c>
      <c r="I187" s="100" t="s">
        <v>1</v>
      </c>
      <c r="J187" s="252" t="s">
        <v>365</v>
      </c>
      <c r="K187" s="110" t="str">
        <f aca="false">_xlfn.CONCAT(H187,".",J187)</f>
        <v>LLC_BI__Spread_Statement_Period__c.LLC_BI__Name_Override__c</v>
      </c>
      <c r="L187" s="106" t="s">
        <v>1068</v>
      </c>
      <c r="M187" s="243" t="s">
        <v>925</v>
      </c>
      <c r="N187" s="281" t="n">
        <v>255</v>
      </c>
      <c r="O187" s="281"/>
      <c r="P187" s="3"/>
      <c r="Q187" s="3"/>
      <c r="R187" s="3"/>
      <c r="S187" s="3"/>
      <c r="T187" s="104" t="s">
        <v>903</v>
      </c>
      <c r="U187" s="3"/>
      <c r="V187" s="128" t="s">
        <v>904</v>
      </c>
      <c r="W187" s="3"/>
      <c r="X187" s="3"/>
      <c r="Y187" s="128" t="s">
        <v>904</v>
      </c>
      <c r="Z187" s="3"/>
      <c r="AA187" s="3"/>
      <c r="AB187" s="3"/>
      <c r="AC187" s="3"/>
      <c r="AD187" s="3"/>
      <c r="AE187" s="3"/>
      <c r="AF187" s="3"/>
      <c r="AG187" s="3"/>
    </row>
    <row r="188" customFormat="false" ht="15" hidden="false" customHeight="false" outlineLevel="0" collapsed="false">
      <c r="A188" s="94" t="str">
        <f aca="false">H188&amp;J188</f>
        <v>LLC_BI__Spread_Statement_Period__cLLC_BI__Exchange_Rate__c</v>
      </c>
      <c r="B188" s="95" t="str">
        <f aca="false">IF(N188&lt;&gt;"",  IF(O188&lt;&gt;"", N188&amp;", "&amp;O188,N188),"")</f>
        <v>6, 12</v>
      </c>
      <c r="C188" s="104" t="n">
        <v>11</v>
      </c>
      <c r="D188" s="3"/>
      <c r="E188" s="134" t="s">
        <v>945</v>
      </c>
      <c r="F188" s="259" t="s">
        <v>899</v>
      </c>
      <c r="G188" s="106" t="s">
        <v>88</v>
      </c>
      <c r="H188" s="195" t="s">
        <v>87</v>
      </c>
      <c r="I188" s="100" t="s">
        <v>454</v>
      </c>
      <c r="J188" s="252" t="s">
        <v>453</v>
      </c>
      <c r="K188" s="110" t="str">
        <f aca="false">_xlfn.CONCAT(H188,".",J188)</f>
        <v>LLC_BI__Spread_Statement_Period__c.LLC_BI__Exchange_Rate__c</v>
      </c>
      <c r="L188" s="106" t="s">
        <v>1069</v>
      </c>
      <c r="M188" s="157" t="s">
        <v>990</v>
      </c>
      <c r="N188" s="186" t="n">
        <v>6</v>
      </c>
      <c r="O188" s="186" t="n">
        <v>12</v>
      </c>
      <c r="P188" s="106"/>
      <c r="Q188" s="3"/>
      <c r="R188" s="3"/>
      <c r="S188" s="3"/>
      <c r="T188" s="104" t="s">
        <v>903</v>
      </c>
      <c r="U188" s="3"/>
      <c r="V188" s="128" t="s">
        <v>904</v>
      </c>
      <c r="W188" s="3"/>
      <c r="X188" s="3"/>
      <c r="Y188" s="128" t="s">
        <v>904</v>
      </c>
      <c r="Z188" s="3"/>
      <c r="AA188" s="3"/>
      <c r="AB188" s="3"/>
      <c r="AC188" s="3"/>
      <c r="AD188" s="3"/>
      <c r="AE188" s="3"/>
      <c r="AF188" s="3"/>
      <c r="AG188" s="3"/>
    </row>
    <row r="189" customFormat="false" ht="15" hidden="false" customHeight="false" outlineLevel="0" collapsed="false">
      <c r="A189" s="94" t="str">
        <f aca="false">H189&amp;J189</f>
        <v>LLC_BI__Spread_Statement_Period__cLLC_BI__External_Data_Source_Id__c</v>
      </c>
      <c r="B189" s="95" t="n">
        <f aca="false">IF(N189&lt;&gt;"",  IF(O189&lt;&gt;"", N189&amp;", "&amp;O189,N189),"")</f>
        <v>255</v>
      </c>
      <c r="C189" s="104" t="n">
        <v>12</v>
      </c>
      <c r="D189" s="3" t="s">
        <v>944</v>
      </c>
      <c r="E189" s="134" t="s">
        <v>945</v>
      </c>
      <c r="F189" s="259" t="s">
        <v>899</v>
      </c>
      <c r="G189" s="106" t="s">
        <v>88</v>
      </c>
      <c r="H189" s="195" t="s">
        <v>87</v>
      </c>
      <c r="I189" s="100" t="s">
        <v>442</v>
      </c>
      <c r="J189" s="252" t="s">
        <v>441</v>
      </c>
      <c r="K189" s="110" t="str">
        <f aca="false">_xlfn.CONCAT(H189,".",J189)</f>
        <v>LLC_BI__Spread_Statement_Period__c.LLC_BI__External_Data_Source_Id__c</v>
      </c>
      <c r="L189" s="106" t="s">
        <v>1070</v>
      </c>
      <c r="M189" s="157" t="s">
        <v>925</v>
      </c>
      <c r="N189" s="186" t="n">
        <v>255</v>
      </c>
      <c r="O189" s="186"/>
      <c r="P189" s="106"/>
      <c r="Q189" s="3"/>
      <c r="R189" s="3"/>
      <c r="S189" s="3"/>
      <c r="T189" s="104" t="s">
        <v>903</v>
      </c>
      <c r="U189" s="3"/>
      <c r="V189" s="128" t="s">
        <v>904</v>
      </c>
      <c r="W189" s="3"/>
      <c r="X189" s="3"/>
      <c r="Y189" s="128" t="s">
        <v>904</v>
      </c>
      <c r="Z189" s="3"/>
      <c r="AA189" s="3"/>
      <c r="AB189" s="3"/>
      <c r="AC189" s="3"/>
      <c r="AD189" s="3"/>
      <c r="AE189" s="3"/>
      <c r="AF189" s="3"/>
      <c r="AG189" s="3"/>
    </row>
    <row r="190" customFormat="false" ht="15" hidden="false" customHeight="false" outlineLevel="0" collapsed="false">
      <c r="A190" s="94" t="str">
        <f aca="false">H190&amp;J190</f>
        <v>LLC_BI__Spread_Statement_Period__cLLC_BI__External_Period_Key__c</v>
      </c>
      <c r="B190" s="95" t="n">
        <f aca="false">IF(N190&lt;&gt;"",  IF(O190&lt;&gt;"", N190&amp;", "&amp;O190,N190),"")</f>
        <v>80</v>
      </c>
      <c r="C190" s="104" t="n">
        <v>13</v>
      </c>
      <c r="D190" s="3" t="s">
        <v>944</v>
      </c>
      <c r="E190" s="134" t="s">
        <v>945</v>
      </c>
      <c r="F190" s="259" t="s">
        <v>899</v>
      </c>
      <c r="G190" s="106" t="s">
        <v>88</v>
      </c>
      <c r="H190" s="195" t="s">
        <v>87</v>
      </c>
      <c r="I190" s="100" t="s">
        <v>445</v>
      </c>
      <c r="J190" s="252" t="s">
        <v>444</v>
      </c>
      <c r="K190" s="110" t="str">
        <f aca="false">_xlfn.CONCAT(H190,".",J190)</f>
        <v>LLC_BI__Spread_Statement_Period__c.LLC_BI__External_Period_Key__c</v>
      </c>
      <c r="L190" s="106" t="s">
        <v>1071</v>
      </c>
      <c r="M190" s="243" t="s">
        <v>925</v>
      </c>
      <c r="N190" s="186" t="n">
        <v>80</v>
      </c>
      <c r="O190" s="186"/>
      <c r="P190" s="106"/>
      <c r="Q190" s="3"/>
      <c r="R190" s="3"/>
      <c r="S190" s="3"/>
      <c r="T190" s="104" t="s">
        <v>903</v>
      </c>
      <c r="U190" s="3"/>
      <c r="V190" s="128" t="s">
        <v>904</v>
      </c>
      <c r="W190" s="3"/>
      <c r="X190" s="3"/>
      <c r="Y190" s="128" t="s">
        <v>904</v>
      </c>
      <c r="Z190" s="3"/>
      <c r="AA190" s="3"/>
      <c r="AB190" s="3"/>
      <c r="AC190" s="3"/>
      <c r="AD190" s="3"/>
      <c r="AE190" s="3"/>
      <c r="AF190" s="3"/>
      <c r="AG190" s="3"/>
    </row>
    <row r="191" customFormat="false" ht="15" hidden="false" customHeight="false" outlineLevel="0" collapsed="false">
      <c r="A191" s="94" t="str">
        <f aca="false">H191&amp;J191</f>
        <v>LLC_BI__Spread_Statement_Period__cLLC_BI__externalLookupKey__c</v>
      </c>
      <c r="B191" s="95" t="n">
        <f aca="false">IF(N191&lt;&gt;"",  IF(O191&lt;&gt;"", N191&amp;", "&amp;O191,N191),"")</f>
        <v>36</v>
      </c>
      <c r="C191" s="104" t="n">
        <v>14</v>
      </c>
      <c r="D191" s="3"/>
      <c r="E191" s="134" t="s">
        <v>945</v>
      </c>
      <c r="F191" s="259" t="s">
        <v>899</v>
      </c>
      <c r="G191" s="203" t="s">
        <v>88</v>
      </c>
      <c r="H191" s="99" t="s">
        <v>87</v>
      </c>
      <c r="I191" s="279" t="s">
        <v>382</v>
      </c>
      <c r="J191" s="280" t="s">
        <v>381</v>
      </c>
      <c r="K191" s="110" t="str">
        <f aca="false">_xlfn.CONCAT(H191,".",J191)</f>
        <v>LLC_BI__Spread_Statement_Period__c.LLC_BI__externalLookupKey__c</v>
      </c>
      <c r="L191" s="106" t="s">
        <v>1072</v>
      </c>
      <c r="M191" s="285" t="s">
        <v>931</v>
      </c>
      <c r="N191" s="186" t="n">
        <v>36</v>
      </c>
      <c r="O191" s="186"/>
      <c r="P191" s="106"/>
      <c r="Q191" s="3"/>
      <c r="R191" s="3"/>
      <c r="S191" s="3"/>
      <c r="T191" s="104" t="s">
        <v>903</v>
      </c>
      <c r="U191" s="3"/>
      <c r="V191" s="128" t="s">
        <v>904</v>
      </c>
      <c r="W191" s="3"/>
      <c r="X191" s="3"/>
      <c r="Y191" s="128" t="s">
        <v>904</v>
      </c>
      <c r="Z191" s="3"/>
      <c r="AA191" s="3"/>
      <c r="AB191" s="3"/>
      <c r="AC191" s="3"/>
      <c r="AD191" s="3"/>
      <c r="AE191" s="3"/>
      <c r="AF191" s="3"/>
      <c r="AG191" s="3"/>
    </row>
    <row r="192" customFormat="false" ht="15" hidden="false" customHeight="false" outlineLevel="0" collapsed="false">
      <c r="A192" s="94" t="str">
        <f aca="false">H192&amp;J192</f>
        <v>LLC_BI__Spread_Statement_Period__cLLC_BI__Fiscal_Year_TTM_Period__c</v>
      </c>
      <c r="B192" s="95" t="n">
        <f aca="false">IF(N192&lt;&gt;"",  IF(O192&lt;&gt;"", N192&amp;", "&amp;O192,N192),"")</f>
        <v>18</v>
      </c>
      <c r="C192" s="104" t="n">
        <v>15</v>
      </c>
      <c r="D192" s="3"/>
      <c r="E192" s="134" t="s">
        <v>945</v>
      </c>
      <c r="F192" s="134" t="s">
        <v>945</v>
      </c>
      <c r="G192" s="203" t="s">
        <v>88</v>
      </c>
      <c r="H192" s="195" t="s">
        <v>87</v>
      </c>
      <c r="I192" s="100" t="s">
        <v>414</v>
      </c>
      <c r="J192" s="252" t="s">
        <v>413</v>
      </c>
      <c r="K192" s="110" t="str">
        <f aca="false">_xlfn.CONCAT(H192,".",J192)</f>
        <v>LLC_BI__Spread_Statement_Period__c.LLC_BI__Fiscal_Year_TTM_Period__c</v>
      </c>
      <c r="L192" s="106" t="s">
        <v>1073</v>
      </c>
      <c r="M192" s="285" t="s">
        <v>938</v>
      </c>
      <c r="N192" s="186" t="n">
        <v>18</v>
      </c>
      <c r="O192" s="186"/>
      <c r="P192" s="106"/>
      <c r="Q192" s="3"/>
      <c r="R192" s="3"/>
      <c r="S192" s="3"/>
      <c r="T192" s="104" t="s">
        <v>903</v>
      </c>
      <c r="U192" s="3"/>
      <c r="V192" s="128" t="s">
        <v>904</v>
      </c>
      <c r="W192" s="3"/>
      <c r="X192" s="3"/>
      <c r="Y192" s="128" t="s">
        <v>904</v>
      </c>
      <c r="Z192" s="3"/>
      <c r="AA192" s="3"/>
      <c r="AB192" s="3"/>
      <c r="AC192" s="3"/>
      <c r="AD192" s="3"/>
      <c r="AE192" s="3"/>
      <c r="AF192" s="3"/>
      <c r="AG192" s="3"/>
    </row>
    <row r="193" customFormat="false" ht="15" hidden="false" customHeight="false" outlineLevel="0" collapsed="false">
      <c r="A193" s="94" t="str">
        <f aca="false">H193&amp;J193</f>
        <v>LLC_BI__Spread_Statement_Period__cId</v>
      </c>
      <c r="B193" s="95" t="n">
        <f aca="false">IF(N193&lt;&gt;"",  IF(O193&lt;&gt;"", N193&amp;", "&amp;O193,N193),"")</f>
        <v>18</v>
      </c>
      <c r="C193" s="104" t="n">
        <v>16</v>
      </c>
      <c r="D193" s="3" t="s">
        <v>905</v>
      </c>
      <c r="E193" s="134" t="s">
        <v>945</v>
      </c>
      <c r="F193" s="259" t="s">
        <v>899</v>
      </c>
      <c r="G193" s="106" t="s">
        <v>88</v>
      </c>
      <c r="H193" s="195" t="s">
        <v>87</v>
      </c>
      <c r="I193" s="120" t="s">
        <v>143</v>
      </c>
      <c r="J193" s="286" t="s">
        <v>143</v>
      </c>
      <c r="K193" s="110" t="str">
        <f aca="false">_xlfn.CONCAT(H193,".",J193)</f>
        <v>LLC_BI__Spread_Statement_Period__c.Id</v>
      </c>
      <c r="L193" s="109" t="s">
        <v>143</v>
      </c>
      <c r="M193" s="287" t="s">
        <v>143</v>
      </c>
      <c r="N193" s="186" t="n">
        <v>18</v>
      </c>
      <c r="O193" s="186"/>
      <c r="P193" s="288" t="s">
        <v>904</v>
      </c>
      <c r="Q193" s="202" t="s">
        <v>904</v>
      </c>
      <c r="R193" s="202" t="s">
        <v>915</v>
      </c>
      <c r="S193" s="202" t="s">
        <v>904</v>
      </c>
      <c r="T193" s="104" t="s">
        <v>903</v>
      </c>
      <c r="U193" s="3"/>
      <c r="V193" s="128" t="s">
        <v>904</v>
      </c>
      <c r="W193" s="3"/>
      <c r="X193" s="3"/>
      <c r="Y193" s="128" t="s">
        <v>904</v>
      </c>
      <c r="Z193" s="3"/>
      <c r="AA193" s="3"/>
      <c r="AB193" s="3"/>
      <c r="AC193" s="3"/>
      <c r="AD193" s="3"/>
      <c r="AE193" s="3"/>
      <c r="AF193" s="3"/>
      <c r="AG193" s="3"/>
    </row>
    <row r="194" customFormat="false" ht="30" hidden="false" customHeight="false" outlineLevel="0" collapsed="false">
      <c r="A194" s="94" t="str">
        <f aca="false">H194&amp;J194</f>
        <v>LLC_BI__Spread_Statement_Period__cLLC_BI__Initial_Interim_TTM_Period__c</v>
      </c>
      <c r="B194" s="95" t="n">
        <f aca="false">IF(N194&lt;&gt;"",  IF(O194&lt;&gt;"", N194&amp;", "&amp;O194,N194),"")</f>
        <v>18</v>
      </c>
      <c r="C194" s="104" t="n">
        <v>17</v>
      </c>
      <c r="D194" s="3"/>
      <c r="E194" s="134" t="s">
        <v>945</v>
      </c>
      <c r="F194" s="259" t="s">
        <v>899</v>
      </c>
      <c r="G194" s="203" t="s">
        <v>88</v>
      </c>
      <c r="H194" s="195" t="s">
        <v>87</v>
      </c>
      <c r="I194" s="100" t="s">
        <v>417</v>
      </c>
      <c r="J194" s="252" t="s">
        <v>416</v>
      </c>
      <c r="K194" s="110" t="str">
        <f aca="false">_xlfn.CONCAT(H194,".",J194)</f>
        <v>LLC_BI__Spread_Statement_Period__c.LLC_BI__Initial_Interim_TTM_Period__c</v>
      </c>
      <c r="L194" s="106" t="s">
        <v>1074</v>
      </c>
      <c r="M194" s="157" t="s">
        <v>938</v>
      </c>
      <c r="N194" s="186" t="n">
        <v>18</v>
      </c>
      <c r="O194" s="186"/>
      <c r="P194" s="106"/>
      <c r="Q194" s="3"/>
      <c r="R194" s="3"/>
      <c r="S194" s="3"/>
      <c r="T194" s="104" t="s">
        <v>903</v>
      </c>
      <c r="U194" s="3"/>
      <c r="V194" s="128" t="s">
        <v>904</v>
      </c>
      <c r="W194" s="3"/>
      <c r="X194" s="3"/>
      <c r="Y194" s="128" t="s">
        <v>904</v>
      </c>
      <c r="Z194" s="3"/>
      <c r="AA194" s="3"/>
      <c r="AB194" s="3"/>
      <c r="AC194" s="3"/>
      <c r="AD194" s="3"/>
      <c r="AE194" s="3"/>
      <c r="AF194" s="3"/>
      <c r="AG194" s="3"/>
    </row>
    <row r="195" customFormat="false" ht="15" hidden="false" customHeight="false" outlineLevel="0" collapsed="false">
      <c r="A195" s="94" t="str">
        <f aca="false">H195&amp;J195</f>
        <v>LLC_BI__Spread_Statement_Period__cLLC_BI__Is_Annual__c</v>
      </c>
      <c r="B195" s="95" t="str">
        <f aca="false">IF(N195&lt;&gt;"",  IF(O195&lt;&gt;"", N195&amp;", "&amp;O195,N195),"")</f>
        <v>Boolean (True/False)</v>
      </c>
      <c r="C195" s="104" t="n">
        <v>18</v>
      </c>
      <c r="D195" s="3"/>
      <c r="E195" s="134" t="s">
        <v>945</v>
      </c>
      <c r="F195" s="259" t="s">
        <v>899</v>
      </c>
      <c r="G195" s="106" t="s">
        <v>88</v>
      </c>
      <c r="H195" s="195" t="s">
        <v>87</v>
      </c>
      <c r="I195" s="100" t="s">
        <v>457</v>
      </c>
      <c r="J195" s="252" t="s">
        <v>456</v>
      </c>
      <c r="K195" s="110" t="str">
        <f aca="false">_xlfn.CONCAT(H195,".",J195)</f>
        <v>LLC_BI__Spread_Statement_Period__c.LLC_BI__Is_Annual__c</v>
      </c>
      <c r="L195" s="106" t="s">
        <v>1075</v>
      </c>
      <c r="M195" s="157" t="s">
        <v>927</v>
      </c>
      <c r="N195" s="165" t="s">
        <v>928</v>
      </c>
      <c r="O195" s="186"/>
      <c r="P195" s="106"/>
      <c r="Q195" s="3"/>
      <c r="R195" s="3"/>
      <c r="S195" s="3"/>
      <c r="T195" s="104" t="s">
        <v>903</v>
      </c>
      <c r="U195" s="3"/>
      <c r="V195" s="128" t="s">
        <v>904</v>
      </c>
      <c r="W195" s="3"/>
      <c r="X195" s="3"/>
      <c r="Y195" s="128" t="s">
        <v>904</v>
      </c>
      <c r="Z195" s="3"/>
      <c r="AA195" s="3"/>
      <c r="AB195" s="3"/>
      <c r="AC195" s="3"/>
      <c r="AD195" s="3"/>
      <c r="AE195" s="3"/>
      <c r="AF195" s="3"/>
      <c r="AG195" s="3"/>
    </row>
    <row r="196" customFormat="false" ht="15" hidden="false" customHeight="false" outlineLevel="0" collapsed="false">
      <c r="A196" s="94" t="str">
        <f aca="false">H196&amp;J196</f>
        <v>LLC_BI__Spread_Statement_Period__cLLC_BI__Is_Fiscal_Year__c</v>
      </c>
      <c r="B196" s="95" t="str">
        <f aca="false">IF(N196&lt;&gt;"",  IF(O196&lt;&gt;"", N196&amp;", "&amp;O196,N196),"")</f>
        <v>Boolean (True/False)</v>
      </c>
      <c r="C196" s="104" t="n">
        <v>19</v>
      </c>
      <c r="D196" s="3"/>
      <c r="E196" s="134" t="s">
        <v>945</v>
      </c>
      <c r="F196" s="259" t="s">
        <v>899</v>
      </c>
      <c r="G196" s="106" t="s">
        <v>88</v>
      </c>
      <c r="H196" s="195" t="s">
        <v>87</v>
      </c>
      <c r="I196" s="100" t="s">
        <v>404</v>
      </c>
      <c r="J196" s="252" t="s">
        <v>403</v>
      </c>
      <c r="K196" s="110" t="str">
        <f aca="false">_xlfn.CONCAT(H196,".",J196)</f>
        <v>LLC_BI__Spread_Statement_Period__c.LLC_BI__Is_Fiscal_Year__c</v>
      </c>
      <c r="L196" s="106" t="s">
        <v>1076</v>
      </c>
      <c r="M196" s="157" t="s">
        <v>927</v>
      </c>
      <c r="N196" s="165" t="s">
        <v>928</v>
      </c>
      <c r="O196" s="186"/>
      <c r="P196" s="106"/>
      <c r="Q196" s="3"/>
      <c r="R196" s="3"/>
      <c r="S196" s="3"/>
      <c r="T196" s="104" t="s">
        <v>903</v>
      </c>
      <c r="U196" s="3"/>
      <c r="V196" s="128" t="s">
        <v>904</v>
      </c>
      <c r="W196" s="3"/>
      <c r="X196" s="3"/>
      <c r="Y196" s="128" t="s">
        <v>904</v>
      </c>
      <c r="Z196" s="3"/>
      <c r="AA196" s="3"/>
      <c r="AB196" s="3"/>
      <c r="AC196" s="3"/>
      <c r="AD196" s="3"/>
      <c r="AE196" s="3"/>
      <c r="AF196" s="3"/>
      <c r="AG196" s="3"/>
    </row>
    <row r="197" customFormat="false" ht="30" hidden="false" customHeight="false" outlineLevel="0" collapsed="false">
      <c r="A197" s="94" t="str">
        <f aca="false">H197&amp;J197</f>
        <v>LLC_BI__Spread_Statement_Period__cLLC_BI__Is_Flex_Enabled_Debt_Schedule__c</v>
      </c>
      <c r="B197" s="95" t="str">
        <f aca="false">IF(N197&lt;&gt;"",  IF(O197&lt;&gt;"", N197&amp;", "&amp;O197,N197),"")</f>
        <v>Boolean (True/False)</v>
      </c>
      <c r="C197" s="104" t="n">
        <v>20</v>
      </c>
      <c r="D197" s="3" t="s">
        <v>944</v>
      </c>
      <c r="E197" s="134" t="s">
        <v>945</v>
      </c>
      <c r="F197" s="259" t="s">
        <v>899</v>
      </c>
      <c r="G197" s="109" t="s">
        <v>88</v>
      </c>
      <c r="H197" s="195" t="s">
        <v>87</v>
      </c>
      <c r="I197" s="100" t="s">
        <v>448</v>
      </c>
      <c r="J197" s="252" t="s">
        <v>447</v>
      </c>
      <c r="K197" s="110" t="str">
        <f aca="false">_xlfn.CONCAT(H197,".",J197)</f>
        <v>LLC_BI__Spread_Statement_Period__c.LLC_BI__Is_Flex_Enabled_Debt_Schedule__c</v>
      </c>
      <c r="L197" s="106" t="s">
        <v>1077</v>
      </c>
      <c r="M197" s="157" t="s">
        <v>927</v>
      </c>
      <c r="N197" s="165" t="s">
        <v>928</v>
      </c>
      <c r="O197" s="186"/>
      <c r="P197" s="106"/>
      <c r="Q197" s="3"/>
      <c r="R197" s="3"/>
      <c r="S197" s="3"/>
      <c r="T197" s="104" t="s">
        <v>903</v>
      </c>
      <c r="U197" s="3"/>
      <c r="V197" s="128" t="s">
        <v>904</v>
      </c>
      <c r="W197" s="3"/>
      <c r="X197" s="3"/>
      <c r="Y197" s="128" t="s">
        <v>904</v>
      </c>
      <c r="Z197" s="3"/>
      <c r="AA197" s="3"/>
      <c r="AB197" s="3"/>
      <c r="AC197" s="3"/>
      <c r="AD197" s="3"/>
      <c r="AE197" s="3"/>
      <c r="AF197" s="3"/>
      <c r="AG197" s="3"/>
    </row>
    <row r="198" customFormat="false" ht="15" hidden="false" customHeight="false" outlineLevel="0" collapsed="false">
      <c r="A198" s="94" t="str">
        <f aca="false">H198&amp;J198</f>
        <v>LLC_BI__Spread_Statement_Period__cLLC_BI__Is_Global_Analysis_Year__c</v>
      </c>
      <c r="B198" s="95" t="str">
        <f aca="false">IF(N198&lt;&gt;"",  IF(O198&lt;&gt;"", N198&amp;", "&amp;O198,N198),"")</f>
        <v>Boolean (True/False)</v>
      </c>
      <c r="C198" s="104" t="n">
        <v>21</v>
      </c>
      <c r="D198" s="3"/>
      <c r="E198" s="134" t="s">
        <v>945</v>
      </c>
      <c r="F198" s="134" t="s">
        <v>945</v>
      </c>
      <c r="G198" s="106" t="s">
        <v>88</v>
      </c>
      <c r="H198" s="195" t="s">
        <v>87</v>
      </c>
      <c r="I198" s="100" t="s">
        <v>407</v>
      </c>
      <c r="J198" s="252" t="s">
        <v>406</v>
      </c>
      <c r="K198" s="110" t="str">
        <f aca="false">_xlfn.CONCAT(H198,".",J198)</f>
        <v>LLC_BI__Spread_Statement_Period__c.LLC_BI__Is_Global_Analysis_Year__c</v>
      </c>
      <c r="L198" s="106" t="s">
        <v>1078</v>
      </c>
      <c r="M198" s="157" t="s">
        <v>927</v>
      </c>
      <c r="N198" s="165" t="s">
        <v>928</v>
      </c>
      <c r="O198" s="186"/>
      <c r="P198" s="106"/>
      <c r="Q198" s="3"/>
      <c r="R198" s="3"/>
      <c r="S198" s="3"/>
      <c r="T198" s="104" t="s">
        <v>903</v>
      </c>
      <c r="U198" s="3"/>
      <c r="V198" s="128" t="s">
        <v>904</v>
      </c>
      <c r="W198" s="3"/>
      <c r="X198" s="3"/>
      <c r="Y198" s="128" t="s">
        <v>904</v>
      </c>
      <c r="Z198" s="3"/>
      <c r="AA198" s="3"/>
      <c r="AB198" s="3"/>
      <c r="AC198" s="3"/>
      <c r="AD198" s="3"/>
      <c r="AE198" s="3"/>
      <c r="AF198" s="3"/>
      <c r="AG198" s="3"/>
    </row>
    <row r="199" customFormat="false" ht="15" hidden="false" customHeight="false" outlineLevel="0" collapsed="false">
      <c r="A199" s="94" t="str">
        <f aca="false">H199&amp;J199</f>
        <v>LLC_BI__Spread_Statement_Period__cLastModifiedById</v>
      </c>
      <c r="B199" s="95" t="n">
        <f aca="false">IF(N199&lt;&gt;"",  IF(O199&lt;&gt;"", N199&amp;", "&amp;O199,N199),"")</f>
        <v>18</v>
      </c>
      <c r="C199" s="104" t="n">
        <v>22</v>
      </c>
      <c r="D199" s="3" t="s">
        <v>905</v>
      </c>
      <c r="E199" s="134" t="s">
        <v>945</v>
      </c>
      <c r="F199" s="134" t="s">
        <v>945</v>
      </c>
      <c r="G199" s="106" t="s">
        <v>88</v>
      </c>
      <c r="H199" s="195" t="s">
        <v>87</v>
      </c>
      <c r="I199" s="100" t="s">
        <v>916</v>
      </c>
      <c r="J199" s="252" t="s">
        <v>175</v>
      </c>
      <c r="K199" s="110" t="str">
        <f aca="false">_xlfn.CONCAT(H199,".",J199)</f>
        <v>LLC_BI__Spread_Statement_Period__c.LastModifiedById</v>
      </c>
      <c r="L199" s="106" t="s">
        <v>917</v>
      </c>
      <c r="M199" s="157" t="s">
        <v>908</v>
      </c>
      <c r="N199" s="186" t="n">
        <v>18</v>
      </c>
      <c r="O199" s="186"/>
      <c r="P199" s="106"/>
      <c r="Q199" s="3"/>
      <c r="R199" s="3"/>
      <c r="S199" s="3"/>
      <c r="T199" s="104" t="s">
        <v>903</v>
      </c>
      <c r="U199" s="3"/>
      <c r="V199" s="128" t="s">
        <v>904</v>
      </c>
      <c r="W199" s="3"/>
      <c r="X199" s="3"/>
      <c r="Y199" s="128" t="s">
        <v>904</v>
      </c>
      <c r="Z199" s="3"/>
      <c r="AA199" s="3"/>
      <c r="AB199" s="3"/>
      <c r="AC199" s="3"/>
      <c r="AD199" s="3"/>
      <c r="AE199" s="3"/>
      <c r="AF199" s="3"/>
      <c r="AG199" s="3"/>
    </row>
    <row r="200" customFormat="false" ht="15" hidden="false" customHeight="false" outlineLevel="0" collapsed="false">
      <c r="A200" s="94" t="str">
        <f aca="false">H200&amp;J200</f>
        <v>LLC_BI__Spread_Statement_Period__cLastModifiedDate</v>
      </c>
      <c r="B200" s="95" t="str">
        <f aca="false">IF(N200&lt;&gt;"",  IF(O200&lt;&gt;"", N200&amp;", "&amp;O200,N200),"")</f>
        <v/>
      </c>
      <c r="C200" s="104" t="n">
        <v>23</v>
      </c>
      <c r="D200" s="106" t="s">
        <v>905</v>
      </c>
      <c r="E200" s="134" t="s">
        <v>945</v>
      </c>
      <c r="F200" s="259" t="s">
        <v>899</v>
      </c>
      <c r="G200" s="106" t="s">
        <v>88</v>
      </c>
      <c r="H200" s="195" t="s">
        <v>87</v>
      </c>
      <c r="I200" s="120" t="s">
        <v>173</v>
      </c>
      <c r="J200" s="278" t="s">
        <v>172</v>
      </c>
      <c r="K200" s="3" t="str">
        <f aca="false">_xlfn.CONCAT(H200,".",J200)</f>
        <v>LLC_BI__Spread_Statement_Period__c.LastModifiedDate</v>
      </c>
      <c r="L200" s="106" t="s">
        <v>918</v>
      </c>
      <c r="M200" s="223" t="s">
        <v>910</v>
      </c>
      <c r="N200" s="186"/>
      <c r="O200" s="186"/>
      <c r="P200" s="288" t="s">
        <v>903</v>
      </c>
      <c r="Q200" s="202" t="s">
        <v>903</v>
      </c>
      <c r="R200" s="202"/>
      <c r="S200" s="202" t="s">
        <v>903</v>
      </c>
      <c r="T200" s="104" t="s">
        <v>903</v>
      </c>
      <c r="U200" s="3"/>
      <c r="V200" s="128" t="s">
        <v>904</v>
      </c>
      <c r="W200" s="3"/>
      <c r="X200" s="3"/>
      <c r="Y200" s="128" t="s">
        <v>904</v>
      </c>
      <c r="Z200" s="3"/>
      <c r="AA200" s="3"/>
      <c r="AB200" s="3"/>
      <c r="AC200" s="3"/>
      <c r="AD200" s="3"/>
      <c r="AE200" s="3"/>
      <c r="AF200" s="3"/>
      <c r="AG200" s="3"/>
    </row>
    <row r="201" customFormat="false" ht="15" hidden="false" customHeight="false" outlineLevel="0" collapsed="false">
      <c r="A201" s="94" t="str">
        <f aca="false">H201&amp;J201</f>
        <v>LLC_BI__Spread_Statement_Period__cLLC_BI__Month__c</v>
      </c>
      <c r="B201" s="95" t="str">
        <f aca="false">IF(N201&lt;&gt;"",  IF(O201&lt;&gt;"", N201&amp;", "&amp;O201,N201),"")</f>
        <v>18, 0</v>
      </c>
      <c r="C201" s="104" t="n">
        <v>24</v>
      </c>
      <c r="D201" s="3" t="s">
        <v>944</v>
      </c>
      <c r="E201" s="134" t="s">
        <v>945</v>
      </c>
      <c r="F201" s="259" t="s">
        <v>899</v>
      </c>
      <c r="G201" s="106" t="s">
        <v>88</v>
      </c>
      <c r="H201" s="195" t="s">
        <v>87</v>
      </c>
      <c r="I201" s="100" t="s">
        <v>363</v>
      </c>
      <c r="J201" s="252" t="s">
        <v>362</v>
      </c>
      <c r="K201" s="110" t="str">
        <f aca="false">_xlfn.CONCAT(H201,".",J201)</f>
        <v>LLC_BI__Spread_Statement_Period__c.LLC_BI__Month__c</v>
      </c>
      <c r="L201" s="106" t="s">
        <v>1079</v>
      </c>
      <c r="M201" s="157" t="s">
        <v>990</v>
      </c>
      <c r="N201" s="186" t="n">
        <v>18</v>
      </c>
      <c r="O201" s="186" t="n">
        <v>0</v>
      </c>
      <c r="P201" s="106"/>
      <c r="Q201" s="3"/>
      <c r="R201" s="3"/>
      <c r="S201" s="3"/>
      <c r="T201" s="104" t="s">
        <v>903</v>
      </c>
      <c r="U201" s="3"/>
      <c r="V201" s="104" t="s">
        <v>903</v>
      </c>
      <c r="W201" s="3"/>
      <c r="X201" s="3"/>
      <c r="Y201" s="128" t="s">
        <v>904</v>
      </c>
      <c r="Z201" s="3"/>
      <c r="AA201" s="3"/>
      <c r="AB201" s="3"/>
      <c r="AC201" s="3"/>
      <c r="AD201" s="3"/>
      <c r="AE201" s="3"/>
      <c r="AF201" s="3"/>
      <c r="AG201" s="3"/>
    </row>
    <row r="202" customFormat="false" ht="15" hidden="false" customHeight="false" outlineLevel="0" collapsed="false">
      <c r="A202" s="94" t="str">
        <f aca="false">H202&amp;J202</f>
        <v>LLC_BI__Spread_Statement_Period__cLLC_BI__Number_of_Periods__c</v>
      </c>
      <c r="B202" s="95" t="str">
        <f aca="false">IF(N202&lt;&gt;"",  IF(O202&lt;&gt;"", N202&amp;", "&amp;O202,N202),"")</f>
        <v>18, 0</v>
      </c>
      <c r="C202" s="104" t="n">
        <v>25</v>
      </c>
      <c r="D202" s="3"/>
      <c r="E202" s="134" t="s">
        <v>945</v>
      </c>
      <c r="F202" s="259" t="s">
        <v>899</v>
      </c>
      <c r="G202" s="106" t="s">
        <v>88</v>
      </c>
      <c r="H202" s="195" t="s">
        <v>87</v>
      </c>
      <c r="I202" s="100" t="s">
        <v>388</v>
      </c>
      <c r="J202" s="252" t="s">
        <v>387</v>
      </c>
      <c r="K202" s="110" t="str">
        <f aca="false">_xlfn.CONCAT(H202,".",J202)</f>
        <v>LLC_BI__Spread_Statement_Period__c.LLC_BI__Number_of_Periods__c</v>
      </c>
      <c r="L202" s="106" t="s">
        <v>1080</v>
      </c>
      <c r="M202" s="157" t="s">
        <v>990</v>
      </c>
      <c r="N202" s="186" t="n">
        <v>18</v>
      </c>
      <c r="O202" s="186" t="n">
        <v>0</v>
      </c>
      <c r="P202" s="106"/>
      <c r="Q202" s="3"/>
      <c r="R202" s="3"/>
      <c r="S202" s="3"/>
      <c r="T202" s="104" t="s">
        <v>903</v>
      </c>
      <c r="U202" s="3"/>
      <c r="V202" s="128" t="s">
        <v>904</v>
      </c>
      <c r="W202" s="3"/>
      <c r="X202" s="3"/>
      <c r="Y202" s="128" t="s">
        <v>904</v>
      </c>
      <c r="Z202" s="3"/>
      <c r="AA202" s="3"/>
      <c r="AB202" s="3"/>
      <c r="AC202" s="3"/>
      <c r="AD202" s="3"/>
      <c r="AE202" s="3"/>
      <c r="AF202" s="3"/>
      <c r="AG202" s="3"/>
    </row>
    <row r="203" customFormat="false" ht="15" hidden="false" customHeight="false" outlineLevel="0" collapsed="false">
      <c r="A203" s="94" t="str">
        <f aca="false">H203&amp;J203</f>
        <v>LLC_BI__Spread_Statement_Period__cLLC_BI__Period_Key__c</v>
      </c>
      <c r="B203" s="95" t="n">
        <f aca="false">IF(N203&lt;&gt;"",  IF(O203&lt;&gt;"", N203&amp;", "&amp;O203,N203),"")</f>
        <v>18</v>
      </c>
      <c r="C203" s="104" t="n">
        <v>26</v>
      </c>
      <c r="D203" s="3" t="s">
        <v>944</v>
      </c>
      <c r="E203" s="134" t="s">
        <v>945</v>
      </c>
      <c r="F203" s="259" t="s">
        <v>899</v>
      </c>
      <c r="G203" s="106" t="s">
        <v>88</v>
      </c>
      <c r="H203" s="195" t="s">
        <v>87</v>
      </c>
      <c r="I203" s="100" t="s">
        <v>391</v>
      </c>
      <c r="J203" s="252" t="s">
        <v>390</v>
      </c>
      <c r="K203" s="110" t="str">
        <f aca="false">_xlfn.CONCAT(H203,".",J203)</f>
        <v>LLC_BI__Spread_Statement_Period__c.LLC_BI__Period_Key__c</v>
      </c>
      <c r="L203" s="106" t="s">
        <v>1081</v>
      </c>
      <c r="M203" s="157" t="s">
        <v>1066</v>
      </c>
      <c r="N203" s="186" t="n">
        <v>18</v>
      </c>
      <c r="O203" s="186"/>
      <c r="P203" s="106"/>
      <c r="Q203" s="3"/>
      <c r="R203" s="3"/>
      <c r="S203" s="3"/>
      <c r="T203" s="104" t="s">
        <v>903</v>
      </c>
      <c r="U203" s="3"/>
      <c r="V203" s="128" t="s">
        <v>904</v>
      </c>
      <c r="W203" s="3"/>
      <c r="X203" s="3"/>
      <c r="Y203" s="128" t="s">
        <v>904</v>
      </c>
      <c r="Z203" s="3"/>
      <c r="AA203" s="3"/>
      <c r="AB203" s="3"/>
      <c r="AC203" s="3"/>
      <c r="AD203" s="3"/>
      <c r="AE203" s="3"/>
      <c r="AF203" s="3"/>
      <c r="AG203" s="3"/>
    </row>
    <row r="204" customFormat="false" ht="30" hidden="false" customHeight="false" outlineLevel="0" collapsed="false">
      <c r="A204" s="94" t="str">
        <f aca="false">H204&amp;J204</f>
        <v>LLC_BI__Spread_Statement_Period__cLLC_BI__Project_from_Period__c</v>
      </c>
      <c r="B204" s="95" t="n">
        <f aca="false">IF(N204&lt;&gt;"",  IF(O204&lt;&gt;"", N204&amp;", "&amp;O204,N204),"")</f>
        <v>18</v>
      </c>
      <c r="C204" s="104" t="n">
        <v>28</v>
      </c>
      <c r="D204" s="3"/>
      <c r="E204" s="134" t="s">
        <v>945</v>
      </c>
      <c r="F204" s="259" t="s">
        <v>899</v>
      </c>
      <c r="G204" s="203" t="s">
        <v>88</v>
      </c>
      <c r="H204" s="99" t="s">
        <v>87</v>
      </c>
      <c r="I204" s="279" t="s">
        <v>430</v>
      </c>
      <c r="J204" s="280" t="s">
        <v>429</v>
      </c>
      <c r="K204" s="110" t="str">
        <f aca="false">_xlfn.CONCAT(H204,".",J204)</f>
        <v>LLC_BI__Spread_Statement_Period__c.LLC_BI__Project_from_Period__c</v>
      </c>
      <c r="L204" s="106" t="s">
        <v>1083</v>
      </c>
      <c r="M204" s="157" t="s">
        <v>938</v>
      </c>
      <c r="N204" s="186" t="n">
        <v>18</v>
      </c>
      <c r="O204" s="186"/>
      <c r="P204" s="106"/>
      <c r="Q204" s="3"/>
      <c r="R204" s="3"/>
      <c r="S204" s="3"/>
      <c r="T204" s="104" t="s">
        <v>903</v>
      </c>
      <c r="U204" s="3"/>
      <c r="V204" s="128" t="s">
        <v>904</v>
      </c>
      <c r="W204" s="3"/>
      <c r="X204" s="3"/>
      <c r="Y204" s="128" t="s">
        <v>904</v>
      </c>
      <c r="Z204" s="3"/>
      <c r="AA204" s="3"/>
      <c r="AB204" s="3"/>
      <c r="AC204" s="3"/>
      <c r="AD204" s="3"/>
      <c r="AE204" s="3"/>
      <c r="AF204" s="3"/>
      <c r="AG204" s="3"/>
    </row>
    <row r="205" customFormat="false" ht="15" hidden="false" customHeight="false" outlineLevel="0" collapsed="false">
      <c r="A205" s="94" t="str">
        <f aca="false">H205&amp;J205</f>
        <v>LLC_BI__Spread_Statement_Period__cLLC_BI__Selected__c</v>
      </c>
      <c r="B205" s="95" t="str">
        <f aca="false">IF(N205&lt;&gt;"",  IF(O205&lt;&gt;"", N205&amp;", "&amp;O205,N205),"")</f>
        <v>Boolean (True/False)</v>
      </c>
      <c r="C205" s="104" t="n">
        <v>29</v>
      </c>
      <c r="D205" s="3" t="s">
        <v>944</v>
      </c>
      <c r="E205" s="134" t="s">
        <v>945</v>
      </c>
      <c r="F205" s="259" t="s">
        <v>899</v>
      </c>
      <c r="G205" s="106" t="s">
        <v>88</v>
      </c>
      <c r="H205" s="195" t="s">
        <v>87</v>
      </c>
      <c r="I205" s="100" t="s">
        <v>395</v>
      </c>
      <c r="J205" s="252" t="s">
        <v>394</v>
      </c>
      <c r="K205" s="110" t="str">
        <f aca="false">_xlfn.CONCAT(H205,".",J205)</f>
        <v>LLC_BI__Spread_Statement_Period__c.LLC_BI__Selected__c</v>
      </c>
      <c r="L205" s="106" t="s">
        <v>1084</v>
      </c>
      <c r="M205" s="157" t="s">
        <v>927</v>
      </c>
      <c r="N205" s="165" t="s">
        <v>928</v>
      </c>
      <c r="O205" s="186"/>
      <c r="P205" s="106"/>
      <c r="Q205" s="3"/>
      <c r="R205" s="3"/>
      <c r="S205" s="3"/>
      <c r="T205" s="104" t="s">
        <v>903</v>
      </c>
      <c r="U205" s="3"/>
      <c r="V205" s="128" t="s">
        <v>904</v>
      </c>
      <c r="W205" s="3"/>
      <c r="X205" s="3"/>
      <c r="Y205" s="128" t="s">
        <v>904</v>
      </c>
      <c r="Z205" s="3"/>
      <c r="AA205" s="3"/>
      <c r="AB205" s="3"/>
      <c r="AC205" s="3"/>
      <c r="AD205" s="3"/>
      <c r="AE205" s="3"/>
      <c r="AF205" s="3"/>
      <c r="AG205" s="3"/>
    </row>
    <row r="206" customFormat="false" ht="15" hidden="false" customHeight="false" outlineLevel="0" collapsed="false">
      <c r="A206" s="94" t="str">
        <f aca="false">H206&amp;J206</f>
        <v>LLC_BI__Spread_Statement_Period__cLLC_BI__Selected_In_Global__c</v>
      </c>
      <c r="B206" s="95" t="str">
        <f aca="false">IF(N206&lt;&gt;"",  IF(O206&lt;&gt;"", N206&amp;", "&amp;O206,N206),"")</f>
        <v>Boolean (True/False)</v>
      </c>
      <c r="C206" s="104" t="n">
        <v>30</v>
      </c>
      <c r="D206" s="3" t="s">
        <v>944</v>
      </c>
      <c r="E206" s="134" t="s">
        <v>945</v>
      </c>
      <c r="F206" s="259" t="s">
        <v>899</v>
      </c>
      <c r="G206" s="106" t="s">
        <v>88</v>
      </c>
      <c r="H206" s="195" t="s">
        <v>87</v>
      </c>
      <c r="I206" s="100" t="s">
        <v>411</v>
      </c>
      <c r="J206" s="252" t="s">
        <v>410</v>
      </c>
      <c r="K206" s="110" t="str">
        <f aca="false">_xlfn.CONCAT(H206,".",J206)</f>
        <v>LLC_BI__Spread_Statement_Period__c.LLC_BI__Selected_In_Global__c</v>
      </c>
      <c r="L206" s="106" t="s">
        <v>1085</v>
      </c>
      <c r="M206" s="157" t="s">
        <v>927</v>
      </c>
      <c r="N206" s="165" t="s">
        <v>928</v>
      </c>
      <c r="O206" s="186"/>
      <c r="P206" s="106"/>
      <c r="Q206" s="3"/>
      <c r="R206" s="3"/>
      <c r="S206" s="3"/>
      <c r="T206" s="104" t="s">
        <v>903</v>
      </c>
      <c r="U206" s="3"/>
      <c r="V206" s="128" t="s">
        <v>904</v>
      </c>
      <c r="W206" s="3"/>
      <c r="X206" s="3"/>
      <c r="Y206" s="128" t="s">
        <v>904</v>
      </c>
      <c r="Z206" s="3"/>
      <c r="AA206" s="3"/>
      <c r="AB206" s="3"/>
      <c r="AC206" s="3"/>
      <c r="AD206" s="3"/>
      <c r="AE206" s="3"/>
      <c r="AF206" s="3"/>
      <c r="AG206" s="3"/>
    </row>
    <row r="207" customFormat="false" ht="15" hidden="false" customHeight="false" outlineLevel="0" collapsed="false">
      <c r="A207" s="94" t="str">
        <f aca="false">H207&amp;J207</f>
        <v>LLC_BI__Spread_Statement_Period__cLLC_BI__Source__c</v>
      </c>
      <c r="B207" s="95" t="str">
        <f aca="false">IF(N207&lt;&gt;"",  IF(O207&lt;&gt;"", N207&amp;", "&amp;O207,N207),"")</f>
        <v>See picklist options for lengths</v>
      </c>
      <c r="C207" s="104" t="n">
        <v>31</v>
      </c>
      <c r="D207" s="3" t="s">
        <v>944</v>
      </c>
      <c r="E207" s="134" t="s">
        <v>945</v>
      </c>
      <c r="F207" s="259" t="s">
        <v>899</v>
      </c>
      <c r="G207" s="106" t="s">
        <v>88</v>
      </c>
      <c r="H207" s="195" t="s">
        <v>87</v>
      </c>
      <c r="I207" s="100" t="s">
        <v>398</v>
      </c>
      <c r="J207" s="252" t="s">
        <v>397</v>
      </c>
      <c r="K207" s="110" t="str">
        <f aca="false">_xlfn.CONCAT(H207,".",J207)</f>
        <v>LLC_BI__Spread_Statement_Period__c.LLC_BI__Source__c</v>
      </c>
      <c r="L207" s="106" t="s">
        <v>1086</v>
      </c>
      <c r="M207" s="157" t="s">
        <v>913</v>
      </c>
      <c r="N207" s="186" t="s">
        <v>914</v>
      </c>
      <c r="O207" s="186"/>
      <c r="P207" s="106"/>
      <c r="Q207" s="3"/>
      <c r="R207" s="3"/>
      <c r="S207" s="3"/>
      <c r="T207" s="104" t="s">
        <v>903</v>
      </c>
      <c r="U207" s="3"/>
      <c r="V207" s="128" t="s">
        <v>904</v>
      </c>
      <c r="W207" s="3"/>
      <c r="X207" s="3"/>
      <c r="Y207" s="128" t="s">
        <v>904</v>
      </c>
      <c r="Z207" s="3"/>
      <c r="AA207" s="3"/>
      <c r="AB207" s="3"/>
      <c r="AC207" s="3"/>
      <c r="AD207" s="3"/>
      <c r="AE207" s="3"/>
      <c r="AF207" s="3"/>
      <c r="AG207" s="3"/>
    </row>
    <row r="208" customFormat="false" ht="15" hidden="false" customHeight="false" outlineLevel="0" collapsed="false">
      <c r="A208" s="94" t="str">
        <f aca="false">H208&amp;J208</f>
        <v>LLC_BI__Spread_Statement_Period__cLLC_BI__Source_Currency__c</v>
      </c>
      <c r="B208" s="95" t="str">
        <f aca="false">IF(N208&lt;&gt;"",  IF(O208&lt;&gt;"", N208&amp;", "&amp;O208,N208),"")</f>
        <v>See picklist options for lengths</v>
      </c>
      <c r="C208" s="104" t="n">
        <v>32</v>
      </c>
      <c r="D208" s="3"/>
      <c r="E208" s="134" t="s">
        <v>945</v>
      </c>
      <c r="F208" s="259" t="s">
        <v>899</v>
      </c>
      <c r="G208" s="106" t="s">
        <v>88</v>
      </c>
      <c r="H208" s="195" t="s">
        <v>87</v>
      </c>
      <c r="I208" s="100" t="s">
        <v>460</v>
      </c>
      <c r="J208" s="252" t="s">
        <v>459</v>
      </c>
      <c r="K208" s="110" t="str">
        <f aca="false">_xlfn.CONCAT(H208,".",J208)</f>
        <v>LLC_BI__Spread_Statement_Period__c.LLC_BI__Source_Currency__c</v>
      </c>
      <c r="L208" s="106" t="s">
        <v>1087</v>
      </c>
      <c r="M208" s="157" t="s">
        <v>913</v>
      </c>
      <c r="N208" s="186" t="s">
        <v>914</v>
      </c>
      <c r="O208" s="186"/>
      <c r="P208" s="106"/>
      <c r="Q208" s="3"/>
      <c r="R208" s="3"/>
      <c r="S208" s="3"/>
      <c r="T208" s="104" t="s">
        <v>903</v>
      </c>
      <c r="U208" s="3"/>
      <c r="V208" s="128" t="s">
        <v>904</v>
      </c>
      <c r="W208" s="3"/>
      <c r="X208" s="3"/>
      <c r="Y208" s="128" t="s">
        <v>904</v>
      </c>
      <c r="Z208" s="3"/>
      <c r="AA208" s="3"/>
      <c r="AB208" s="3"/>
      <c r="AC208" s="3"/>
      <c r="AD208" s="3"/>
      <c r="AE208" s="3"/>
      <c r="AF208" s="3"/>
      <c r="AG208" s="3"/>
    </row>
    <row r="209" customFormat="false" ht="30" hidden="false" customHeight="false" outlineLevel="0" collapsed="false">
      <c r="A209" s="94" t="str">
        <f aca="false">H209&amp;J209</f>
        <v>LLC_BI__Spread_Statement_Period__cLLC_BI__Spread_Projections_Template__c</v>
      </c>
      <c r="B209" s="95" t="n">
        <f aca="false">IF(N209&lt;&gt;"",  IF(O209&lt;&gt;"", N209&amp;", "&amp;O209,N209),"")</f>
        <v>18</v>
      </c>
      <c r="C209" s="104" t="n">
        <v>33</v>
      </c>
      <c r="D209" s="3"/>
      <c r="E209" s="134" t="s">
        <v>945</v>
      </c>
      <c r="F209" s="259" t="s">
        <v>899</v>
      </c>
      <c r="G209" s="203" t="s">
        <v>88</v>
      </c>
      <c r="H209" s="99" t="s">
        <v>87</v>
      </c>
      <c r="I209" s="279" t="s">
        <v>78</v>
      </c>
      <c r="J209" s="280" t="s">
        <v>77</v>
      </c>
      <c r="K209" s="110" t="str">
        <f aca="false">_xlfn.CONCAT(H209,".",J209)</f>
        <v>LLC_BI__Spread_Statement_Period__c.LLC_BI__Spread_Projections_Template__c</v>
      </c>
      <c r="L209" s="106" t="s">
        <v>1088</v>
      </c>
      <c r="M209" s="157" t="s">
        <v>1089</v>
      </c>
      <c r="N209" s="186" t="n">
        <v>18</v>
      </c>
      <c r="O209" s="186"/>
      <c r="P209" s="106"/>
      <c r="Q209" s="3"/>
      <c r="R209" s="3"/>
      <c r="S209" s="3"/>
      <c r="T209" s="104" t="s">
        <v>903</v>
      </c>
      <c r="U209" s="3"/>
      <c r="V209" s="128" t="s">
        <v>904</v>
      </c>
      <c r="W209" s="3"/>
      <c r="X209" s="3"/>
      <c r="Y209" s="128" t="s">
        <v>904</v>
      </c>
      <c r="Z209" s="3"/>
      <c r="AA209" s="3"/>
      <c r="AB209" s="3"/>
      <c r="AC209" s="3"/>
      <c r="AD209" s="3"/>
      <c r="AE209" s="3"/>
      <c r="AF209" s="3"/>
      <c r="AG209" s="3"/>
    </row>
    <row r="210" customFormat="false" ht="15" hidden="false" customHeight="false" outlineLevel="0" collapsed="false">
      <c r="A210" s="94" t="str">
        <f aca="false">H210&amp;J210</f>
        <v>LLC_BI__Spread_Statement_Period__cName</v>
      </c>
      <c r="B210" s="95" t="n">
        <f aca="false">IF(N210&lt;&gt;"",  IF(O210&lt;&gt;"", N210&amp;", "&amp;O210,N210),"")</f>
        <v>80</v>
      </c>
      <c r="C210" s="104" t="n">
        <v>34</v>
      </c>
      <c r="D210" s="106" t="s">
        <v>905</v>
      </c>
      <c r="E210" s="134" t="s">
        <v>945</v>
      </c>
      <c r="F210" s="259" t="s">
        <v>899</v>
      </c>
      <c r="G210" s="106" t="s">
        <v>88</v>
      </c>
      <c r="H210" s="195" t="s">
        <v>87</v>
      </c>
      <c r="I210" s="100" t="s">
        <v>342</v>
      </c>
      <c r="J210" s="252" t="s">
        <v>28</v>
      </c>
      <c r="K210" s="110" t="str">
        <f aca="false">_xlfn.CONCAT(H210,".",J210)</f>
        <v>LLC_BI__Spread_Statement_Period__c.Name</v>
      </c>
      <c r="L210" s="106"/>
      <c r="M210" s="157" t="s">
        <v>993</v>
      </c>
      <c r="N210" s="186" t="n">
        <v>80</v>
      </c>
      <c r="O210" s="186"/>
      <c r="P210" s="106"/>
      <c r="Q210" s="3"/>
      <c r="R210" s="3"/>
      <c r="S210" s="3"/>
      <c r="T210" s="104" t="s">
        <v>903</v>
      </c>
      <c r="U210" s="3"/>
      <c r="V210" s="128" t="s">
        <v>904</v>
      </c>
      <c r="W210" s="3"/>
      <c r="X210" s="3"/>
      <c r="Y210" s="128" t="s">
        <v>904</v>
      </c>
      <c r="Z210" s="3"/>
      <c r="AA210" s="3"/>
      <c r="AB210" s="3"/>
      <c r="AC210" s="3"/>
      <c r="AD210" s="3"/>
      <c r="AE210" s="3"/>
      <c r="AF210" s="3"/>
      <c r="AG210" s="3"/>
    </row>
    <row r="211" customFormat="false" ht="30" hidden="false" customHeight="false" outlineLevel="0" collapsed="false">
      <c r="A211" s="94" t="str">
        <f aca="false">H211&amp;J211</f>
        <v>LLC_BI__Spread_Statement_Period__cLLC_BI__Spread_Statement_Type__c</v>
      </c>
      <c r="B211" s="95" t="n">
        <f aca="false">IF(N211&lt;&gt;"",  IF(O211&lt;&gt;"", N211&amp;", "&amp;O211,N211),"")</f>
        <v>18</v>
      </c>
      <c r="C211" s="104" t="n">
        <v>35</v>
      </c>
      <c r="D211" s="3" t="s">
        <v>944</v>
      </c>
      <c r="E211" s="134" t="s">
        <v>945</v>
      </c>
      <c r="F211" s="259" t="s">
        <v>899</v>
      </c>
      <c r="G211" s="203" t="s">
        <v>88</v>
      </c>
      <c r="H211" s="99" t="s">
        <v>87</v>
      </c>
      <c r="I211" s="279" t="s">
        <v>352</v>
      </c>
      <c r="J211" s="280" t="s">
        <v>96</v>
      </c>
      <c r="K211" s="110" t="str">
        <f aca="false">_xlfn.CONCAT(H211,".",J211)</f>
        <v>LLC_BI__Spread_Statement_Period__c.LLC_BI__Spread_Statement_Type__c</v>
      </c>
      <c r="L211" s="106" t="s">
        <v>1090</v>
      </c>
      <c r="M211" s="157" t="s">
        <v>1028</v>
      </c>
      <c r="N211" s="186" t="n">
        <v>18</v>
      </c>
      <c r="O211" s="186"/>
      <c r="P211" s="106"/>
      <c r="Q211" s="3"/>
      <c r="R211" s="3"/>
      <c r="S211" s="3"/>
      <c r="T211" s="104" t="s">
        <v>903</v>
      </c>
      <c r="U211" s="3"/>
      <c r="V211" s="104" t="s">
        <v>903</v>
      </c>
      <c r="W211" s="3"/>
      <c r="X211" s="3"/>
      <c r="Y211" s="128" t="s">
        <v>904</v>
      </c>
      <c r="Z211" s="3"/>
      <c r="AA211" s="3"/>
      <c r="AB211" s="3"/>
      <c r="AC211" s="3"/>
      <c r="AD211" s="3"/>
      <c r="AE211" s="3"/>
      <c r="AF211" s="3"/>
      <c r="AG211" s="3"/>
    </row>
    <row r="212" customFormat="false" ht="15" hidden="false" customHeight="false" outlineLevel="0" collapsed="false">
      <c r="A212" s="94" t="str">
        <f aca="false">H212&amp;J212</f>
        <v>LLC_BI__Spread_Statement_Period__cLLC_BI__Statement_Date__c</v>
      </c>
      <c r="B212" s="95" t="str">
        <f aca="false">IF(N212&lt;&gt;"",  IF(O212&lt;&gt;"", N212&amp;", "&amp;O212,N212),"")</f>
        <v/>
      </c>
      <c r="C212" s="104" t="n">
        <v>36</v>
      </c>
      <c r="D212" s="3"/>
      <c r="E212" s="134" t="s">
        <v>945</v>
      </c>
      <c r="F212" s="259" t="s">
        <v>899</v>
      </c>
      <c r="G212" s="106" t="s">
        <v>88</v>
      </c>
      <c r="H212" s="195" t="s">
        <v>87</v>
      </c>
      <c r="I212" s="100" t="s">
        <v>401</v>
      </c>
      <c r="J212" s="252" t="s">
        <v>400</v>
      </c>
      <c r="K212" s="110" t="str">
        <f aca="false">_xlfn.CONCAT(H212,".",J212)</f>
        <v>LLC_BI__Spread_Statement_Period__c.LLC_BI__Statement_Date__c</v>
      </c>
      <c r="L212" s="106" t="s">
        <v>1091</v>
      </c>
      <c r="M212" s="157" t="s">
        <v>27</v>
      </c>
      <c r="N212" s="186"/>
      <c r="O212" s="186"/>
      <c r="P212" s="106"/>
      <c r="Q212" s="3"/>
      <c r="R212" s="3"/>
      <c r="S212" s="3"/>
      <c r="T212" s="104" t="s">
        <v>903</v>
      </c>
      <c r="U212" s="3"/>
      <c r="V212" s="128" t="s">
        <v>904</v>
      </c>
      <c r="W212" s="3"/>
      <c r="X212" s="3"/>
      <c r="Y212" s="128" t="s">
        <v>904</v>
      </c>
      <c r="Z212" s="3"/>
      <c r="AA212" s="3"/>
      <c r="AB212" s="3"/>
      <c r="AC212" s="3"/>
      <c r="AD212" s="3"/>
      <c r="AE212" s="3"/>
      <c r="AF212" s="3"/>
      <c r="AG212" s="3"/>
    </row>
    <row r="213" customFormat="false" ht="30" hidden="false" customHeight="false" outlineLevel="0" collapsed="false">
      <c r="A213" s="94" t="str">
        <f aca="false">H213&amp;J213</f>
        <v>LLC_BI__Spread_Statement_Period__cLLC_BI__Supplemental_Number_of_Periods__c</v>
      </c>
      <c r="B213" s="95" t="str">
        <f aca="false">IF(N213&lt;&gt;"",  IF(O213&lt;&gt;"", N213&amp;", "&amp;O213,N213),"")</f>
        <v>18, 0</v>
      </c>
      <c r="C213" s="104" t="n">
        <v>37</v>
      </c>
      <c r="D213" s="3"/>
      <c r="E213" s="134" t="s">
        <v>945</v>
      </c>
      <c r="F213" s="259" t="s">
        <v>899</v>
      </c>
      <c r="G213" s="109" t="s">
        <v>88</v>
      </c>
      <c r="H213" s="195" t="s">
        <v>87</v>
      </c>
      <c r="I213" s="100" t="s">
        <v>463</v>
      </c>
      <c r="J213" s="252" t="s">
        <v>462</v>
      </c>
      <c r="K213" s="110" t="str">
        <f aca="false">_xlfn.CONCAT(H213,".",J213)</f>
        <v>LLC_BI__Spread_Statement_Period__c.LLC_BI__Supplemental_Number_of_Periods__c</v>
      </c>
      <c r="L213" s="106" t="s">
        <v>1092</v>
      </c>
      <c r="M213" s="157" t="s">
        <v>990</v>
      </c>
      <c r="N213" s="186" t="n">
        <v>18</v>
      </c>
      <c r="O213" s="186" t="n">
        <v>0</v>
      </c>
      <c r="P213" s="106"/>
      <c r="Q213" s="3"/>
      <c r="R213" s="3"/>
      <c r="S213" s="3"/>
      <c r="T213" s="104" t="s">
        <v>903</v>
      </c>
      <c r="U213" s="3"/>
      <c r="V213" s="128" t="s">
        <v>904</v>
      </c>
      <c r="W213" s="3"/>
      <c r="X213" s="3"/>
      <c r="Y213" s="128" t="s">
        <v>904</v>
      </c>
      <c r="Z213" s="3"/>
      <c r="AA213" s="3"/>
      <c r="AB213" s="3"/>
      <c r="AC213" s="3"/>
      <c r="AD213" s="3"/>
      <c r="AE213" s="3"/>
      <c r="AF213" s="3"/>
      <c r="AG213" s="3"/>
    </row>
    <row r="214" customFormat="false" ht="15" hidden="false" customHeight="false" outlineLevel="0" collapsed="false">
      <c r="A214" s="94" t="str">
        <f aca="false">H214&amp;J214</f>
        <v>LLC_BI__Spread_Statement_Period__cLLC_BI__Supplemental_Source__c</v>
      </c>
      <c r="B214" s="95" t="str">
        <f aca="false">IF(N214&lt;&gt;"",  IF(O214&lt;&gt;"", N214&amp;", "&amp;O214,N214),"")</f>
        <v>See picklist options for lengths</v>
      </c>
      <c r="C214" s="104" t="n">
        <v>38</v>
      </c>
      <c r="D214" s="3"/>
      <c r="E214" s="134" t="s">
        <v>945</v>
      </c>
      <c r="F214" s="259" t="s">
        <v>899</v>
      </c>
      <c r="G214" s="106" t="s">
        <v>88</v>
      </c>
      <c r="H214" s="195" t="s">
        <v>87</v>
      </c>
      <c r="I214" s="100" t="s">
        <v>466</v>
      </c>
      <c r="J214" s="252" t="s">
        <v>465</v>
      </c>
      <c r="K214" s="110" t="str">
        <f aca="false">_xlfn.CONCAT(H214,".",J214)</f>
        <v>LLC_BI__Spread_Statement_Period__c.LLC_BI__Supplemental_Source__c</v>
      </c>
      <c r="L214" s="106" t="s">
        <v>1093</v>
      </c>
      <c r="M214" s="157" t="s">
        <v>913</v>
      </c>
      <c r="N214" s="186" t="s">
        <v>914</v>
      </c>
      <c r="O214" s="186"/>
      <c r="P214" s="106"/>
      <c r="Q214" s="3"/>
      <c r="R214" s="3"/>
      <c r="S214" s="3"/>
      <c r="T214" s="104" t="s">
        <v>903</v>
      </c>
      <c r="U214" s="3"/>
      <c r="V214" s="128" t="s">
        <v>904</v>
      </c>
      <c r="W214" s="3"/>
      <c r="X214" s="3"/>
      <c r="Y214" s="128" t="s">
        <v>904</v>
      </c>
      <c r="Z214" s="3"/>
      <c r="AA214" s="3"/>
      <c r="AB214" s="3"/>
      <c r="AC214" s="3"/>
      <c r="AD214" s="3"/>
      <c r="AE214" s="3"/>
      <c r="AF214" s="3"/>
      <c r="AG214" s="3"/>
    </row>
    <row r="215" customFormat="false" ht="15" hidden="false" customHeight="false" outlineLevel="0" collapsed="false">
      <c r="A215" s="94" t="str">
        <f aca="false">H215&amp;J215</f>
        <v>LLC_BI__Spread_Statement_Period__cLLC_BI__Supplemental_Statement_Date__c</v>
      </c>
      <c r="B215" s="95" t="str">
        <f aca="false">IF(N215&lt;&gt;"",  IF(O215&lt;&gt;"", N215&amp;", "&amp;O215,N215),"")</f>
        <v/>
      </c>
      <c r="C215" s="104" t="n">
        <v>39</v>
      </c>
      <c r="D215" s="3"/>
      <c r="E215" s="134" t="s">
        <v>945</v>
      </c>
      <c r="F215" s="259" t="s">
        <v>899</v>
      </c>
      <c r="G215" s="106" t="s">
        <v>88</v>
      </c>
      <c r="H215" s="195" t="s">
        <v>87</v>
      </c>
      <c r="I215" s="100" t="s">
        <v>469</v>
      </c>
      <c r="J215" s="252" t="s">
        <v>468</v>
      </c>
      <c r="K215" s="110" t="str">
        <f aca="false">_xlfn.CONCAT(H215,".",J215)</f>
        <v>LLC_BI__Spread_Statement_Period__c.LLC_BI__Supplemental_Statement_Date__c</v>
      </c>
      <c r="L215" s="106" t="s">
        <v>1094</v>
      </c>
      <c r="M215" s="157" t="s">
        <v>27</v>
      </c>
      <c r="N215" s="186"/>
      <c r="O215" s="186"/>
      <c r="P215" s="106"/>
      <c r="Q215" s="3"/>
      <c r="R215" s="3"/>
      <c r="S215" s="3"/>
      <c r="T215" s="104" t="s">
        <v>903</v>
      </c>
      <c r="U215" s="3"/>
      <c r="V215" s="128" t="s">
        <v>904</v>
      </c>
      <c r="W215" s="3"/>
      <c r="X215" s="3"/>
      <c r="Y215" s="128" t="s">
        <v>904</v>
      </c>
      <c r="Z215" s="3"/>
      <c r="AA215" s="3"/>
      <c r="AB215" s="3"/>
      <c r="AC215" s="3"/>
      <c r="AD215" s="3"/>
      <c r="AE215" s="3"/>
      <c r="AF215" s="3"/>
      <c r="AG215" s="3"/>
    </row>
    <row r="216" customFormat="false" ht="30" hidden="false" customHeight="false" outlineLevel="0" collapsed="false">
      <c r="A216" s="94" t="str">
        <f aca="false">H216&amp;J216</f>
        <v>LLC_BI__Spread_Statement_Period__cLLC_BI__Trailing_Interim_TTM_Period__c</v>
      </c>
      <c r="B216" s="95" t="n">
        <f aca="false">IF(N216&lt;&gt;"",  IF(O216&lt;&gt;"", N216&amp;", "&amp;O216,N216),"")</f>
        <v>18</v>
      </c>
      <c r="C216" s="104" t="n">
        <v>40</v>
      </c>
      <c r="D216" s="3"/>
      <c r="E216" s="134" t="s">
        <v>945</v>
      </c>
      <c r="F216" s="259" t="s">
        <v>899</v>
      </c>
      <c r="G216" s="203" t="s">
        <v>88</v>
      </c>
      <c r="H216" s="99" t="s">
        <v>87</v>
      </c>
      <c r="I216" s="279" t="s">
        <v>420</v>
      </c>
      <c r="J216" s="280" t="s">
        <v>419</v>
      </c>
      <c r="K216" s="110" t="str">
        <f aca="false">_xlfn.CONCAT(H216,".",J216)</f>
        <v>LLC_BI__Spread_Statement_Period__c.LLC_BI__Trailing_Interim_TTM_Period__c</v>
      </c>
      <c r="L216" s="106" t="s">
        <v>1095</v>
      </c>
      <c r="M216" s="157" t="s">
        <v>938</v>
      </c>
      <c r="N216" s="186" t="n">
        <v>18</v>
      </c>
      <c r="O216" s="186"/>
      <c r="P216" s="106"/>
      <c r="Q216" s="3"/>
      <c r="R216" s="3"/>
      <c r="S216" s="3"/>
      <c r="T216" s="104" t="s">
        <v>903</v>
      </c>
      <c r="U216" s="3"/>
      <c r="V216" s="128" t="s">
        <v>904</v>
      </c>
      <c r="W216" s="3"/>
      <c r="X216" s="3"/>
      <c r="Y216" s="128" t="s">
        <v>904</v>
      </c>
      <c r="Z216" s="3"/>
      <c r="AA216" s="3"/>
      <c r="AB216" s="3"/>
      <c r="AC216" s="3"/>
      <c r="AD216" s="3"/>
      <c r="AE216" s="3"/>
      <c r="AF216" s="3"/>
      <c r="AG216" s="3"/>
    </row>
    <row r="217" customFormat="false" ht="15" hidden="false" customHeight="false" outlineLevel="0" collapsed="false">
      <c r="A217" s="94" t="str">
        <f aca="false">H217&amp;J217</f>
        <v>LLC_BI__Spread_Statement_Period__cLLC_BI__Type__c</v>
      </c>
      <c r="B217" s="95" t="str">
        <f aca="false">IF(N217&lt;&gt;"",  IF(O217&lt;&gt;"", N217&amp;", "&amp;O217,N217),"")</f>
        <v>See picklist options for lengths</v>
      </c>
      <c r="C217" s="104" t="n">
        <v>41</v>
      </c>
      <c r="D217" s="3"/>
      <c r="E217" s="134" t="s">
        <v>945</v>
      </c>
      <c r="F217" s="259" t="s">
        <v>899</v>
      </c>
      <c r="G217" s="106" t="s">
        <v>88</v>
      </c>
      <c r="H217" s="195" t="s">
        <v>87</v>
      </c>
      <c r="I217" s="100" t="s">
        <v>131</v>
      </c>
      <c r="J217" s="252" t="s">
        <v>275</v>
      </c>
      <c r="K217" s="110" t="str">
        <f aca="false">_xlfn.CONCAT(H217,".",J217)</f>
        <v>LLC_BI__Spread_Statement_Period__c.LLC_BI__Type__c</v>
      </c>
      <c r="L217" s="106" t="s">
        <v>1096</v>
      </c>
      <c r="M217" s="157" t="s">
        <v>913</v>
      </c>
      <c r="N217" s="186" t="s">
        <v>914</v>
      </c>
      <c r="O217" s="186"/>
      <c r="P217" s="106"/>
      <c r="Q217" s="3"/>
      <c r="R217" s="3"/>
      <c r="S217" s="3"/>
      <c r="T217" s="104" t="s">
        <v>903</v>
      </c>
      <c r="U217" s="3"/>
      <c r="V217" s="128" t="s">
        <v>904</v>
      </c>
      <c r="W217" s="3"/>
      <c r="X217" s="3"/>
      <c r="Y217" s="128" t="s">
        <v>904</v>
      </c>
      <c r="Z217" s="3"/>
      <c r="AA217" s="3"/>
      <c r="AB217" s="3"/>
      <c r="AC217" s="3"/>
      <c r="AD217" s="3"/>
      <c r="AE217" s="3"/>
      <c r="AF217" s="3"/>
      <c r="AG217" s="3"/>
    </row>
    <row r="218" customFormat="false" ht="15" hidden="false" customHeight="false" outlineLevel="0" collapsed="false">
      <c r="A218" s="94" t="str">
        <f aca="false">H218&amp;J218</f>
        <v>LLC_BI__Spread_Statement_Period__cLLC_BI__Unmapped_Values__c</v>
      </c>
      <c r="B218" s="95" t="n">
        <f aca="false">IF(N218&lt;&gt;"",  IF(O218&lt;&gt;"", N218&amp;", "&amp;O218,N218),"")</f>
        <v>32768</v>
      </c>
      <c r="C218" s="104" t="n">
        <v>42</v>
      </c>
      <c r="D218" s="3" t="s">
        <v>944</v>
      </c>
      <c r="E218" s="134" t="s">
        <v>945</v>
      </c>
      <c r="F218" s="259" t="s">
        <v>899</v>
      </c>
      <c r="G218" s="106" t="s">
        <v>88</v>
      </c>
      <c r="H218" s="195" t="s">
        <v>87</v>
      </c>
      <c r="I218" s="100" t="s">
        <v>434</v>
      </c>
      <c r="J218" s="252" t="s">
        <v>433</v>
      </c>
      <c r="K218" s="110" t="str">
        <f aca="false">_xlfn.CONCAT(H218,".",J218)</f>
        <v>LLC_BI__Spread_Statement_Period__c.LLC_BI__Unmapped_Values__c</v>
      </c>
      <c r="L218" s="106" t="s">
        <v>1097</v>
      </c>
      <c r="M218" s="157" t="s">
        <v>1005</v>
      </c>
      <c r="N218" s="186" t="n">
        <v>32768</v>
      </c>
      <c r="O218" s="186"/>
      <c r="P218" s="106"/>
      <c r="Q218" s="3"/>
      <c r="R218" s="3"/>
      <c r="S218" s="3"/>
      <c r="T218" s="104" t="s">
        <v>903</v>
      </c>
      <c r="U218" s="3"/>
      <c r="V218" s="128" t="s">
        <v>904</v>
      </c>
      <c r="W218" s="3"/>
      <c r="X218" s="3"/>
      <c r="Y218" s="128" t="s">
        <v>904</v>
      </c>
      <c r="Z218" s="3"/>
      <c r="AA218" s="3"/>
      <c r="AB218" s="3"/>
      <c r="AC218" s="3"/>
      <c r="AD218" s="3"/>
      <c r="AE218" s="3"/>
      <c r="AF218" s="3"/>
      <c r="AG218" s="3"/>
    </row>
    <row r="219" customFormat="false" ht="15" hidden="false" customHeight="false" outlineLevel="0" collapsed="false">
      <c r="A219" s="94" t="str">
        <f aca="false">H219&amp;J219</f>
        <v>LLC_BI__Spread_Statement_Period__cLLC_BI__Year__c</v>
      </c>
      <c r="B219" s="95" t="str">
        <f aca="false">IF(N219&lt;&gt;"",  IF(O219&lt;&gt;"", N219&amp;", "&amp;O219,N219),"")</f>
        <v>18, 0</v>
      </c>
      <c r="C219" s="104" t="n">
        <v>43</v>
      </c>
      <c r="D219" s="3" t="s">
        <v>944</v>
      </c>
      <c r="E219" s="134" t="s">
        <v>945</v>
      </c>
      <c r="F219" s="259" t="s">
        <v>899</v>
      </c>
      <c r="G219" s="106" t="s">
        <v>88</v>
      </c>
      <c r="H219" s="195" t="s">
        <v>87</v>
      </c>
      <c r="I219" s="100" t="s">
        <v>377</v>
      </c>
      <c r="J219" s="252" t="s">
        <v>376</v>
      </c>
      <c r="K219" s="110" t="str">
        <f aca="false">_xlfn.CONCAT(H219,".",J219)</f>
        <v>LLC_BI__Spread_Statement_Period__c.LLC_BI__Year__c</v>
      </c>
      <c r="L219" s="106" t="s">
        <v>1098</v>
      </c>
      <c r="M219" s="157" t="s">
        <v>990</v>
      </c>
      <c r="N219" s="186" t="n">
        <v>18</v>
      </c>
      <c r="O219" s="186" t="n">
        <v>0</v>
      </c>
      <c r="P219" s="106"/>
      <c r="Q219" s="3"/>
      <c r="R219" s="3"/>
      <c r="S219" s="3"/>
      <c r="T219" s="104" t="s">
        <v>903</v>
      </c>
      <c r="U219" s="3"/>
      <c r="V219" s="128" t="s">
        <v>903</v>
      </c>
      <c r="W219" s="112"/>
      <c r="X219" s="112"/>
      <c r="Y219" s="128" t="s">
        <v>904</v>
      </c>
      <c r="Z219" s="3"/>
      <c r="AA219" s="3"/>
      <c r="AB219" s="3"/>
      <c r="AC219" s="3"/>
      <c r="AD219" s="3"/>
      <c r="AE219" s="3"/>
      <c r="AF219" s="3"/>
      <c r="AG219" s="3"/>
    </row>
    <row r="220" customFormat="false" ht="15" hidden="false" customHeight="false" outlineLevel="0" collapsed="false">
      <c r="A220" s="94" t="str">
        <f aca="false">H220&amp;J220</f>
        <v>LLC_BI__Spread_Statement_Period__cLLC_BI__Year_Hidden_In_Global__c</v>
      </c>
      <c r="B220" s="95" t="str">
        <f aca="false">IF(N220&lt;&gt;"",  IF(O220&lt;&gt;"", N220&amp;", "&amp;O220,N220),"")</f>
        <v>Boolean (True/False)</v>
      </c>
      <c r="C220" s="104" t="n">
        <v>44</v>
      </c>
      <c r="D220" s="3"/>
      <c r="E220" s="134" t="s">
        <v>945</v>
      </c>
      <c r="F220" s="259" t="s">
        <v>899</v>
      </c>
      <c r="G220" s="106" t="s">
        <v>88</v>
      </c>
      <c r="H220" s="195" t="s">
        <v>87</v>
      </c>
      <c r="I220" s="100" t="s">
        <v>427</v>
      </c>
      <c r="J220" s="252" t="s">
        <v>426</v>
      </c>
      <c r="K220" s="110" t="str">
        <f aca="false">_xlfn.CONCAT(H220,".",J220)</f>
        <v>LLC_BI__Spread_Statement_Period__c.LLC_BI__Year_Hidden_In_Global__c</v>
      </c>
      <c r="L220" s="106" t="s">
        <v>1099</v>
      </c>
      <c r="M220" s="157" t="s">
        <v>927</v>
      </c>
      <c r="N220" s="186" t="s">
        <v>928</v>
      </c>
      <c r="O220" s="186"/>
      <c r="P220" s="106"/>
      <c r="Q220" s="3"/>
      <c r="R220" s="3"/>
      <c r="S220" s="3"/>
      <c r="T220" s="104" t="s">
        <v>903</v>
      </c>
      <c r="U220" s="105"/>
      <c r="V220" s="104" t="s">
        <v>904</v>
      </c>
      <c r="W220" s="3"/>
      <c r="X220" s="3"/>
      <c r="Y220" s="104" t="s">
        <v>904</v>
      </c>
      <c r="Z220" s="106"/>
      <c r="AA220" s="3"/>
      <c r="AB220" s="3"/>
      <c r="AC220" s="3"/>
      <c r="AD220" s="3"/>
      <c r="AE220" s="3"/>
      <c r="AF220" s="3"/>
      <c r="AG220" s="3"/>
    </row>
    <row r="221" customFormat="false" ht="15" hidden="false" customHeight="false" outlineLevel="0" collapsed="false">
      <c r="A221" s="94" t="str">
        <f aca="false">H221&amp;J221</f>
        <v>LLC_BI__Spread_Projections_Driver__cLLC_BI__Classification__c</v>
      </c>
      <c r="B221" s="95" t="n">
        <f aca="false">IF(N221&lt;&gt;"",  IF(O221&lt;&gt;"", N221&amp;", "&amp;O221,N221),"")</f>
        <v>18</v>
      </c>
      <c r="C221" s="104" t="n">
        <v>1</v>
      </c>
      <c r="D221" s="3"/>
      <c r="E221" s="132" t="s">
        <v>945</v>
      </c>
      <c r="F221" s="132" t="s">
        <v>945</v>
      </c>
      <c r="G221" s="64" t="s">
        <v>75</v>
      </c>
      <c r="H221" s="99" t="s">
        <v>74</v>
      </c>
      <c r="I221" s="113" t="s">
        <v>69</v>
      </c>
      <c r="J221" s="155" t="s">
        <v>68</v>
      </c>
      <c r="K221" s="274" t="str">
        <f aca="false">_xlfn.CONCAT(H221,".",J221)</f>
        <v>LLC_BI__Spread_Projections_Driver__c.LLC_BI__Classification__c</v>
      </c>
      <c r="L221" s="106" t="s">
        <v>1100</v>
      </c>
      <c r="M221" s="130" t="s">
        <v>1101</v>
      </c>
      <c r="N221" s="186" t="n">
        <v>18</v>
      </c>
      <c r="O221" s="273"/>
      <c r="P221" s="3"/>
      <c r="Q221" s="3"/>
      <c r="R221" s="3"/>
      <c r="S221" s="105"/>
      <c r="T221" s="104" t="s">
        <v>903</v>
      </c>
      <c r="U221" s="106"/>
      <c r="V221" s="104" t="s">
        <v>904</v>
      </c>
      <c r="W221" s="3"/>
      <c r="X221" s="3"/>
      <c r="Y221" s="104" t="s">
        <v>904</v>
      </c>
      <c r="Z221" s="3"/>
      <c r="AA221" s="3"/>
      <c r="AB221" s="3"/>
      <c r="AC221" s="3"/>
      <c r="AD221" s="3"/>
      <c r="AE221" s="3"/>
      <c r="AF221" s="3"/>
      <c r="AG221" s="3"/>
    </row>
    <row r="222" customFormat="false" ht="15" hidden="false" customHeight="false" outlineLevel="0" collapsed="false">
      <c r="A222" s="94" t="str">
        <f aca="false">H222&amp;J222</f>
        <v>LLC_BI__Spread_Projections_Driver__cCreatedById</v>
      </c>
      <c r="B222" s="95" t="n">
        <f aca="false">IF(N222&lt;&gt;"",  IF(O222&lt;&gt;"", N222&amp;", "&amp;O222,N222),"")</f>
        <v>18</v>
      </c>
      <c r="C222" s="104" t="n">
        <v>2</v>
      </c>
      <c r="D222" s="106" t="s">
        <v>905</v>
      </c>
      <c r="E222" s="134" t="s">
        <v>945</v>
      </c>
      <c r="F222" s="134" t="s">
        <v>945</v>
      </c>
      <c r="G222" s="64" t="s">
        <v>75</v>
      </c>
      <c r="H222" s="99" t="s">
        <v>74</v>
      </c>
      <c r="I222" s="113" t="s">
        <v>906</v>
      </c>
      <c r="J222" s="114" t="s">
        <v>168</v>
      </c>
      <c r="K222" s="274" t="str">
        <f aca="false">_xlfn.CONCAT(H222,".",J222)</f>
        <v>LLC_BI__Spread_Projections_Driver__c.CreatedById</v>
      </c>
      <c r="L222" s="106" t="s">
        <v>1102</v>
      </c>
      <c r="M222" s="131" t="s">
        <v>908</v>
      </c>
      <c r="N222" s="275" t="n">
        <v>18</v>
      </c>
      <c r="O222" s="275"/>
      <c r="P222" s="121"/>
      <c r="Q222" s="121"/>
      <c r="R222" s="121"/>
      <c r="S222" s="121"/>
      <c r="T222" s="104" t="s">
        <v>903</v>
      </c>
      <c r="U222" s="3"/>
      <c r="V222" s="104" t="s">
        <v>904</v>
      </c>
      <c r="W222" s="3"/>
      <c r="X222" s="3"/>
      <c r="Y222" s="104" t="s">
        <v>904</v>
      </c>
      <c r="Z222" s="3"/>
      <c r="AA222" s="3"/>
      <c r="AB222" s="3"/>
      <c r="AC222" s="3"/>
      <c r="AD222" s="3"/>
      <c r="AE222" s="3"/>
      <c r="AF222" s="3"/>
      <c r="AG222" s="3"/>
    </row>
    <row r="223" customFormat="false" ht="15" hidden="false" customHeight="false" outlineLevel="0" collapsed="false">
      <c r="A223" s="94" t="str">
        <f aca="false">H223&amp;J223</f>
        <v>LLC_BI__Spread_Projections_Driver__cCreatedDate</v>
      </c>
      <c r="B223" s="95" t="str">
        <f aca="false">IF(N223&lt;&gt;"",  IF(O223&lt;&gt;"", N223&amp;", "&amp;O223,N223),"")</f>
        <v/>
      </c>
      <c r="C223" s="104" t="n">
        <v>3</v>
      </c>
      <c r="D223" s="106" t="s">
        <v>905</v>
      </c>
      <c r="E223" s="134" t="s">
        <v>945</v>
      </c>
      <c r="F223" s="134" t="s">
        <v>945</v>
      </c>
      <c r="G223" s="64" t="s">
        <v>75</v>
      </c>
      <c r="H223" s="99" t="s">
        <v>74</v>
      </c>
      <c r="I223" s="56" t="s">
        <v>165</v>
      </c>
      <c r="J223" s="105" t="s">
        <v>164</v>
      </c>
      <c r="K223" s="3" t="str">
        <f aca="false">_xlfn.CONCAT(H223,".",J223)</f>
        <v>LLC_BI__Spread_Projections_Driver__c.CreatedDate</v>
      </c>
      <c r="L223" s="106" t="s">
        <v>909</v>
      </c>
      <c r="M223" s="121" t="s">
        <v>910</v>
      </c>
      <c r="N223" s="275"/>
      <c r="O223" s="275"/>
      <c r="P223" s="258"/>
      <c r="Q223" s="258" t="s">
        <v>903</v>
      </c>
      <c r="R223" s="258" t="s">
        <v>903</v>
      </c>
      <c r="S223" s="258" t="s">
        <v>903</v>
      </c>
      <c r="T223" s="104" t="s">
        <v>903</v>
      </c>
      <c r="U223" s="3"/>
      <c r="V223" s="104" t="s">
        <v>904</v>
      </c>
      <c r="W223" s="3"/>
      <c r="X223" s="3"/>
      <c r="Y223" s="104" t="s">
        <v>904</v>
      </c>
      <c r="Z223" s="3"/>
      <c r="AA223" s="3"/>
      <c r="AB223" s="3"/>
      <c r="AC223" s="3"/>
      <c r="AD223" s="3"/>
      <c r="AE223" s="3"/>
      <c r="AF223" s="3"/>
      <c r="AG223" s="3"/>
    </row>
    <row r="224" customFormat="false" ht="15" hidden="false" customHeight="false" outlineLevel="0" collapsed="false">
      <c r="A224" s="94" t="str">
        <f aca="false">H224&amp;J224</f>
        <v>LLC_BI__Spread_Projections_Driver__cCurrencyIsoCode</v>
      </c>
      <c r="B224" s="95" t="str">
        <f aca="false">IF(N224&lt;&gt;"",  IF(O224&lt;&gt;"", N224&amp;", "&amp;O224,N224),"")</f>
        <v>See picklist options for lengths</v>
      </c>
      <c r="C224" s="104" t="n">
        <v>4</v>
      </c>
      <c r="D224" s="3"/>
      <c r="E224" s="134" t="s">
        <v>945</v>
      </c>
      <c r="F224" s="259" t="s">
        <v>899</v>
      </c>
      <c r="G224" s="64" t="s">
        <v>75</v>
      </c>
      <c r="H224" s="99" t="s">
        <v>74</v>
      </c>
      <c r="I224" s="113" t="s">
        <v>911</v>
      </c>
      <c r="J224" s="130" t="s">
        <v>160</v>
      </c>
      <c r="K224" s="274" t="str">
        <f aca="false">_xlfn.CONCAT(H224,".",J224)</f>
        <v>LLC_BI__Spread_Projections_Driver__c.CurrencyIsoCode</v>
      </c>
      <c r="L224" s="3" t="s">
        <v>912</v>
      </c>
      <c r="M224" s="131" t="s">
        <v>913</v>
      </c>
      <c r="N224" s="186" t="s">
        <v>914</v>
      </c>
      <c r="O224" s="186"/>
      <c r="P224" s="3"/>
      <c r="Q224" s="3"/>
      <c r="R224" s="3"/>
      <c r="S224" s="3"/>
      <c r="T224" s="104" t="s">
        <v>903</v>
      </c>
      <c r="U224" s="3"/>
      <c r="V224" s="104" t="s">
        <v>904</v>
      </c>
      <c r="W224" s="3"/>
      <c r="X224" s="3"/>
      <c r="Y224" s="104" t="s">
        <v>904</v>
      </c>
      <c r="Z224" s="3"/>
      <c r="AA224" s="3"/>
      <c r="AB224" s="3"/>
      <c r="AC224" s="3"/>
      <c r="AD224" s="3"/>
      <c r="AE224" s="3"/>
      <c r="AF224" s="3"/>
      <c r="AG224" s="3"/>
    </row>
    <row r="225" customFormat="false" ht="15" hidden="false" customHeight="false" outlineLevel="0" collapsed="false">
      <c r="A225" s="94" t="str">
        <f aca="false">H225&amp;J225</f>
        <v>LLC_BI__Spread_Projections_Driver__cId</v>
      </c>
      <c r="B225" s="95" t="n">
        <f aca="false">IF(N225&lt;&gt;"",  IF(O225&lt;&gt;"", N225&amp;", "&amp;O225,N225),"")</f>
        <v>18</v>
      </c>
      <c r="C225" s="104" t="n">
        <v>5</v>
      </c>
      <c r="D225" s="106" t="s">
        <v>905</v>
      </c>
      <c r="E225" s="134" t="s">
        <v>945</v>
      </c>
      <c r="F225" s="134" t="s">
        <v>945</v>
      </c>
      <c r="G225" s="64" t="s">
        <v>75</v>
      </c>
      <c r="H225" s="99" t="s">
        <v>74</v>
      </c>
      <c r="I225" s="120" t="s">
        <v>143</v>
      </c>
      <c r="J225" s="300" t="s">
        <v>143</v>
      </c>
      <c r="K225" s="274" t="str">
        <f aca="false">_xlfn.CONCAT(H225,".",J225)</f>
        <v>LLC_BI__Spread_Projections_Driver__c.Id</v>
      </c>
      <c r="L225" s="123" t="s">
        <v>143</v>
      </c>
      <c r="M225" s="245" t="s">
        <v>143</v>
      </c>
      <c r="N225" s="217" t="n">
        <v>18</v>
      </c>
      <c r="O225" s="217"/>
      <c r="P225" s="202" t="s">
        <v>904</v>
      </c>
      <c r="Q225" s="202" t="s">
        <v>904</v>
      </c>
      <c r="R225" s="202" t="s">
        <v>915</v>
      </c>
      <c r="S225" s="202" t="s">
        <v>904</v>
      </c>
      <c r="T225" s="104" t="s">
        <v>903</v>
      </c>
      <c r="U225" s="3"/>
      <c r="V225" s="104" t="s">
        <v>904</v>
      </c>
      <c r="W225" s="3"/>
      <c r="X225" s="3"/>
      <c r="Y225" s="104" t="s">
        <v>904</v>
      </c>
      <c r="Z225" s="3"/>
      <c r="AA225" s="3"/>
      <c r="AB225" s="3"/>
      <c r="AC225" s="3"/>
      <c r="AD225" s="3"/>
      <c r="AE225" s="3"/>
      <c r="AF225" s="3"/>
      <c r="AG225" s="3"/>
    </row>
    <row r="226" customFormat="false" ht="15" hidden="false" customHeight="false" outlineLevel="0" collapsed="false">
      <c r="A226" s="94" t="str">
        <f aca="false">H226&amp;J226</f>
        <v>LLC_BI__Spread_Projections_Driver__cLastModifiedById</v>
      </c>
      <c r="B226" s="95" t="n">
        <f aca="false">IF(N226&lt;&gt;"",  IF(O226&lt;&gt;"", N226&amp;", "&amp;O226,N226),"")</f>
        <v>18</v>
      </c>
      <c r="C226" s="104" t="n">
        <v>6</v>
      </c>
      <c r="D226" s="3" t="s">
        <v>905</v>
      </c>
      <c r="E226" s="134" t="s">
        <v>945</v>
      </c>
      <c r="F226" s="259" t="s">
        <v>899</v>
      </c>
      <c r="G226" s="64" t="s">
        <v>75</v>
      </c>
      <c r="H226" s="99" t="s">
        <v>74</v>
      </c>
      <c r="I226" s="100" t="s">
        <v>916</v>
      </c>
      <c r="J226" s="155" t="s">
        <v>175</v>
      </c>
      <c r="K226" s="274" t="str">
        <f aca="false">_xlfn.CONCAT(H226,".",J226)</f>
        <v>LLC_BI__Spread_Projections_Driver__c.LastModifiedById</v>
      </c>
      <c r="L226" s="3" t="s">
        <v>917</v>
      </c>
      <c r="M226" s="243" t="s">
        <v>908</v>
      </c>
      <c r="N226" s="186" t="n">
        <v>18</v>
      </c>
      <c r="O226" s="186"/>
      <c r="P226" s="3"/>
      <c r="Q226" s="3"/>
      <c r="R226" s="3"/>
      <c r="S226" s="3"/>
      <c r="T226" s="104" t="s">
        <v>903</v>
      </c>
      <c r="U226" s="3"/>
      <c r="V226" s="104" t="s">
        <v>904</v>
      </c>
      <c r="W226" s="3"/>
      <c r="X226" s="3"/>
      <c r="Y226" s="104" t="s">
        <v>904</v>
      </c>
      <c r="Z226" s="3"/>
      <c r="AA226" s="3"/>
      <c r="AB226" s="3"/>
      <c r="AC226" s="3"/>
      <c r="AD226" s="3"/>
      <c r="AE226" s="3"/>
      <c r="AF226" s="3"/>
      <c r="AG226" s="3"/>
    </row>
    <row r="227" customFormat="false" ht="15" hidden="false" customHeight="false" outlineLevel="0" collapsed="false">
      <c r="A227" s="94" t="str">
        <f aca="false">H227&amp;J227</f>
        <v>LLC_BI__Spread_Projections_Driver__cLastModifiedDate</v>
      </c>
      <c r="B227" s="95" t="str">
        <f aca="false">IF(N227&lt;&gt;"",  IF(O227&lt;&gt;"", N227&amp;", "&amp;O227,N227),"")</f>
        <v/>
      </c>
      <c r="C227" s="104" t="n">
        <v>7</v>
      </c>
      <c r="D227" s="106" t="s">
        <v>905</v>
      </c>
      <c r="E227" s="134" t="s">
        <v>945</v>
      </c>
      <c r="F227" s="134" t="s">
        <v>945</v>
      </c>
      <c r="G227" s="64" t="s">
        <v>75</v>
      </c>
      <c r="H227" s="99" t="s">
        <v>74</v>
      </c>
      <c r="I227" s="120" t="s">
        <v>173</v>
      </c>
      <c r="J227" s="117" t="s">
        <v>172</v>
      </c>
      <c r="K227" s="3" t="str">
        <f aca="false">_xlfn.CONCAT(H227,".",J227)</f>
        <v>LLC_BI__Spread_Projections_Driver__c.LastModifiedDate</v>
      </c>
      <c r="L227" s="3" t="s">
        <v>918</v>
      </c>
      <c r="M227" s="121" t="s">
        <v>910</v>
      </c>
      <c r="N227" s="186"/>
      <c r="O227" s="186"/>
      <c r="P227" s="202"/>
      <c r="Q227" s="202" t="s">
        <v>903</v>
      </c>
      <c r="R227" s="202" t="s">
        <v>903</v>
      </c>
      <c r="S227" s="202" t="s">
        <v>903</v>
      </c>
      <c r="T227" s="104" t="s">
        <v>903</v>
      </c>
      <c r="U227" s="3"/>
      <c r="V227" s="104" t="s">
        <v>904</v>
      </c>
      <c r="W227" s="3"/>
      <c r="X227" s="3"/>
      <c r="Y227" s="104" t="s">
        <v>904</v>
      </c>
      <c r="Z227" s="3"/>
      <c r="AA227" s="3"/>
      <c r="AB227" s="3"/>
      <c r="AC227" s="3"/>
      <c r="AD227" s="3"/>
      <c r="AE227" s="3"/>
      <c r="AF227" s="3"/>
      <c r="AG227" s="3"/>
    </row>
    <row r="228" customFormat="false" ht="45" hidden="false" customHeight="false" outlineLevel="0" collapsed="false">
      <c r="A228" s="94" t="str">
        <f aca="false">H228&amp;J228</f>
        <v>LLC_BI__Spread_Projections_Driver__cLLC_BI__lookupKey__c</v>
      </c>
      <c r="B228" s="95" t="n">
        <f aca="false">IF(N228&lt;&gt;"",  IF(O228&lt;&gt;"", N228&amp;", "&amp;O228,N228),"")</f>
        <v>255</v>
      </c>
      <c r="C228" s="104" t="n">
        <v>8</v>
      </c>
      <c r="D228" s="3"/>
      <c r="E228" s="134" t="s">
        <v>945</v>
      </c>
      <c r="F228" s="259" t="s">
        <v>899</v>
      </c>
      <c r="G228" s="64" t="s">
        <v>75</v>
      </c>
      <c r="H228" s="99" t="s">
        <v>74</v>
      </c>
      <c r="I228" s="279" t="s">
        <v>193</v>
      </c>
      <c r="J228" s="267" t="s">
        <v>192</v>
      </c>
      <c r="K228" s="274" t="str">
        <f aca="false">_xlfn.CONCAT(H228,".",J228)</f>
        <v>LLC_BI__Spread_Projections_Driver__c.LLC_BI__lookupKey__c</v>
      </c>
      <c r="L228" s="64" t="s">
        <v>1103</v>
      </c>
      <c r="M228" s="301" t="s">
        <v>931</v>
      </c>
      <c r="N228" s="186" t="n">
        <v>255</v>
      </c>
      <c r="O228" s="186"/>
      <c r="P228" s="3"/>
      <c r="Q228" s="3"/>
      <c r="R228" s="3"/>
      <c r="S228" s="3"/>
      <c r="T228" s="104" t="s">
        <v>903</v>
      </c>
      <c r="U228" s="3"/>
      <c r="V228" s="104" t="s">
        <v>903</v>
      </c>
      <c r="W228" s="3"/>
      <c r="X228" s="3"/>
      <c r="Y228" s="104" t="s">
        <v>904</v>
      </c>
      <c r="Z228" s="3"/>
      <c r="AA228" s="3"/>
      <c r="AB228" s="3"/>
      <c r="AC228" s="3"/>
      <c r="AD228" s="3"/>
      <c r="AE228" s="3"/>
      <c r="AF228" s="3"/>
      <c r="AG228" s="3"/>
    </row>
    <row r="229" customFormat="false" ht="15" hidden="false" customHeight="false" outlineLevel="0" collapsed="false">
      <c r="A229" s="94" t="str">
        <f aca="false">H229&amp;J229</f>
        <v>LLC_BI__Spread_Projections_Driver__cOwnerId</v>
      </c>
      <c r="B229" s="95" t="n">
        <f aca="false">IF(N229&lt;&gt;"",  IF(O229&lt;&gt;"", N229&amp;", "&amp;O229,N229),"")</f>
        <v>18</v>
      </c>
      <c r="C229" s="104" t="n">
        <v>9</v>
      </c>
      <c r="D229" s="3"/>
      <c r="E229" s="134" t="s">
        <v>945</v>
      </c>
      <c r="F229" s="259" t="s">
        <v>899</v>
      </c>
      <c r="G229" s="64" t="s">
        <v>75</v>
      </c>
      <c r="H229" s="99" t="s">
        <v>74</v>
      </c>
      <c r="I229" s="100" t="s">
        <v>934</v>
      </c>
      <c r="J229" s="155" t="s">
        <v>148</v>
      </c>
      <c r="K229" s="274" t="str">
        <f aca="false">_xlfn.CONCAT(H229,".",J229)</f>
        <v>LLC_BI__Spread_Projections_Driver__c.OwnerId</v>
      </c>
      <c r="L229" s="3" t="s">
        <v>961</v>
      </c>
      <c r="M229" s="243" t="s">
        <v>936</v>
      </c>
      <c r="N229" s="281" t="n">
        <v>18</v>
      </c>
      <c r="O229" s="281"/>
      <c r="P229" s="3"/>
      <c r="Q229" s="3"/>
      <c r="R229" s="3"/>
      <c r="S229" s="3"/>
      <c r="T229" s="104" t="s">
        <v>903</v>
      </c>
      <c r="U229" s="3"/>
      <c r="V229" s="104" t="s">
        <v>904</v>
      </c>
      <c r="W229" s="3"/>
      <c r="X229" s="3"/>
      <c r="Y229" s="104" t="s">
        <v>904</v>
      </c>
      <c r="Z229" s="3"/>
      <c r="AA229" s="3"/>
      <c r="AB229" s="3"/>
      <c r="AC229" s="3"/>
      <c r="AD229" s="3"/>
      <c r="AE229" s="3"/>
      <c r="AF229" s="3"/>
      <c r="AG229" s="3"/>
    </row>
    <row r="230" customFormat="false" ht="15" hidden="false" customHeight="false" outlineLevel="0" collapsed="false">
      <c r="A230" s="94" t="str">
        <f aca="false">H230&amp;J230</f>
        <v>LLC_BI__Spread_Projections_Driver__cName</v>
      </c>
      <c r="B230" s="95" t="n">
        <f aca="false">IF(N230&lt;&gt;"",  IF(O230&lt;&gt;"", N230&amp;", "&amp;O230,N230),"")</f>
        <v>80</v>
      </c>
      <c r="C230" s="104" t="n">
        <v>10</v>
      </c>
      <c r="D230" s="106" t="s">
        <v>905</v>
      </c>
      <c r="E230" s="134" t="s">
        <v>945</v>
      </c>
      <c r="F230" s="259" t="s">
        <v>899</v>
      </c>
      <c r="G230" s="64" t="s">
        <v>75</v>
      </c>
      <c r="H230" s="99" t="s">
        <v>74</v>
      </c>
      <c r="I230" s="100" t="s">
        <v>75</v>
      </c>
      <c r="J230" s="155" t="s">
        <v>28</v>
      </c>
      <c r="K230" s="274" t="str">
        <f aca="false">_xlfn.CONCAT(H230,".",J230)</f>
        <v>LLC_BI__Spread_Projections_Driver__c.Name</v>
      </c>
      <c r="L230" s="3"/>
      <c r="M230" s="243" t="s">
        <v>993</v>
      </c>
      <c r="N230" s="186" t="n">
        <v>80</v>
      </c>
      <c r="O230" s="186"/>
      <c r="P230" s="3"/>
      <c r="Q230" s="3"/>
      <c r="R230" s="3"/>
      <c r="S230" s="3"/>
      <c r="T230" s="104" t="s">
        <v>903</v>
      </c>
      <c r="U230" s="3"/>
      <c r="V230" s="104" t="s">
        <v>904</v>
      </c>
      <c r="W230" s="3"/>
      <c r="X230" s="3"/>
      <c r="Y230" s="104" t="s">
        <v>904</v>
      </c>
      <c r="Z230" s="3"/>
      <c r="AA230" s="3"/>
      <c r="AB230" s="3"/>
      <c r="AC230" s="3"/>
      <c r="AD230" s="3"/>
      <c r="AE230" s="3"/>
      <c r="AF230" s="3"/>
      <c r="AG230" s="3"/>
    </row>
    <row r="231" customFormat="false" ht="30" hidden="false" customHeight="false" outlineLevel="0" collapsed="false">
      <c r="A231" s="94" t="str">
        <f aca="false">H231&amp;J231</f>
        <v>LLC_BI__Spread_Projections_Driver__cLLC_BI__Spread_Projections_Template__c</v>
      </c>
      <c r="B231" s="95" t="n">
        <f aca="false">IF(N231&lt;&gt;"",  IF(O231&lt;&gt;"", N231&amp;", "&amp;O231,N231),"")</f>
        <v>18</v>
      </c>
      <c r="C231" s="104" t="n">
        <v>11</v>
      </c>
      <c r="D231" s="3"/>
      <c r="E231" s="134" t="s">
        <v>945</v>
      </c>
      <c r="F231" s="259" t="s">
        <v>899</v>
      </c>
      <c r="G231" s="64" t="s">
        <v>75</v>
      </c>
      <c r="H231" s="99" t="s">
        <v>74</v>
      </c>
      <c r="I231" s="279" t="s">
        <v>78</v>
      </c>
      <c r="J231" s="267" t="s">
        <v>77</v>
      </c>
      <c r="K231" s="274" t="str">
        <f aca="false">_xlfn.CONCAT(H231,".",J231)</f>
        <v>LLC_BI__Spread_Projections_Driver__c.LLC_BI__Spread_Projections_Template__c</v>
      </c>
      <c r="L231" s="3" t="s">
        <v>1104</v>
      </c>
      <c r="M231" s="243" t="s">
        <v>1089</v>
      </c>
      <c r="N231" s="186" t="n">
        <v>18</v>
      </c>
      <c r="O231" s="186"/>
      <c r="P231" s="3"/>
      <c r="Q231" s="3"/>
      <c r="R231" s="3"/>
      <c r="S231" s="3"/>
      <c r="T231" s="104" t="s">
        <v>903</v>
      </c>
      <c r="U231" s="3"/>
      <c r="V231" s="104" t="s">
        <v>904</v>
      </c>
      <c r="W231" s="3"/>
      <c r="X231" s="3"/>
      <c r="Y231" s="104" t="s">
        <v>904</v>
      </c>
      <c r="Z231" s="3"/>
      <c r="AA231" s="3"/>
      <c r="AB231" s="3"/>
      <c r="AC231" s="3"/>
      <c r="AD231" s="3"/>
      <c r="AE231" s="3"/>
      <c r="AF231" s="3"/>
      <c r="AG231" s="3"/>
    </row>
    <row r="232" customFormat="false" ht="30" hidden="false" customHeight="false" outlineLevel="0" collapsed="false">
      <c r="A232" s="94" t="str">
        <f aca="false">H232&amp;J232</f>
        <v>LLC_BI__Spread_Projections_Driver__cLLC_BI__Spread_Statement_Record__c</v>
      </c>
      <c r="B232" s="95" t="n">
        <f aca="false">IF(N232&lt;&gt;"",  IF(O232&lt;&gt;"", N232&amp;", "&amp;O232,N232),"")</f>
        <v>18</v>
      </c>
      <c r="C232" s="104" t="n">
        <v>12</v>
      </c>
      <c r="D232" s="3"/>
      <c r="E232" s="134" t="s">
        <v>945</v>
      </c>
      <c r="F232" s="259" t="s">
        <v>899</v>
      </c>
      <c r="G232" s="64" t="s">
        <v>75</v>
      </c>
      <c r="H232" s="99" t="s">
        <v>74</v>
      </c>
      <c r="I232" s="279" t="s">
        <v>91</v>
      </c>
      <c r="J232" s="267" t="s">
        <v>90</v>
      </c>
      <c r="K232" s="274" t="str">
        <f aca="false">_xlfn.CONCAT(H232,".",J232)</f>
        <v>LLC_BI__Spread_Projections_Driver__c.LLC_BI__Spread_Statement_Record__c</v>
      </c>
      <c r="L232" s="3" t="s">
        <v>1105</v>
      </c>
      <c r="M232" s="243" t="s">
        <v>971</v>
      </c>
      <c r="N232" s="186" t="n">
        <v>18</v>
      </c>
      <c r="O232" s="186"/>
      <c r="P232" s="3"/>
      <c r="Q232" s="3"/>
      <c r="R232" s="3"/>
      <c r="S232" s="3"/>
      <c r="T232" s="104" t="s">
        <v>903</v>
      </c>
      <c r="U232" s="3"/>
      <c r="V232" s="104" t="s">
        <v>904</v>
      </c>
      <c r="W232" s="3"/>
      <c r="X232" s="3"/>
      <c r="Y232" s="104" t="s">
        <v>904</v>
      </c>
      <c r="Z232" s="3"/>
      <c r="AA232" s="3"/>
      <c r="AB232" s="3"/>
      <c r="AC232" s="3"/>
      <c r="AD232" s="3"/>
      <c r="AE232" s="3"/>
      <c r="AF232" s="3"/>
      <c r="AG232" s="3"/>
    </row>
    <row r="233" customFormat="false" ht="30" hidden="false" customHeight="false" outlineLevel="0" collapsed="false">
      <c r="A233" s="94" t="str">
        <f aca="false">H233&amp;J233</f>
        <v>LLC_BI__Spread_Projections_Driver__cLLC_BI__Spread_Statement_Record_Value__c</v>
      </c>
      <c r="B233" s="95" t="n">
        <f aca="false">IF(N233&lt;&gt;"",  IF(O233&lt;&gt;"", N233&amp;", "&amp;O233,N233),"")</f>
        <v>18</v>
      </c>
      <c r="C233" s="104" t="n">
        <v>13</v>
      </c>
      <c r="D233" s="112"/>
      <c r="E233" s="134" t="s">
        <v>945</v>
      </c>
      <c r="F233" s="259" t="s">
        <v>899</v>
      </c>
      <c r="G233" s="302" t="s">
        <v>75</v>
      </c>
      <c r="H233" s="247" t="s">
        <v>74</v>
      </c>
      <c r="I233" s="303" t="s">
        <v>94</v>
      </c>
      <c r="J233" s="304" t="s">
        <v>93</v>
      </c>
      <c r="K233" s="305" t="str">
        <f aca="false">_xlfn.CONCAT(H233,".",J233)</f>
        <v>LLC_BI__Spread_Projections_Driver__c.LLC_BI__Spread_Statement_Record_Value__c</v>
      </c>
      <c r="L233" s="112" t="s">
        <v>1106</v>
      </c>
      <c r="M233" s="246" t="s">
        <v>1107</v>
      </c>
      <c r="N233" s="281" t="n">
        <v>18</v>
      </c>
      <c r="O233" s="281"/>
      <c r="P233" s="112"/>
      <c r="Q233" s="112"/>
      <c r="R233" s="112"/>
      <c r="S233" s="112"/>
      <c r="T233" s="104" t="s">
        <v>903</v>
      </c>
      <c r="U233" s="112"/>
      <c r="V233" s="104" t="s">
        <v>904</v>
      </c>
      <c r="W233" s="112"/>
      <c r="X233" s="112"/>
      <c r="Y233" s="104" t="s">
        <v>904</v>
      </c>
      <c r="Z233" s="112"/>
      <c r="AA233" s="112"/>
      <c r="AB233" s="112"/>
      <c r="AC233" s="112"/>
      <c r="AD233" s="112"/>
      <c r="AE233" s="112"/>
      <c r="AF233" s="112"/>
      <c r="AG233" s="112"/>
    </row>
    <row r="234" customFormat="false" ht="15" hidden="false" customHeight="false" outlineLevel="0" collapsed="false">
      <c r="A234" s="94" t="str">
        <f aca="false">H234&amp;J234</f>
        <v>LLC_BI__Spread_Projections_Driver__cLLC_BI__Type__c</v>
      </c>
      <c r="B234" s="95" t="str">
        <f aca="false">IF(N234&lt;&gt;"",  IF(O234&lt;&gt;"", N234&amp;", "&amp;O234,N234),"")</f>
        <v>See picklist options for lengths</v>
      </c>
      <c r="C234" s="104" t="n">
        <v>14</v>
      </c>
      <c r="D234" s="3"/>
      <c r="E234" s="134" t="s">
        <v>945</v>
      </c>
      <c r="F234" s="259" t="s">
        <v>899</v>
      </c>
      <c r="G234" s="64" t="s">
        <v>75</v>
      </c>
      <c r="H234" s="161" t="s">
        <v>74</v>
      </c>
      <c r="I234" s="113" t="s">
        <v>131</v>
      </c>
      <c r="J234" s="131" t="s">
        <v>275</v>
      </c>
      <c r="K234" s="274" t="str">
        <f aca="false">_xlfn.CONCAT(H234,".",J234)</f>
        <v>LLC_BI__Spread_Projections_Driver__c.LLC_BI__Type__c</v>
      </c>
      <c r="L234" s="3" t="s">
        <v>1108</v>
      </c>
      <c r="M234" s="131" t="s">
        <v>913</v>
      </c>
      <c r="N234" s="186" t="s">
        <v>914</v>
      </c>
      <c r="O234" s="186"/>
      <c r="P234" s="3"/>
      <c r="Q234" s="3"/>
      <c r="R234" s="3"/>
      <c r="S234" s="3"/>
      <c r="T234" s="104" t="s">
        <v>903</v>
      </c>
      <c r="U234" s="3"/>
      <c r="V234" s="104" t="s">
        <v>904</v>
      </c>
      <c r="W234" s="3"/>
      <c r="X234" s="3"/>
      <c r="Y234" s="104" t="s">
        <v>904</v>
      </c>
      <c r="Z234" s="3"/>
      <c r="AA234" s="3"/>
      <c r="AB234" s="3"/>
      <c r="AC234" s="3"/>
      <c r="AD234" s="3"/>
      <c r="AE234" s="3"/>
      <c r="AF234" s="3"/>
      <c r="AG234" s="3"/>
    </row>
    <row r="235" customFormat="false" ht="15" hidden="false" customHeight="false" outlineLevel="0" collapsed="false">
      <c r="A235" s="94" t="str">
        <f aca="false">H235&amp;J235</f>
        <v>LLC_BI__Spread_Projections_Driver__cLLC_BI__Value__c</v>
      </c>
      <c r="B235" s="95" t="n">
        <f aca="false">IF(N235&lt;&gt;"",  IF(O235&lt;&gt;"", N235&amp;", "&amp;O235,N235),"")</f>
        <v>255</v>
      </c>
      <c r="C235" s="104" t="n">
        <v>15</v>
      </c>
      <c r="D235" s="3"/>
      <c r="E235" s="134" t="s">
        <v>945</v>
      </c>
      <c r="F235" s="259" t="s">
        <v>899</v>
      </c>
      <c r="G235" s="64" t="s">
        <v>75</v>
      </c>
      <c r="H235" s="161" t="s">
        <v>74</v>
      </c>
      <c r="I235" s="113" t="s">
        <v>278</v>
      </c>
      <c r="J235" s="131" t="s">
        <v>277</v>
      </c>
      <c r="K235" s="274" t="str">
        <f aca="false">_xlfn.CONCAT(H235,".",J235)</f>
        <v>LLC_BI__Spread_Projections_Driver__c.LLC_BI__Value__c</v>
      </c>
      <c r="L235" s="3" t="s">
        <v>1109</v>
      </c>
      <c r="M235" s="131" t="s">
        <v>925</v>
      </c>
      <c r="N235" s="186" t="n">
        <v>255</v>
      </c>
      <c r="O235" s="186"/>
      <c r="P235" s="3"/>
      <c r="Q235" s="3"/>
      <c r="R235" s="3"/>
      <c r="S235" s="3"/>
      <c r="T235" s="104" t="s">
        <v>903</v>
      </c>
      <c r="U235" s="3"/>
      <c r="V235" s="104" t="s">
        <v>904</v>
      </c>
      <c r="W235" s="3"/>
      <c r="X235" s="3"/>
      <c r="Y235" s="104" t="s">
        <v>904</v>
      </c>
      <c r="Z235" s="3"/>
      <c r="AA235" s="3"/>
      <c r="AB235" s="3"/>
      <c r="AC235" s="3"/>
      <c r="AD235" s="3"/>
      <c r="AE235" s="3"/>
      <c r="AF235" s="3"/>
      <c r="AG235" s="3"/>
    </row>
    <row r="236" customFormat="false" ht="15" hidden="false" customHeight="false" outlineLevel="0" collapsed="false">
      <c r="A236" s="94" t="str">
        <f aca="false">H236&amp;J236</f>
        <v>LLC_BI__Spread_Projections_Template__cCreatedById</v>
      </c>
      <c r="B236" s="95" t="n">
        <f aca="false">IF(N236&lt;&gt;"",  IF(O236&lt;&gt;"", N236&amp;", "&amp;O236,N236),"")</f>
        <v>18</v>
      </c>
      <c r="C236" s="306" t="n">
        <v>1</v>
      </c>
      <c r="D236" s="106" t="s">
        <v>905</v>
      </c>
      <c r="E236" s="307" t="s">
        <v>945</v>
      </c>
      <c r="F236" s="283" t="s">
        <v>899</v>
      </c>
      <c r="G236" s="3" t="s">
        <v>78</v>
      </c>
      <c r="H236" s="3" t="s">
        <v>77</v>
      </c>
      <c r="I236" s="56" t="s">
        <v>906</v>
      </c>
      <c r="J236" s="105" t="s">
        <v>168</v>
      </c>
      <c r="K236" s="308" t="str">
        <f aca="false">_xlfn.CONCAT(H236,".",J236)</f>
        <v>LLC_BI__Spread_Projections_Template__c.CreatedById</v>
      </c>
      <c r="L236" s="106" t="s">
        <v>1102</v>
      </c>
      <c r="M236" s="3" t="s">
        <v>908</v>
      </c>
      <c r="N236" s="186" t="n">
        <v>18</v>
      </c>
      <c r="O236" s="186"/>
      <c r="P236" s="3"/>
      <c r="Q236" s="3"/>
      <c r="R236" s="3"/>
      <c r="S236" s="3"/>
      <c r="T236" s="104" t="s">
        <v>903</v>
      </c>
      <c r="U236" s="3"/>
      <c r="V236" s="104" t="s">
        <v>904</v>
      </c>
      <c r="W236" s="3"/>
      <c r="X236" s="3"/>
      <c r="Y236" s="104" t="s">
        <v>904</v>
      </c>
      <c r="Z236" s="3"/>
      <c r="AA236" s="3"/>
      <c r="AB236" s="3"/>
      <c r="AC236" s="3"/>
      <c r="AD236" s="3"/>
      <c r="AE236" s="3"/>
      <c r="AF236" s="3"/>
      <c r="AG236" s="3"/>
    </row>
    <row r="237" customFormat="false" ht="15" hidden="false" customHeight="false" outlineLevel="0" collapsed="false">
      <c r="A237" s="94" t="str">
        <f aca="false">H237&amp;J237</f>
        <v>LLC_BI__Spread_Projections_Template__cCreatedDate</v>
      </c>
      <c r="B237" s="95" t="str">
        <f aca="false">IF(N237&lt;&gt;"",  IF(O237&lt;&gt;"", N237&amp;", "&amp;O237,N237),"")</f>
        <v/>
      </c>
      <c r="C237" s="306" t="n">
        <v>2</v>
      </c>
      <c r="D237" s="106" t="s">
        <v>905</v>
      </c>
      <c r="E237" s="309" t="s">
        <v>945</v>
      </c>
      <c r="F237" s="259" t="s">
        <v>899</v>
      </c>
      <c r="G237" s="3" t="s">
        <v>78</v>
      </c>
      <c r="H237" s="3" t="s">
        <v>77</v>
      </c>
      <c r="I237" s="56" t="s">
        <v>165</v>
      </c>
      <c r="J237" s="105" t="s">
        <v>164</v>
      </c>
      <c r="K237" s="308" t="str">
        <f aca="false">_xlfn.CONCAT(H237,".",J237)</f>
        <v>LLC_BI__Spread_Projections_Template__c.CreatedDate</v>
      </c>
      <c r="L237" s="106" t="s">
        <v>909</v>
      </c>
      <c r="M237" s="3" t="s">
        <v>910</v>
      </c>
      <c r="N237" s="186"/>
      <c r="O237" s="186"/>
      <c r="P237" s="3"/>
      <c r="Q237" s="3"/>
      <c r="R237" s="3"/>
      <c r="S237" s="3"/>
      <c r="T237" s="104" t="s">
        <v>903</v>
      </c>
      <c r="U237" s="3"/>
      <c r="V237" s="104" t="s">
        <v>904</v>
      </c>
      <c r="W237" s="3"/>
      <c r="X237" s="3"/>
      <c r="Y237" s="104" t="s">
        <v>904</v>
      </c>
      <c r="Z237" s="3"/>
      <c r="AA237" s="3"/>
      <c r="AB237" s="3"/>
      <c r="AC237" s="3"/>
      <c r="AD237" s="3"/>
      <c r="AE237" s="3"/>
      <c r="AF237" s="3"/>
      <c r="AG237" s="3"/>
    </row>
    <row r="238" customFormat="false" ht="15" hidden="false" customHeight="false" outlineLevel="0" collapsed="false">
      <c r="A238" s="94" t="str">
        <f aca="false">H238&amp;J238</f>
        <v>LLC_BI__Spread_Projections_Template__cCurrencyIsoCode</v>
      </c>
      <c r="B238" s="95" t="str">
        <f aca="false">IF(N238&lt;&gt;"",  IF(O238&lt;&gt;"", N238&amp;", "&amp;O238,N238),"")</f>
        <v>See picklist options for lengths</v>
      </c>
      <c r="C238" s="306" t="n">
        <v>3</v>
      </c>
      <c r="D238" s="3"/>
      <c r="E238" s="309" t="s">
        <v>945</v>
      </c>
      <c r="F238" s="259" t="s">
        <v>899</v>
      </c>
      <c r="G238" s="3" t="s">
        <v>78</v>
      </c>
      <c r="H238" s="3" t="s">
        <v>77</v>
      </c>
      <c r="I238" s="56" t="s">
        <v>911</v>
      </c>
      <c r="J238" s="105" t="s">
        <v>160</v>
      </c>
      <c r="K238" s="308" t="str">
        <f aca="false">_xlfn.CONCAT(H238,".",J238)</f>
        <v>LLC_BI__Spread_Projections_Template__c.CurrencyIsoCode</v>
      </c>
      <c r="L238" s="106" t="s">
        <v>912</v>
      </c>
      <c r="M238" s="3" t="s">
        <v>1110</v>
      </c>
      <c r="N238" s="186" t="s">
        <v>914</v>
      </c>
      <c r="O238" s="186"/>
      <c r="P238" s="3"/>
      <c r="Q238" s="3"/>
      <c r="R238" s="3"/>
      <c r="S238" s="3"/>
      <c r="T238" s="104" t="s">
        <v>903</v>
      </c>
      <c r="U238" s="3"/>
      <c r="V238" s="104" t="s">
        <v>904</v>
      </c>
      <c r="W238" s="3"/>
      <c r="X238" s="3"/>
      <c r="Y238" s="104" t="s">
        <v>904</v>
      </c>
      <c r="Z238" s="3"/>
      <c r="AA238" s="3"/>
      <c r="AB238" s="3"/>
      <c r="AC238" s="3"/>
      <c r="AD238" s="3"/>
      <c r="AE238" s="3"/>
      <c r="AF238" s="3"/>
      <c r="AG238" s="3"/>
    </row>
    <row r="239" customFormat="false" ht="15" hidden="false" customHeight="false" outlineLevel="0" collapsed="false">
      <c r="A239" s="94" t="str">
        <f aca="false">H239&amp;J239</f>
        <v>LLC_BI__Spread_Projections_Template__cLLC_BI__Description__c</v>
      </c>
      <c r="B239" s="95" t="n">
        <f aca="false">IF(N239&lt;&gt;"",  IF(O239&lt;&gt;"", N239&amp;", "&amp;O239,N239),"")</f>
        <v>255</v>
      </c>
      <c r="C239" s="306" t="n">
        <v>4</v>
      </c>
      <c r="D239" s="106" t="s">
        <v>905</v>
      </c>
      <c r="E239" s="309" t="s">
        <v>945</v>
      </c>
      <c r="F239" s="259" t="s">
        <v>899</v>
      </c>
      <c r="G239" s="3" t="s">
        <v>78</v>
      </c>
      <c r="H239" s="3" t="s">
        <v>77</v>
      </c>
      <c r="I239" s="56" t="s">
        <v>1</v>
      </c>
      <c r="J239" s="105" t="s">
        <v>294</v>
      </c>
      <c r="K239" s="308" t="str">
        <f aca="false">_xlfn.CONCAT(H239,".",J239)</f>
        <v>LLC_BI__Spread_Projections_Template__c.LLC_BI__Description__c</v>
      </c>
      <c r="L239" s="106" t="s">
        <v>1111</v>
      </c>
      <c r="M239" s="3" t="s">
        <v>949</v>
      </c>
      <c r="N239" s="186" t="n">
        <v>255</v>
      </c>
      <c r="O239" s="186"/>
      <c r="P239" s="3"/>
      <c r="Q239" s="3"/>
      <c r="R239" s="3"/>
      <c r="S239" s="3"/>
      <c r="T239" s="104" t="s">
        <v>903</v>
      </c>
      <c r="U239" s="3"/>
      <c r="V239" s="104" t="s">
        <v>904</v>
      </c>
      <c r="W239" s="3"/>
      <c r="X239" s="3"/>
      <c r="Y239" s="104" t="s">
        <v>904</v>
      </c>
      <c r="Z239" s="3"/>
      <c r="AA239" s="3"/>
      <c r="AB239" s="3"/>
      <c r="AC239" s="3"/>
      <c r="AD239" s="3"/>
      <c r="AE239" s="3"/>
      <c r="AF239" s="3"/>
      <c r="AG239" s="3"/>
    </row>
    <row r="240" customFormat="false" ht="15" hidden="false" customHeight="false" outlineLevel="0" collapsed="false">
      <c r="A240" s="94" t="str">
        <f aca="false">H240&amp;J240</f>
        <v>LLC_BI__Spread_Projections_Template__cId</v>
      </c>
      <c r="B240" s="95" t="n">
        <f aca="false">IF(N240&lt;&gt;"",  IF(O240&lt;&gt;"", N240&amp;", "&amp;O240,N240),"")</f>
        <v>18</v>
      </c>
      <c r="C240" s="306" t="n">
        <v>5</v>
      </c>
      <c r="D240" s="106" t="s">
        <v>905</v>
      </c>
      <c r="E240" s="307" t="s">
        <v>945</v>
      </c>
      <c r="F240" s="283" t="s">
        <v>899</v>
      </c>
      <c r="G240" s="3" t="s">
        <v>78</v>
      </c>
      <c r="H240" s="3" t="s">
        <v>77</v>
      </c>
      <c r="I240" s="56" t="s">
        <v>143</v>
      </c>
      <c r="J240" s="105" t="s">
        <v>143</v>
      </c>
      <c r="K240" s="308" t="str">
        <f aca="false">_xlfn.CONCAT(H240,".",J240)</f>
        <v>LLC_BI__Spread_Projections_Template__c.Id</v>
      </c>
      <c r="L240" s="106" t="s">
        <v>143</v>
      </c>
      <c r="M240" s="3" t="s">
        <v>143</v>
      </c>
      <c r="N240" s="186" t="n">
        <v>18</v>
      </c>
      <c r="O240" s="186"/>
      <c r="P240" s="3"/>
      <c r="Q240" s="3"/>
      <c r="R240" s="3"/>
      <c r="S240" s="3" t="s">
        <v>915</v>
      </c>
      <c r="T240" s="104" t="s">
        <v>903</v>
      </c>
      <c r="U240" s="3"/>
      <c r="V240" s="104" t="s">
        <v>904</v>
      </c>
      <c r="W240" s="3"/>
      <c r="X240" s="3"/>
      <c r="Y240" s="104" t="s">
        <v>904</v>
      </c>
      <c r="Z240" s="3"/>
      <c r="AA240" s="3"/>
      <c r="AB240" s="3"/>
      <c r="AC240" s="3"/>
      <c r="AD240" s="3"/>
      <c r="AE240" s="3"/>
      <c r="AF240" s="3"/>
      <c r="AG240" s="3"/>
    </row>
    <row r="241" customFormat="false" ht="15" hidden="false" customHeight="false" outlineLevel="0" collapsed="false">
      <c r="A241" s="94" t="str">
        <f aca="false">H241&amp;J241</f>
        <v>LLC_BI__Spread_Projections_Template__cLastModifiedById</v>
      </c>
      <c r="B241" s="95" t="n">
        <f aca="false">IF(N241&lt;&gt;"",  IF(O241&lt;&gt;"", N241&amp;", "&amp;O241,N241),"")</f>
        <v>18</v>
      </c>
      <c r="C241" s="306" t="n">
        <v>6</v>
      </c>
      <c r="D241" s="106" t="s">
        <v>905</v>
      </c>
      <c r="E241" s="309" t="s">
        <v>945</v>
      </c>
      <c r="F241" s="259" t="s">
        <v>899</v>
      </c>
      <c r="G241" s="3" t="s">
        <v>78</v>
      </c>
      <c r="H241" s="3" t="s">
        <v>77</v>
      </c>
      <c r="I241" s="56" t="s">
        <v>916</v>
      </c>
      <c r="J241" s="105" t="s">
        <v>175</v>
      </c>
      <c r="K241" s="308" t="str">
        <f aca="false">_xlfn.CONCAT(H241,".",J241)</f>
        <v>LLC_BI__Spread_Projections_Template__c.LastModifiedById</v>
      </c>
      <c r="L241" s="106" t="s">
        <v>917</v>
      </c>
      <c r="M241" s="3" t="s">
        <v>908</v>
      </c>
      <c r="N241" s="186" t="n">
        <v>18</v>
      </c>
      <c r="O241" s="186"/>
      <c r="P241" s="3"/>
      <c r="Q241" s="3"/>
      <c r="R241" s="3"/>
      <c r="S241" s="3"/>
      <c r="T241" s="104" t="s">
        <v>903</v>
      </c>
      <c r="U241" s="3"/>
      <c r="V241" s="104" t="s">
        <v>904</v>
      </c>
      <c r="W241" s="3"/>
      <c r="X241" s="3"/>
      <c r="Y241" s="104" t="s">
        <v>904</v>
      </c>
      <c r="Z241" s="3"/>
      <c r="AA241" s="3"/>
      <c r="AB241" s="3"/>
      <c r="AC241" s="3"/>
      <c r="AD241" s="3"/>
      <c r="AE241" s="3"/>
      <c r="AF241" s="3"/>
      <c r="AG241" s="3"/>
    </row>
    <row r="242" customFormat="false" ht="15" hidden="false" customHeight="false" outlineLevel="0" collapsed="false">
      <c r="A242" s="94" t="str">
        <f aca="false">H242&amp;J242</f>
        <v>LLC_BI__Spread_Projections_Template__cLastModifiedDate</v>
      </c>
      <c r="B242" s="95" t="str">
        <f aca="false">IF(N242&lt;&gt;"",  IF(O242&lt;&gt;"", N242&amp;", "&amp;O242,N242),"")</f>
        <v/>
      </c>
      <c r="C242" s="306" t="n">
        <v>7</v>
      </c>
      <c r="D242" s="106" t="s">
        <v>905</v>
      </c>
      <c r="E242" s="309" t="s">
        <v>945</v>
      </c>
      <c r="F242" s="259" t="s">
        <v>899</v>
      </c>
      <c r="G242" s="112" t="s">
        <v>78</v>
      </c>
      <c r="H242" s="112" t="s">
        <v>77</v>
      </c>
      <c r="I242" s="229" t="s">
        <v>173</v>
      </c>
      <c r="J242" s="231" t="s">
        <v>172</v>
      </c>
      <c r="K242" s="308" t="str">
        <f aca="false">_xlfn.CONCAT(H242,".",J242)</f>
        <v>LLC_BI__Spread_Projections_Template__c.LastModifiedDate</v>
      </c>
      <c r="L242" s="227" t="s">
        <v>918</v>
      </c>
      <c r="M242" s="112" t="s">
        <v>910</v>
      </c>
      <c r="N242" s="281"/>
      <c r="O242" s="281"/>
      <c r="P242" s="112"/>
      <c r="Q242" s="112"/>
      <c r="R242" s="112"/>
      <c r="S242" s="112"/>
      <c r="T242" s="104" t="s">
        <v>903</v>
      </c>
      <c r="U242" s="112"/>
      <c r="V242" s="104" t="s">
        <v>904</v>
      </c>
      <c r="W242" s="112"/>
      <c r="X242" s="112"/>
      <c r="Y242" s="104" t="s">
        <v>904</v>
      </c>
      <c r="Z242" s="112"/>
      <c r="AA242" s="112"/>
      <c r="AB242" s="112"/>
      <c r="AC242" s="112"/>
      <c r="AD242" s="112"/>
      <c r="AE242" s="112"/>
      <c r="AF242" s="112"/>
      <c r="AG242" s="112"/>
    </row>
    <row r="243" customFormat="false" ht="15" hidden="false" customHeight="false" outlineLevel="0" collapsed="false">
      <c r="A243" s="94" t="str">
        <f aca="false">H243&amp;J243</f>
        <v>LLC_BI__Spread_Projections_Template__cLLC_BI__lookupKey__c</v>
      </c>
      <c r="B243" s="95" t="n">
        <f aca="false">IF(N243&lt;&gt;"",  IF(O243&lt;&gt;"", N243&amp;", "&amp;O243,N243),"")</f>
        <v>255</v>
      </c>
      <c r="C243" s="306" t="n">
        <v>8</v>
      </c>
      <c r="D243" s="3"/>
      <c r="E243" s="309" t="s">
        <v>945</v>
      </c>
      <c r="F243" s="259" t="s">
        <v>899</v>
      </c>
      <c r="G243" s="3" t="s">
        <v>78</v>
      </c>
      <c r="H243" s="3" t="s">
        <v>77</v>
      </c>
      <c r="I243" s="56" t="s">
        <v>193</v>
      </c>
      <c r="J243" s="105" t="s">
        <v>192</v>
      </c>
      <c r="K243" s="308" t="str">
        <f aca="false">_xlfn.CONCAT(H243,".",J243)</f>
        <v>LLC_BI__Spread_Projections_Template__c.LLC_BI__lookupKey__c</v>
      </c>
      <c r="L243" s="106" t="s">
        <v>958</v>
      </c>
      <c r="M243" s="3" t="s">
        <v>931</v>
      </c>
      <c r="N243" s="186" t="n">
        <v>255</v>
      </c>
      <c r="O243" s="186"/>
      <c r="P243" s="3"/>
      <c r="Q243" s="3"/>
      <c r="R243" s="3"/>
      <c r="S243" s="3"/>
      <c r="T243" s="104" t="s">
        <v>903</v>
      </c>
      <c r="U243" s="3"/>
      <c r="V243" s="104" t="s">
        <v>903</v>
      </c>
      <c r="W243" s="3"/>
      <c r="X243" s="3"/>
      <c r="Y243" s="104" t="s">
        <v>904</v>
      </c>
      <c r="Z243" s="3"/>
      <c r="AA243" s="3"/>
      <c r="AB243" s="3"/>
      <c r="AC243" s="3"/>
      <c r="AD243" s="3"/>
      <c r="AE243" s="3"/>
      <c r="AF243" s="3"/>
      <c r="AG243" s="3"/>
    </row>
    <row r="244" customFormat="false" ht="15" hidden="false" customHeight="false" outlineLevel="0" collapsed="false">
      <c r="A244" s="94" t="str">
        <f aca="false">H244&amp;J244</f>
        <v>LLC_BI__Spread_Projections_Template__cOwnerId</v>
      </c>
      <c r="B244" s="95" t="n">
        <f aca="false">IF(N244&lt;&gt;"",  IF(O244&lt;&gt;"", N244&amp;", "&amp;O244,N244),"")</f>
        <v>18</v>
      </c>
      <c r="C244" s="306" t="n">
        <v>9</v>
      </c>
      <c r="D244" s="106"/>
      <c r="E244" s="307" t="s">
        <v>945</v>
      </c>
      <c r="F244" s="283" t="s">
        <v>899</v>
      </c>
      <c r="G244" s="3" t="s">
        <v>78</v>
      </c>
      <c r="H244" s="3" t="s">
        <v>77</v>
      </c>
      <c r="I244" s="56" t="s">
        <v>934</v>
      </c>
      <c r="J244" s="105" t="s">
        <v>148</v>
      </c>
      <c r="K244" s="308" t="str">
        <f aca="false">_xlfn.CONCAT(H244,".",J244)</f>
        <v>LLC_BI__Spread_Projections_Template__c.OwnerId</v>
      </c>
      <c r="L244" s="106" t="s">
        <v>961</v>
      </c>
      <c r="M244" s="3" t="s">
        <v>936</v>
      </c>
      <c r="N244" s="186" t="n">
        <v>18</v>
      </c>
      <c r="O244" s="186"/>
      <c r="P244" s="3"/>
      <c r="Q244" s="3"/>
      <c r="R244" s="3"/>
      <c r="S244" s="3"/>
      <c r="T244" s="104" t="s">
        <v>903</v>
      </c>
      <c r="U244" s="3"/>
      <c r="V244" s="104" t="s">
        <v>904</v>
      </c>
      <c r="W244" s="3"/>
      <c r="X244" s="3"/>
      <c r="Y244" s="104" t="s">
        <v>904</v>
      </c>
      <c r="Z244" s="3"/>
      <c r="AA244" s="3"/>
      <c r="AB244" s="3"/>
      <c r="AC244" s="3"/>
      <c r="AD244" s="3"/>
      <c r="AE244" s="3"/>
      <c r="AF244" s="3"/>
      <c r="AG244" s="3"/>
    </row>
    <row r="245" customFormat="false" ht="15" hidden="false" customHeight="false" outlineLevel="0" collapsed="false">
      <c r="A245" s="94" t="str">
        <f aca="false">H245&amp;J245</f>
        <v>LLC_BI__Spread_Projections_Template__cLLC_BI__Purpose__c</v>
      </c>
      <c r="B245" s="95" t="str">
        <f aca="false">IF(N245&lt;&gt;"",  IF(O245&lt;&gt;"", N245&amp;", "&amp;O245,N245),"")</f>
        <v>See picklist options for lengths</v>
      </c>
      <c r="C245" s="306" t="n">
        <v>10</v>
      </c>
      <c r="D245" s="3" t="s">
        <v>905</v>
      </c>
      <c r="E245" s="309" t="s">
        <v>945</v>
      </c>
      <c r="F245" s="259" t="s">
        <v>899</v>
      </c>
      <c r="G245" s="3" t="s">
        <v>78</v>
      </c>
      <c r="H245" s="3" t="s">
        <v>77</v>
      </c>
      <c r="I245" s="56" t="s">
        <v>301</v>
      </c>
      <c r="J245" s="105" t="s">
        <v>300</v>
      </c>
      <c r="K245" s="308" t="str">
        <f aca="false">_xlfn.CONCAT(H245,".",J245)</f>
        <v>LLC_BI__Spread_Projections_Template__c.LLC_BI__Purpose__c</v>
      </c>
      <c r="L245" s="106" t="s">
        <v>1112</v>
      </c>
      <c r="M245" s="3" t="s">
        <v>913</v>
      </c>
      <c r="N245" s="186" t="s">
        <v>914</v>
      </c>
      <c r="O245" s="186"/>
      <c r="P245" s="3"/>
      <c r="Q245" s="3"/>
      <c r="R245" s="3"/>
      <c r="S245" s="3"/>
      <c r="T245" s="104" t="s">
        <v>903</v>
      </c>
      <c r="U245" s="3"/>
      <c r="V245" s="104" t="s">
        <v>904</v>
      </c>
      <c r="W245" s="3"/>
      <c r="X245" s="3"/>
      <c r="Y245" s="104" t="s">
        <v>904</v>
      </c>
      <c r="Z245" s="3"/>
      <c r="AA245" s="3"/>
      <c r="AB245" s="3"/>
      <c r="AC245" s="3"/>
      <c r="AD245" s="3"/>
      <c r="AE245" s="3"/>
      <c r="AF245" s="3"/>
      <c r="AG245" s="3"/>
    </row>
    <row r="246" customFormat="false" ht="15" hidden="false" customHeight="false" outlineLevel="0" collapsed="false">
      <c r="A246" s="94" t="str">
        <f aca="false">H246&amp;J246</f>
        <v>LLC_BI__Spread_Projections_Template__cName</v>
      </c>
      <c r="B246" s="95" t="n">
        <f aca="false">IF(N246&lt;&gt;"",  IF(O246&lt;&gt;"", N246&amp;", "&amp;O246,N246),"")</f>
        <v>80</v>
      </c>
      <c r="C246" s="306" t="n">
        <v>11</v>
      </c>
      <c r="D246" s="3" t="s">
        <v>905</v>
      </c>
      <c r="E246" s="309" t="s">
        <v>945</v>
      </c>
      <c r="F246" s="259" t="s">
        <v>899</v>
      </c>
      <c r="G246" s="3" t="s">
        <v>78</v>
      </c>
      <c r="H246" s="3" t="s">
        <v>77</v>
      </c>
      <c r="I246" s="56" t="s">
        <v>284</v>
      </c>
      <c r="J246" s="105" t="s">
        <v>28</v>
      </c>
      <c r="K246" s="308" t="str">
        <f aca="false">_xlfn.CONCAT(H246,".",J246)</f>
        <v>LLC_BI__Spread_Projections_Template__c.Name</v>
      </c>
      <c r="L246" s="106" t="s">
        <v>1113</v>
      </c>
      <c r="M246" s="3" t="s">
        <v>925</v>
      </c>
      <c r="N246" s="186" t="n">
        <v>80</v>
      </c>
      <c r="O246" s="186"/>
      <c r="P246" s="3"/>
      <c r="Q246" s="3"/>
      <c r="R246" s="3"/>
      <c r="S246" s="3"/>
      <c r="T246" s="104" t="s">
        <v>903</v>
      </c>
      <c r="U246" s="3"/>
      <c r="V246" s="104" t="s">
        <v>903</v>
      </c>
      <c r="W246" s="3"/>
      <c r="X246" s="3"/>
      <c r="Y246" s="104" t="s">
        <v>904</v>
      </c>
      <c r="Z246" s="3"/>
      <c r="AA246" s="3"/>
      <c r="AB246" s="3"/>
      <c r="AC246" s="3"/>
      <c r="AD246" s="3"/>
      <c r="AE246" s="3"/>
      <c r="AF246" s="3"/>
      <c r="AG246" s="3"/>
    </row>
  </sheetData>
  <autoFilter ref="A1:AK246"/>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1"/>
</worksheet>
</file>

<file path=docMetadata/LabelInfo.xml><?xml version="1.0" encoding="utf-8"?>
<clbl:labelList xmlns:clbl="http://schemas.microsoft.com/office/2020/mipLabelMetadata">
  <clbl:label id="{7bc792f8-6d75-423a-9981-629281829092}" enabled="1" method="Privileged" siteId="{3ded2960-214a-46ff-8cf4-611f125e2398}" contentBits="1" removed="0"/>
</clbl:labelList>
</file>

<file path=docProps/app.xml><?xml version="1.0" encoding="utf-8"?>
<Properties xmlns="http://schemas.openxmlformats.org/officeDocument/2006/extended-properties" xmlns:vt="http://schemas.openxmlformats.org/officeDocument/2006/docPropsVTypes">
  <Template/>
  <TotalTime>16</TotalTime>
  <Application>LibreOffice/7.5.1.2$MacOSX_X86_64 LibreOffice_project/fcbaee479e84c6cd81291587d2ee68cba099e129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Alhassan, Junior (Enterprise Risk Platform)</dc:creator>
  <dc:description/>
  <dc:language>en-GB</dc:language>
  <cp:lastModifiedBy/>
  <dcterms:modified xsi:type="dcterms:W3CDTF">2023-06-15T08:46:14Z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0x010100FBE482F69591404FA1308A4CC9910081</vt:lpwstr>
  </property>
  <property fmtid="{D5CDD505-2E9C-101B-9397-08002B2CF9AE}" pid="3" name="MSIP_Label_7bc792f8-6d75-423a-9981-629281829092_ActionId">
    <vt:lpwstr>9a3275d2-892b-4d47-a6da-ce22a7ce3fdf</vt:lpwstr>
  </property>
  <property fmtid="{D5CDD505-2E9C-101B-9397-08002B2CF9AE}" pid="4" name="MSIP_Label_7bc792f8-6d75-423a-9981-629281829092_ContentBits">
    <vt:lpwstr>1</vt:lpwstr>
  </property>
  <property fmtid="{D5CDD505-2E9C-101B-9397-08002B2CF9AE}" pid="5" name="MSIP_Label_7bc792f8-6d75-423a-9981-629281829092_Enabled">
    <vt:lpwstr>true</vt:lpwstr>
  </property>
  <property fmtid="{D5CDD505-2E9C-101B-9397-08002B2CF9AE}" pid="6" name="MSIP_Label_7bc792f8-6d75-423a-9981-629281829092_Method">
    <vt:lpwstr>Privileged</vt:lpwstr>
  </property>
  <property fmtid="{D5CDD505-2E9C-101B-9397-08002B2CF9AE}" pid="7" name="MSIP_Label_7bc792f8-6d75-423a-9981-629281829092_Name">
    <vt:lpwstr>7bc792f8-6d75-423a-9981-629281829092</vt:lpwstr>
  </property>
  <property fmtid="{D5CDD505-2E9C-101B-9397-08002B2CF9AE}" pid="8" name="MSIP_Label_7bc792f8-6d75-423a-9981-629281829092_SetDate">
    <vt:lpwstr>2023-03-16T09:55:52Z</vt:lpwstr>
  </property>
  <property fmtid="{D5CDD505-2E9C-101B-9397-08002B2CF9AE}" pid="9" name="MSIP_Label_7bc792f8-6d75-423a-9981-629281829092_SiteId">
    <vt:lpwstr>3ded2960-214a-46ff-8cf4-611f125e2398</vt:lpwstr>
  </property>
  <property fmtid="{D5CDD505-2E9C-101B-9397-08002B2CF9AE}" pid="10" name="MediaServiceImageTags">
    <vt:lpwstr/>
  </property>
</Properties>
</file>