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externalLinks/externalLink1.xml" ContentType="application/vnd.openxmlformats-officedocument.spreadsheetml.externalLink+xml"/>
  <Override PartName="/xl/externalLinks/_rels/externalLink8.xml.rels" ContentType="application/vnd.openxmlformats-package.relationships+xml"/>
  <Override PartName="/xl/externalLinks/_rels/externalLink7.xml.rels" ContentType="application/vnd.openxmlformats-package.relationships+xml"/>
  <Override PartName="/xl/externalLinks/_rels/externalLink6.xml.rels" ContentType="application/vnd.openxmlformats-package.relationships+xml"/>
  <Override PartName="/xl/externalLinks/_rels/externalLink5.xml.rels" ContentType="application/vnd.openxmlformats-package.relationships+xml"/>
  <Override PartName="/xl/externalLinks/_rels/externalLink4.xml.rels" ContentType="application/vnd.openxmlformats-package.relationships+xml"/>
  <Override PartName="/xl/externalLinks/_rels/externalLink3.xml.rels" ContentType="application/vnd.openxmlformats-package.relationships+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styles.xml" ContentType="application/vnd.openxmlformats-officedocument.spreadsheetml.styles+xml"/>
  <Override PartName="/xl/drawings/drawing1.xml" ContentType="application/vnd.openxmlformats-officedocument.drawing+xml"/>
  <Override PartName="/xl/drawings/vmlDrawing3.vml" ContentType="application/vnd.openxmlformats-officedocument.vmlDrawing"/>
  <Override PartName="/xl/drawings/_rels/drawing2.xml.rels" ContentType="application/vnd.openxmlformats-package.relationships+xml"/>
  <Override PartName="/xl/drawings/_rels/drawing1.xml.rels" ContentType="application/vnd.openxmlformats-package.relationships+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sheet4.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11.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0.xml" ContentType="application/vnd.openxmlformats-officedocument.spreadsheetml.comments+xml"/>
  <Override PartName="/xl/comments6.xml" ContentType="application/vnd.openxmlformats-officedocument.spreadsheetml.comment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Version Control" sheetId="1" state="visible" r:id="rId2"/>
    <sheet name="Contents" sheetId="2" state="visible" r:id="rId3"/>
    <sheet name="Notes" sheetId="3" state="visible" r:id="rId4"/>
    <sheet name="nCino | ERD" sheetId="4" state="visible" r:id="rId5"/>
    <sheet name="nCino | Object Info" sheetId="5" state="visible" r:id="rId6"/>
    <sheet name="nCino | Field Mappings" sheetId="6" state="visible" r:id="rId7"/>
    <sheet name="Kafka | Field Mappings" sheetId="7" state="visible" r:id="rId8"/>
    <sheet name="nCino | BigQuery Type Lookup" sheetId="8" state="visible" r:id="rId9"/>
    <sheet name="nCino | Pick List Values" sheetId="9" state="visible" r:id="rId10"/>
    <sheet name="DMW | F&amp;L Fields" sheetId="10" state="visible" r:id="rId11"/>
    <sheet name="Sheet11" sheetId="11" state="visible" r:id="rId12"/>
  </sheets>
  <externalReferences>
    <externalReference r:id="rId13"/>
    <externalReference r:id="rId14"/>
    <externalReference r:id="rId15"/>
    <externalReference r:id="rId16"/>
    <externalReference r:id="rId17"/>
    <externalReference r:id="rId18"/>
    <externalReference r:id="rId19"/>
    <externalReference r:id="rId20"/>
  </externalReferences>
  <definedNames>
    <definedName function="false" hidden="true" localSheetId="9" name="_xlnm._FilterDatabase" vbProcedure="false">'DMW | F&amp;L Fields'!$A$4:$AT$346</definedName>
    <definedName function="false" hidden="true" localSheetId="7" name="_xlnm._FilterDatabase" vbProcedure="false">'nCino | BigQuery Type Lookup'!$A$1:$F$99</definedName>
    <definedName function="false" hidden="true" localSheetId="5" name="_xlnm._FilterDatabase" vbProcedure="false">'nCino | Field Mappings'!$A$2:$AO$705</definedName>
    <definedName function="false" hidden="true" localSheetId="8" name="_xlnm._FilterDatabase" vbProcedure="false">'nCino | Pick List Values'!$A$1:$I$952</definedName>
    <definedName function="false" hidden="false" name="abt" vbProcedure="false">#REF!</definedName>
    <definedName function="false" hidden="false" name="AccessMethod" vbProcedure="false">[1]technical!$A$72:$A$74</definedName>
    <definedName function="false" hidden="false" name="afa" vbProcedure="false">#REF!</definedName>
    <definedName function="false" hidden="false" name="Amount" vbProcedure="false">[1]technical!$A$41:$A$43</definedName>
    <definedName function="false" hidden="false" name="ApplicationType" vbProcedure="false">[1]technical!$A$89:$A$92</definedName>
    <definedName function="false" hidden="false" name="App_Criticality" vbProcedure="false">#REF!</definedName>
    <definedName function="false" hidden="false" name="App_Type" vbProcedure="false">#REF!</definedName>
    <definedName function="false" hidden="false" name="AP_All_users_Both" vbProcedure="false">"Guest, Janet (Bio Buisness Analyst)"</definedName>
    <definedName function="false" hidden="false" name="AP_All_users_Department" vbProcedure="false">"WBIO LENDING PRACTICE GRP"</definedName>
    <definedName function="false" hidden="false" name="AP_All_users_Full_Name" vbProcedure="false">"Janet Guest"</definedName>
    <definedName function="false" hidden="false" name="AP_All_users_Job_Title" vbProcedure="false">"Bio Buisness Analyst"</definedName>
    <definedName function="false" hidden="false" name="AP_All_users_LNFN" vbProcedure="false">"Guest, Janet"</definedName>
    <definedName function="false" hidden="false" name="AP_Both" vbProcedure="false">"Guest, Janet (Bio Buisness Analyst)"</definedName>
    <definedName function="false" hidden="false" name="AP_Department" vbProcedure="false">"WBIO LENDING PRACTICE GRP"</definedName>
    <definedName function="false" hidden="false" name="AP_Full_Name" vbProcedure="false">"Janet Guest"</definedName>
    <definedName function="false" hidden="false" name="AP_Groupname" vbProcedure="false">"Not Assigned"</definedName>
    <definedName function="false" hidden="false" name="AP_GroupNames_and_All_users_Both" vbProcedure="false">"Not Assigned; Guest, Janet (Bio Buisness Analyst)"</definedName>
    <definedName function="false" hidden="false" name="AP_GroupNames_and_All_users_Department" vbProcedure="false">"WBIO LENDING PRACTICE GRP"</definedName>
    <definedName function="false" hidden="false" name="AP_GroupNames_and_All_users_Full_Name" vbProcedure="false">"Not Assigned; Janet Guest"</definedName>
    <definedName function="false" hidden="false" name="AP_GroupNames_and_All_users_Job_Title" vbProcedure="false">"Bio Buisness Analyst"</definedName>
    <definedName function="false" hidden="false" name="AP_GroupNames_and_All_users_LNFN" vbProcedure="false">"Not Assigned; Guest, Janet"</definedName>
    <definedName function="false" hidden="false" name="AP_Job_Title" vbProcedure="false">"Bio Buisness Analyst"</definedName>
    <definedName function="false" hidden="false" name="AP_LNFN" vbProcedure="false">"Guest, Janet"</definedName>
    <definedName function="false" hidden="false" name="aqe" vbProcedure="false">#REF!</definedName>
    <definedName function="false" hidden="false" name="aqwerq" vbProcedure="false">#REF!</definedName>
    <definedName function="false" hidden="false" name="asdf" vbProcedure="false">#REF!</definedName>
    <definedName function="false" hidden="false" name="asdfas" vbProcedure="false">#REF!</definedName>
    <definedName function="false" hidden="false" name="asdfasdf" vbProcedure="false">#REF!</definedName>
    <definedName function="false" hidden="false" name="AV_All_users_Both" vbProcedure="false">"Not Assigned"</definedName>
    <definedName function="false" hidden="false" name="AV_All_users_Department" vbProcedure="false">"Not Assigned"</definedName>
    <definedName function="false" hidden="false" name="AV_All_users_Full_Name" vbProcedure="false">"Not Assigned"</definedName>
    <definedName function="false" hidden="false" name="AV_All_users_Job_Title" vbProcedure="false">"Not Assigned"</definedName>
    <definedName function="false" hidden="false" name="AV_All_users_LNFN" vbProcedure="false">"Not Assigned"</definedName>
    <definedName function="false" hidden="false" name="AV_Both" vbProcedure="false">"Not Assigned"</definedName>
    <definedName function="false" hidden="false" name="AV_Department" vbProcedure="false">"Not Assigned"</definedName>
    <definedName function="false" hidden="false" name="AV_Full_Name" vbProcedure="false">"Not Assigned"</definedName>
    <definedName function="false" hidden="false" name="AV_Groupname" vbProcedure="false">"Not Assigned"</definedName>
    <definedName function="false" hidden="false" name="AV_GroupNames_and_All_users_Both" vbProcedure="false">"Not Assigned; Not Assigned"</definedName>
    <definedName function="false" hidden="false" name="AV_GroupNames_and_All_users_Department" vbProcedure="false">"Not Assigned"</definedName>
    <definedName function="false" hidden="false" name="AV_GroupNames_and_All_users_Full_Name" vbProcedure="false">"Not Assigned; Not Assigned"</definedName>
    <definedName function="false" hidden="false" name="AV_GroupNames_and_All_users_Job_Title" vbProcedure="false">"Not Assigned"</definedName>
    <definedName function="false" hidden="false" name="AV_GroupNames_and_All_users_LNFN" vbProcedure="false">"Not Assigned; Not Assigned"</definedName>
    <definedName function="false" hidden="false" name="AV_Job_Title" vbProcedure="false">"Not Assigned"</definedName>
    <definedName function="false" hidden="false" name="AV_LNFN" vbProcedure="false">"Not Assigned"</definedName>
    <definedName function="false" hidden="false" name="BacklogValues" vbProcedure="false">#REF!</definedName>
    <definedName function="false" hidden="false" name="Bank" vbProcedure="false">[1]technical!$A$15:$A$17</definedName>
    <definedName function="false" hidden="false" name="Business_Title" vbProcedure="false">"SunTrust Banks, Inc."</definedName>
    <definedName function="false" hidden="false" name="CancellationDate" vbProcedure="false">[1]technical!$A$34:$A$38</definedName>
    <definedName function="false" hidden="false" name="Category_Titles" vbProcedure="false">"004 - Document Type"</definedName>
    <definedName function="false" hidden="false" name="CA_AccountAddress" vbProcedure="false">"N/A"</definedName>
    <definedName function="false" hidden="false" name="CA_AccountCity" vbProcedure="false">"N/A"</definedName>
    <definedName function="false" hidden="false" name="CA_AccountCountry" vbProcedure="false">"N/A"</definedName>
    <definedName function="false" hidden="false" name="CA_AccountName" vbProcedure="false">"N/A"</definedName>
    <definedName function="false" hidden="false" name="CA_AccountPostalCode" vbProcedure="false">"N/A"</definedName>
    <definedName function="false" hidden="false" name="CA_AccountState" vbProcedure="false">"N/A"</definedName>
    <definedName function="false" hidden="false" name="CA_All_users_Both" vbProcedure="false">"Not Assigned"</definedName>
    <definedName function="false" hidden="false" name="CA_All_users_Department" vbProcedure="false">"Not Assigned"</definedName>
    <definedName function="false" hidden="false" name="CA_All_users_Full_Name" vbProcedure="false">"Not Assigned"</definedName>
    <definedName function="false" hidden="false" name="CA_All_users_Job_Title" vbProcedure="false">"Not Assigned"</definedName>
    <definedName function="false" hidden="false" name="CA_All_users_LNFN" vbProcedure="false">"Not Assigned"</definedName>
    <definedName function="false" hidden="false" name="CA_Both" vbProcedure="false">"Not Assigned"</definedName>
    <definedName function="false" hidden="false" name="CA_Department" vbProcedure="false">"Not Assigned"</definedName>
    <definedName function="false" hidden="false" name="CA_Full_Name" vbProcedure="false">"Not Assigned"</definedName>
    <definedName function="false" hidden="false" name="CA_Groupname" vbProcedure="false">"Not Assigned"</definedName>
    <definedName function="false" hidden="false" name="CA_GroupNames_and_All_users_Both" vbProcedure="false">"Not Assigned; Not Assigned"</definedName>
    <definedName function="false" hidden="false" name="CA_GroupNames_and_All_users_Department" vbProcedure="false">"Not Assigned"</definedName>
    <definedName function="false" hidden="false" name="CA_GroupNames_and_All_users_Full_Name" vbProcedure="false">"Not Assigned; Not Assigned"</definedName>
    <definedName function="false" hidden="false" name="CA_GroupNames_and_All_users_Job_Title" vbProcedure="false">"Not Assigned"</definedName>
    <definedName function="false" hidden="false" name="CA_GroupNames_and_All_users_LNFN" vbProcedure="false">"Not Assigned; Not Assigned"</definedName>
    <definedName function="false" hidden="false" name="CA_Job_Title" vbProcedure="false">"Not Assigned"</definedName>
    <definedName function="false" hidden="false" name="CA_LNFN" vbProcedure="false">"Not Assigned"</definedName>
    <definedName function="false" hidden="false" name="Change" vbProcedure="false">'[2]Dropdown List'!$A$1:$A$65536</definedName>
    <definedName function="false" hidden="false" name="chart1backlog" vbProcedure="false">OFFSET('[3]Burn Down Charts'!$C$3,1,0,COUNT('[3]Burn Down Charts'!$C$1:$C$1048576),1)</definedName>
    <definedName function="false" hidden="false" name="chart1burnup" vbProcedure="false">OFFSET('[3]Burn Up Chart'!$U$30,0,0,COUNT('[3]Burn Up Chart'!$U$1:$U$1048576),1)</definedName>
    <definedName function="false" hidden="false" name="chart1xaxis" vbProcedure="false">OFFSET('[3]Burn Down Charts'!$B$3,1,0,COUNTA('[3]Burn Down Charts'!$B$1:$B$1048576),1)</definedName>
    <definedName function="false" hidden="false" name="chart2backlog" vbProcedure="false">OFFSET('[3]Burn Down Charts'!$U$30,0,0,COUNT('[3]Burn Down Charts'!$U$1:$U$1048576),1)</definedName>
    <definedName function="false" hidden="false" name="chart2xaxis" vbProcedure="false">OFFSET('[3]Burn Down Charts'!$T$30,0,0,COUNTA('[3]Burn Down Charts'!$T$1:$T$1048576),1)</definedName>
    <definedName function="false" hidden="false" name="Complexity" vbProcedure="false">[1]technical!$A$64:$A$66</definedName>
    <definedName function="false" hidden="false" name="complexity_drop_down" vbProcedure="false">[4]table_data!$B$68:$B$70</definedName>
    <definedName function="false" hidden="false" name="complexity_na" vbProcedure="false">[4]table_data!$B$80</definedName>
    <definedName function="false" hidden="false" name="Contract" vbProcedure="false">[1]technical!$A$20:$A$23</definedName>
    <definedName function="false" hidden="false" name="CreatedBy" vbProcedure="false">#REF!</definedName>
    <definedName function="false" hidden="false" name="CreatedBy2" vbProcedure="false">#REF!</definedName>
    <definedName function="false" hidden="false" name="Current_Major_Version_Changes" vbProcedure="false">"N/A"</definedName>
    <definedName function="false" hidden="false" name="CUR_COMPLETE" vbProcedure="false">SUM('[5]Status by Sprint'!$C$7:$N$7)</definedName>
    <definedName function="false" hidden="false" name="DataClassification" vbProcedure="false">[1]technical!$A$77:$A$80</definedName>
    <definedName function="false" hidden="false" name="DataModel" vbProcedure="false">[1]technical!$A$50:$A$54</definedName>
    <definedName function="false" hidden="false" name="Data_Sensativity" vbProcedure="false">#REF!</definedName>
    <definedName function="false" hidden="false" name="Data_Sensitivity" vbProcedure="false">#REF!</definedName>
    <definedName function="false" hidden="false" name="Date_Approved" vbProcedure="false">"03/27/2013"</definedName>
    <definedName function="false" hidden="false" name="Date_Archived" vbProcedure="false">"Not Archived Yet"</definedName>
    <definedName function="false" hidden="false" name="Date_Created" vbProcedure="false">"03/27/2013"</definedName>
    <definedName function="false" hidden="false" name="Date_Expires" vbProcedure="false">"03/27/2014"</definedName>
    <definedName function="false" hidden="false" name="Date_Last_Reviewed" vbProcedure="false">"N/A"</definedName>
    <definedName function="false" hidden="false" name="Date_Submitted" vbProcedure="false">"Set As Approved"</definedName>
    <definedName function="false" hidden="false" name="DC_Both" vbProcedure="false">"Brewer, John (Corp Risk Policy Group Analyst)"</definedName>
    <definedName function="false" hidden="false" name="DC_Department" vbProcedure="false">"POLICY MANAGEMENT"</definedName>
    <definedName function="false" hidden="false" name="DC_Full_Name" vbProcedure="false">"John Brewer"</definedName>
    <definedName function="false" hidden="false" name="DC_Job_Title" vbProcedure="false">"Corp Risk Policy Group Analyst"</definedName>
    <definedName function="false" hidden="false" name="DC_LNFN" vbProcedure="false">"Brewer, John"</definedName>
    <definedName function="false" hidden="false" name="DecomMgr" vbProcedure="false">[1]technical!$A$7:$A$12</definedName>
    <definedName function="false" hidden="false" name="Departments" vbProcedure="false">"POLICY MANAGEMENT"</definedName>
    <definedName function="false" hidden="false" name="Document_Title" vbProcedure="false">"COMPASS Fee Matrix"</definedName>
    <definedName function="false" hidden="false" name="dtjn" vbProcedure="false">#REF!</definedName>
    <definedName function="false" hidden="false" name="Effective_Date" vbProcedure="false">"03/27/2013"</definedName>
    <definedName function="false" hidden="false" name="eie" vbProcedure="false">#REF!</definedName>
    <definedName function="false" hidden="false" name="Environment" vbProcedure="false">[1]technical!$A$95:$A$104</definedName>
    <definedName function="false" hidden="false" name="erhja" vbProcedure="false">#REF!</definedName>
    <definedName function="false" hidden="false" name="FieldType" vbProcedure="false">[6]Reference!$A$1:$A$65536</definedName>
    <definedName function="false" hidden="false" name="fsdfsdgdf" vbProcedure="false">#REF!</definedName>
    <definedName function="false" hidden="false" name="Full_Year" vbProcedure="false">"2015"</definedName>
    <definedName function="false" hidden="false" name="Id_List" vbProcedure="false">#REF!</definedName>
    <definedName function="false" hidden="false" name="Implementation" vbProcedure="false">#REF!</definedName>
    <definedName function="false" hidden="false" name="Inbound_Outbound" vbProcedure="false">#REF!</definedName>
    <definedName function="false" hidden="false" name="iop" vbProcedure="false">#REF!</definedName>
    <definedName function="false" hidden="false" name="IP_Status" vbProcedure="false">#REF!</definedName>
    <definedName function="false" hidden="false" name="ityh" vbProcedure="false">#REF!</definedName>
    <definedName function="false" hidden="false" name="jryjrt" vbProcedure="false">#REF!</definedName>
    <definedName function="false" hidden="false" name="Keywords" vbProcedure="false">"N/A"</definedName>
    <definedName function="false" hidden="false" name="kgk" vbProcedure="false">#REF!</definedName>
    <definedName function="false" hidden="false" name="kyti" vbProcedure="false">#REF!</definedName>
    <definedName function="false" hidden="false" name="Last_Periodic_Review_Date" vbProcedure="false">"03/27/2013"</definedName>
    <definedName function="false" hidden="false" name="Level0_Picklist" vbProcedure="false">#REF!</definedName>
    <definedName function="false" hidden="false" name="Level1_Picklist" vbProcedure="false">#REF!</definedName>
    <definedName function="false" hidden="false" name="LevelFit" vbProcedure="false">#REF!</definedName>
    <definedName function="false" hidden="false" name="Lifecycle" vbProcedure="false">[1]technical!$A$83:$A$86</definedName>
    <definedName function="false" hidden="false" name="LOE" vbProcedure="false">#REF!</definedName>
    <definedName function="false" hidden="false" name="Long_Day" vbProcedure="false">"Wednesday"</definedName>
    <definedName function="false" hidden="false" name="Long_Month" vbProcedure="false">"January"</definedName>
    <definedName function="false" hidden="false" name="Next_Periodic_Review_Date" vbProcedure="false">"03/27/2014"</definedName>
    <definedName function="false" hidden="false" name="Next_Review_Date" vbProcedure="false">"03/27/2014"</definedName>
    <definedName function="false" hidden="false" name="nj" vbProcedure="false">#REF!</definedName>
    <definedName function="false" hidden="false" name="NoInsertedVariables" vbProcedure="false">"N/A"</definedName>
    <definedName function="false" hidden="false" name="nrtu" vbProcedure="false">#REF!</definedName>
    <definedName function="false" hidden="false" name="Option" vbProcedure="false">"N/A"</definedName>
    <definedName function="false" hidden="false" name="OPT_16460" vbProcedure="false">"Sub-Categories of 002 - Line of Business (LOB) Documents not selected."</definedName>
    <definedName function="false" hidden="false" name="OPT_16461" vbProcedure="false">"Sub-Categories of 003 - Corporate Function Documents not selected."</definedName>
    <definedName function="false" hidden="false" name="OPT_16520" vbProcedure="false">"F - Form, Fee Matrix"</definedName>
    <definedName function="false" hidden="false" name="OPT_Descr_16460" vbProcedure="false">"Sub-Categories of 002 - Line of Business (LOB) Documents not selected, or no descriptions were entered."</definedName>
    <definedName function="false" hidden="false" name="OPT_Descr_16461" vbProcedure="false">"Sub-Categories of 003 - Corporate Function Documents not selected, or no descriptions were entered."</definedName>
    <definedName function="false" hidden="false" name="OPT_Descr_16520" vbProcedure="false">"Sub-Categories of 004 - Document Type not selected, or no descriptions were entered."</definedName>
    <definedName function="false" hidden="false" name="OPT_HRt_16460" vbProcedure="false">"Sub-Categories of 002 - Line of Business (LOB) Documents not selected."</definedName>
    <definedName function="false" hidden="false" name="OPT_HRt_16461" vbProcedure="false">"Sub-Categories of 003 - Corporate Function Documents not selected."</definedName>
    <definedName function="false" hidden="false" name="OPT_HRt_16520" vbProcedure="false">"F - Form
Fee Matrix"</definedName>
    <definedName function="false" hidden="false" name="OPT_Title_16460" vbProcedure="false">"Sub-Categories of 002 - Line of Business (LOB) Documents not selected."</definedName>
    <definedName function="false" hidden="false" name="OPT_Title_16461" vbProcedure="false">"Sub-Categories of 003 - Corporate Function Documents not selected."</definedName>
    <definedName function="false" hidden="false" name="OPT_Title_16520" vbProcedure="false">"004 - Document Type"</definedName>
    <definedName function="false" hidden="false" name="OPT_ValueDescr_16460" vbProcedure="false">"Sub-Categories of 002 - Line of Business (LOB) Documents not selected."</definedName>
    <definedName function="false" hidden="false" name="OPT_ValueDescr_16461" vbProcedure="false">"Sub-Categories of 003 - Corporate Function Documents not selected."</definedName>
    <definedName function="false" hidden="false" name="OPT_ValueDescr_16520" vbProcedure="false">"F - Form: 
Fee Matrix:"</definedName>
    <definedName function="false" hidden="false" name="Original_Creation_Date" vbProcedure="false">"No Date Set"</definedName>
    <definedName function="false" hidden="false" name="Originating_Department" vbProcedure="false">"N/A"</definedName>
    <definedName function="false" hidden="false" name="OwnFitGap" vbProcedure="false">#REF!</definedName>
    <definedName function="false" hidden="false" name="OwnReq" vbProcedure="false">#REF!</definedName>
    <definedName function="false" hidden="false" name="OwnTech" vbProcedure="false">#REF!</definedName>
    <definedName function="false" hidden="false" name="ParticularRelease" vbProcedure="false">OFFSET(#REF!,1,0,MATCH("R1",#REF!,0),1)</definedName>
    <definedName function="false" hidden="false" name="PO_Both" vbProcedure="false">"Turbyville, Jacqueline (Business Systems Analyst)"</definedName>
    <definedName function="false" hidden="false" name="PO_Department" vbProcedure="false">"WBIO LENDING PRACTICE GRP"</definedName>
    <definedName function="false" hidden="false" name="PO_Full_Name" vbProcedure="false">"Jacqueline Turbyville"</definedName>
    <definedName function="false" hidden="false" name="PO_Job_Title" vbProcedure="false">"Business Systems Analyst"</definedName>
    <definedName function="false" hidden="false" name="PO_LNFN" vbProcedure="false">"Turbyville, Jacqueline"</definedName>
    <definedName function="false" hidden="false" name="PPMDB" vbProcedure="false">"N/A"</definedName>
    <definedName function="false" hidden="false" name="Priority" vbProcedure="false">#REF!</definedName>
    <definedName function="false" hidden="false" name="Priority_Picklist" vbProcedure="false">'[7]Business Priority Description'!$A$2:$A$4</definedName>
    <definedName function="false" hidden="false" name="qwe" vbProcedure="false">#REF!</definedName>
    <definedName function="false" hidden="false" name="RD_All_users_Both" vbProcedure="false">"Not Assigned"</definedName>
    <definedName function="false" hidden="false" name="RD_All_users_Department" vbProcedure="false">"Not Assigned"</definedName>
    <definedName function="false" hidden="false" name="RD_All_users_Full_Name" vbProcedure="false">"Not Assigned"</definedName>
    <definedName function="false" hidden="false" name="RD_All_users_Job_Title" vbProcedure="false">"Not Assigned"</definedName>
    <definedName function="false" hidden="false" name="RD_All_users_LNFN" vbProcedure="false">"Not Assigned"</definedName>
    <definedName function="false" hidden="false" name="RD_Both" vbProcedure="false">"Not Assigned"</definedName>
    <definedName function="false" hidden="false" name="RD_Department" vbProcedure="false">"Not Assigned"</definedName>
    <definedName function="false" hidden="false" name="RD_Full_Name" vbProcedure="false">"Not Assigned"</definedName>
    <definedName function="false" hidden="false" name="RD_Groupname" vbProcedure="false">"Not Assigned"</definedName>
    <definedName function="false" hidden="false" name="RD_GroupNames_and_All_users_Both" vbProcedure="false">"Not Assigned; Not Assigned"</definedName>
    <definedName function="false" hidden="false" name="RD_GroupNames_and_All_users_Department" vbProcedure="false">"Not Assigned"</definedName>
    <definedName function="false" hidden="false" name="RD_GroupNames_and_All_users_Full_Name" vbProcedure="false">"Not Assigned; Not Assigned"</definedName>
    <definedName function="false" hidden="false" name="RD_GroupNames_and_All_users_Job_Title" vbProcedure="false">"Not Assigned"</definedName>
    <definedName function="false" hidden="false" name="RD_GroupNames_and_All_users_LNFN" vbProcedure="false">"Not Assigned; Not Assigned"</definedName>
    <definedName function="false" hidden="false" name="RD_Job_Title" vbProcedure="false">"Not Assigned"</definedName>
    <definedName function="false" hidden="false" name="RD_LNFN" vbProcedure="false">"Not Assigned"</definedName>
    <definedName function="false" hidden="false" name="Reference_" vbProcedure="false">"11332"</definedName>
    <definedName function="false" hidden="false" name="Release_List" vbProcedure="false">'[3]Release Planning'!$B$5:$B$16</definedName>
    <definedName function="false" hidden="false" name="Required" vbProcedure="false">#REF!</definedName>
    <definedName function="false" hidden="false" name="Required_Readers" vbProcedure="false">"Not Assigned"</definedName>
    <definedName function="false" hidden="false" name="Requirement_Types" vbProcedure="false">'[7]Requirement Type Description'!$A$2:$A$9</definedName>
    <definedName function="false" hidden="false" name="Req_Picklist" vbProcedure="false">#REF!</definedName>
    <definedName function="false" hidden="false" name="Req_Status" vbProcedure="false">'[7]Lockdown Picklist'!$A$2:$A$4</definedName>
    <definedName function="false" hidden="false" name="RV_All_users_Both" vbProcedure="false">"Dotherow, Patti (Business Systems Analyst)"</definedName>
    <definedName function="false" hidden="false" name="RV_All_users_Department" vbProcedure="false">"WBIO LENDING PRACTICE GRP"</definedName>
    <definedName function="false" hidden="false" name="RV_All_users_Full_Name" vbProcedure="false">"Patti Dotherow"</definedName>
    <definedName function="false" hidden="false" name="RV_All_users_Job_Title" vbProcedure="false">"Business Systems Analyst"</definedName>
    <definedName function="false" hidden="false" name="RV_All_users_LNFN" vbProcedure="false">"Dotherow, Patti"</definedName>
    <definedName function="false" hidden="false" name="RV_Both" vbProcedure="false">"Dotherow, Patti (Business Systems Analyst)"</definedName>
    <definedName function="false" hidden="false" name="RV_Department" vbProcedure="false">"WBIO LENDING PRACTICE GRP"</definedName>
    <definedName function="false" hidden="false" name="RV_Full_Name" vbProcedure="false">"Patti Dotherow"</definedName>
    <definedName function="false" hidden="false" name="RV_Groupname" vbProcedure="false">"Not Assigned"</definedName>
    <definedName function="false" hidden="false" name="RV_GroupNames_and_All_users_Both" vbProcedure="false">"Not Assigned; Dotherow, Patti (Business Systems Analyst)"</definedName>
    <definedName function="false" hidden="false" name="RV_GroupNames_and_All_users_Department" vbProcedure="false">"WBIO LENDING PRACTICE GRP"</definedName>
    <definedName function="false" hidden="false" name="RV_GroupNames_and_All_users_Full_Name" vbProcedure="false">"Not Assigned; Patti Dotherow"</definedName>
    <definedName function="false" hidden="false" name="RV_GroupNames_and_All_users_Job_Title" vbProcedure="false">"Business Systems Analyst"</definedName>
    <definedName function="false" hidden="false" name="RV_GroupNames_and_All_users_LNFN" vbProcedure="false">"Not Assigned; Dotherow, Patti"</definedName>
    <definedName function="false" hidden="false" name="RV_Job_Title" vbProcedure="false">"Business Systems Analyst"</definedName>
    <definedName function="false" hidden="false" name="RV_LNFN" vbProcedure="false">"Dotherow, Patti"</definedName>
    <definedName function="false" hidden="false" name="s" vbProcedure="false">#REF!</definedName>
    <definedName function="false" hidden="false" name="SAP" vbProcedure="false">#REF!</definedName>
    <definedName function="false" hidden="false" name="Scope" vbProcedure="false">#REF!</definedName>
    <definedName function="false" hidden="false" name="Scope_Type" vbProcedure="false">'[7]Scope Description'!$A$2:$A$6</definedName>
    <definedName function="false" hidden="false" name="Short_Day" vbProcedure="false">"28"</definedName>
    <definedName function="false" hidden="false" name="Short_Month" vbProcedure="false">"01"</definedName>
    <definedName function="false" hidden="false" name="site_Name" vbProcedure="false">"SunTrust"</definedName>
    <definedName function="false" hidden="false" name="Source" vbProcedure="false">#REF!</definedName>
    <definedName function="false" hidden="false" name="Sprint_List" vbProcedure="false">'[3]Release Planning'!$C$5:$C$16</definedName>
    <definedName function="false" hidden="false" name="Supersedes" vbProcedure="false">"N/A"</definedName>
    <definedName function="false" hidden="false" name="TableLoadTypes" vbProcedure="false">'[8]Table List'!$W$1:$AA$1</definedName>
    <definedName function="false" hidden="false" name="targeting" vbProcedure="false">#REF!</definedName>
    <definedName function="false" hidden="false" name="TermOfNotice" vbProcedure="false">[1]technical!$A$26:$A$31</definedName>
    <definedName function="false" hidden="false" name="Test" vbProcedure="false">#REF!</definedName>
    <definedName function="false" hidden="false" name="test1" vbProcedure="false">#REF!</definedName>
    <definedName function="false" hidden="false" name="test2" vbProcedure="false">#REF!</definedName>
    <definedName function="false" hidden="false" name="Track_Picklist" vbProcedure="false">#REF!</definedName>
    <definedName function="false" hidden="false" name="TreasuryMappings" vbProcedure="false">'[9]feed repository '!#ref!</definedName>
    <definedName function="false" hidden="false" name="Treasury_Mappings" vbProcedure="false">'[9]feed repository '!#ref!</definedName>
    <definedName function="false" hidden="false" name="Two_Digit_Year" vbProcedure="false">"15"</definedName>
    <definedName function="false" hidden="false" name="Type" vbProcedure="false">#REF!</definedName>
    <definedName function="false" hidden="false" name="uio" vbProcedure="false">#REF!</definedName>
    <definedName function="false" hidden="false" name="Undefined" vbProcedure="false">"N/A"</definedName>
    <definedName function="false" hidden="false" name="Version" vbProcedure="false">"1"</definedName>
    <definedName function="false" hidden="false" name="VLookup_Level2" vbProcedure="false">"VLOOKUP(A2,'Level 2'!$D$2:$F$4585,3,FALSE)"</definedName>
    <definedName function="false" hidden="false" name="von" vbProcedure="false">#REF!</definedName>
    <definedName function="false" hidden="false" name="WR_All_users_Both" vbProcedure="false">"Not Assigned"</definedName>
    <definedName function="false" hidden="false" name="WR_All_users_Department" vbProcedure="false">"Not Assigned"</definedName>
    <definedName function="false" hidden="false" name="WR_All_users_Full_Name" vbProcedure="false">"Not Assigned"</definedName>
    <definedName function="false" hidden="false" name="WR_All_users_Job_Title" vbProcedure="false">"Not Assigned"</definedName>
    <definedName function="false" hidden="false" name="WR_All_users_LNFN" vbProcedure="false">"Not Assigned"</definedName>
    <definedName function="false" hidden="false" name="WR_Both" vbProcedure="false">"Not Assigned"</definedName>
    <definedName function="false" hidden="false" name="WR_Department" vbProcedure="false">"Not Assigned"</definedName>
    <definedName function="false" hidden="false" name="WR_Full_Name" vbProcedure="false">"Not Assigned"</definedName>
    <definedName function="false" hidden="false" name="WR_Groupname" vbProcedure="false">"Not Assigned"</definedName>
    <definedName function="false" hidden="false" name="WR_GroupNames_and_All_users_Both" vbProcedure="false">"Not Assigned; Not Assigned"</definedName>
    <definedName function="false" hidden="false" name="WR_GroupNames_and_All_users_Department" vbProcedure="false">"Not Assigned"</definedName>
    <definedName function="false" hidden="false" name="WR_GroupNames_and_All_users_Full_Name" vbProcedure="false">"Not Assigned; Not Assigned"</definedName>
    <definedName function="false" hidden="false" name="WR_GroupNames_and_All_users_Job_Title" vbProcedure="false">"Not Assigned"</definedName>
    <definedName function="false" hidden="false" name="WR_GroupNames_and_All_users_LNFN" vbProcedure="false">"Not Assigned; Not Assigned"</definedName>
    <definedName function="false" hidden="false" name="WR_Job_Title" vbProcedure="false">"Not Assigned"</definedName>
    <definedName function="false" hidden="false" name="WR_LNFN" vbProcedure="false">"Not Assigned"</definedName>
    <definedName function="false" hidden="false" name="xaxis" vbProcedure="false">OFFSET(#REF!,1,0,COUNTA(#REF!),1)</definedName>
    <definedName function="false" hidden="false" name="YES" vbProcedure="false">[1]technical!$A$3</definedName>
    <definedName function="false" hidden="false" name="YesNo" vbProcedure="false">[1]technical!$A$3:$A$4</definedName>
    <definedName function="false" hidden="false" name="yui" vbProcedure="false">#REF!</definedName>
    <definedName function="false" hidden="false" localSheetId="0" name="abt" vbProcedure="false">#REF!</definedName>
    <definedName function="false" hidden="false" localSheetId="0" name="afa" vbProcedure="false">#REF!</definedName>
    <definedName function="false" hidden="false" localSheetId="0" name="App_Type" vbProcedure="false">#REF!</definedName>
    <definedName function="false" hidden="false" localSheetId="0" name="aqe" vbProcedure="false">#REF!</definedName>
    <definedName function="false" hidden="false" localSheetId="0" name="aqwerq" vbProcedure="false">#REF!</definedName>
    <definedName function="false" hidden="false" localSheetId="0" name="asdf" vbProcedure="false">#REF!</definedName>
    <definedName function="false" hidden="false" localSheetId="0" name="asdfas" vbProcedure="false">#REF!</definedName>
    <definedName function="false" hidden="false" localSheetId="0" name="asdfasdf" vbProcedure="false">#REF!</definedName>
    <definedName function="false" hidden="false" localSheetId="0" name="CreatedBy" vbProcedure="false">#REF!</definedName>
    <definedName function="false" hidden="false" localSheetId="0" name="CreatedBy2" vbProcedure="false">#REF!</definedName>
    <definedName function="false" hidden="false" localSheetId="0" name="Data_Sensitivity" vbProcedure="false">#REF!</definedName>
    <definedName function="false" hidden="false" localSheetId="0" name="erhja" vbProcedure="false">#REF!</definedName>
    <definedName function="false" hidden="false" localSheetId="0" name="fsdfsdgdf" vbProcedure="false">#REF!</definedName>
    <definedName function="false" hidden="false" localSheetId="0" name="Implementation" vbProcedure="false">#REF!</definedName>
    <definedName function="false" hidden="false" localSheetId="0" name="Inbound_Outbound" vbProcedure="false">#REF!</definedName>
    <definedName function="false" hidden="false" localSheetId="0" name="iop" vbProcedure="false">#REF!</definedName>
    <definedName function="false" hidden="false" localSheetId="0" name="IP_Status" vbProcedure="false">#REF!</definedName>
    <definedName function="false" hidden="false" localSheetId="0" name="ityh" vbProcedure="false">#REF!</definedName>
    <definedName function="false" hidden="false" localSheetId="0" name="jryjrt" vbProcedure="false">#REF!</definedName>
    <definedName function="false" hidden="false" localSheetId="0" name="kyti" vbProcedure="false">#REF!</definedName>
    <definedName function="false" hidden="false" localSheetId="0" name="Level1_Picklist" vbProcedure="false">#REF!</definedName>
    <definedName function="false" hidden="false" localSheetId="0" name="LevelFit" vbProcedure="false">#REF!</definedName>
    <definedName function="false" hidden="false" localSheetId="0" name="LOE" vbProcedure="false">#REF!</definedName>
    <definedName function="false" hidden="false" localSheetId="0" name="OwnReq" vbProcedure="false">#REF!</definedName>
    <definedName function="false" hidden="false" localSheetId="0" name="OwnTech" vbProcedure="false">#REF!</definedName>
    <definedName function="false" hidden="false" localSheetId="0" name="ParticularRelease" vbProcedure="false">OFFSET(#REF!,1,0,MATCH("R1",#REF!,0),1)</definedName>
    <definedName function="false" hidden="false" localSheetId="0" name="qwe" vbProcedure="false">#REF!</definedName>
    <definedName function="false" hidden="false" localSheetId="0" name="Required" vbProcedure="false">#REF!</definedName>
    <definedName function="false" hidden="false" localSheetId="0" name="Req_Picklist" vbProcedure="false">#REF!</definedName>
    <definedName function="false" hidden="false" localSheetId="0" name="SAP" vbProcedure="false">#REF!</definedName>
    <definedName function="false" hidden="false" localSheetId="0" name="Scope" vbProcedure="false">#REF!</definedName>
    <definedName function="false" hidden="false" localSheetId="0" name="targeting" vbProcedure="false">#REF!</definedName>
    <definedName function="false" hidden="false" localSheetId="0" name="Test" vbProcedure="false">#REF!</definedName>
    <definedName function="false" hidden="false" localSheetId="0" name="test1" vbProcedure="false">#REF!</definedName>
    <definedName function="false" hidden="false" localSheetId="0" name="test2" vbProcedure="false">#REF!</definedName>
    <definedName function="false" hidden="false" localSheetId="0" name="Track_Picklist" vbProcedure="false">#REF!</definedName>
    <definedName function="false" hidden="false" localSheetId="0" name="TreasuryMappings" vbProcedure="false">'[9]feed repository '!#ref!</definedName>
    <definedName function="false" hidden="false" localSheetId="0" name="Treasury_Mappings" vbProcedure="false">'[9]feed repository '!#ref!</definedName>
    <definedName function="false" hidden="false" localSheetId="0" name="uio" vbProcedure="false">#REF!</definedName>
    <definedName function="false" hidden="false" localSheetId="0" name="yui" vbProcedure="false">#REF!</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A4" authorId="0">
      <text>
        <r>
          <rPr>
            <sz val="11"/>
            <color rgb="FF000000"/>
            <rFont val="Calibri"/>
            <family val="2"/>
            <charset val="1"/>
          </rPr>
          <t xml:space="preserve">Flag indicating if field exists in the "Field Mappings" sheet
</t>
        </r>
      </text>
    </comment>
    <comment ref="B4" authorId="0">
      <text>
        <r>
          <rPr>
            <sz val="11"/>
            <color rgb="FF000000"/>
            <rFont val="Calibri"/>
            <family val="2"/>
            <charset val="1"/>
          </rPr>
          <t xml:space="preserve">Description of any changes made to correct issues with detail provided on this sheet</t>
        </r>
      </text>
    </comment>
  </commentList>
</comments>
</file>

<file path=xl/comments5.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2"/>
            <charset val="1"/>
          </rPr>
          <t xml:space="preserve">8516806 (Mark Finnie)   :
</t>
        </r>
        <r>
          <rPr>
            <sz val="9"/>
            <color rgb="FF000000"/>
            <rFont val="Tahoma"/>
            <family val="2"/>
            <charset val="1"/>
          </rPr>
          <t xml:space="preserve">Value can be used to list objects in a predictable order that makes the most sense when considering how the objects are related to each other.</t>
        </r>
      </text>
    </comment>
    <comment ref="D1" authorId="0">
      <text>
        <r>
          <rPr>
            <sz val="11"/>
            <color rgb="FF000000"/>
            <rFont val="Calibri"/>
            <family val="2"/>
            <charset val="1"/>
          </rPr>
          <t xml:space="preserve">8516806 (Mark Finnie):
</t>
        </r>
        <r>
          <rPr>
            <sz val="9"/>
            <color rgb="FF000000"/>
            <rFont val="Tahoma"/>
            <family val="2"/>
            <charset val="1"/>
          </rPr>
          <t xml:space="preserve">The name of the Master Data Workbook sheet that object field information was sourced from (in addition to the source workbook, the detail from these sheets can also been found on this workbook's "DMW | Collateral Fields" sheet) </t>
        </r>
      </text>
    </comment>
    <comment ref="E1" authorId="0">
      <text>
        <r>
          <rPr>
            <sz val="11"/>
            <color rgb="FF000000"/>
            <rFont val="Calibri"/>
            <family val="2"/>
            <charset val="1"/>
          </rPr>
          <t xml:space="preserve">8516806 (Mark Finnie):
</t>
        </r>
        <r>
          <rPr>
            <sz val="9"/>
            <color rgb="FF000000"/>
            <rFont val="Tahoma"/>
            <family val="2"/>
            <charset val="1"/>
          </rPr>
          <t xml:space="preserve">Contains the name of the BigQuery "Raw" table to which object field data will be written as part of its downstream journey</t>
        </r>
      </text>
    </comment>
    <comment ref="F1" authorId="0">
      <text>
        <r>
          <rPr>
            <sz val="11"/>
            <color rgb="FF000000"/>
            <rFont val="Calibri"/>
            <family val="2"/>
            <charset val="1"/>
          </rPr>
          <t xml:space="preserve">8516806 (Mark Finnie):
</t>
        </r>
        <r>
          <rPr>
            <sz val="9"/>
            <color rgb="FF000000"/>
            <rFont val="Tahoma"/>
            <family val="2"/>
            <charset val="1"/>
          </rPr>
          <t xml:space="preserve">Contains the name of the BigQuery "Staging" table to which object field data will be written as part of its downstream journey</t>
        </r>
      </text>
    </comment>
    <comment ref="G1" authorId="0">
      <text>
        <r>
          <rPr>
            <sz val="11"/>
            <color rgb="FF000000"/>
            <rFont val="Calibri"/>
            <family val="2"/>
            <charset val="1"/>
          </rPr>
          <t xml:space="preserve">8516806 (Mark Finnie):  
</t>
        </r>
        <r>
          <rPr>
            <sz val="9"/>
            <color rgb="FF000000"/>
            <rFont val="Tahoma"/>
            <family val="2"/>
            <charset val="1"/>
          </rPr>
          <t xml:space="preserve">Contains the name of the BigQuery "Curated" table to which object field data will be written as part of its downstream journey</t>
        </r>
      </text>
    </comment>
    <comment ref="H1" authorId="0">
      <text>
        <r>
          <rPr>
            <sz val="11"/>
            <color rgb="FF000000"/>
            <rFont val="Calibri"/>
            <family val="2"/>
            <charset val="1"/>
          </rPr>
          <t xml:space="preserve">8516806 (Mark Finnie):
</t>
        </r>
        <r>
          <rPr>
            <sz val="9"/>
            <color rgb="FF000000"/>
            <rFont val="Tahoma"/>
            <family val="2"/>
            <charset val="1"/>
          </rPr>
          <t xml:space="preserve">Contains the name of the BigQuery "Consumption" view to which object field data will be written as part of its downstream journey</t>
        </r>
      </text>
    </comment>
  </commentList>
</comments>
</file>

<file path=xl/comments6.xml><?xml version="1.0" encoding="utf-8"?>
<comments xmlns="http://schemas.openxmlformats.org/spreadsheetml/2006/main" xmlns:xdr="http://schemas.openxmlformats.org/drawingml/2006/spreadsheetDrawing">
  <authors>
    <author> </author>
  </authors>
  <commentList>
    <comment ref="F2" authorId="0">
      <text>
        <r>
          <rPr>
            <sz val="11"/>
            <color rgb="FF000000"/>
            <rFont val="Calibri"/>
            <family val="2"/>
            <charset val="1"/>
          </rPr>
          <t xml:space="preserve">8516806 (Mark Finnie):
</t>
        </r>
        <r>
          <rPr>
            <sz val="9"/>
            <color rgb="FF000000"/>
            <rFont val="Tahoma"/>
            <family val="2"/>
            <charset val="1"/>
          </rPr>
          <t xml:space="preserve">Does a field with a matching Long Name value exist in the data master workbook?</t>
        </r>
      </text>
    </comment>
    <comment ref="G2" authorId="0">
      <text>
        <r>
          <rPr>
            <sz val="11"/>
            <color rgb="FF000000"/>
            <rFont val="Calibri"/>
            <family val="2"/>
            <charset val="1"/>
          </rPr>
          <t xml:space="preserve">8516806 (Mark Finnie):
</t>
        </r>
        <r>
          <rPr>
            <sz val="9"/>
            <color rgb="FF000000"/>
            <rFont val="Tahoma"/>
            <family val="2"/>
            <charset val="1"/>
          </rPr>
          <t xml:space="preserve">Contains a result of a VLOOKUP which returns a value (where available) which describes the purpose of a given field as defined in the Data Master Workbook.</t>
        </r>
      </text>
    </comment>
    <comment ref="H2" authorId="0">
      <text>
        <r>
          <rPr>
            <sz val="11"/>
            <color rgb="FF000000"/>
            <rFont val="Calibri"/>
            <family val="2"/>
            <charset val="1"/>
          </rPr>
          <t xml:space="preserve">8516806 (Mark Finnie):
</t>
        </r>
        <r>
          <rPr>
            <sz val="9"/>
            <color rgb="FF000000"/>
            <rFont val="Tahoma"/>
            <family val="2"/>
            <charset val="1"/>
          </rPr>
          <t xml:space="preserve">Indicates (where applicable) if a field is a Primary or Foreign key</t>
        </r>
      </text>
    </comment>
    <comment ref="I2" authorId="0">
      <text>
        <r>
          <rPr>
            <sz val="11"/>
            <color rgb="FF000000"/>
            <rFont val="Calibri"/>
            <family val="2"/>
            <charset val="1"/>
          </rPr>
          <t xml:space="preserve">8516806 (Mark Finnie):
</t>
        </r>
        <r>
          <rPr>
            <sz val="9"/>
            <color rgb="FF000000"/>
            <rFont val="Tahoma"/>
            <family val="2"/>
            <charset val="1"/>
          </rPr>
          <t xml:space="preserve">Indicates whether or not nCino allows the field's value to be set to NULL. The value shown here has been sourced from configuration data extracted from DEVPOC1 after it was configured to mirror the detail documented in the version of the Master Data Workbook which was frozen at the start of the current PI.</t>
        </r>
      </text>
    </comment>
    <comment ref="J2" authorId="0">
      <text>
        <r>
          <rPr>
            <sz val="11"/>
            <color rgb="FF000000"/>
            <rFont val="Calibri"/>
            <family val="2"/>
            <charset val="1"/>
          </rPr>
          <t xml:space="preserve">8516806 (Mark Finnie):
</t>
        </r>
        <r>
          <rPr>
            <sz val="9"/>
            <color rgb="FF000000"/>
            <rFont val="Tahoma"/>
            <family val="2"/>
            <charset val="1"/>
          </rPr>
          <t xml:space="preserve">Speciifies the field's data type in nCINO. The data types returned in this column use the internal Salesforce name for the data type and may differ from the name shown on the nCINO front-end.  The value shown here has been sourced from configuration data extracted from DEVPOC1 after it was configured to mirror the detail documented in the version of the Master Data Workbook which was frozen at the start of the current PI.</t>
        </r>
      </text>
    </comment>
    <comment ref="K2" authorId="0">
      <text>
        <r>
          <rPr>
            <sz val="11"/>
            <color rgb="FF000000"/>
            <rFont val="Calibri"/>
            <family val="2"/>
            <charset val="1"/>
          </rPr>
          <t xml:space="preserve">8516806 (Mark Finnie):
</t>
        </r>
        <r>
          <rPr>
            <sz val="9"/>
            <color rgb="FF000000"/>
            <rFont val="Tahoma"/>
            <family val="2"/>
            <charset val="1"/>
          </rPr>
          <t xml:space="preserve">If the field data type is analogous to string type then this column will hold the maximum number of characters that nCino will allow to be written to the field. The value shown here has been sourced from configuration data extracted from DEVPOC1 after it was configured to mirror the detail documented in the version of the Master Data Workbook which was frozen at the start of the current PI.</t>
        </r>
      </text>
    </comment>
    <comment ref="L2" authorId="0">
      <text>
        <r>
          <rPr>
            <sz val="11"/>
            <color rgb="FF000000"/>
            <rFont val="Calibri"/>
            <family val="2"/>
            <charset val="1"/>
          </rPr>
          <t xml:space="preserve">8516806 (Mark Finnie):
</t>
        </r>
        <r>
          <rPr>
            <sz val="9"/>
            <color rgb="FF000000"/>
            <rFont val="Tahoma"/>
            <family val="2"/>
            <charset val="1"/>
          </rPr>
          <t xml:space="preserve">If the field data type is analogous to a number type, then this column will hold the number of digits allowed on the left-hand-side of the decimal place. The value shown here has been sourced from configuration data extracted from DEVPOC1 after it was configured to mirror the detail documented in the version of the Master Data Workbook which was frozen at the start of the current PI.</t>
        </r>
      </text>
    </comment>
    <comment ref="M2" authorId="0">
      <text>
        <r>
          <rPr>
            <sz val="11"/>
            <color rgb="FF000000"/>
            <rFont val="Calibri"/>
            <family val="2"/>
            <charset val="1"/>
          </rPr>
          <t xml:space="preserve">8516806 (Mark Finnie):
</t>
        </r>
        <r>
          <rPr>
            <sz val="9"/>
            <color rgb="FF000000"/>
            <rFont val="Tahoma"/>
            <family val="2"/>
            <charset val="1"/>
          </rPr>
          <t xml:space="preserve">If the field data type is analogous to a number type, then this column will hold the number of digits allowed on the right-hand-side of the decimal place. The value shown here has been sourced from configuration data extracted from DEVPOC1 after it was configured to mirror the detail documented in the version of the Master Data Workbook which was frozen at the start of the current PI. </t>
        </r>
      </text>
    </comment>
    <comment ref="N2" authorId="0">
      <text>
        <r>
          <rPr>
            <sz val="11"/>
            <color rgb="FF000000"/>
            <rFont val="Calibri"/>
            <family val="2"/>
            <charset val="1"/>
          </rPr>
          <t xml:space="preserve">8516806 (Mark Finnie):
</t>
        </r>
        <r>
          <rPr>
            <sz val="9"/>
            <color rgb="FF000000"/>
            <rFont val="Tahoma"/>
            <family val="2"/>
            <charset val="1"/>
          </rPr>
          <t xml:space="preserve">This column contains a concatination of the values contained in the 4 preceding columns.  It forms a key which has been replicated on the "Data Type Conversion Lookup" worksheet.  It is used as a convenient way to cross reference equivalent BigQuery data type information defined on that worksheet.</t>
        </r>
      </text>
    </comment>
  </commentList>
</comments>
</file>

<file path=xl/sharedStrings.xml><?xml version="1.0" encoding="utf-8"?>
<sst xmlns="http://schemas.openxmlformats.org/spreadsheetml/2006/main" count="19992" uniqueCount="3294">
  <si>
    <t xml:space="preserve">Downstream Mapping - Collateral Data (v1.0)</t>
  </si>
  <si>
    <t xml:space="preserve">Date</t>
  </si>
  <si>
    <t xml:space="preserve">Name</t>
  </si>
  <si>
    <t xml:space="preserve">Role</t>
  </si>
  <si>
    <t xml:space="preserve">Version</t>
  </si>
  <si>
    <t xml:space="preserve">Change</t>
  </si>
  <si>
    <t xml:space="preserve">Sarah Keane</t>
  </si>
  <si>
    <t xml:space="preserve">Data Analyst</t>
  </si>
  <si>
    <t xml:space="preserve">v1.0</t>
  </si>
  <si>
    <t xml:space="preserve">Initial work-in-progress version using PI4 object baseline</t>
  </si>
  <si>
    <t xml:space="preserve">Purpose of this mapping document:</t>
  </si>
  <si>
    <t xml:space="preserve">1) Document dowstream data mappings for Facilities &amp; Limits Data from nCino to dependent source systems</t>
  </si>
  <si>
    <t xml:space="preserve">Review</t>
  </si>
  <si>
    <t xml:space="preserve">This document must be signed off by the following stakeholders (this list can be amended depending on system):</t>
  </si>
  <si>
    <t xml:space="preserve">1) CCS</t>
  </si>
  <si>
    <t xml:space="preserve">2) Source System SME</t>
  </si>
  <si>
    <t xml:space="preserve">3) Solutions architect</t>
  </si>
  <si>
    <t xml:space="preserve">4) Other Stakeholders</t>
  </si>
  <si>
    <t xml:space="preserve">Please Note:</t>
  </si>
  <si>
    <t xml:space="preserve">The following objects are not identified as required. However if we end up migrating data to them, or CBDW determine that they require them, they will need to come back in scope:
LLC_BI__Policy_Exception__c
LLC_BI__Policy_Exception_Mitigation_Reason__c
LLC_BI__Policy_Exception_Template__c</t>
  </si>
  <si>
    <t xml:space="preserve"> • This template has been reviewed and agreed between the DA Team and the Dev team, any changes to this template are subject to change control. If you have any suggested changes, please contact Nicole Roberts</t>
  </si>
  <si>
    <t xml:space="preserve"> • This template can be found @ https://confluence.devops.lloydsbanking.com/display/CCTR/Reference+Material</t>
  </si>
  <si>
    <t xml:space="preserve">Sheet</t>
  </si>
  <si>
    <t xml:space="preserve">Descripton</t>
  </si>
  <si>
    <t xml:space="preserve">nCino | Object-Level Info</t>
  </si>
  <si>
    <t xml:space="preserve">This worksheet details which nCino objects this mapping document covers alongside key details associated with those objects.
Much of this detail is referenced on the main "nCino | Field Mappings" sheet via VLOOKUP (target BigQuery Table/View names, etc).  
Many of the column headers on this sheet contain notes that provide further information about the data contained in that column.</t>
  </si>
  <si>
    <t xml:space="preserve">nCino | Field Mappings</t>
  </si>
  <si>
    <t xml:space="preserve">This worksheet contains the actual field mapping data.  
It lists the fields that belong to each nCINO Collateral object and how they should be processed as part of their downstream journey, including table/view names, field names and appropriate data types.   
This data has been sourced from configuration data extracted from DEVPOC1 after it was configured to mirror the detail documented in the version of the Master Data Workbook which was frozen at the start of the current PI - the "Exists in DMW?" column indicates if a given field is documented in the Data Master Workbook (not all of them are).
Many of the column headers on this sheet contain notes that provide further information about the data contained in that column.</t>
  </si>
  <si>
    <t xml:space="preserve">Kafka | Field Mappings</t>
  </si>
  <si>
    <r>
      <rPr>
        <sz val="11"/>
        <color rgb="FF000000"/>
        <rFont val="Calibri"/>
        <family val="2"/>
        <charset val="1"/>
      </rPr>
      <t xml:space="preserve">This worksheet contains additional field mappings covering data attributes supplied by the Kafka service when it sends nCino object data to the downstream pipeline. 
These mappings should be considered </t>
    </r>
    <r>
      <rPr>
        <b val="true"/>
        <u val="single"/>
        <sz val="11"/>
        <color rgb="FF000000"/>
        <rFont val="Calibri"/>
        <family val="2"/>
        <charset val="1"/>
      </rPr>
      <t xml:space="preserve">in addition</t>
    </r>
    <r>
      <rPr>
        <sz val="11"/>
        <color rgb="FF000000"/>
        <rFont val="Calibri"/>
        <family val="2"/>
        <charset val="1"/>
      </rPr>
      <t xml:space="preserve"> to the mappings detailed on the "nCino | Field Mappings" sheet and apply to each and every object type (all 9 Collateral objects in this instance).</t>
    </r>
  </si>
  <si>
    <t xml:space="preserve">nCino | BigQuery Type Lookup</t>
  </si>
  <si>
    <t xml:space="preserve">This sheet details how to covert to the equivalent BigQuery data type attributes from  a given set of nCINO data type attributes. 
The main "nCino | Field Mappings" sheet references this detail via VLOOKUP to the shared "Data Type Conversion Key" value.</t>
  </si>
  <si>
    <t xml:space="preserve">nCino | Pick List Values</t>
  </si>
  <si>
    <t xml:space="preserve">This sheet contains the values configured for each nCino field of type "PickList".
This data has been sourced from configuration data extracted from DEVPOC1 after it was configured to mirror the detail documented in the version of the Master Data Workbook which was frozen at the start of the current PI.</t>
  </si>
  <si>
    <t xml:space="preserve">DMW | Collateral Fields</t>
  </si>
  <si>
    <t xml:space="preserve">This worksheet contains  the Collateral field information provided in the Data Master Workbook that was frozen at the start of the current PI.   
The first couple of columns were added by Mark Finnie as part of a reconciliation exercise to check the fields in the DMW exist on DEVPOC1  (none were missing but some of the names weren't 100% correct so had to be slightly altered to get things fully matched).
</t>
  </si>
  <si>
    <t xml:space="preserve">DMW | Collateral Types</t>
  </si>
  <si>
    <t xml:space="preserve">This worksheet contains additional Collateral Type information provided in the Data Master Workbook that was frozen at the start of the current PI.   </t>
  </si>
  <si>
    <t xml:space="preserve">Note: </t>
  </si>
  <si>
    <t xml:space="preserve">All objects are included in the mappings, however the following objects are not identified as required for IRIS. Although if we end up migrating data to them, or CBDW determines that they require them, they will need to come back in scope:
LLC_BI__Policy_Exception__c
LLC_BI__Policy_Exception_Mitigation_Reason__c
LLC_BI__Policy_Exception_Template__c</t>
  </si>
  <si>
    <t xml:space="preserve">nCino Name</t>
  </si>
  <si>
    <t xml:space="preserve">nCino Label</t>
  </si>
  <si>
    <t xml:space="preserve">Display Order</t>
  </si>
  <si>
    <t xml:space="preserve">DMW Sheet Name</t>
  </si>
  <si>
    <t xml:space="preserve">Raw Table  Name</t>
  </si>
  <si>
    <t xml:space="preserve">Staging Table Name</t>
  </si>
  <si>
    <t xml:space="preserve">Curated Table Name</t>
  </si>
  <si>
    <t xml:space="preserve">Consumption View Name</t>
  </si>
  <si>
    <t xml:space="preserve">Description</t>
  </si>
  <si>
    <t xml:space="preserve">LLC_BI__Loan__c</t>
  </si>
  <si>
    <t xml:space="preserve">Facility</t>
  </si>
  <si>
    <t xml:space="preserve">Facility (Loan)</t>
  </si>
  <si>
    <t xml:space="preserve">The Loan Object captures facility or mutiple facilities information which can then be aggregated to a deal level</t>
  </si>
  <si>
    <t xml:space="preserve">LLC_BI__Legal_Entities__c</t>
  </si>
  <si>
    <t xml:space="preserve">Entity Involvement</t>
  </si>
  <si>
    <t xml:space="preserve">The Entity Involvement Object contains information about the associations between relationships and loans.</t>
  </si>
  <si>
    <t xml:space="preserve">LLC_BI__Policy_Exception__c</t>
  </si>
  <si>
    <t xml:space="preserve">Policy Exception</t>
  </si>
  <si>
    <t xml:space="preserve">LLC_BI__Policy_Exception_Mitigation_Reason__c</t>
  </si>
  <si>
    <t xml:space="preserve">Policy Exception Mitigation Reason</t>
  </si>
  <si>
    <t xml:space="preserve">PolicyExceptionMitigationReason</t>
  </si>
  <si>
    <t xml:space="preserve">The Policy Exception Mitigation Reason Object is used to store the Policy Exception Mitigation Reasons that will be presented to the user during the policy exception process.</t>
  </si>
  <si>
    <t xml:space="preserve">LLC_BI__Policy_Exception_Template__c</t>
  </si>
  <si>
    <t xml:space="preserve">Policy Exception Template</t>
  </si>
  <si>
    <t xml:space="preserve">The Policy Exception Object is used to store Policy Exception templates. The content of the object is created by an Administrator. The template defines the options that are available when a policy exception is added by a user.</t>
  </si>
  <si>
    <t xml:space="preserve">CCS_Cardholder__c</t>
  </si>
  <si>
    <t xml:space="preserve">Cardholder</t>
  </si>
  <si>
    <t xml:space="preserve">The Cardholder Object is used to capture the cardholder's details of a card facility</t>
  </si>
  <si>
    <t xml:space="preserve">CCS_Limit__c</t>
  </si>
  <si>
    <t xml:space="preserve">Limit</t>
  </si>
  <si>
    <t xml:space="preserve">nCINO</t>
  </si>
  <si>
    <t xml:space="preserve">Raw Table</t>
  </si>
  <si>
    <t xml:space="preserve">Staging Table</t>
  </si>
  <si>
    <t xml:space="preserve">Curated Table</t>
  </si>
  <si>
    <t xml:space="preserve">Consumption View</t>
  </si>
  <si>
    <t xml:space="preserve">Object Name</t>
  </si>
  <si>
    <t xml:space="preserve">Object Label</t>
  </si>
  <si>
    <t xml:space="preserve">Field Long Name</t>
  </si>
  <si>
    <t xml:space="preserve">Field Short Name</t>
  </si>
  <si>
    <t xml:space="preserve">Field Label</t>
  </si>
  <si>
    <t xml:space="preserve">Exists in DMW?</t>
  </si>
  <si>
    <t xml:space="preserve">DMW Field Description</t>
  </si>
  <si>
    <t xml:space="preserve">Key Type</t>
  </si>
  <si>
    <t xml:space="preserve">Nullable?</t>
  </si>
  <si>
    <t xml:space="preserve">Field Type</t>
  </si>
  <si>
    <t xml:space="preserve">String Length</t>
  </si>
  <si>
    <t xml:space="preserve">Numeric Precision</t>
  </si>
  <si>
    <t xml:space="preserve">Numeric Scale</t>
  </si>
  <si>
    <t xml:space="preserve">Data Type Conversion Key</t>
  </si>
  <si>
    <t xml:space="preserve">Table Name </t>
  </si>
  <si>
    <t xml:space="preserve">Field Name</t>
  </si>
  <si>
    <t xml:space="preserve">Table Name</t>
  </si>
  <si>
    <t xml:space="preserve">View Name</t>
  </si>
  <si>
    <t xml:space="preserve">Max Elements in Array</t>
  </si>
  <si>
    <t xml:space="preserve">CCS_Cardholder__c.CCS_Country_Code__c</t>
  </si>
  <si>
    <t xml:space="preserve">CCS_Country_Code__c</t>
  </si>
  <si>
    <t xml:space="preserve">Country Code</t>
  </si>
  <si>
    <t xml:space="preserve">yes</t>
  </si>
  <si>
    <t xml:space="preserve">double</t>
  </si>
  <si>
    <t xml:space="preserve">CCS_Cardholder__c.CCS_Date_of_Birth__c</t>
  </si>
  <si>
    <t xml:space="preserve">CCS_Date_of_Birth__c</t>
  </si>
  <si>
    <t xml:space="preserve">Date of Birth</t>
  </si>
  <si>
    <t xml:space="preserve">date</t>
  </si>
  <si>
    <t xml:space="preserve">CCS_Cardholder__c.CCS_Email__c</t>
  </si>
  <si>
    <t xml:space="preserve">CCS_Email__c</t>
  </si>
  <si>
    <t xml:space="preserve">Email</t>
  </si>
  <si>
    <t xml:space="preserve">email</t>
  </si>
  <si>
    <t xml:space="preserve">CCS_Cardholder__c.CCS_Facility_ID__c</t>
  </si>
  <si>
    <t xml:space="preserve">CCS_Facility_ID__c</t>
  </si>
  <si>
    <t xml:space="preserve">Facility ID</t>
  </si>
  <si>
    <t xml:space="preserve">no</t>
  </si>
  <si>
    <t xml:space="preserve">reference(LLC_BI__Loan__c)</t>
  </si>
  <si>
    <t xml:space="preserve">CCS_Cardholder__c.CCS_First_Name__c</t>
  </si>
  <si>
    <t xml:space="preserve">CCS_First_Name__c</t>
  </si>
  <si>
    <t xml:space="preserve">First Name</t>
  </si>
  <si>
    <t xml:space="preserve">string</t>
  </si>
  <si>
    <t xml:space="preserve">CCS_Cardholder__c.CCS_Is_Card_Needed__c</t>
  </si>
  <si>
    <t xml:space="preserve">CCS_Is_Card_Needed__c</t>
  </si>
  <si>
    <t xml:space="preserve">Is Card Needed?</t>
  </si>
  <si>
    <t xml:space="preserve">picklist</t>
  </si>
  <si>
    <t xml:space="preserve">CCS_Cardholder__c.CCS_Last_Name__c</t>
  </si>
  <si>
    <t xml:space="preserve">CCS_Last_Name__c</t>
  </si>
  <si>
    <t xml:space="preserve">Last Name</t>
  </si>
  <si>
    <t xml:space="preserve">CCS_Cardholder__c.CCS_Level_of_Control__c</t>
  </si>
  <si>
    <t xml:space="preserve">CCS_Level_of_Control__c</t>
  </si>
  <si>
    <t xml:space="preserve">Level of Control</t>
  </si>
  <si>
    <t xml:space="preserve">CCS_Cardholder__c.CCS_Limit__c</t>
  </si>
  <si>
    <t xml:space="preserve">Limit (Â£)</t>
  </si>
  <si>
    <t xml:space="preserve">currency</t>
  </si>
  <si>
    <t xml:space="preserve">CCS_Cardholder__c.CCS_Mobile_Number__c</t>
  </si>
  <si>
    <t xml:space="preserve">CCS_Mobile_Number__c</t>
  </si>
  <si>
    <t xml:space="preserve">Mobile Number</t>
  </si>
  <si>
    <t xml:space="preserve">phone</t>
  </si>
  <si>
    <t xml:space="preserve">CCS_Cardholder__c.CCS_Number_of_Cards__c</t>
  </si>
  <si>
    <t xml:space="preserve">CCS_Number_of_Cards__c</t>
  </si>
  <si>
    <t xml:space="preserve">Number of Cards</t>
  </si>
  <si>
    <t xml:space="preserve">CCS_Cardholder__c.CCS_Title__c</t>
  </si>
  <si>
    <t xml:space="preserve">CCS_Title__c</t>
  </si>
  <si>
    <t xml:space="preserve">Title</t>
  </si>
  <si>
    <t xml:space="preserve">CCS_Cardholder__c.ConnectionReceivedId</t>
  </si>
  <si>
    <t xml:space="preserve">ConnectionReceivedId</t>
  </si>
  <si>
    <t xml:space="preserve">Received Connection ID</t>
  </si>
  <si>
    <t xml:space="preserve">reference(PartnerNetworkConnection)</t>
  </si>
  <si>
    <t xml:space="preserve">CCS_Cardholder__c.ConnectionSentId</t>
  </si>
  <si>
    <t xml:space="preserve">ConnectionSentId</t>
  </si>
  <si>
    <t xml:space="preserve">Sent Connection ID</t>
  </si>
  <si>
    <t xml:space="preserve">CCS_Cardholder__c.CreatedById</t>
  </si>
  <si>
    <t xml:space="preserve">CreatedById</t>
  </si>
  <si>
    <t xml:space="preserve">Created By ID</t>
  </si>
  <si>
    <t xml:space="preserve">reference(User)</t>
  </si>
  <si>
    <t xml:space="preserve">CCS_Cardholder__c.CreatedDate</t>
  </si>
  <si>
    <t xml:space="preserve">CreatedDate</t>
  </si>
  <si>
    <t xml:space="preserve">Created Date</t>
  </si>
  <si>
    <t xml:space="preserve">datetime</t>
  </si>
  <si>
    <t xml:space="preserve">CCS_Cardholder__c.CurrencyIsoCode</t>
  </si>
  <si>
    <t xml:space="preserve">CurrencyIsoCode</t>
  </si>
  <si>
    <t xml:space="preserve">Currency ISO Code</t>
  </si>
  <si>
    <t xml:space="preserve">CCS_Cardholder__c.Id</t>
  </si>
  <si>
    <t xml:space="preserve">Id</t>
  </si>
  <si>
    <t xml:space="preserve">Record ID</t>
  </si>
  <si>
    <t xml:space="preserve">id</t>
  </si>
  <si>
    <t xml:space="preserve">CCS_Cardholder__c.IsDeleted</t>
  </si>
  <si>
    <t xml:space="preserve">IsDeleted</t>
  </si>
  <si>
    <t xml:space="preserve">Deleted</t>
  </si>
  <si>
    <t xml:space="preserve">boolean</t>
  </si>
  <si>
    <t xml:space="preserve">CCS_Cardholder__c.LastActivityDate</t>
  </si>
  <si>
    <t xml:space="preserve">LastActivityDate</t>
  </si>
  <si>
    <t xml:space="preserve">Last Activity Date</t>
  </si>
  <si>
    <t xml:space="preserve">CCS_Cardholder__c.LastModifiedById</t>
  </si>
  <si>
    <t xml:space="preserve">LastModifiedById</t>
  </si>
  <si>
    <t xml:space="preserve">Last Modified By ID</t>
  </si>
  <si>
    <t xml:space="preserve">CCS_Cardholder__c.LastModifiedDate</t>
  </si>
  <si>
    <t xml:space="preserve">LastModifiedDate</t>
  </si>
  <si>
    <t xml:space="preserve">Last Modified Date</t>
  </si>
  <si>
    <t xml:space="preserve">CCS_Cardholder__c.LastReferencedDate</t>
  </si>
  <si>
    <t xml:space="preserve">LastReferencedDate</t>
  </si>
  <si>
    <t xml:space="preserve">Last Referenced Date</t>
  </si>
  <si>
    <t xml:space="preserve">CCS_Cardholder__c.LastViewedDate</t>
  </si>
  <si>
    <t xml:space="preserve">LastViewedDate</t>
  </si>
  <si>
    <t xml:space="preserve">Last Viewed Date</t>
  </si>
  <si>
    <t xml:space="preserve">CCS_Cardholder__c.Name</t>
  </si>
  <si>
    <t xml:space="preserve">CCS_Cardholder__c.SystemModstamp</t>
  </si>
  <si>
    <t xml:space="preserve">SystemModstamp</t>
  </si>
  <si>
    <t xml:space="preserve">System Modstamp</t>
  </si>
  <si>
    <t xml:space="preserve">CCS_Limit__c.CCS_Amount__c</t>
  </si>
  <si>
    <t xml:space="preserve">CCS_Amount__c</t>
  </si>
  <si>
    <t xml:space="preserve">Amount</t>
  </si>
  <si>
    <t xml:space="preserve">CCS_Limit__c.CCS_Current_Limit__c</t>
  </si>
  <si>
    <t xml:space="preserve">CCS_Current_Limit__c</t>
  </si>
  <si>
    <t xml:space="preserve">Current Limit</t>
  </si>
  <si>
    <t xml:space="preserve">CCS_Limit__c.CCS_Expiry_Date__c</t>
  </si>
  <si>
    <t xml:space="preserve">CCS_Expiry_Date__c</t>
  </si>
  <si>
    <t xml:space="preserve">Expiry Date</t>
  </si>
  <si>
    <t xml:space="preserve">CCS_Limit__c.CCS_Facility__c</t>
  </si>
  <si>
    <t xml:space="preserve">CCS_Facility__c</t>
  </si>
  <si>
    <t xml:space="preserve">CCS_Limit__c.CCS_Is_this_a_Temporary_Amendment__c</t>
  </si>
  <si>
    <t xml:space="preserve">CCS_Is_this_a_Temporary_Amendment__c</t>
  </si>
  <si>
    <t xml:space="preserve">Is this a Temporary Amendment</t>
  </si>
  <si>
    <t xml:space="preserve">CCS_Limit__c.CCS_Proposed_Limit__c</t>
  </si>
  <si>
    <t xml:space="preserve">CCS_Proposed_Limit__c</t>
  </si>
  <si>
    <t xml:space="preserve">Proposed Limit</t>
  </si>
  <si>
    <t xml:space="preserve">CCS_Limit__c.CCS_Start_Date__c</t>
  </si>
  <si>
    <t xml:space="preserve">CCS_Start_Date__c</t>
  </si>
  <si>
    <t xml:space="preserve">Start Date</t>
  </si>
  <si>
    <t xml:space="preserve">CCS_Limit__c.CCS_Tenor__c</t>
  </si>
  <si>
    <t xml:space="preserve">CCS_Tenor__c</t>
  </si>
  <si>
    <t xml:space="preserve">Tenor</t>
  </si>
  <si>
    <t xml:space="preserve">CCS_Limit__c.CCS_Utilisation__c</t>
  </si>
  <si>
    <t xml:space="preserve">CCS_Utilisation__c</t>
  </si>
  <si>
    <t xml:space="preserve">Utilisation</t>
  </si>
  <si>
    <t xml:space="preserve">CCS_Limit__c.ConnectionReceivedId</t>
  </si>
  <si>
    <t xml:space="preserve">CCS_Limit__c.ConnectionSentId</t>
  </si>
  <si>
    <t xml:space="preserve">CCS_Limit__c.CreatedById</t>
  </si>
  <si>
    <t xml:space="preserve">CCS_Limit__c.CreatedDate</t>
  </si>
  <si>
    <t xml:space="preserve">CCS_Limit__c.CurrencyIsoCode</t>
  </si>
  <si>
    <t xml:space="preserve">CCS_Limit__c.Id</t>
  </si>
  <si>
    <t xml:space="preserve">CCS_Limit__c.IsDeleted</t>
  </si>
  <si>
    <t xml:space="preserve">CCS_Limit__c.LastModifiedById</t>
  </si>
  <si>
    <t xml:space="preserve">CCS_Limit__c.LastModifiedDate</t>
  </si>
  <si>
    <t xml:space="preserve">CCS_Limit__c.Name</t>
  </si>
  <si>
    <t xml:space="preserve">Limit Name</t>
  </si>
  <si>
    <t xml:space="preserve">CCS_Limit__c.SystemModstamp</t>
  </si>
  <si>
    <t xml:space="preserve">LLC_BI__Legal_Entities__c.cm_Has_Deposit__c</t>
  </si>
  <si>
    <t xml:space="preserve">cm_Has_Deposit__c</t>
  </si>
  <si>
    <t xml:space="preserve">Has Deposit</t>
  </si>
  <si>
    <t xml:space="preserve">LLC_BI__Legal_Entities__c.ConnectionReceivedId</t>
  </si>
  <si>
    <t xml:space="preserve">LLC_BI__Legal_Entities__c.ConnectionSentId</t>
  </si>
  <si>
    <t xml:space="preserve">LLC_BI__Legal_Entities__c.CreatedById</t>
  </si>
  <si>
    <t xml:space="preserve">LLC_BI__Legal_Entities__c.CreatedDate</t>
  </si>
  <si>
    <t xml:space="preserve">LLC_BI__Legal_Entities__c.CurrencyIsoCode</t>
  </si>
  <si>
    <t xml:space="preserve">LLC_BI__Legal_Entities__c.Id</t>
  </si>
  <si>
    <t xml:space="preserve">LLC_BI__Legal_Entities__c.Integration_Source__c</t>
  </si>
  <si>
    <t xml:space="preserve">Integration_Source__c</t>
  </si>
  <si>
    <t xml:space="preserve">Integration Source</t>
  </si>
  <si>
    <t xml:space="preserve">LLC_BI__Legal_Entities__c.IsDeleted</t>
  </si>
  <si>
    <t xml:space="preserve">LLC_BI__Legal_Entities__c.LastModifiedById</t>
  </si>
  <si>
    <t xml:space="preserve">LLC_BI__Legal_Entities__c.LastModifiedDate</t>
  </si>
  <si>
    <t xml:space="preserve">LLC_BI__Legal_Entities__c.LLC_BI__Account__c</t>
  </si>
  <si>
    <t xml:space="preserve">LLC_BI__Account__c</t>
  </si>
  <si>
    <t xml:space="preserve">Relationship Name</t>
  </si>
  <si>
    <t xml:space="preserve">reference(Account)</t>
  </si>
  <si>
    <t xml:space="preserve">LLC_BI__Legal_Entities__c.LLC_BI__Address__c</t>
  </si>
  <si>
    <t xml:space="preserve">LLC_BI__Address__c</t>
  </si>
  <si>
    <t xml:space="preserve">Address</t>
  </si>
  <si>
    <t xml:space="preserve">LLC_BI__Legal_Entities__c.LLC_BI__Borrower_Type__c</t>
  </si>
  <si>
    <t xml:space="preserve">LLC_BI__Borrower_Type__c</t>
  </si>
  <si>
    <t xml:space="preserve">Borrower Type</t>
  </si>
  <si>
    <t xml:space="preserve">LLC_BI__Legal_Entities__c.LLC_BI__Contingent_Amount__c</t>
  </si>
  <si>
    <t xml:space="preserve">LLC_BI__Contingent_Amount__c</t>
  </si>
  <si>
    <t xml:space="preserve">Contingent Amount</t>
  </si>
  <si>
    <t xml:space="preserve">LLC_BI__Legal_Entities__c.LLC_BI__Contingent_Type__c</t>
  </si>
  <si>
    <t xml:space="preserve">LLC_BI__Contingent_Type__c</t>
  </si>
  <si>
    <t xml:space="preserve">Contingent Type</t>
  </si>
  <si>
    <t xml:space="preserve">LLC_BI__Legal_Entities__c.LLC_BI__Deposit__c</t>
  </si>
  <si>
    <t xml:space="preserve">LLC_BI__Deposit__c</t>
  </si>
  <si>
    <t xml:space="preserve">Deposit</t>
  </si>
  <si>
    <t xml:space="preserve">reference(LLC_BI__Deposit__c)</t>
  </si>
  <si>
    <t xml:space="preserve">LLC_BI__Legal_Entities__c.LLC_BI__Doing_Business_As__c</t>
  </si>
  <si>
    <t xml:space="preserve">LLC_BI__Doing_Business_As__c</t>
  </si>
  <si>
    <t xml:space="preserve">Doing Business As</t>
  </si>
  <si>
    <t xml:space="preserve">LLC_BI__Legal_Entities__c.LLC_BI__Entity_Type__c</t>
  </si>
  <si>
    <t xml:space="preserve">LLC_BI__Entity_Type__c</t>
  </si>
  <si>
    <t xml:space="preserve">Entity Type</t>
  </si>
  <si>
    <t xml:space="preserve">LLC_BI__Legal_Entities__c.LLC_BI__Exclude_From_Account_Exposure__c</t>
  </si>
  <si>
    <t xml:space="preserve">LLC_BI__Exclude_From_Account_Exposure__c</t>
  </si>
  <si>
    <t xml:space="preserve">-D Exclude From Account Exposure</t>
  </si>
  <si>
    <t xml:space="preserve">LLC_BI__Legal_Entities__c.LLC_BI__Exclude_From_Product_Package_Exposure__c</t>
  </si>
  <si>
    <t xml:space="preserve">LLC_BI__Exclude_From_Product_Package_Exposure__c</t>
  </si>
  <si>
    <t xml:space="preserve">-D Exclude From Product Package Exposure</t>
  </si>
  <si>
    <t xml:space="preserve">LLC_BI__Legal_Entities__c.LLC_BI__Guarantee_Effective_Date__c</t>
  </si>
  <si>
    <t xml:space="preserve">LLC_BI__Guarantee_Effective_Date__c</t>
  </si>
  <si>
    <t xml:space="preserve">Guarantee Effective Date</t>
  </si>
  <si>
    <t xml:space="preserve">LLC_BI__Legal_Entities__c.LLC_BI__Guarantee_End_Date__c</t>
  </si>
  <si>
    <t xml:space="preserve">LLC_BI__Guarantee_End_Date__c</t>
  </si>
  <si>
    <t xml:space="preserve">Guarantee End Date</t>
  </si>
  <si>
    <t xml:space="preserve">LLC_BI__Legal_Entities__c.LLC_BI__Guarantee_Limit__c</t>
  </si>
  <si>
    <t xml:space="preserve">LLC_BI__Guarantee_Limit__c</t>
  </si>
  <si>
    <t xml:space="preserve">Limited Guarantee Amount</t>
  </si>
  <si>
    <t xml:space="preserve">LLC_BI__Legal_Entities__c.LLC_BI__Guaranty_Amount__c</t>
  </si>
  <si>
    <t xml:space="preserve">LLC_BI__Guaranty_Amount__c</t>
  </si>
  <si>
    <t xml:space="preserve">Guarantee Type</t>
  </si>
  <si>
    <t xml:space="preserve">LLC_BI__Legal_Entities__c.LLC_BI__HMDA_Applicant_Type__c</t>
  </si>
  <si>
    <t xml:space="preserve">LLC_BI__HMDA_Applicant_Type__c</t>
  </si>
  <si>
    <t xml:space="preserve">HMDA Applicant</t>
  </si>
  <si>
    <t xml:space="preserve">LLC_BI__Legal_Entities__c.LLC_BI__HMDA_Ethnicity__c</t>
  </si>
  <si>
    <t xml:space="preserve">LLC_BI__HMDA_Ethnicity__c</t>
  </si>
  <si>
    <t xml:space="preserve">Ethnicity</t>
  </si>
  <si>
    <t xml:space="preserve">LLC_BI__Legal_Entities__c.LLC_BI__HMDA_Income__c</t>
  </si>
  <si>
    <t xml:space="preserve">LLC_BI__HMDA_Income__c</t>
  </si>
  <si>
    <t xml:space="preserve">Income of Applicant (In Thousands)</t>
  </si>
  <si>
    <t xml:space="preserve">LLC_BI__Legal_Entities__c.LLC_BI__HMDA_Not_Provided__c</t>
  </si>
  <si>
    <t xml:space="preserve">LLC_BI__HMDA_Not_Provided__c</t>
  </si>
  <si>
    <t xml:space="preserve">I do not wish to supply this information</t>
  </si>
  <si>
    <t xml:space="preserve">LLC_BI__Legal_Entities__c.LLC_BI__HMDA_Race__c</t>
  </si>
  <si>
    <t xml:space="preserve">LLC_BI__HMDA_Race__c</t>
  </si>
  <si>
    <t xml:space="preserve">Race - May select up to five</t>
  </si>
  <si>
    <t xml:space="preserve">multipicklist</t>
  </si>
  <si>
    <t xml:space="preserve">LLC_BI__Legal_Entities__c.LLC_BI__HMDA_Sex__c</t>
  </si>
  <si>
    <t xml:space="preserve">LLC_BI__HMDA_Sex__c</t>
  </si>
  <si>
    <t xml:space="preserve">Sex of the Applicant</t>
  </si>
  <si>
    <t xml:space="preserve">LLC_BI__Legal_Entities__c.LLC_BI__Is_Borrower__c</t>
  </si>
  <si>
    <t xml:space="preserve">LLC_BI__Is_Borrower__c</t>
  </si>
  <si>
    <t xml:space="preserve">Is Borrower</t>
  </si>
  <si>
    <t xml:space="preserve">LLC_BI__Legal_Entities__c.LLC_BI__Is_CoBorrower__c</t>
  </si>
  <si>
    <t xml:space="preserve">LLC_BI__Is_CoBorrower__c</t>
  </si>
  <si>
    <t xml:space="preserve">Is CoBorrower</t>
  </si>
  <si>
    <t xml:space="preserve">LLC_BI__Legal_Entities__c.LLC_BI__Is_Grantor__c</t>
  </si>
  <si>
    <t xml:space="preserve">LLC_BI__Is_Grantor__c</t>
  </si>
  <si>
    <t xml:space="preserve">Is Grantor</t>
  </si>
  <si>
    <t xml:space="preserve">LLC_BI__Legal_Entities__c.LLC_BI__Is_Guarantor__c</t>
  </si>
  <si>
    <t xml:space="preserve">LLC_BI__Is_Guarantor__c</t>
  </si>
  <si>
    <t xml:space="preserve">Is Guarantor</t>
  </si>
  <si>
    <t xml:space="preserve">LLC_BI__Legal_Entities__c.LLC_BI__Is_Included_In_Global_Analysis__c</t>
  </si>
  <si>
    <t xml:space="preserve">LLC_BI__Is_Included_In_Global_Analysis__c</t>
  </si>
  <si>
    <t xml:space="preserve">Is Included in Global Analysis</t>
  </si>
  <si>
    <t xml:space="preserve">LLC_BI__Legal_Entities__c.LLC_BI__Is_Related_Entity__c</t>
  </si>
  <si>
    <t xml:space="preserve">LLC_BI__Is_Related_Entity__c</t>
  </si>
  <si>
    <t xml:space="preserve">Is Related Entity</t>
  </si>
  <si>
    <t xml:space="preserve">LLC_BI__Legal_Entities__c.LLC_BI__Limited_Guaranty_Amount__c</t>
  </si>
  <si>
    <t xml:space="preserve">LLC_BI__Limited_Guaranty_Amount__c</t>
  </si>
  <si>
    <t xml:space="preserve">-D Limited Guaranty Amount</t>
  </si>
  <si>
    <t xml:space="preserve">LLC_BI__Legal_Entities__c.LLC_BI__Loan__c</t>
  </si>
  <si>
    <t xml:space="preserve">LLC_BI__Legal_Entities__c.LLC_BI__Loan_Collateral__c</t>
  </si>
  <si>
    <t xml:space="preserve">LLC_BI__Loan_Collateral__c</t>
  </si>
  <si>
    <t xml:space="preserve">Loan Collateral</t>
  </si>
  <si>
    <t xml:space="preserve">reference(LLC_BI__Loan_Collateral__c)</t>
  </si>
  <si>
    <t xml:space="preserve">LLC_BI__Legal_Entities__c.LLC_BI__lookupKey__c</t>
  </si>
  <si>
    <t xml:space="preserve">LLC_BI__lookupKey__c</t>
  </si>
  <si>
    <t xml:space="preserve">lookupKey</t>
  </si>
  <si>
    <t xml:space="preserve">LLC_BI__Legal_Entities__c.LLC_BI__Monthly_Debt_Service__c</t>
  </si>
  <si>
    <t xml:space="preserve">LLC_BI__Monthly_Debt_Service__c</t>
  </si>
  <si>
    <t xml:space="preserve">Monthly Debt Service</t>
  </si>
  <si>
    <t xml:space="preserve">LLC_BI__Legal_Entities__c.LLC_BI__Notes__c</t>
  </si>
  <si>
    <t xml:space="preserve">LLC_BI__Notes__c</t>
  </si>
  <si>
    <t xml:space="preserve">Notes</t>
  </si>
  <si>
    <t xml:space="preserve">textarea</t>
  </si>
  <si>
    <t xml:space="preserve">LLC_BI__Legal_Entities__c.LLC_BI__Order__c</t>
  </si>
  <si>
    <t xml:space="preserve">LLC_BI__Order__c</t>
  </si>
  <si>
    <t xml:space="preserve">Borrower Order</t>
  </si>
  <si>
    <t xml:space="preserve">LLC_BI__Legal_Entities__c.LLC_BI__Ownership__c</t>
  </si>
  <si>
    <t xml:space="preserve">LLC_BI__Ownership__c</t>
  </si>
  <si>
    <t xml:space="preserve">Contingent Percentage</t>
  </si>
  <si>
    <t xml:space="preserve">percent</t>
  </si>
  <si>
    <t xml:space="preserve">LLC_BI__Legal_Entities__c.LLC_BI__Product_Package__c</t>
  </si>
  <si>
    <t xml:space="preserve">LLC_BI__Product_Package__c</t>
  </si>
  <si>
    <t xml:space="preserve">Product Package</t>
  </si>
  <si>
    <t xml:space="preserve">reference(LLC_BI__Product_Package__c)</t>
  </si>
  <si>
    <t xml:space="preserve">LLC_BI__Legal_Entities__c.LLC_BI__Realestate__c</t>
  </si>
  <si>
    <t xml:space="preserve">LLC_BI__Realestate__c</t>
  </si>
  <si>
    <t xml:space="preserve">Realestate</t>
  </si>
  <si>
    <t xml:space="preserve">LLC_BI__Legal_Entities__c.LLC_BI__Relationship_Type__c</t>
  </si>
  <si>
    <t xml:space="preserve">LLC_BI__Relationship_Type__c</t>
  </si>
  <si>
    <t xml:space="preserve">Ownership Type</t>
  </si>
  <si>
    <t xml:space="preserve">LLC_BI__Legal_Entities__c.LLC_BI__Route_Agreement__c</t>
  </si>
  <si>
    <t xml:space="preserve">LLC_BI__Route_Agreement__c</t>
  </si>
  <si>
    <t xml:space="preserve">Route Agreement</t>
  </si>
  <si>
    <t xml:space="preserve">reference(nFORCE__Route_Agreement__c)</t>
  </si>
  <si>
    <t xml:space="preserve">LLC_BI__Legal_Entities__c.LLC_BI__Tax_ID__c</t>
  </si>
  <si>
    <t xml:space="preserve">LLC_BI__Tax_ID__c</t>
  </si>
  <si>
    <t xml:space="preserve">Tax ID or SSN -D</t>
  </si>
  <si>
    <t xml:space="preserve">LLC_BI__Legal_Entities__c.LLC_BI__Treasury_Service__c</t>
  </si>
  <si>
    <t xml:space="preserve">LLC_BI__Treasury_Service__c</t>
  </si>
  <si>
    <t xml:space="preserve">Treasury Service</t>
  </si>
  <si>
    <t xml:space="preserve">reference(LLC_BI__Treasury_Service__c)</t>
  </si>
  <si>
    <t xml:space="preserve">LLC_BI__Legal_Entities__c.Migration_ID__c</t>
  </si>
  <si>
    <t xml:space="preserve">Migration_ID__c</t>
  </si>
  <si>
    <t xml:space="preserve">Migration ID</t>
  </si>
  <si>
    <t xml:space="preserve">LLC_BI__Legal_Entities__c.Name</t>
  </si>
  <si>
    <t xml:space="preserve">Entity Auto Number</t>
  </si>
  <si>
    <t xml:space="preserve">LLC_BI__Legal_Entities__c.RecordTypeId</t>
  </si>
  <si>
    <t xml:space="preserve">RecordTypeId</t>
  </si>
  <si>
    <t xml:space="preserve">Record Type ID</t>
  </si>
  <si>
    <t xml:space="preserve">reference(RecordType)</t>
  </si>
  <si>
    <t xml:space="preserve">LLC_BI__Legal_Entities__c.SystemModstamp</t>
  </si>
  <si>
    <t xml:space="preserve">Loan</t>
  </si>
  <si>
    <t xml:space="preserve">LLC_BI__Loan__c.Application_Date__c</t>
  </si>
  <si>
    <t xml:space="preserve">Application_Date__c</t>
  </si>
  <si>
    <t xml:space="preserve">Application Date</t>
  </si>
  <si>
    <t xml:space="preserve">LLC_BI__Loan__c.Business_Charge_Card_Sanctioned_Limit__c</t>
  </si>
  <si>
    <t xml:space="preserve">Business_Charge_Card_Sanctioned_Limit__c</t>
  </si>
  <si>
    <t xml:space="preserve">Business Charge Card Sanctioned Limit</t>
  </si>
  <si>
    <t xml:space="preserve">LLC_BI__Loan__c.CCS_50_of_Security_LV_from_Land_Property__c</t>
  </si>
  <si>
    <t xml:space="preserve">CCS_50_of_Security_LV_from_Land_Property__c</t>
  </si>
  <si>
    <t xml:space="preserve">&gt; 50% of Security LV from Land/Property?</t>
  </si>
  <si>
    <t xml:space="preserve">LLC_BI__Loan__c.CCS_Account_a_Discounted_Account__c</t>
  </si>
  <si>
    <t xml:space="preserve">CCS_Account_a_Discounted_Account__c</t>
  </si>
  <si>
    <t xml:space="preserve">Account a Discounted Account?</t>
  </si>
  <si>
    <t xml:space="preserve">LLC_BI__Loan__c.CCS_AccountNumber__c</t>
  </si>
  <si>
    <t xml:space="preserve">CCS_AccountNumber__c</t>
  </si>
  <si>
    <t xml:space="preserve">Account Number</t>
  </si>
  <si>
    <t xml:space="preserve">LLC_BI__Loan__c.CCS_All_In_Rate__c</t>
  </si>
  <si>
    <t xml:space="preserve">CCS_All_In_Rate__c</t>
  </si>
  <si>
    <t xml:space="preserve">All-In Rate (%)</t>
  </si>
  <si>
    <t xml:space="preserve">LLC_BI__Loan__c.CCS_Amend_Margin__c</t>
  </si>
  <si>
    <t xml:space="preserve">CCS_Amend_Margin__c</t>
  </si>
  <si>
    <t xml:space="preserve">Amend Margin?</t>
  </si>
  <si>
    <t xml:space="preserve">LLC_BI__Loan__c.CCS_Amend_Returned_Margin__c</t>
  </si>
  <si>
    <t xml:space="preserve">CCS_Amend_Returned_Margin__c</t>
  </si>
  <si>
    <t xml:space="preserve">Amend Returned Margin?</t>
  </si>
  <si>
    <t xml:space="preserve">LLC_BI__Loan__c.CCS_AmountPerEncashment__c</t>
  </si>
  <si>
    <t xml:space="preserve">CCS_AmountPerEncashment__c</t>
  </si>
  <si>
    <t xml:space="preserve">Amount Per Encashment</t>
  </si>
  <si>
    <t xml:space="preserve">LLC_BI__Loan__c.CCS_Annual_Repayment__c</t>
  </si>
  <si>
    <t xml:space="preserve">CCS_Annual_Repayment__c</t>
  </si>
  <si>
    <t xml:space="preserve">Annual Repayment</t>
  </si>
  <si>
    <t xml:space="preserve">CCTUC-5887 | Spreads - Repayment Details in Facility Record.</t>
  </si>
  <si>
    <t xml:space="preserve">LLC_BI__Loan__c.CCS_Annual_Repayment_Stressed__c</t>
  </si>
  <si>
    <t xml:space="preserve">CCS_Annual_Repayment_Stressed__c</t>
  </si>
  <si>
    <t xml:space="preserve">Annual Repayment (Stressed)</t>
  </si>
  <si>
    <t xml:space="preserve">LLC_BI__Loan__c.CCS_Apply_CRH__c</t>
  </si>
  <si>
    <t xml:space="preserve">CCS_Apply_CRH__c</t>
  </si>
  <si>
    <t xml:space="preserve">Apply CRH?</t>
  </si>
  <si>
    <t xml:space="preserve">LLC_BI__Loan__c.CCS_Apply_Tranche_Drawdown__c</t>
  </si>
  <si>
    <t xml:space="preserve">CCS_Apply_Tranche_Drawdown__c</t>
  </si>
  <si>
    <t xml:space="preserve">Apply Tranche Drawdown?</t>
  </si>
  <si>
    <t xml:space="preserve">LLC_BI__Loan__c.CCS_Approval_Status__c</t>
  </si>
  <si>
    <t xml:space="preserve">CCS_Approval_Status__c</t>
  </si>
  <si>
    <t xml:space="preserve">Approval Status</t>
  </si>
  <si>
    <t xml:space="preserve">LLC_BI__Loan__c.CCS_APR__c</t>
  </si>
  <si>
    <t xml:space="preserve">CCS_APR__c</t>
  </si>
  <si>
    <t xml:space="preserve">APR</t>
  </si>
  <si>
    <t xml:space="preserve">LLC_BI__Loan__c.CCS_Base_Rate__c</t>
  </si>
  <si>
    <t xml:space="preserve">CCS_Base_Rate__c</t>
  </si>
  <si>
    <t xml:space="preserve">Base Rate</t>
  </si>
  <si>
    <t xml:space="preserve">LLC_BI__Loan__c.CCS_Base_Rate_Duration_Months__c</t>
  </si>
  <si>
    <t xml:space="preserve">CCS_Base_Rate_Duration_Months__c</t>
  </si>
  <si>
    <t xml:space="preserve">Base Rate Duration (Months)</t>
  </si>
  <si>
    <t xml:space="preserve">LLC_BI__Loan__c.CCS_Base_Rate_Margin__c</t>
  </si>
  <si>
    <t xml:space="preserve">CCS_Base_Rate_Margin__c</t>
  </si>
  <si>
    <t xml:space="preserve">Base Rate Margin (%)</t>
  </si>
  <si>
    <t xml:space="preserve">LLC_BI__Loan__c.CCS_BOE_Base_Rate__c</t>
  </si>
  <si>
    <t xml:space="preserve">CCS_BOE_Base_Rate__c</t>
  </si>
  <si>
    <t xml:space="preserve">BOE Base Rate</t>
  </si>
  <si>
    <t xml:space="preserve">LLC_BI__Loan__c.CCS_Borrowing_Structure_Route__c</t>
  </si>
  <si>
    <t xml:space="preserve">CCS_Borrowing_Structure_Route__c</t>
  </si>
  <si>
    <t xml:space="preserve">Borrowing Structure Route</t>
  </si>
  <si>
    <t xml:space="preserve">LLC_BI__Loan__c.CCS_Broker_Intermediaries_Deal__c</t>
  </si>
  <si>
    <t xml:space="preserve">CCS_Broker_Intermediaries_Deal__c</t>
  </si>
  <si>
    <t xml:space="preserve">Broker/Intermediaries Deal?</t>
  </si>
  <si>
    <t xml:space="preserve">LLC_BI__Loan__c.CCS_CardScheme__c</t>
  </si>
  <si>
    <t xml:space="preserve">CCS_CardScheme__c</t>
  </si>
  <si>
    <t xml:space="preserve">Card Scheme</t>
  </si>
  <si>
    <t xml:space="preserve">LLC_BI__Loan__c.CCS_CCA__c</t>
  </si>
  <si>
    <t xml:space="preserve">CCS_CCA__c</t>
  </si>
  <si>
    <t xml:space="preserve">CCA?</t>
  </si>
  <si>
    <t xml:space="preserve">LLC_BI__Loan__c.CCS_CFGICleanGrowthFinanceInitiative__c</t>
  </si>
  <si>
    <t xml:space="preserve">CCS_CFGICleanGrowthFinanceInitiative__c</t>
  </si>
  <si>
    <t xml:space="preserve">CGFI (Clean Growth Finance Initiative)</t>
  </si>
  <si>
    <t xml:space="preserve">LLC_BI__Loan__c.CCS_Change__c</t>
  </si>
  <si>
    <t xml:space="preserve">CCS_Change__c</t>
  </si>
  <si>
    <t xml:space="preserve">LLC_BI__Loan__c.CCS_Change_Fixed_Rate_Duration__c</t>
  </si>
  <si>
    <t xml:space="preserve">CCS_Change_Fixed_Rate_Duration__c</t>
  </si>
  <si>
    <t xml:space="preserve">Change Fixed Rate Duration?</t>
  </si>
  <si>
    <t xml:space="preserve">LLC_BI__Loan__c.CCS_Change_Per_Step_Amount__c</t>
  </si>
  <si>
    <t xml:space="preserve">CCS_Change_Per_Step_Amount__c</t>
  </si>
  <si>
    <t xml:space="preserve">Change Per Step Amount</t>
  </si>
  <si>
    <t xml:space="preserve">LLC_BI__Loan__c.CCS_Chosen_Rate__c</t>
  </si>
  <si>
    <t xml:space="preserve">CCS_Chosen_Rate__c</t>
  </si>
  <si>
    <t xml:space="preserve">Chosen Rate</t>
  </si>
  <si>
    <t xml:space="preserve">LLC_BI__Loan__c.CCS_Client_Choice_Rationale__c</t>
  </si>
  <si>
    <t xml:space="preserve">CCS_Client_Choice_Rationale__c</t>
  </si>
  <si>
    <t xml:space="preserve">Client Choice Rationale</t>
  </si>
  <si>
    <t xml:space="preserve">LLC_BI__Loan__c.CCS_CoF_Base_Rate__c</t>
  </si>
  <si>
    <t xml:space="preserve">CCS_CoF_Base_Rate__c</t>
  </si>
  <si>
    <t xml:space="preserve">Fixed Cost of Funds/Base Rate</t>
  </si>
  <si>
    <t xml:space="preserve">LLC_BI__Loan__c.CCS_CoF_Base_Rate_split__c</t>
  </si>
  <si>
    <t xml:space="preserve">CCS_CoF_Base_Rate_split__c</t>
  </si>
  <si>
    <t xml:space="preserve">LLC_BI__Loan__c.CCS_Commentary_on_Pricing__c </t>
  </si>
  <si>
    <t xml:space="preserve">CCS_Commentary_on_Pricing__c </t>
  </si>
  <si>
    <t xml:space="preserve">Commentary on Pricing</t>
  </si>
  <si>
    <t xml:space="preserve">CCTUC-5064 Credit Memo</t>
  </si>
  <si>
    <t xml:space="preserve">LLC_BI__Loan__c.CCS_ConfirmLegalAgreementsHeld__c</t>
  </si>
  <si>
    <t xml:space="preserve">CCS_ConfirmLegalAgreementsHeld__c</t>
  </si>
  <si>
    <t xml:space="preserve">Confirm legal agreements are held?</t>
  </si>
  <si>
    <t xml:space="preserve">LLC_BI__Loan__c.CCS_Converted_to_Base_Rate__c</t>
  </si>
  <si>
    <t xml:space="preserve">CCS_Converted_to_Base_Rate__c</t>
  </si>
  <si>
    <t xml:space="preserve">Converted to Base Rate</t>
  </si>
  <si>
    <t xml:space="preserve">LLC_BI__Loan__c.CCS_CRH_Monthly_or_Quarterly__c</t>
  </si>
  <si>
    <t xml:space="preserve">CCS_CRH_Monthly_or_Quarterly__c</t>
  </si>
  <si>
    <t xml:space="preserve">CRH Monthly or Quarterly?</t>
  </si>
  <si>
    <t xml:space="preserve">LLC_BI__Loan__c.CCS_Current__c</t>
  </si>
  <si>
    <t xml:space="preserve">CCS_Current__c</t>
  </si>
  <si>
    <t xml:space="preserve">Current</t>
  </si>
  <si>
    <t xml:space="preserve">LLC_BI__Loan__c.CCS_CurrentLimit__c</t>
  </si>
  <si>
    <t xml:space="preserve">CCS_CurrentLimit__c</t>
  </si>
  <si>
    <t xml:space="preserve">LLC_BI__Loan__c.CCS_Customer_documentation_preference__c</t>
  </si>
  <si>
    <t xml:space="preserve">CCS_Customer_documentation_preference__c</t>
  </si>
  <si>
    <t xml:space="preserve">Customer documentation preference</t>
  </si>
  <si>
    <t xml:space="preserve">LLC_BI__Loan__c.CCS_DateOfMarketLinksAgreement__c</t>
  </si>
  <si>
    <t xml:space="preserve">CCS_DateOfMarketLinksAgreement__c</t>
  </si>
  <si>
    <t xml:space="preserve">Date of MarketsLinks Agreement</t>
  </si>
  <si>
    <t xml:space="preserve">LLC_BI__Loan__c.CCS_DateOfMarketLinksAgreementKnown__c</t>
  </si>
  <si>
    <t xml:space="preserve">CCS_DateOfMarketLinksAgreementKnown__c</t>
  </si>
  <si>
    <t xml:space="preserve">Date of MarketsLinks Agreement Known?</t>
  </si>
  <si>
    <t xml:space="preserve">LLC_BI__Loan__c.CCS_DateOfTheTravelAgreement__c</t>
  </si>
  <si>
    <t xml:space="preserve">CCS_DateOfTheTravelAgreement__c</t>
  </si>
  <si>
    <t xml:space="preserve">Date Of The TravelLink Agreement</t>
  </si>
  <si>
    <t xml:space="preserve">LLC_BI__Loan__c.CCS_DateOfTravelLinkAgreement__c</t>
  </si>
  <si>
    <t xml:space="preserve">CCS_DateOfTravelLinkAgreement__c</t>
  </si>
  <si>
    <t xml:space="preserve">Date of TravelLink Agreement</t>
  </si>
  <si>
    <t xml:space="preserve">LLC_BI__Loan__c.CCS_DateOfTravelLinkAgreementKnown__c</t>
  </si>
  <si>
    <t xml:space="preserve">CCS_DateOfTravelLinkAgreementKnown__c</t>
  </si>
  <si>
    <t xml:space="preserve">Date of TravelLink Agreement Known?</t>
  </si>
  <si>
    <t xml:space="preserve">LLC_BI__Loan__c.CCS_Discount_to_be_applied_e_g_0_25__c</t>
  </si>
  <si>
    <t xml:space="preserve">CCS_Discount_to_be_applied_e_g_0_25__c</t>
  </si>
  <si>
    <t xml:space="preserve">Discount to be applied (% e.g. 0.25)</t>
  </si>
  <si>
    <t xml:space="preserve">LLC_BI__Loan__c.CCS_DoNotTrade__c</t>
  </si>
  <si>
    <t xml:space="preserve">CCS_DoNotTrade__c</t>
  </si>
  <si>
    <t xml:space="preserve">Do Not Trade</t>
  </si>
  <si>
    <t xml:space="preserve">LLC_BI__Loan__c.CCS_Duration__c</t>
  </si>
  <si>
    <t xml:space="preserve">CCS_Duration__c</t>
  </si>
  <si>
    <t xml:space="preserve">Duration</t>
  </si>
  <si>
    <t xml:space="preserve">LLC_BI__Loan__c.CCS_e_Loan_Product_Selection__c</t>
  </si>
  <si>
    <t xml:space="preserve">CCS_e_Loan_Product_Selection__c</t>
  </si>
  <si>
    <t xml:space="preserve">e-Loan Product Selection</t>
  </si>
  <si>
    <t xml:space="preserve">LLC_BI__Loan__c.CCS_Eligible_for_CRH__c</t>
  </si>
  <si>
    <t xml:space="preserve">CCS_Eligible_for_CRH__c</t>
  </si>
  <si>
    <t xml:space="preserve">Eligible for CRH?</t>
  </si>
  <si>
    <t xml:space="preserve">LLC_BI__Loan__c.CCS_Exception_Pricing_Discount_To_Apply__c</t>
  </si>
  <si>
    <t xml:space="preserve">CCS_Exception_Pricing_Discount_To_Apply__c</t>
  </si>
  <si>
    <t xml:space="preserve">Exception Pricing Discount To Apply</t>
  </si>
  <si>
    <t xml:space="preserve">LLC_BI__Loan__c.CCS_Exception_Pricing_Request__c</t>
  </si>
  <si>
    <t xml:space="preserve">CCS_Exception_Pricing_Request__c</t>
  </si>
  <si>
    <t xml:space="preserve">Exception Pricing Request?</t>
  </si>
  <si>
    <t xml:space="preserve">LLC_BI__Loan__c.CCS_Exclude_from_Change__c</t>
  </si>
  <si>
    <t xml:space="preserve">CCS_Exclude_from_Change__c</t>
  </si>
  <si>
    <t xml:space="preserve">Exclude from Change</t>
  </si>
  <si>
    <t xml:space="preserve">LLC_BI__Loan__c.CCS_Exclude_from_Exposure_Value__c</t>
  </si>
  <si>
    <t xml:space="preserve">CCS_Exclude_from_Exposure_Value__c</t>
  </si>
  <si>
    <t xml:space="preserve">Exclude from Exposure Value</t>
  </si>
  <si>
    <t xml:space="preserve">LLC_BI__Loan__c.CCS_Expiry_Renewal_Date__c</t>
  </si>
  <si>
    <t xml:space="preserve">CCS_Expiry_Renewal_Date__c</t>
  </si>
  <si>
    <t xml:space="preserve">Expiry/Renewal Date</t>
  </si>
  <si>
    <t xml:space="preserve">LLC_BI__Loan__c.CCS_Exposure_Value__c</t>
  </si>
  <si>
    <t xml:space="preserve">CCS_Exposure_Value__c</t>
  </si>
  <si>
    <t xml:space="preserve">Exposure Value</t>
  </si>
  <si>
    <t xml:space="preserve">LLC_BI__Loan__c.CCS_Facility_Amount_split1__c</t>
  </si>
  <si>
    <t xml:space="preserve">CCS_Facility_Amount_split1__c</t>
  </si>
  <si>
    <t xml:space="preserve">Facility Amount</t>
  </si>
  <si>
    <t xml:space="preserve">LLC_BI__Loan__c.CCS_Facility_Amount_split2__c</t>
  </si>
  <si>
    <t xml:space="preserve">CCS_Facility_Amount_split2__c</t>
  </si>
  <si>
    <t xml:space="preserve">LLC_BI__Loan__c.CCS_Final_Limit_Amount__c</t>
  </si>
  <si>
    <t xml:space="preserve">CCS_Final_Limit_Amount__c</t>
  </si>
  <si>
    <t xml:space="preserve">Final Limit Amount</t>
  </si>
  <si>
    <t xml:space="preserve">LLC_BI__Loan__c.CCS_Final_Limit_or_Change_per_Step__c</t>
  </si>
  <si>
    <t xml:space="preserve">CCS_Final_Limit_or_Change_per_Step__c</t>
  </si>
  <si>
    <t xml:space="preserve">Final Limit or Change per Step</t>
  </si>
  <si>
    <t xml:space="preserve">LLC_BI__Loan__c.CCS_Fixed_All_In_Rate__c</t>
  </si>
  <si>
    <t xml:space="preserve">CCS_Fixed_All_In_Rate__c</t>
  </si>
  <si>
    <t xml:space="preserve">Fixed All-In Rate (%)</t>
  </si>
  <si>
    <t xml:space="preserve">LLC_BI__Loan__c.CCS_Fixed_Rate_Duration_Months__c</t>
  </si>
  <si>
    <t xml:space="preserve">CCS_Fixed_Rate_Duration_Months__c</t>
  </si>
  <si>
    <t xml:space="preserve">Fixed Rate Duration (Months)</t>
  </si>
  <si>
    <t xml:space="preserve">LLC_BI__Loan__c.CCS_Fixed_Rate_Margin__c</t>
  </si>
  <si>
    <t xml:space="preserve">CCS_Fixed_Rate_Margin__c</t>
  </si>
  <si>
    <t xml:space="preserve">Fixed Rate Margin (%)</t>
  </si>
  <si>
    <t xml:space="preserve">LLC_BI__Loan__c.CCS_Fixed_Rate_Period_Months__c</t>
  </si>
  <si>
    <t xml:space="preserve">CCS_Fixed_Rate_Period_Months__c</t>
  </si>
  <si>
    <t xml:space="preserve">Fixed Rate Period</t>
  </si>
  <si>
    <t xml:space="preserve">LLC_BI__Loan__c.CCS_Fixed_Rate_Period_Months_split__c</t>
  </si>
  <si>
    <t xml:space="preserve">CCS_Fixed_Rate_Period_Months_split__c</t>
  </si>
  <si>
    <t xml:space="preserve">LLC_BI__Loan__c.CCS_FormFactor__c</t>
  </si>
  <si>
    <t xml:space="preserve">CCS_FormFactor__c</t>
  </si>
  <si>
    <t xml:space="preserve">Form Factor</t>
  </si>
  <si>
    <t xml:space="preserve">LLC_BI__Loan__c.CCS_Frequency__c</t>
  </si>
  <si>
    <t xml:space="preserve">CCS_Frequency__c</t>
  </si>
  <si>
    <t xml:space="preserve">Frequency</t>
  </si>
  <si>
    <t xml:space="preserve">LLC_BI__Loan__c.CCS_Front_Book_Back_Book__c</t>
  </si>
  <si>
    <t xml:space="preserve">CCS_Front_Book_Back_Book__c</t>
  </si>
  <si>
    <t xml:space="preserve">Front-Book/Back-Book</t>
  </si>
  <si>
    <t xml:space="preserve">LLC_BI__Loan__c.CCS_Hard_Bank_LCBM_Limits__c</t>
  </si>
  <si>
    <t xml:space="preserve">CCS_Hard_Bank_LCBM_Limits__c</t>
  </si>
  <si>
    <t xml:space="preserve">Hard Bank LCBM Limits</t>
  </si>
  <si>
    <t xml:space="preserve">LLC_BI__Loan__c.CCS_Hard_Bank_Limits__c</t>
  </si>
  <si>
    <t xml:space="preserve">CCS_Hard_Bank_Limits__c</t>
  </si>
  <si>
    <t xml:space="preserve">Hard Bank Limits</t>
  </si>
  <si>
    <t xml:space="preserve">LLC_BI__Loan__c.CCS_Hard_Soft__c</t>
  </si>
  <si>
    <t xml:space="preserve">CCS_Hard_Soft__c</t>
  </si>
  <si>
    <t xml:space="preserve">Hard/Soft</t>
  </si>
  <si>
    <t xml:space="preserve">LLC_BI__Loan__c.CCS_Heritage__c</t>
  </si>
  <si>
    <t xml:space="preserve">CCS_Heritage__c</t>
  </si>
  <si>
    <t xml:space="preserve">Heritage</t>
  </si>
  <si>
    <t xml:space="preserve">LLC_BI__Loan__c.CCS_How_much_to_pay_off_each_month__c</t>
  </si>
  <si>
    <t xml:space="preserve">CCS_How_much_to_pay_off_each_month__c</t>
  </si>
  <si>
    <t xml:space="preserve">How much to pay off each month?</t>
  </si>
  <si>
    <t xml:space="preserve">LLC_BI__Loan__c.CCS_How_much_would_you_like_to_pay__c</t>
  </si>
  <si>
    <t xml:space="preserve">CCS_How_much_would_you_like_to_pay__c</t>
  </si>
  <si>
    <t xml:space="preserve">How much would you like to pay?</t>
  </si>
  <si>
    <t xml:space="preserve">LLC_BI__Loan__c.CCS_Increase_to_be_applied_e_g_0_25__c</t>
  </si>
  <si>
    <t xml:space="preserve">CCS_Increase_to_be_applied_e_g_0_25__c</t>
  </si>
  <si>
    <t xml:space="preserve">Increase to be applied (% e.g. 0.25)</t>
  </si>
  <si>
    <t xml:space="preserve">LLC_BI__Loan__c.CCS_Indicative_Monthly_Payment_Amount__c</t>
  </si>
  <si>
    <t xml:space="preserve">CCS_Indicative_Monthly_Payment_Amount__c</t>
  </si>
  <si>
    <t xml:space="preserve">Indicative Monthly Payment Amount</t>
  </si>
  <si>
    <t xml:space="preserve">LLC_BI__Loan__c.CCS_Indicative_Total_Amount_Payable__c</t>
  </si>
  <si>
    <t xml:space="preserve">CCS_Indicative_Total_Amount_Payable__c</t>
  </si>
  <si>
    <t xml:space="preserve">Indicative Total Amount Payable</t>
  </si>
  <si>
    <t xml:space="preserve">LLC_BI__Loan__c.CCS_Indicative_Total_Payable_Arr_Fee__c</t>
  </si>
  <si>
    <t xml:space="preserve">CCS_Indicative_Total_Payable_Arr_Fee__c</t>
  </si>
  <si>
    <t xml:space="preserve">Indicative Total Payable (Arr. Fee)</t>
  </si>
  <si>
    <t xml:space="preserve">LLC_BI__Loan__c.CCS_INF_Proposed_Limit__c</t>
  </si>
  <si>
    <t xml:space="preserve">CCS_INF_Proposed_Limit__c</t>
  </si>
  <si>
    <t xml:space="preserve">INF Proposed Limit</t>
  </si>
  <si>
    <t xml:space="preserve">LLC_BI__Loan__c.CCS_Informed_Choice_Facility_Record__c</t>
  </si>
  <si>
    <t xml:space="preserve">CCS_Informed_Choice_Facility_Record__c</t>
  </si>
  <si>
    <t xml:space="preserve">Informed Choice Facility Record?</t>
  </si>
  <si>
    <t xml:space="preserve">LLC_BI__Loan__c.CCS_Initial_Monthly_Payments__c</t>
  </si>
  <si>
    <t xml:space="preserve">CCS_Initial_Monthly_Payments__c</t>
  </si>
  <si>
    <t xml:space="preserve">Indicative Monthly Payment</t>
  </si>
  <si>
    <t xml:space="preserve">LLC_BI__Loan__c.CCS_Initial_Monthly_Payments_split__c</t>
  </si>
  <si>
    <t xml:space="preserve">CCS_Initial_Monthly_Payments_split__c</t>
  </si>
  <si>
    <t xml:space="preserve">LLC_BI__Loan__c.CCS_Interest_Rate_Type__c</t>
  </si>
  <si>
    <t xml:space="preserve">CCS_Interest_Rate_Type__c</t>
  </si>
  <si>
    <t xml:space="preserve">Interest Rate Type</t>
  </si>
  <si>
    <t xml:space="preserve">LLC_BI__Loan__c.CCS_Interest_Rate_Type_Greater50NonSplit__c</t>
  </si>
  <si>
    <t xml:space="preserve">CCS_Interest_Rate_Type_Greater50NonSplit__c</t>
  </si>
  <si>
    <t xml:space="preserve">LLC_BI__Loan__c.CCS_Interest_Rate_Type_Greater50Split__c</t>
  </si>
  <si>
    <t xml:space="preserve">CCS_Interest_Rate_Type_Greater50Split__c</t>
  </si>
  <si>
    <t xml:space="preserve">LLC_BI__Loan__c.CCS_Interest_Rate_Type_split__c</t>
  </si>
  <si>
    <t xml:space="preserve">CCS_Interest_Rate_Type_split__c</t>
  </si>
  <si>
    <t xml:space="preserve">LLC_BI__Loan__c.CCS_InterestPaymentPer1000_used_for_1day__c</t>
  </si>
  <si>
    <t xml:space="preserve">CCS_InterestPaymentPer1000_used_for_1day__c</t>
  </si>
  <si>
    <t xml:space="preserve">Interest Payment per Â£1000 (1 day)</t>
  </si>
  <si>
    <t xml:space="preserve">LLC_BI__Loan__c.CCS_InterestPaymentPer1000_used_for_30__c</t>
  </si>
  <si>
    <t xml:space="preserve">CCS_InterestPaymentPer1000_used_for_30__c</t>
  </si>
  <si>
    <t xml:space="preserve">Interest Payment per Â£1000 (30 days)</t>
  </si>
  <si>
    <t xml:space="preserve">LLC_BI__Loan__c.CCS_Is_this_a_Temporary_Amendment__c</t>
  </si>
  <si>
    <t xml:space="preserve">LLC_BI__Loan__c.CCS_Is_this_Facility_LBCM__c</t>
  </si>
  <si>
    <t xml:space="preserve">CCS_Is_this_Facility_LBCM__c</t>
  </si>
  <si>
    <t xml:space="preserve">Is This Facility LBCM?</t>
  </si>
  <si>
    <t xml:space="preserve">LLC_BI__Loan__c.CCS_IsThisLimitCollateralised__c</t>
  </si>
  <si>
    <t xml:space="preserve">CCS_IsThisLimitCollateralised__c</t>
  </si>
  <si>
    <t xml:space="preserve">Is this limit collateralised?</t>
  </si>
  <si>
    <t xml:space="preserve">LLC_BI__Loan__c.CCS_Journey__c</t>
  </si>
  <si>
    <t xml:space="preserve">CCS_Journey__c</t>
  </si>
  <si>
    <t xml:space="preserve">Journey</t>
  </si>
  <si>
    <t xml:space="preserve">LLC_BI__Loan__c.CCS_LBCM_Facility_Validation__c</t>
  </si>
  <si>
    <t xml:space="preserve">CCS_LBCM_Facility_Validation__c</t>
  </si>
  <si>
    <t xml:space="preserve">LBCM Facility Validation</t>
  </si>
  <si>
    <t xml:space="preserve">LLC_BI__Loan__c.CCS_Limit_Amount__c</t>
  </si>
  <si>
    <t xml:space="preserve">CCS_Limit_Amount__c</t>
  </si>
  <si>
    <t xml:space="preserve">Limit Amount</t>
  </si>
  <si>
    <t xml:space="preserve">LLC_BI__Loan__c.CCS_Limit_Indicator__c</t>
  </si>
  <si>
    <t xml:space="preserve">CCS_Limit_Indicator__c</t>
  </si>
  <si>
    <t xml:space="preserve">Limit Indicator</t>
  </si>
  <si>
    <t xml:space="preserve">LLC_BI__Loan__c.CCS_Limit_Start_Date__c</t>
  </si>
  <si>
    <t xml:space="preserve">CCS_Limit_Start_Date__c</t>
  </si>
  <si>
    <t xml:space="preserve">Limit Start Date</t>
  </si>
  <si>
    <t xml:space="preserve">LLC_BI__Loan__c.CCS_Limit_Type__c</t>
  </si>
  <si>
    <t xml:space="preserve">CCS_Limit_Type__c</t>
  </si>
  <si>
    <t xml:space="preserve">Limit Type</t>
  </si>
  <si>
    <t xml:space="preserve">LLC_BI__Loan__c.CCS_LimitExpiryDate__c</t>
  </si>
  <si>
    <t xml:space="preserve">CCS_LimitExpiryDate__c</t>
  </si>
  <si>
    <t xml:space="preserve">Limit Expiry Date</t>
  </si>
  <si>
    <t xml:space="preserve">LLC_BI__Loan__c.CCS_Link__c</t>
  </si>
  <si>
    <t xml:space="preserve">CCS_Link__c</t>
  </si>
  <si>
    <t xml:space="preserve">Link</t>
  </si>
  <si>
    <t xml:space="preserve">LLC_BI__Loan__c.CCS_Loan_Repayment_Profile__c</t>
  </si>
  <si>
    <t xml:space="preserve">CCS_Loan_Repayment_Profile__c</t>
  </si>
  <si>
    <t xml:space="preserve">Loan Repayment Profile</t>
  </si>
  <si>
    <t xml:space="preserve">LLC_BI__Loan__c.CCS_Margin__c</t>
  </si>
  <si>
    <t xml:space="preserve">CCS_Margin__c</t>
  </si>
  <si>
    <t xml:space="preserve">Actual Margin</t>
  </si>
  <si>
    <t xml:space="preserve">LLC_BI__Loan__c.CCS_Margin_split__c</t>
  </si>
  <si>
    <t xml:space="preserve">CCS_Margin_split__c</t>
  </si>
  <si>
    <t xml:space="preserve">LLC_BI__Loan__c.CCS_Max_period_for_each_FX_contract__c</t>
  </si>
  <si>
    <t xml:space="preserve">CCS_Max_period_for_each_FX_contract__c</t>
  </si>
  <si>
    <t xml:space="preserve">Max Period For Each FX Contract?</t>
  </si>
  <si>
    <t xml:space="preserve">LLC_BI__Loan__c.CCS_MaximumCurrentLimit__c</t>
  </si>
  <si>
    <t xml:space="preserve">CCS_MaximumCurrentLimit__c</t>
  </si>
  <si>
    <t xml:space="preserve">Maximum Current Limit</t>
  </si>
  <si>
    <t xml:space="preserve">LLC_BI__Loan__c.CCS_MaximumProposedLimit__c</t>
  </si>
  <si>
    <t xml:space="preserve">CCS_MaximumProposedLimit__c</t>
  </si>
  <si>
    <t xml:space="preserve">Maximum Proposed Limit</t>
  </si>
  <si>
    <t xml:space="preserve">LLC_BI__Loan__c.CCS_MaxValueThroughOnlineBulkPayments__c</t>
  </si>
  <si>
    <t xml:space="preserve">CCS_MaxValueThroughOnlineBulkPayments__c</t>
  </si>
  <si>
    <t xml:space="preserve">Max Value Through Online Bulk Payments</t>
  </si>
  <si>
    <t xml:space="preserve">LLC_BI__Loan__c.CCS_Minimum_Amount_Per_Drawdown__c</t>
  </si>
  <si>
    <t xml:space="preserve">CCS_Minimum_Amount_Per_Drawdown__c</t>
  </si>
  <si>
    <t xml:space="preserve">Minimum Amount Per Drawdown</t>
  </si>
  <si>
    <t xml:space="preserve">LLC_BI__Loan__c.CCS_MoneyOutExtractionIntended__c</t>
  </si>
  <si>
    <t xml:space="preserve">CCS_MoneyOutExtractionIntended__c</t>
  </si>
  <si>
    <t xml:space="preserve">â€˜Money Outâ€™ extraction intended?</t>
  </si>
  <si>
    <t xml:space="preserve">LLC_BI__Loan__c.CCS_Monthly_Repayment__c</t>
  </si>
  <si>
    <t xml:space="preserve">CCS_Monthly_Repayment__c</t>
  </si>
  <si>
    <t xml:space="preserve">Monthly Repayment</t>
  </si>
  <si>
    <t xml:space="preserve">LLC_BI__Loan__c.CCS_Monthly_Repayment_Stressed__c</t>
  </si>
  <si>
    <t xml:space="preserve">CCS_Monthly_Repayment_Stressed__c</t>
  </si>
  <si>
    <t xml:space="preserve">Monthly Repayment (Stressed)</t>
  </si>
  <si>
    <t xml:space="preserve">LLC_BI__Loan__c.CCS_Number_of_Cards__c</t>
  </si>
  <si>
    <t xml:space="preserve">LLC_BI__Loan__c.CCS_Number_of_Fees__c</t>
  </si>
  <si>
    <t xml:space="preserve">CCS_Number_of_Fees__c</t>
  </si>
  <si>
    <t xml:space="preserve">Number of Fees</t>
  </si>
  <si>
    <t xml:space="preserve">LLC_BI__Loan__c.CCS_Number_of_Months_in_CRH__c</t>
  </si>
  <si>
    <t xml:space="preserve">CCS_Number_of_Months_in_CRH__c</t>
  </si>
  <si>
    <t xml:space="preserve">Number of Months in CRH</t>
  </si>
  <si>
    <t xml:space="preserve">LLC_BI__Loan__c.CCS_Number_of_Quarters_in_CRH__c</t>
  </si>
  <si>
    <t xml:space="preserve">CCS_Number_of_Quarters_in_CRH__c</t>
  </si>
  <si>
    <t xml:space="preserve">Number of Quarters in CRH</t>
  </si>
  <si>
    <t xml:space="preserve">LLC_BI__Loan__c.CCS_ODType__c</t>
  </si>
  <si>
    <t xml:space="preserve">CCS_ODType__c</t>
  </si>
  <si>
    <t xml:space="preserve">OD Type</t>
  </si>
  <si>
    <t xml:space="preserve">LLC_BI__Loan__c.CCS_Overdraft_Limit_Type__c</t>
  </si>
  <si>
    <t xml:space="preserve">CCS_Overdraft_Limit_Type__c</t>
  </si>
  <si>
    <t xml:space="preserve">Overdraft Limit Type</t>
  </si>
  <si>
    <t xml:space="preserve">LLC_BI__Loan__c.CCS_Overdraft_Request_Type__c</t>
  </si>
  <si>
    <t xml:space="preserve">CCS_Overdraft_Request_Type__c</t>
  </si>
  <si>
    <t xml:space="preserve">Overdraft Request Type</t>
  </si>
  <si>
    <t xml:space="preserve">LLC_BI__Loan__c.CCS_Partially_Amortising_Loan_Type__c</t>
  </si>
  <si>
    <t xml:space="preserve">CCS_Partially_Amortising_Loan_Type__c</t>
  </si>
  <si>
    <t xml:space="preserve">Partially Amortising Facility Type</t>
  </si>
  <si>
    <t xml:space="preserve">LLC_BI__Loan__c.CCS_Percentage__c</t>
  </si>
  <si>
    <t xml:space="preserve">CCS_Percentage__c</t>
  </si>
  <si>
    <t xml:space="preserve">Percentage</t>
  </si>
  <si>
    <t xml:space="preserve">LLC_BI__Loan__c.CCS_Potential_Lost_Income__c</t>
  </si>
  <si>
    <t xml:space="preserve">CCS_Potential_Lost_Income__c</t>
  </si>
  <si>
    <t xml:space="preserve">Potential Lost Income</t>
  </si>
  <si>
    <t xml:space="preserve">LLC_BI__Loan__c.CCS_PotentialFutureExposure__c</t>
  </si>
  <si>
    <t xml:space="preserve">CCS_PotentialFutureExposure__c</t>
  </si>
  <si>
    <t xml:space="preserve">Potential Future Exposure (PFE)</t>
  </si>
  <si>
    <t xml:space="preserve">LLC_BI__Loan__c.CCS_Previously_Sanctioned_Amount__c</t>
  </si>
  <si>
    <t xml:space="preserve">CCS_Previously_Sanctioned_Amount__c</t>
  </si>
  <si>
    <t xml:space="preserve">Previously Sanctioned Amount</t>
  </si>
  <si>
    <t xml:space="preserve">LLC_BI__Loan__c.CCS_Pricing_Date__c</t>
  </si>
  <si>
    <t xml:space="preserve">CCS_Pricing_Date__c</t>
  </si>
  <si>
    <t xml:space="preserve">Pricing Date</t>
  </si>
  <si>
    <t xml:space="preserve">LLC_BI__Loan__c.CCS_Pricing_Product__c</t>
  </si>
  <si>
    <t xml:space="preserve">CCS_Pricing_Product__c</t>
  </si>
  <si>
    <t xml:space="preserve">Pricing Product</t>
  </si>
  <si>
    <t xml:space="preserve">LLC_BI__Loan__c.CCS_Product_Approval_Rendering__c</t>
  </si>
  <si>
    <t xml:space="preserve">CCS_Product_Approval_Rendering__c</t>
  </si>
  <si>
    <t xml:space="preserve">Product Approval Rendering</t>
  </si>
  <si>
    <t xml:space="preserve">LLC_BI__Loan__c.CCS_Product_Rationale__c</t>
  </si>
  <si>
    <t xml:space="preserve">CCS_Product_Rationale__c</t>
  </si>
  <si>
    <t xml:space="preserve">Product Rationale</t>
  </si>
  <si>
    <t xml:space="preserve">LLC_BI__Loan__c.CCS_Proposed_Exception_Pricing_Margin__c</t>
  </si>
  <si>
    <t xml:space="preserve">CCS_Proposed_Exception_Pricing_Margin__c</t>
  </si>
  <si>
    <t xml:space="preserve">Proposed Exception Pricing Margin</t>
  </si>
  <si>
    <t xml:space="preserve">LLC_BI__Loan__c.CCS_Proposed_Exception_Pricing_Margin_de__c</t>
  </si>
  <si>
    <t xml:space="preserve">CCS_Proposed_Exception_Pricing_Margin_de__c</t>
  </si>
  <si>
    <t xml:space="preserve">LLC_BI__Loan__c.CCS_Proposed_Margin__c</t>
  </si>
  <si>
    <t xml:space="preserve">CCS_Proposed_Margin__c</t>
  </si>
  <si>
    <t xml:space="preserve">Proposed Margin</t>
  </si>
  <si>
    <t xml:space="preserve">LLC_BI__Loan__c.CCS_ProposedLimit__c</t>
  </si>
  <si>
    <t xml:space="preserve">CCS_ProposedLimit__c</t>
  </si>
  <si>
    <t xml:space="preserve">LLC_BI__Loan__c.CCS_Provide_Comparative_quote__c</t>
  </si>
  <si>
    <t xml:space="preserve">CCS_Provide_Comparative_quote__c</t>
  </si>
  <si>
    <t xml:space="preserve">Provide Comparative quote?</t>
  </si>
  <si>
    <t xml:space="preserve">LLC_BI__Loan__c.CCS_Purpose__c</t>
  </si>
  <si>
    <t xml:space="preserve">CCS_Purpose__c</t>
  </si>
  <si>
    <t xml:space="preserve">Purpose</t>
  </si>
  <si>
    <t xml:space="preserve">LLC_BI__Loan__c.CCS_Repayment_Frequency__c</t>
  </si>
  <si>
    <t xml:space="preserve">CCS_Repayment_Frequency__c</t>
  </si>
  <si>
    <t xml:space="preserve">Repayment Frequency</t>
  </si>
  <si>
    <t xml:space="preserve">LLC_BI__Loan__c.CCS_Returned_Base_Rate_Margin__c</t>
  </si>
  <si>
    <t xml:space="preserve">CCS_Returned_Base_Rate_Margin__c</t>
  </si>
  <si>
    <t xml:space="preserve">Returned Base Rate Margin (%)</t>
  </si>
  <si>
    <t xml:space="preserve">LLC_BI__Loan__c.CCS_Returned_Fixed_Rate_Margin__c</t>
  </si>
  <si>
    <t xml:space="preserve">CCS_Returned_Fixed_Rate_Margin__c</t>
  </si>
  <si>
    <t xml:space="preserve">Returned Fixed Rate Margin (%)</t>
  </si>
  <si>
    <t xml:space="preserve">LLC_BI__Loan__c.CCS_RightOfWithdrawalConfirmed__c</t>
  </si>
  <si>
    <t xml:space="preserve">CCS_RightOfWithdrawalConfirmed__c</t>
  </si>
  <si>
    <t xml:space="preserve">Right of withdrawal confirmed?</t>
  </si>
  <si>
    <t xml:space="preserve">LLC_BI__Loan__c.CCS_Sector__c</t>
  </si>
  <si>
    <t xml:space="preserve">CCS_Sector__c</t>
  </si>
  <si>
    <t xml:space="preserve">Sector</t>
  </si>
  <si>
    <t xml:space="preserve">LLC_BI__Loan__c.CCS_Security__c</t>
  </si>
  <si>
    <t xml:space="preserve">CCS_Security__c</t>
  </si>
  <si>
    <t xml:space="preserve">Security</t>
  </si>
  <si>
    <t xml:space="preserve">LLC_BI__Loan__c.CCS_Security_Validation_Check__c</t>
  </si>
  <si>
    <t xml:space="preserve">CCS_Security_Validation_Check__c</t>
  </si>
  <si>
    <t xml:space="preserve">Security Validation Check</t>
  </si>
  <si>
    <t xml:space="preserve">LLC_BI__Loan__c.CCS_Send_quote_to_client_before_sanction__c</t>
  </si>
  <si>
    <t xml:space="preserve">CCS_Send_quote_to_client_before_sanction__c</t>
  </si>
  <si>
    <t xml:space="preserve">Send quote to client before sanction?</t>
  </si>
  <si>
    <t xml:space="preserve">LLC_BI__Loan__c.CCS_Set_up_a_direct_debit_to_manage__c</t>
  </si>
  <si>
    <t xml:space="preserve">CCS_Set_up_a_direct_debit_to_manage__c</t>
  </si>
  <si>
    <t xml:space="preserve">Set up a direct debit to manage balance?</t>
  </si>
  <si>
    <t xml:space="preserve">LLC_BI__Loan__c.CCS_SetUpDisplayRatesActionProfiles__c</t>
  </si>
  <si>
    <t xml:space="preserve">CCS_SetUpDisplayRatesActionProfiles__c</t>
  </si>
  <si>
    <t xml:space="preserve">Set up Display Rates Action Profiles</t>
  </si>
  <si>
    <t xml:space="preserve">LLC_BI__Loan__c.CCS_Signatory_1__c</t>
  </si>
  <si>
    <t xml:space="preserve">CCS_Signatory_1__c</t>
  </si>
  <si>
    <t xml:space="preserve">Signatory 1</t>
  </si>
  <si>
    <t xml:space="preserve">LLC_BI__Loan__c.CCS_Signatory_2__c</t>
  </si>
  <si>
    <t xml:space="preserve">CCS_Signatory_2__c</t>
  </si>
  <si>
    <t xml:space="preserve">Signatory 2</t>
  </si>
  <si>
    <t xml:space="preserve">LLC_BI__Loan__c.CCS_Signatory_3__c</t>
  </si>
  <si>
    <t xml:space="preserve">CCS_Signatory_3__c</t>
  </si>
  <si>
    <t xml:space="preserve">Signatory 3</t>
  </si>
  <si>
    <t xml:space="preserve">LLC_BI__Loan__c.CCS_Signatory_4__c</t>
  </si>
  <si>
    <t xml:space="preserve">CCS_Signatory_4__c</t>
  </si>
  <si>
    <t xml:space="preserve">Signatory 4</t>
  </si>
  <si>
    <t xml:space="preserve">LLC_BI__Loan__c.CCS_Soft_Bank_LCBM_Limits__c</t>
  </si>
  <si>
    <t xml:space="preserve">CCS_Soft_Bank_LCBM_Limits__c</t>
  </si>
  <si>
    <t xml:space="preserve">Soft Bank LCBM Limits</t>
  </si>
  <si>
    <t xml:space="preserve">LLC_BI__Loan__c.CCS_Soft_Bank_Limits__c</t>
  </si>
  <si>
    <t xml:space="preserve">CCS_Soft_Bank_Limits__c</t>
  </si>
  <si>
    <t xml:space="preserve">Soft Bank Limits</t>
  </si>
  <si>
    <t xml:space="preserve">LLC_BI__Loan__c.CCS_SortCode__c</t>
  </si>
  <si>
    <t xml:space="preserve">CCS_SortCode__c</t>
  </si>
  <si>
    <t xml:space="preserve">Sort Code</t>
  </si>
  <si>
    <t xml:space="preserve">LLC_BI__Loan__c.CCS_Specific_1_Date__c</t>
  </si>
  <si>
    <t xml:space="preserve">CCS_Specific_1_Date__c</t>
  </si>
  <si>
    <t xml:space="preserve">Specific 1- Date</t>
  </si>
  <si>
    <t xml:space="preserve">LLC_BI__Loan__c.CCS_Specific_1_Number_of_Years__c</t>
  </si>
  <si>
    <t xml:space="preserve">CCS_Specific_1_Number_of_Years__c</t>
  </si>
  <si>
    <t xml:space="preserve">Specific 1- Number of Years</t>
  </si>
  <si>
    <t xml:space="preserve">LLC_BI__Loan__c.CCS_Specific_1_Period_End__c</t>
  </si>
  <si>
    <t xml:space="preserve">CCS_Specific_1_Period_End__c</t>
  </si>
  <si>
    <t xml:space="preserve">Specific 1- Period End</t>
  </si>
  <si>
    <t xml:space="preserve">LLC_BI__Loan__c.CCS_Specific_2_Date__c</t>
  </si>
  <si>
    <t xml:space="preserve">CCS_Specific_2_Date__c</t>
  </si>
  <si>
    <t xml:space="preserve">Specific 2- Date</t>
  </si>
  <si>
    <t xml:space="preserve">LLC_BI__Loan__c.CCS_Specific_2_Number_of_Years__c</t>
  </si>
  <si>
    <t xml:space="preserve">CCS_Specific_2_Number_of_Years__c</t>
  </si>
  <si>
    <t xml:space="preserve">Specific 2- Number of Years</t>
  </si>
  <si>
    <t xml:space="preserve">LLC_BI__Loan__c.CCS_Specific_2_Period_End__c</t>
  </si>
  <si>
    <t xml:space="preserve">CCS_Specific_2_Period_End__c</t>
  </si>
  <si>
    <t xml:space="preserve">Specific 2- Period End</t>
  </si>
  <si>
    <t xml:space="preserve">LLC_BI__Loan__c.CCS_Standard_Matrix_Pricing_Margin__c</t>
  </si>
  <si>
    <t xml:space="preserve">CCS_Standard_Matrix_Pricing_Margin__c</t>
  </si>
  <si>
    <t xml:space="preserve">Standard Matrix Pricing Margin</t>
  </si>
  <si>
    <t xml:space="preserve">LLC_BI__Loan__c.CCS_Standard_Rate__c</t>
  </si>
  <si>
    <t xml:space="preserve">CCS_Standard_Rate__c</t>
  </si>
  <si>
    <t xml:space="preserve">Standard Annual Interest Rate</t>
  </si>
  <si>
    <t xml:space="preserve">LLC_BI__Loan__c.CCS_Step_Frequency__c</t>
  </si>
  <si>
    <t xml:space="preserve">CCS_Step_Frequency__c</t>
  </si>
  <si>
    <t xml:space="preserve">Step Frequency</t>
  </si>
  <si>
    <t xml:space="preserve">LLC_BI__Loan__c.CCS_Step_Option__c</t>
  </si>
  <si>
    <t xml:space="preserve">CCS_Step_Option__c</t>
  </si>
  <si>
    <t xml:space="preserve">Step Option</t>
  </si>
  <si>
    <t xml:space="preserve">LLC_BI__Loan__c.CCS_Stressed_Rate__c</t>
  </si>
  <si>
    <t xml:space="preserve">CCS_Stressed_Rate__c</t>
  </si>
  <si>
    <t xml:space="preserve">Stressed Rate</t>
  </si>
  <si>
    <t xml:space="preserve">LLC_BI__Loan__c.CCS_SurroundServices__c</t>
  </si>
  <si>
    <t xml:space="preserve">CCS_SurroundServices__c</t>
  </si>
  <si>
    <t xml:space="preserve">Surround Services</t>
  </si>
  <si>
    <t xml:space="preserve">LLC_BI__Loan__c.CCS_Temporary_Limit_Amount__c</t>
  </si>
  <si>
    <t xml:space="preserve">CCS_Temporary_Limit_Amount__c</t>
  </si>
  <si>
    <t xml:space="preserve">Temporary Limit Amount</t>
  </si>
  <si>
    <t xml:space="preserve">LLC_BI__Loan__c.CCS_Temporary_Limit_Expiry_Date__c</t>
  </si>
  <si>
    <t xml:space="preserve">CCS_Temporary_Limit_Expiry_Date__c</t>
  </si>
  <si>
    <t xml:space="preserve">Temporary Limit Expiry Date</t>
  </si>
  <si>
    <t xml:space="preserve">LLC_BI__Loan__c.CCS_TenorRestriction__c</t>
  </si>
  <si>
    <t xml:space="preserve">CCS_TenorRestriction__c</t>
  </si>
  <si>
    <t xml:space="preserve">Tenor Restriction</t>
  </si>
  <si>
    <t xml:space="preserve">LLC_BI__Loan__c.CCS_Total_Exception_Proposed_Rate__c</t>
  </si>
  <si>
    <t xml:space="preserve">CCS_Total_Exception_Proposed_Rate__c</t>
  </si>
  <si>
    <t xml:space="preserve">Total Exception Proposed Rate</t>
  </si>
  <si>
    <t xml:space="preserve">LLC_BI__Loan__c.CCS_Total_Exception_Proposed_Rate_del__c</t>
  </si>
  <si>
    <t xml:space="preserve">CCS_Total_Exception_Proposed_Rate_del__c</t>
  </si>
  <si>
    <t xml:space="preserve">LLC_BI__Loan__c.CCS_Total_Fee_Amount__c</t>
  </si>
  <si>
    <t xml:space="preserve">CCS_Total_Fee_Amount__c</t>
  </si>
  <si>
    <t xml:space="preserve">Total Fee Amount</t>
  </si>
  <si>
    <t xml:space="preserve">LLC_BI__Loan__c.CCS_Total_Interest_Rate__c</t>
  </si>
  <si>
    <t xml:space="preserve">CCS_Total_Interest_Rate__c</t>
  </si>
  <si>
    <t xml:space="preserve">Total Interest Rate</t>
  </si>
  <si>
    <t xml:space="preserve">LLC_BI__Loan__c.CCS_Total_Interest_Rate_split__c</t>
  </si>
  <si>
    <t xml:space="preserve">CCS_Total_Interest_Rate_split__c</t>
  </si>
  <si>
    <t xml:space="preserve">LLC_BI__Loan__c.CCS_Total_Limit_for_Cardholders__c</t>
  </si>
  <si>
    <t xml:space="preserve">CCS_Total_Limit_for_Cardholders__c</t>
  </si>
  <si>
    <t xml:space="preserve">Total Limit for Cardholders</t>
  </si>
  <si>
    <t xml:space="preserve">LLC_BI__Loan__c.CCS_Total_Proposed_Rate__c</t>
  </si>
  <si>
    <t xml:space="preserve">CCS_Total_Proposed_Rate__c</t>
  </si>
  <si>
    <t xml:space="preserve">Total Proposed Rate</t>
  </si>
  <si>
    <t xml:space="preserve">LLC_BI__Loan__c.CCS_Traded_Non_Traded__c</t>
  </si>
  <si>
    <t xml:space="preserve">CCS_Traded_Non_Traded__c</t>
  </si>
  <si>
    <t xml:space="preserve">Traded/Non-Traded</t>
  </si>
  <si>
    <t xml:space="preserve">LLC_BI__Loan__c.CCS_TrancheDrawdown__c</t>
  </si>
  <si>
    <t xml:space="preserve">CCS_TrancheDrawdown__c</t>
  </si>
  <si>
    <t xml:space="preserve">Eligible for Tranche Drawdown?</t>
  </si>
  <si>
    <t xml:space="preserve">LLC_BI__Loan__c.CCS_Typical_APR__c</t>
  </si>
  <si>
    <t xml:space="preserve">CCS_Typical_APR__c</t>
  </si>
  <si>
    <t xml:space="preserve">Typical APR</t>
  </si>
  <si>
    <t xml:space="preserve">LLC_BI__Loan__c.CCS_Utilisation__c</t>
  </si>
  <si>
    <t xml:space="preserve">Balance</t>
  </si>
  <si>
    <t xml:space="preserve">LLC_BI__Loan__c.CCS_Utilisation_exceed_Current_Limit__c</t>
  </si>
  <si>
    <t xml:space="preserve">CCS_Utilisation_exceed_Current_Limit__c</t>
  </si>
  <si>
    <t xml:space="preserve">Does Utilisation exceed Current Limit?</t>
  </si>
  <si>
    <t xml:space="preserve">LLC_BI__Loan__c.CCS_Utilisations__c</t>
  </si>
  <si>
    <t xml:space="preserve">CCS_Utilisations__c</t>
  </si>
  <si>
    <t xml:space="preserve">LLC_BI__Loan__c.CCS_ValueOfDailyOrder__c</t>
  </si>
  <si>
    <t xml:space="preserve">CCS_ValueOfDailyOrder__c</t>
  </si>
  <si>
    <t xml:space="preserve">Value of Daily Order</t>
  </si>
  <si>
    <t xml:space="preserve">LLC_BI__Loan__c.CCS_What_percentage_like_to_pay__c</t>
  </si>
  <si>
    <t xml:space="preserve">CCS_What_percentage_like_to_pay__c</t>
  </si>
  <si>
    <t xml:space="preserve">What percentage would you like to pay?</t>
  </si>
  <si>
    <t xml:space="preserve">LLC_BI__Loan__c.CCS_WhatIsSecured__c</t>
  </si>
  <si>
    <t xml:space="preserve">CCS_WhatIsSecured__c</t>
  </si>
  <si>
    <t xml:space="preserve">What % is Secured?</t>
  </si>
  <si>
    <t xml:space="preserve">LLC_BI__Loan__c.CCS_Which_limits_apply_to_the_facility__c</t>
  </si>
  <si>
    <t xml:space="preserve">CCS_Which_limits_apply_to_the_facility__c</t>
  </si>
  <si>
    <t xml:space="preserve">Which limits apply to the facility?</t>
  </si>
  <si>
    <t xml:space="preserve">LLC_BI__Loan__c.cm_Closer__c</t>
  </si>
  <si>
    <t xml:space="preserve">cm_Closer__c</t>
  </si>
  <si>
    <t xml:space="preserve">Closer</t>
  </si>
  <si>
    <t xml:space="preserve">LLC_BI__Loan__c.cm_Completed_Application__c</t>
  </si>
  <si>
    <t xml:space="preserve">cm_Completed_Application__c</t>
  </si>
  <si>
    <t xml:space="preserve">Completed Application</t>
  </si>
  <si>
    <t xml:space="preserve">LLC_BI__Loan__c.cm_Credit_Analyst_Underwriter__c</t>
  </si>
  <si>
    <t xml:space="preserve">cm_Credit_Analyst_Underwriter__c</t>
  </si>
  <si>
    <t xml:space="preserve">Credit Analyst / Underwriter</t>
  </si>
  <si>
    <t xml:space="preserve">LLC_BI__Loan__c.cm_Loan_Assistant__c</t>
  </si>
  <si>
    <t xml:space="preserve">cm_Loan_Assistant__c</t>
  </si>
  <si>
    <t xml:space="preserve">Facility Assistant</t>
  </si>
  <si>
    <t xml:space="preserve">LLC_BI__Loan__c.cm_Loan_Ops__c</t>
  </si>
  <si>
    <t xml:space="preserve">cm_Loan_Ops__c</t>
  </si>
  <si>
    <t xml:space="preserve">Facility Ops</t>
  </si>
  <si>
    <t xml:space="preserve">LLC_BI__Loan__c.cm_Memo_Modification_Count__c</t>
  </si>
  <si>
    <t xml:space="preserve">cm_Memo_Modification_Count__c</t>
  </si>
  <si>
    <t xml:space="preserve">Memo Modification Count</t>
  </si>
  <si>
    <t xml:space="preserve">LLC_BI__Loan__c.cm_Method_of_Doc_Prep__c</t>
  </si>
  <si>
    <t xml:space="preserve">cm_Method_of_Doc_Prep__c</t>
  </si>
  <si>
    <t xml:space="preserve">Method of Doc Prep</t>
  </si>
  <si>
    <t xml:space="preserve">LLC_BI__Loan__c.cm_Portfolio_Manager__c</t>
  </si>
  <si>
    <t xml:space="preserve">cm_Portfolio_Manager__c</t>
  </si>
  <si>
    <t xml:space="preserve">Portfolio Manager</t>
  </si>
  <si>
    <t xml:space="preserve">LLC_BI__Loan__c.cm_Roll_Up_Adverse_Action__c</t>
  </si>
  <si>
    <t xml:space="preserve">cm_Roll_Up_Adverse_Action__c</t>
  </si>
  <si>
    <t xml:space="preserve">Roll Up Adverse Action</t>
  </si>
  <si>
    <t xml:space="preserve">LLC_BI__Loan__c.cm_Today_s_Date__c</t>
  </si>
  <si>
    <t xml:space="preserve">cm_Today_s_Date__c</t>
  </si>
  <si>
    <t xml:space="preserve">Today's Date</t>
  </si>
  <si>
    <t xml:space="preserve">LLC_BI__Loan__c.ConnectionReceivedId</t>
  </si>
  <si>
    <t xml:space="preserve">LLC_BI__Loan__c.ConnectionSentId</t>
  </si>
  <si>
    <t xml:space="preserve">LLC_BI__Loan__c.CreatedById</t>
  </si>
  <si>
    <t xml:space="preserve">LLC_BI__Loan__c.CreatedDate</t>
  </si>
  <si>
    <t xml:space="preserve">LLC_BI__Loan__c.CSS_Profile__c</t>
  </si>
  <si>
    <t xml:space="preserve">CSS_Profile__c</t>
  </si>
  <si>
    <t xml:space="preserve">Profile</t>
  </si>
  <si>
    <t xml:space="preserve">LLC_BI__Loan__c.CurrencyIsoCode</t>
  </si>
  <si>
    <t xml:space="preserve">LLC_BI__Loan__c.Full_Product_Name__c</t>
  </si>
  <si>
    <t xml:space="preserve">Full_Product_Name__c</t>
  </si>
  <si>
    <t xml:space="preserve">Full Product Name</t>
  </si>
  <si>
    <t xml:space="preserve">LLC_BI__Loan__c.Funding_Date__c</t>
  </si>
  <si>
    <t xml:space="preserve">Funding_Date__c</t>
  </si>
  <si>
    <t xml:space="preserve">Funding Date</t>
  </si>
  <si>
    <t xml:space="preserve">LLC_BI__Loan__c.HVCRE_Reportable__c</t>
  </si>
  <si>
    <t xml:space="preserve">HVCRE_Reportable__c</t>
  </si>
  <si>
    <t xml:space="preserve">HVCRE Reportable</t>
  </si>
  <si>
    <t xml:space="preserve">LLC_BI__Loan__c.Id</t>
  </si>
  <si>
    <t xml:space="preserve">LLC_BI__Loan__c.Integration_Source__c</t>
  </si>
  <si>
    <t xml:space="preserve">LLC_BI__Loan__c.Is_this_a_Test__c</t>
  </si>
  <si>
    <t xml:space="preserve">Is_this_a_Test__c</t>
  </si>
  <si>
    <t xml:space="preserve">Is this a Test?</t>
  </si>
  <si>
    <t xml:space="preserve">LLC_BI__Loan__c.IsDeleted</t>
  </si>
  <si>
    <t xml:space="preserve">LLC_BI__Loan__c.Journey__c</t>
  </si>
  <si>
    <t xml:space="preserve">Journey__c</t>
  </si>
  <si>
    <t xml:space="preserve">LLC_BI__Loan__c.LastActivityDate</t>
  </si>
  <si>
    <t xml:space="preserve">LLC_BI__Loan__c.LastModifiedById</t>
  </si>
  <si>
    <t xml:space="preserve">LLC_BI__Loan__c.LastModifiedDate</t>
  </si>
  <si>
    <t xml:space="preserve">LLC_BI__Loan__c.LastReferencedDate</t>
  </si>
  <si>
    <t xml:space="preserve">LLC_BI__Loan__c.LastViewedDate</t>
  </si>
  <si>
    <t xml:space="preserve">LLC_BI__Loan__c.Legal_Firm_Customer__c</t>
  </si>
  <si>
    <t xml:space="preserve">Legal_Firm_Customer__c</t>
  </si>
  <si>
    <t xml:space="preserve">Legal Firm</t>
  </si>
  <si>
    <t xml:space="preserve">LLC_BI__Loan__c.LLC_BI__Account__c</t>
  </si>
  <si>
    <t xml:space="preserve">Relationship</t>
  </si>
  <si>
    <t xml:space="preserve">LLC_BI__Loan__c.LLC_BI__Account_Officer__c</t>
  </si>
  <si>
    <t xml:space="preserve">LLC_BI__Account_Officer__c</t>
  </si>
  <si>
    <t xml:space="preserve">Account Officer</t>
  </si>
  <si>
    <t xml:space="preserve">LLC_BI__Loan__c.LLC_BI__Accrued_Interest__c</t>
  </si>
  <si>
    <t xml:space="preserve">LLC_BI__Accrued_Interest__c</t>
  </si>
  <si>
    <t xml:space="preserve">Accrued Interest</t>
  </si>
  <si>
    <t xml:space="preserve">LLC_BI__Loan__c.LLC_BI__Adverse_Action_Flag__c</t>
  </si>
  <si>
    <t xml:space="preserve">LLC_BI__Adverse_Action_Flag__c</t>
  </si>
  <si>
    <t xml:space="preserve">Adverse Action Flag</t>
  </si>
  <si>
    <t xml:space="preserve">LLC_BI__Loan__c.LLC_BI__Allocated_Facility_Amount__c</t>
  </si>
  <si>
    <t xml:space="preserve">LLC_BI__Allocated_Facility_Amount__c</t>
  </si>
  <si>
    <t xml:space="preserve">Allocated Facility Amount</t>
  </si>
  <si>
    <t xml:space="preserve">LLC_BI__Loan__c.LLC_BI__Amortized_Term__c</t>
  </si>
  <si>
    <t xml:space="preserve">LLC_BI__Amortized_Term__c</t>
  </si>
  <si>
    <t xml:space="preserve">Amortized Term (Months) - D</t>
  </si>
  <si>
    <t xml:space="preserve">LLC_BI__Loan__c.LLC_BI__Amortized_Term_Months__c</t>
  </si>
  <si>
    <t xml:space="preserve">LLC_BI__Amortized_Term_Months__c</t>
  </si>
  <si>
    <t xml:space="preserve">Amortized Term (Months)</t>
  </si>
  <si>
    <t xml:space="preserve">LLC_BI__Loan__c.LLC_BI__Amount__c</t>
  </si>
  <si>
    <t xml:space="preserve">LLC_BI__Amount__c</t>
  </si>
  <si>
    <t xml:space="preserve">LLC_BI__Loan__c.LLC_BI__Amount_Available__c</t>
  </si>
  <si>
    <t xml:space="preserve">LLC_BI__Amount_Available__c</t>
  </si>
  <si>
    <t xml:space="preserve">Amount Available</t>
  </si>
  <si>
    <t xml:space="preserve">LLC_BI__Loan__c.LLC_BI__Amount_New_Money__c</t>
  </si>
  <si>
    <t xml:space="preserve">LLC_BI__Amount_New_Money__c</t>
  </si>
  <si>
    <t xml:space="preserve">New Money</t>
  </si>
  <si>
    <t xml:space="preserve">LLC_BI__Loan__c.LLC_BI__Amount_Unused__c</t>
  </si>
  <si>
    <t xml:space="preserve">LLC_BI__Amount_Unused__c</t>
  </si>
  <si>
    <t xml:space="preserve">Amount Unused</t>
  </si>
  <si>
    <t xml:space="preserve">LLC_BI__Loan__c.LLC_BI__AmountOutstanding__c</t>
  </si>
  <si>
    <t xml:space="preserve">LLC_BI__AmountOutstanding__c</t>
  </si>
  <si>
    <t xml:space="preserve">Amount Outstanding</t>
  </si>
  <si>
    <t xml:space="preserve">LLC_BI__Loan__c.LLC_BI__Annual_Rate_Increase__c</t>
  </si>
  <si>
    <t xml:space="preserve">LLC_BI__Annual_Rate_Increase__c</t>
  </si>
  <si>
    <t xml:space="preserve">Annual Rate Increase</t>
  </si>
  <si>
    <t xml:space="preserve">LLC_BI__Loan__c.LLC_BI__Application__c</t>
  </si>
  <si>
    <t xml:space="preserve">LLC_BI__Application__c</t>
  </si>
  <si>
    <t xml:space="preserve">Application</t>
  </si>
  <si>
    <t xml:space="preserve">reference(LLC_BI__Application__c)</t>
  </si>
  <si>
    <t xml:space="preserve">LLC_BI__Loan__c.LLC_BI__Approved_Loan_Amount__c</t>
  </si>
  <si>
    <t xml:space="preserve">LLC_BI__Approved_Loan_Amount__c</t>
  </si>
  <si>
    <t xml:space="preserve">Approved For Amount</t>
  </si>
  <si>
    <t xml:space="preserve">LLC_BI__Loan__c.LLC_BI__APR__c</t>
  </si>
  <si>
    <t xml:space="preserve">LLC_BI__APR__c</t>
  </si>
  <si>
    <t xml:space="preserve">LLC_BI__Loan__c.LLC_BI__Attorney__c</t>
  </si>
  <si>
    <t xml:space="preserve">LLC_BI__Attorney__c</t>
  </si>
  <si>
    <t xml:space="preserve">Attorney</t>
  </si>
  <si>
    <t xml:space="preserve">LLC_BI__Loan__c.LLC_BI__Authorization_Date__c</t>
  </si>
  <si>
    <t xml:space="preserve">LLC_BI__Authorization_Date__c</t>
  </si>
  <si>
    <t xml:space="preserve">Authorization Date</t>
  </si>
  <si>
    <t xml:space="preserve">LLC_BI__Loan__c.LLC_BI__Auto_Decision_Status__c</t>
  </si>
  <si>
    <t xml:space="preserve">LLC_BI__Auto_Decision_Status__c</t>
  </si>
  <si>
    <t xml:space="preserve">Auto-Decision Status</t>
  </si>
  <si>
    <t xml:space="preserve">LLC_BI__Loan__c.LLC_BI__Auto_Pay__c</t>
  </si>
  <si>
    <t xml:space="preserve">LLC_BI__Auto_Pay__c</t>
  </si>
  <si>
    <t xml:space="preserve">Auto Pay</t>
  </si>
  <si>
    <t xml:space="preserve">LLC_BI__Loan__c.LLC_BI__Auto_Pay_Account__c</t>
  </si>
  <si>
    <t xml:space="preserve">LLC_BI__Auto_Pay_Account__c</t>
  </si>
  <si>
    <t xml:space="preserve">Auto Pay Account</t>
  </si>
  <si>
    <t xml:space="preserve">LLC_BI__Loan__c.LLC_BI__Availability_From_Core__c</t>
  </si>
  <si>
    <t xml:space="preserve">LLC_BI__Availability_From_Core__c</t>
  </si>
  <si>
    <t xml:space="preserve">Availability from Core</t>
  </si>
  <si>
    <t xml:space="preserve">LLC_BI__Loan__c.LLC_BI__Balloon__c</t>
  </si>
  <si>
    <t xml:space="preserve">LLC_BI__Balloon__c</t>
  </si>
  <si>
    <t xml:space="preserve">Balloon Facility</t>
  </si>
  <si>
    <t xml:space="preserve">LLC_BI__Loan__c.LLC_BI__Balloon_Payment__c</t>
  </si>
  <si>
    <t xml:space="preserve">LLC_BI__Balloon_Payment__c</t>
  </si>
  <si>
    <t xml:space="preserve">Balloon Payment</t>
  </si>
  <si>
    <t xml:space="preserve">LLC_BI__Loan__c.LLC_BI__Balloon_Product_Structure__c</t>
  </si>
  <si>
    <t xml:space="preserve">LLC_BI__Balloon_Product_Structure__c</t>
  </si>
  <si>
    <t xml:space="preserve">Balloon Product Structure</t>
  </si>
  <si>
    <t xml:space="preserve">LLC_BI__Loan__c.LLC_BI__Billing_Address__c</t>
  </si>
  <si>
    <t xml:space="preserve">LLC_BI__Billing_Address__c</t>
  </si>
  <si>
    <t xml:space="preserve">Billing City</t>
  </si>
  <si>
    <t xml:space="preserve">LLC_BI__Loan__c.LLC_BI__Billing_State__c</t>
  </si>
  <si>
    <t xml:space="preserve">LLC_BI__Billing_State__c</t>
  </si>
  <si>
    <t xml:space="preserve">Billing State</t>
  </si>
  <si>
    <t xml:space="preserve">LLC_BI__Loan__c.LLC_BI__Billing_Street__c</t>
  </si>
  <si>
    <t xml:space="preserve">LLC_BI__Billing_Street__c</t>
  </si>
  <si>
    <t xml:space="preserve">Billing Street</t>
  </si>
  <si>
    <t xml:space="preserve">LLC_BI__Loan__c.LLC_BI__Billing_Zipcode__c</t>
  </si>
  <si>
    <t xml:space="preserve">LLC_BI__Billing_Zipcode__c</t>
  </si>
  <si>
    <t xml:space="preserve">Billing Zipcode</t>
  </si>
  <si>
    <t xml:space="preserve">LLC_BI__Loan__c.LLC_BI__Booked_Date__c</t>
  </si>
  <si>
    <t xml:space="preserve">LLC_BI__Booked_Date__c</t>
  </si>
  <si>
    <t xml:space="preserve">Booked Date</t>
  </si>
  <si>
    <t xml:space="preserve">LLC_BI__Loan__c.LLC_BI__Booked_DateTime__c</t>
  </si>
  <si>
    <t xml:space="preserve">LLC_BI__Booked_DateTime__c</t>
  </si>
  <si>
    <t xml:space="preserve">Booked Date Time</t>
  </si>
  <si>
    <t xml:space="preserve">LLC_BI__Loan__c.LLC_BI__Borrower_City__c</t>
  </si>
  <si>
    <t xml:space="preserve">LLC_BI__Borrower_City__c</t>
  </si>
  <si>
    <t xml:space="preserve">Borrower City</t>
  </si>
  <si>
    <t xml:space="preserve">LLC_BI__Loan__c.LLC_BI__Borrower_GL_Balance__c</t>
  </si>
  <si>
    <t xml:space="preserve">LLC_BI__Borrower_GL_Balance__c</t>
  </si>
  <si>
    <t xml:space="preserve">Borrower GL Balance</t>
  </si>
  <si>
    <t xml:space="preserve">LLC_BI__Loan__c.LLC_BI__Borrower_State__c</t>
  </si>
  <si>
    <t xml:space="preserve">LLC_BI__Borrower_State__c</t>
  </si>
  <si>
    <t xml:space="preserve">Borrower State</t>
  </si>
  <si>
    <t xml:space="preserve">LLC_BI__Loan__c.LLC_BI__Branch__c</t>
  </si>
  <si>
    <t xml:space="preserve">LLC_BI__Branch__c</t>
  </si>
  <si>
    <t xml:space="preserve">Branch</t>
  </si>
  <si>
    <t xml:space="preserve">reference(LLC_BI__Branch__c)</t>
  </si>
  <si>
    <t xml:space="preserve">LLC_BI__Loan__c.LLC_BI__Broker_Fee__c</t>
  </si>
  <si>
    <t xml:space="preserve">LLC_BI__Broker_Fee__c</t>
  </si>
  <si>
    <t xml:space="preserve">Referral Fee</t>
  </si>
  <si>
    <t xml:space="preserve">LLC_BI__Loan__c.LLC_BI__Budget__c</t>
  </si>
  <si>
    <t xml:space="preserve">LLC_BI__Budget__c</t>
  </si>
  <si>
    <t xml:space="preserve">Budget</t>
  </si>
  <si>
    <t xml:space="preserve">reference(LLC_BI__Budget__c)</t>
  </si>
  <si>
    <t xml:space="preserve">LLC_BI__Loan__c.LLC_BI__Calculated_Balloon_Amount__c</t>
  </si>
  <si>
    <t xml:space="preserve">LLC_BI__Calculated_Balloon_Amount__c</t>
  </si>
  <si>
    <t xml:space="preserve">Calculated Balloon Amount</t>
  </si>
  <si>
    <t xml:space="preserve">LLC_BI__Loan__c.LLC_BI__Call_Report_Code__c</t>
  </si>
  <si>
    <t xml:space="preserve">LLC_BI__Call_Report_Code__c</t>
  </si>
  <si>
    <t xml:space="preserve">Call Report Code</t>
  </si>
  <si>
    <t xml:space="preserve">LLC_BI__Loan__c.LLC_BI__Census_Tract__c</t>
  </si>
  <si>
    <t xml:space="preserve">LLC_BI__Census_Tract__c</t>
  </si>
  <si>
    <t xml:space="preserve">-D Census Tract (####.## format)</t>
  </si>
  <si>
    <t xml:space="preserve">LLC_BI__Loan__c.LLC_BI__Class_Code__c</t>
  </si>
  <si>
    <t xml:space="preserve">LLC_BI__Class_Code__c</t>
  </si>
  <si>
    <t xml:space="preserve">Class Code</t>
  </si>
  <si>
    <t xml:space="preserve">LLC_BI__Loan__c.LLC_BI__Close_Date_Hard__c</t>
  </si>
  <si>
    <t xml:space="preserve">LLC_BI__Close_Date_Hard__c</t>
  </si>
  <si>
    <t xml:space="preserve">Closing Date Confirmed</t>
  </si>
  <si>
    <t xml:space="preserve">LLC_BI__Loan__c.LLC_BI__Close_Month__c</t>
  </si>
  <si>
    <t xml:space="preserve">LLC_BI__Close_Month__c</t>
  </si>
  <si>
    <t xml:space="preserve">Close Month</t>
  </si>
  <si>
    <t xml:space="preserve">LLC_BI__Loan__c.LLC_BI__Closed_Date__c</t>
  </si>
  <si>
    <t xml:space="preserve">LLC_BI__Closed_Date__c</t>
  </si>
  <si>
    <t xml:space="preserve">Closed Date</t>
  </si>
  <si>
    <t xml:space="preserve">LLC_BI__Loan__c.LLC_BI__CloseDate__c</t>
  </si>
  <si>
    <t xml:space="preserve">LLC_BI__CloseDate__c</t>
  </si>
  <si>
    <t xml:space="preserve">Projected Close Date</t>
  </si>
  <si>
    <t xml:space="preserve">LLC_BI__Loan__c.LLC_BI__Complete__c</t>
  </si>
  <si>
    <t xml:space="preserve">LLC_BI__Complete__c</t>
  </si>
  <si>
    <t xml:space="preserve">% Complete</t>
  </si>
  <si>
    <t xml:space="preserve">LLC_BI__Loan__c.LLC_BI__Compliance_Officer__c</t>
  </si>
  <si>
    <t xml:space="preserve">LLC_BI__Compliance_Officer__c</t>
  </si>
  <si>
    <t xml:space="preserve">Compliance Officer</t>
  </si>
  <si>
    <t xml:space="preserve">LLC_BI__Loan__c.LLC_BI__Consortium_Third_Party_Reportable__c</t>
  </si>
  <si>
    <t xml:space="preserve">LLC_BI__Consortium_Third_Party_Reportable__c</t>
  </si>
  <si>
    <t xml:space="preserve">Consortium/Third Party Reportable</t>
  </si>
  <si>
    <t xml:space="preserve">LLC_BI__Loan__c.LLC_BI__Construction_CO_Date__c</t>
  </si>
  <si>
    <t xml:space="preserve">LLC_BI__Construction_CO_Date__c</t>
  </si>
  <si>
    <t xml:space="preserve">Construction CO Date</t>
  </si>
  <si>
    <t xml:space="preserve">LLC_BI__Loan__c.LLC_BI__CRA_Action_Taken__c</t>
  </si>
  <si>
    <t xml:space="preserve">LLC_BI__CRA_Action_Taken__c</t>
  </si>
  <si>
    <t xml:space="preserve">Action Taken</t>
  </si>
  <si>
    <t xml:space="preserve">LLC_BI__Loan__c.LLC_BI__CRA_Affiliate__c</t>
  </si>
  <si>
    <t xml:space="preserve">LLC_BI__CRA_Affiliate__c</t>
  </si>
  <si>
    <t xml:space="preserve">Affiliate Code</t>
  </si>
  <si>
    <t xml:space="preserve">LLC_BI__Loan__c.LLC_BI__CRA_Amount__c</t>
  </si>
  <si>
    <t xml:space="preserve">LLC_BI__CRA_Amount__c</t>
  </si>
  <si>
    <t xml:space="preserve">Facility Amount (amount in thousands)</t>
  </si>
  <si>
    <t xml:space="preserve">LLC_BI__Loan__c.LLC_BI__CRA_Census_Tract_Text__c</t>
  </si>
  <si>
    <t xml:space="preserve">LLC_BI__CRA_Census_Tract_Text__c</t>
  </si>
  <si>
    <t xml:space="preserve">Census Tract (####.## format)</t>
  </si>
  <si>
    <t xml:space="preserve">LLC_BI__Loan__c.LLC_BI__CRA_Community_Development_Reportable__c</t>
  </si>
  <si>
    <t xml:space="preserve">LLC_BI__CRA_Community_Development_Reportable__c</t>
  </si>
  <si>
    <t xml:space="preserve">Community Development Reportable</t>
  </si>
  <si>
    <t xml:space="preserve">LLC_BI__Loan__c.LLC_BI__CRA_Consortium_Third_Party_Reportable__c</t>
  </si>
  <si>
    <t xml:space="preserve">LLC_BI__CRA_Consortium_Third_Party_Reportable__c</t>
  </si>
  <si>
    <t xml:space="preserve">LLC_BI__Loan__c.LLC_BI__CRA_Date_Action_Taken__c</t>
  </si>
  <si>
    <t xml:space="preserve">LLC_BI__CRA_Date_Action_Taken__c</t>
  </si>
  <si>
    <t xml:space="preserve">Date Action Taken</t>
  </si>
  <si>
    <t xml:space="preserve">LLC_BI__Loan__c.LLC_BI__CRA_FIPS_County_Code__c</t>
  </si>
  <si>
    <t xml:space="preserve">LLC_BI__CRA_FIPS_County_Code__c</t>
  </si>
  <si>
    <t xml:space="preserve">-D Three Digit County Code</t>
  </si>
  <si>
    <t xml:space="preserve">LLC_BI__Loan__c.LLC_BI__CRA_FIPS_County_Code_Text__c</t>
  </si>
  <si>
    <t xml:space="preserve">LLC_BI__CRA_FIPS_County_Code_Text__c</t>
  </si>
  <si>
    <t xml:space="preserve">Three Digit County Code</t>
  </si>
  <si>
    <t xml:space="preserve">LLC_BI__Loan__c.LLC_BI__CRA_FIPS_State_Code__c</t>
  </si>
  <si>
    <t xml:space="preserve">LLC_BI__CRA_FIPS_State_Code__c</t>
  </si>
  <si>
    <t xml:space="preserve">-D Two Digit State Code</t>
  </si>
  <si>
    <t xml:space="preserve">LLC_BI__Loan__c.LLC_BI__CRA_FIPS_State_Code_Text__c</t>
  </si>
  <si>
    <t xml:space="preserve">LLC_BI__CRA_FIPS_State_Code_Text__c</t>
  </si>
  <si>
    <t xml:space="preserve">Two Digit State Code</t>
  </si>
  <si>
    <t xml:space="preserve">LLC_BI__Loan__c.LLC_BI__CRA_Loan_ID__c</t>
  </si>
  <si>
    <t xml:space="preserve">LLC_BI__CRA_Loan_ID__c</t>
  </si>
  <si>
    <t xml:space="preserve">Facility Identification Number</t>
  </si>
  <si>
    <t xml:space="preserve">LLC_BI__Loan__c.LLC_BI__CRA_MSA_MD_Number__c</t>
  </si>
  <si>
    <t xml:space="preserve">LLC_BI__CRA_MSA_MD_Number__c</t>
  </si>
  <si>
    <t xml:space="preserve">-D Five Digit MSA/MD Number</t>
  </si>
  <si>
    <t xml:space="preserve">LLC_BI__Loan__c.LLC_BI__CRA_MSA_MD_Number_Text__c</t>
  </si>
  <si>
    <t xml:space="preserve">LLC_BI__CRA_MSA_MD_Number_Text__c</t>
  </si>
  <si>
    <t xml:space="preserve">Five Digit MSA/MD Number</t>
  </si>
  <si>
    <t xml:space="preserve">LLC_BI__Loan__c.LLC_BI__CRA_Reportable__c</t>
  </si>
  <si>
    <t xml:space="preserve">LLC_BI__CRA_Reportable__c</t>
  </si>
  <si>
    <t xml:space="preserve">CRA Reportable</t>
  </si>
  <si>
    <t xml:space="preserve">LLC_BI__Loan__c.LLC_BI__CRA_Revenue__c</t>
  </si>
  <si>
    <t xml:space="preserve">LLC_BI__CRA_Revenue__c</t>
  </si>
  <si>
    <t xml:space="preserve">Revenue Code</t>
  </si>
  <si>
    <t xml:space="preserve">LLC_BI__Loan__c.LLC_BI__CRA_Type_Code__c</t>
  </si>
  <si>
    <t xml:space="preserve">LLC_BI__CRA_Type_Code__c</t>
  </si>
  <si>
    <t xml:space="preserve">Facility Type</t>
  </si>
  <si>
    <t xml:space="preserve">LLC_BI__Loan__c.LLC_BI__Credit_Approval_Date__c</t>
  </si>
  <si>
    <t xml:space="preserve">LLC_BI__Credit_Approval_Date__c</t>
  </si>
  <si>
    <t xml:space="preserve">Credit Approval Date</t>
  </si>
  <si>
    <t xml:space="preserve">LLC_BI__Loan__c.LLC_BI__Credit_Memo__c</t>
  </si>
  <si>
    <t xml:space="preserve">LLC_BI__Credit_Memo__c</t>
  </si>
  <si>
    <t xml:space="preserve">Credit Memo</t>
  </si>
  <si>
    <t xml:space="preserve">reference(LLC_BI__Credit_Memo__c)</t>
  </si>
  <si>
    <t xml:space="preserve">LLC_BI__Loan__c.LLC_BI__Current_Gross_Lendable_Value_Collateral1__c</t>
  </si>
  <si>
    <t xml:space="preserve">LLC_BI__Current_Gross_Lendable_Value_Collateral1__c</t>
  </si>
  <si>
    <t xml:space="preserve">Current Gross Lendable Value</t>
  </si>
  <si>
    <t xml:space="preserve">LLC_BI__Loan__c.LLC_BI__Current_Interest_Rate__c</t>
  </si>
  <si>
    <t xml:space="preserve">LLC_BI__Current_Interest_Rate__c</t>
  </si>
  <si>
    <t xml:space="preserve">Current Interest Rate</t>
  </si>
  <si>
    <t xml:space="preserve">LLC_BI__Loan__c.LLC_BI__Current_LTV__c</t>
  </si>
  <si>
    <t xml:space="preserve">LLC_BI__Current_LTV__c</t>
  </si>
  <si>
    <t xml:space="preserve">Current LTV</t>
  </si>
  <si>
    <t xml:space="preserve">LLC_BI__Loan__c.LLC_BI__Current_LTV_Collateral1__c</t>
  </si>
  <si>
    <t xml:space="preserve">LLC_BI__Current_LTV_Collateral1__c</t>
  </si>
  <si>
    <t xml:space="preserve">LLC_BI__Loan__c.LLC_BI__Current_Total_Lendable_Value__c</t>
  </si>
  <si>
    <t xml:space="preserve">LLC_BI__Current_Total_Lendable_Value__c</t>
  </si>
  <si>
    <t xml:space="preserve">LLC_BI__Loan__c.LLC_BI__Days_to_Close__c</t>
  </si>
  <si>
    <t xml:space="preserve">LLC_BI__Days_to_Close__c</t>
  </si>
  <si>
    <t xml:space="preserve">Days to Close</t>
  </si>
  <si>
    <t xml:space="preserve">LLC_BI__Loan__c.LLC_BI__Debt_To_Income_Ratio__c</t>
  </si>
  <si>
    <t xml:space="preserve">LLC_BI__Debt_To_Income_Ratio__c</t>
  </si>
  <si>
    <t xml:space="preserve">Debt to Income Ratio</t>
  </si>
  <si>
    <t xml:space="preserve">LLC_BI__Loan__c.LLC_BI__Default_App__c</t>
  </si>
  <si>
    <t xml:space="preserve">LLC_BI__Default_App__c</t>
  </si>
  <si>
    <t xml:space="preserve">Default App</t>
  </si>
  <si>
    <t xml:space="preserve">LLC_BI__Loan__c.LLC_BI__Depth__c</t>
  </si>
  <si>
    <t xml:space="preserve">LLC_BI__Depth__c</t>
  </si>
  <si>
    <t xml:space="preserve">Depth</t>
  </si>
  <si>
    <t xml:space="preserve">LLC_BI__Loan__c.LLC_BI__Description__c</t>
  </si>
  <si>
    <t xml:space="preserve">LLC_BI__Description__c</t>
  </si>
  <si>
    <t xml:space="preserve">Facility Purpose</t>
  </si>
  <si>
    <t xml:space="preserve">LLC_BI__Loan__c.LLC_BI__Disbursement_Description__c</t>
  </si>
  <si>
    <t xml:space="preserve">LLC_BI__Disbursement_Description__c</t>
  </si>
  <si>
    <t xml:space="preserve">Disbursement Description</t>
  </si>
  <si>
    <t xml:space="preserve">LLC_BI__Loan__c.LLC_BI__Employee_Loan__c</t>
  </si>
  <si>
    <t xml:space="preserve">LLC_BI__Employee_Loan__c</t>
  </si>
  <si>
    <t xml:space="preserve">Employee Facility</t>
  </si>
  <si>
    <t xml:space="preserve">LLC_BI__Loan__c.LLC_BI__Estimated_Property_Value_2__c</t>
  </si>
  <si>
    <t xml:space="preserve">LLC_BI__Estimated_Property_Value_2__c</t>
  </si>
  <si>
    <t xml:space="preserve">Estimated Property Value</t>
  </si>
  <si>
    <t xml:space="preserve">LLC_BI__Loan__c.LLC_BI__Fee_Loan_Aggregate__c</t>
  </si>
  <si>
    <t xml:space="preserve">LLC_BI__Fee_Loan_Aggregate__c</t>
  </si>
  <si>
    <t xml:space="preserve">Fee Facility Aggregate</t>
  </si>
  <si>
    <t xml:space="preserve">reference(LLC_BI__Fee_Loan_Aggregate__c)</t>
  </si>
  <si>
    <t xml:space="preserve">LLC_BI__Loan__c.LLC_BI__File_Number__c</t>
  </si>
  <si>
    <t xml:space="preserve">LLC_BI__File_Number__c</t>
  </si>
  <si>
    <t xml:space="preserve">File Number</t>
  </si>
  <si>
    <t xml:space="preserve">LLC_BI__Loan__c.LLC_BI__Financed_Fee_Calculations__c</t>
  </si>
  <si>
    <t xml:space="preserve">LLC_BI__Financed_Fee_Calculations__c</t>
  </si>
  <si>
    <t xml:space="preserve">Financed Fee Calculations</t>
  </si>
  <si>
    <t xml:space="preserve">LLC_BI__Loan__c.LLC_BI__First_Payment_Date__c</t>
  </si>
  <si>
    <t xml:space="preserve">LLC_BI__First_Payment_Date__c</t>
  </si>
  <si>
    <t xml:space="preserve">First Payment Date</t>
  </si>
  <si>
    <t xml:space="preserve">LLC_BI__Loan__c.LLC_BI__First_Rate_Increase__c</t>
  </si>
  <si>
    <t xml:space="preserve">LLC_BI__First_Rate_Increase__c</t>
  </si>
  <si>
    <t xml:space="preserve">First Rate Increase</t>
  </si>
  <si>
    <t xml:space="preserve">LLC_BI__Loan__c.LLC_BI__Funded__c</t>
  </si>
  <si>
    <t xml:space="preserve">LLC_BI__Funded__c</t>
  </si>
  <si>
    <t xml:space="preserve">% Funded</t>
  </si>
  <si>
    <t xml:space="preserve">LLC_BI__Loan__c.LLC_BI__Funding__c</t>
  </si>
  <si>
    <t xml:space="preserve">LLC_BI__Funding__c</t>
  </si>
  <si>
    <t xml:space="preserve">Funding %</t>
  </si>
  <si>
    <t xml:space="preserve">LLC_BI__Loan__c.LLC_BI__Funding_at_Close__c</t>
  </si>
  <si>
    <t xml:space="preserve">LLC_BI__Funding_at_Close__c</t>
  </si>
  <si>
    <t xml:space="preserve">Funding at Close</t>
  </si>
  <si>
    <t xml:space="preserve">LLC_BI__Loan__c.LLC_BI__Governing_Law_State__c</t>
  </si>
  <si>
    <t xml:space="preserve">LLC_BI__Governing_Law_State__c</t>
  </si>
  <si>
    <t xml:space="preserve">Governing Law State</t>
  </si>
  <si>
    <t xml:space="preserve">LLC_BI__Loan__c.LLC_BI__Gross_Collateral1_Value__c</t>
  </si>
  <si>
    <t xml:space="preserve">LLC_BI__Gross_Collateral1_Value__c</t>
  </si>
  <si>
    <t xml:space="preserve">Gross Security Value</t>
  </si>
  <si>
    <t xml:space="preserve">LLC_BI__Loan__c.LLC_BI__GTD_Balance__c</t>
  </si>
  <si>
    <t xml:space="preserve">LLC_BI__GTD_Balance__c</t>
  </si>
  <si>
    <t xml:space="preserve">GTD Balance</t>
  </si>
  <si>
    <t xml:space="preserve">LLC_BI__Loan__c.LLC_BI__GTD_Participated_Balance__c</t>
  </si>
  <si>
    <t xml:space="preserve">LLC_BI__GTD_Participated_Balance__c</t>
  </si>
  <si>
    <t xml:space="preserve">GTD Participated Balance</t>
  </si>
  <si>
    <t xml:space="preserve">LLC_BI__Loan__c.LLC_BI__GTD_Participated_Percent__c</t>
  </si>
  <si>
    <t xml:space="preserve">LLC_BI__GTD_Participated_Percent__c</t>
  </si>
  <si>
    <t xml:space="preserve">GTD Participated %</t>
  </si>
  <si>
    <t xml:space="preserve">LLC_BI__Loan__c.LLC_BI__Guarantee_Fee_Paid__c</t>
  </si>
  <si>
    <t xml:space="preserve">LLC_BI__Guarantee_Fee_Paid__c</t>
  </si>
  <si>
    <t xml:space="preserve">Guarantee Fee Paid</t>
  </si>
  <si>
    <t xml:space="preserve">LLC_BI__Loan__c.LLC_BI__hasRenewal__c</t>
  </si>
  <si>
    <t xml:space="preserve">LLC_BI__hasRenewal__c</t>
  </si>
  <si>
    <t xml:space="preserve">hasRenewal</t>
  </si>
  <si>
    <t xml:space="preserve">LLC_BI__Loan__c.LLC_BI__Highest__c</t>
  </si>
  <si>
    <t xml:space="preserve">LLC_BI__Highest__c</t>
  </si>
  <si>
    <t xml:space="preserve">Highest</t>
  </si>
  <si>
    <t xml:space="preserve">LLC_BI__Loan__c.LLC_BI__HMDA_Action_Taken__c</t>
  </si>
  <si>
    <t xml:space="preserve">LLC_BI__HMDA_Action_Taken__c</t>
  </si>
  <si>
    <t xml:space="preserve">-D Action Taken</t>
  </si>
  <si>
    <t xml:space="preserve">LLC_BI__Loan__c.LLC_BI__HMDA_Amount__c</t>
  </si>
  <si>
    <t xml:space="preserve">LLC_BI__HMDA_Amount__c</t>
  </si>
  <si>
    <t xml:space="preserve">-D Facility Amount (Amount in Thousands)</t>
  </si>
  <si>
    <t xml:space="preserve">LLC_BI__Loan__c.LLC_BI__HMDA_Census_Tract__c</t>
  </si>
  <si>
    <t xml:space="preserve">LLC_BI__HMDA_Census_Tract__c</t>
  </si>
  <si>
    <t xml:space="preserve">LLC_BI__Loan__c.LLC_BI__HMDA_Census_Tract_Text__c</t>
  </si>
  <si>
    <t xml:space="preserve">LLC_BI__HMDA_Census_Tract_Text__c</t>
  </si>
  <si>
    <t xml:space="preserve">LLC_BI__Loan__c.LLC_BI__HMDA_Co_Applicant__c</t>
  </si>
  <si>
    <t xml:space="preserve">LLC_BI__HMDA_Co_Applicant__c</t>
  </si>
  <si>
    <t xml:space="preserve">-D Co-Applicant</t>
  </si>
  <si>
    <t xml:space="preserve">LLC_BI__Loan__c.LLC_BI__HMDA_Date_Action_Taken__c</t>
  </si>
  <si>
    <t xml:space="preserve">LLC_BI__HMDA_Date_Action_Taken__c</t>
  </si>
  <si>
    <t xml:space="preserve">LLC_BI__Loan__c.LLC_BI__HMDA_Date_Application_Received__c</t>
  </si>
  <si>
    <t xml:space="preserve">LLC_BI__HMDA_Date_Application_Received__c</t>
  </si>
  <si>
    <t xml:space="preserve">-D Date Application Received</t>
  </si>
  <si>
    <t xml:space="preserve">LLC_BI__Loan__c.LLC_BI__HMDA_Date_Rate_Set__c</t>
  </si>
  <si>
    <t xml:space="preserve">LLC_BI__HMDA_Date_Rate_Set__c</t>
  </si>
  <si>
    <t xml:space="preserve">-D Date Interest Rate Set</t>
  </si>
  <si>
    <t xml:space="preserve">LLC_BI__Loan__c.LLC_BI__HMDA_Denial_Reasons__c</t>
  </si>
  <si>
    <t xml:space="preserve">LLC_BI__HMDA_Denial_Reasons__c</t>
  </si>
  <si>
    <t xml:space="preserve">-D Denial Reasons (Select up to three)</t>
  </si>
  <si>
    <t xml:space="preserve">LLC_BI__Loan__c.LLC_BI__HMDA_FIPS_County_Code__c</t>
  </si>
  <si>
    <t xml:space="preserve">LLC_BI__HMDA_FIPS_County_Code__c</t>
  </si>
  <si>
    <t xml:space="preserve">LLC_BI__Loan__c.LLC_BI__HMDA_FIPS_County_Code_Text__c</t>
  </si>
  <si>
    <t xml:space="preserve">LLC_BI__HMDA_FIPS_County_Code_Text__c</t>
  </si>
  <si>
    <t xml:space="preserve">LLC_BI__Loan__c.LLC_BI__HMDA_FIPS_State_Code__c</t>
  </si>
  <si>
    <t xml:space="preserve">LLC_BI__HMDA_FIPS_State_Code__c</t>
  </si>
  <si>
    <t xml:space="preserve">LLC_BI__Loan__c.LLC_BI__HMDA_FIPS_State_Code_Text__c</t>
  </si>
  <si>
    <t xml:space="preserve">LLC_BI__HMDA_FIPS_State_Code_Text__c</t>
  </si>
  <si>
    <t xml:space="preserve">LLC_BI__Loan__c.LLC_BI__HMDA_HOEPA_Status__c</t>
  </si>
  <si>
    <t xml:space="preserve">LLC_BI__HMDA_HOEPA_Status__c</t>
  </si>
  <si>
    <t xml:space="preserve">-D HOEPA Status</t>
  </si>
  <si>
    <t xml:space="preserve">LLC_BI__Loan__c.LLC_BI__HMDA_Lien_Status__c</t>
  </si>
  <si>
    <t xml:space="preserve">LLC_BI__HMDA_Lien_Status__c</t>
  </si>
  <si>
    <t xml:space="preserve">-D Lien Status</t>
  </si>
  <si>
    <t xml:space="preserve">LLC_BI__Loan__c.LLC_BI__HMDA_Loan_ID__c</t>
  </si>
  <si>
    <t xml:space="preserve">LLC_BI__HMDA_Loan_ID__c</t>
  </si>
  <si>
    <t xml:space="preserve">-D Facility Identification Number</t>
  </si>
  <si>
    <t xml:space="preserve">LLC_BI__Loan__c.LLC_BI__HMDA_MSA_MD_Number__c</t>
  </si>
  <si>
    <t xml:space="preserve">LLC_BI__HMDA_MSA_MD_Number__c</t>
  </si>
  <si>
    <t xml:space="preserve">LLC_BI__Loan__c.LLC_BI__HMDA_MSA_MD_Number_Text__c</t>
  </si>
  <si>
    <t xml:space="preserve">LLC_BI__HMDA_MSA_MD_Number_Text__c</t>
  </si>
  <si>
    <t xml:space="preserve">LLC_BI__Loan__c.LLC_BI__HMDA_Occupancy__c</t>
  </si>
  <si>
    <t xml:space="preserve">LLC_BI__HMDA_Occupancy__c</t>
  </si>
  <si>
    <t xml:space="preserve">-D Occupancy</t>
  </si>
  <si>
    <t xml:space="preserve">LLC_BI__Loan__c.LLC_BI__HMDA_Preapproval_Requested__c</t>
  </si>
  <si>
    <t xml:space="preserve">LLC_BI__HMDA_Preapproval_Requested__c</t>
  </si>
  <si>
    <t xml:space="preserve">-D Request for Preapproval</t>
  </si>
  <si>
    <t xml:space="preserve">LLC_BI__Loan__c.LLC_BI__HMDA_Property_Type__c</t>
  </si>
  <si>
    <t xml:space="preserve">LLC_BI__HMDA_Property_Type__c</t>
  </si>
  <si>
    <t xml:space="preserve">-D Property Type</t>
  </si>
  <si>
    <t xml:space="preserve">LLC_BI__Loan__c.LLC_BI__HMDA_Purchaser_Type__c</t>
  </si>
  <si>
    <t xml:space="preserve">LLC_BI__HMDA_Purchaser_Type__c</t>
  </si>
  <si>
    <t xml:space="preserve">-D Type of Purchase</t>
  </si>
  <si>
    <t xml:space="preserve">LLC_BI__Loan__c.LLC_BI__HMDA_Purpose__c</t>
  </si>
  <si>
    <t xml:space="preserve">LLC_BI__HMDA_Purpose__c</t>
  </si>
  <si>
    <t xml:space="preserve">-D Purpose of Facility</t>
  </si>
  <si>
    <t xml:space="preserve">LLC_BI__Loan__c.LLC_BI__HMDA_Rate_Spread__c</t>
  </si>
  <si>
    <t xml:space="preserve">LLC_BI__HMDA_Rate_Spread__c</t>
  </si>
  <si>
    <t xml:space="preserve">-D Rate Spread (##.## format)</t>
  </si>
  <si>
    <t xml:space="preserve">LLC_BI__Loan__c.LLC_BI__HMDA_Record_Type__c</t>
  </si>
  <si>
    <t xml:space="preserve">LLC_BI__HMDA_Record_Type__c</t>
  </si>
  <si>
    <t xml:space="preserve">HMDA Record Type</t>
  </si>
  <si>
    <t xml:space="preserve">LLC_BI__Loan__c.LLC_BI__HMDA_Reportable__c</t>
  </si>
  <si>
    <t xml:space="preserve">LLC_BI__HMDA_Reportable__c</t>
  </si>
  <si>
    <t xml:space="preserve">HMDA Reportable</t>
  </si>
  <si>
    <t xml:space="preserve">LLC_BI__Loan__c.LLC_BI__HMDA_Type__c</t>
  </si>
  <si>
    <t xml:space="preserve">LLC_BI__HMDA_Type__c</t>
  </si>
  <si>
    <t xml:space="preserve">-D Type of Facility</t>
  </si>
  <si>
    <t xml:space="preserve">LLC_BI__Loan__c.LLC_BI__Imported__c</t>
  </si>
  <si>
    <t xml:space="preserve">LLC_BI__Imported__c</t>
  </si>
  <si>
    <t xml:space="preserve">Imported</t>
  </si>
  <si>
    <t xml:space="preserve">LLC_BI__Loan__c.LLC_BI__Index__c</t>
  </si>
  <si>
    <t xml:space="preserve">LLC_BI__Index__c</t>
  </si>
  <si>
    <t xml:space="preserve">Index</t>
  </si>
  <si>
    <t xml:space="preserve">LLC_BI__Loan__c.LLC_BI__Index_Value__c</t>
  </si>
  <si>
    <t xml:space="preserve">LLC_BI__Index_Value__c</t>
  </si>
  <si>
    <t xml:space="preserve">Index Value</t>
  </si>
  <si>
    <t xml:space="preserve">LLC_BI__Loan__c.LLC_BI__Initial_Advance__c</t>
  </si>
  <si>
    <t xml:space="preserve">LLC_BI__Initial_Advance__c</t>
  </si>
  <si>
    <t xml:space="preserve">Initial Advance</t>
  </si>
  <si>
    <t xml:space="preserve">LLC_BI__Loan__c.LLC_BI__Interest_Accrual_Method__c</t>
  </si>
  <si>
    <t xml:space="preserve">LLC_BI__Interest_Accrual_Method__c</t>
  </si>
  <si>
    <t xml:space="preserve">Interest Accrual Method</t>
  </si>
  <si>
    <t xml:space="preserve">LLC_BI__Loan__c.LLC_BI__Interest_Amount_Paid__c</t>
  </si>
  <si>
    <t xml:space="preserve">LLC_BI__Interest_Amount_Paid__c</t>
  </si>
  <si>
    <t xml:space="preserve">Interest (Amt) Paid to Date</t>
  </si>
  <si>
    <t xml:space="preserve">LLC_BI__Loan__c.LLC_BI__Interest_Only_Months__c</t>
  </si>
  <si>
    <t xml:space="preserve">LLC_BI__Interest_Only_Months__c</t>
  </si>
  <si>
    <t xml:space="preserve">Interest Only Months</t>
  </si>
  <si>
    <t xml:space="preserve">LLC_BI__Loan__c.LLC_BI__Interest_Paid_To_Date__c</t>
  </si>
  <si>
    <t xml:space="preserve">LLC_BI__Interest_Paid_To_Date__c</t>
  </si>
  <si>
    <t xml:space="preserve">Interest Paid To Date</t>
  </si>
  <si>
    <t xml:space="preserve">LLC_BI__Loan__c.LLC_BI__Interest_Rate_Adjustment_Frequency__c</t>
  </si>
  <si>
    <t xml:space="preserve">LLC_BI__Interest_Rate_Adjustment_Frequency__c</t>
  </si>
  <si>
    <t xml:space="preserve">Interest Rate Adjustment Frequency</t>
  </si>
  <si>
    <t xml:space="preserve">LLC_BI__Loan__c.LLC_BI__Interest_Rate_Margin_Percent__c</t>
  </si>
  <si>
    <t xml:space="preserve">LLC_BI__Interest_Rate_Margin_Percent__c</t>
  </si>
  <si>
    <t xml:space="preserve">Interest Rate Margin Percent</t>
  </si>
  <si>
    <t xml:space="preserve">LLC_BI__Loan__c.LLC_BI__InterestRate__c</t>
  </si>
  <si>
    <t xml:space="preserve">LLC_BI__InterestRate__c</t>
  </si>
  <si>
    <t xml:space="preserve">Interest Rate</t>
  </si>
  <si>
    <t xml:space="preserve">LLC_BI__Loan__c.LLC_BI__Is_Approved__c</t>
  </si>
  <si>
    <t xml:space="preserve">LLC_BI__Is_Approved__c</t>
  </si>
  <si>
    <t xml:space="preserve">ApprovalTriggerField</t>
  </si>
  <si>
    <t xml:space="preserve">LLC_BI__Loan__c.LLC_BI__Is_Booked__c</t>
  </si>
  <si>
    <t xml:space="preserve">LLC_BI__Is_Booked__c</t>
  </si>
  <si>
    <t xml:space="preserve">Is Booked</t>
  </si>
  <si>
    <t xml:space="preserve">LLC_BI__Loan__c.LLC_BI__Is_Closed__c</t>
  </si>
  <si>
    <t xml:space="preserve">LLC_BI__Is_Closed__c</t>
  </si>
  <si>
    <t xml:space="preserve">Is Closed</t>
  </si>
  <si>
    <t xml:space="preserve">LLC_BI__Loan__c.LLC_BI__Is_Copy__c</t>
  </si>
  <si>
    <t xml:space="preserve">LLC_BI__Is_Copy__c</t>
  </si>
  <si>
    <t xml:space="preserve">Is Copy</t>
  </si>
  <si>
    <t xml:space="preserve">LLC_BI__Loan__c.LLC_BI__Is_Current_Takedown__c</t>
  </si>
  <si>
    <t xml:space="preserve">LLC_BI__Is_Current_Takedown__c</t>
  </si>
  <si>
    <t xml:space="preserve">Is Current Takedown</t>
  </si>
  <si>
    <t xml:space="preserve">LLC_BI__Loan__c.LLC_BI__Is_ELOC__c</t>
  </si>
  <si>
    <t xml:space="preserve">LLC_BI__Is_ELOC__c</t>
  </si>
  <si>
    <t xml:space="preserve">Is ELOC</t>
  </si>
  <si>
    <t xml:space="preserve">LLC_BI__Loan__c.LLC_BI__Is_Excluded__c</t>
  </si>
  <si>
    <t xml:space="preserve">LLC_BI__Is_Excluded__c</t>
  </si>
  <si>
    <t xml:space="preserve">Is Excluded</t>
  </si>
  <si>
    <t xml:space="preserve">LLC_BI__Loan__c.LLC_BI__Is_In_Review__c</t>
  </si>
  <si>
    <t xml:space="preserve">LLC_BI__Is_In_Review__c</t>
  </si>
  <si>
    <t xml:space="preserve">In Review</t>
  </si>
  <si>
    <t xml:space="preserve">LLC_BI__Loan__c.LLC_BI__Is_Jumbo__c</t>
  </si>
  <si>
    <t xml:space="preserve">LLC_BI__Is_Jumbo__c</t>
  </si>
  <si>
    <t xml:space="preserve">Is Jumbo</t>
  </si>
  <si>
    <t xml:space="preserve">LLC_BI__Loan__c.LLC_BI__Is_Lease__c</t>
  </si>
  <si>
    <t xml:space="preserve">LLC_BI__Is_Lease__c</t>
  </si>
  <si>
    <t xml:space="preserve">Is Lease</t>
  </si>
  <si>
    <t xml:space="preserve">LLC_BI__Loan__c.LLC_BI__Is_Letter_of_Credit__c</t>
  </si>
  <si>
    <t xml:space="preserve">LLC_BI__Is_Letter_of_Credit__c</t>
  </si>
  <si>
    <t xml:space="preserve">Is Letter of Credit</t>
  </si>
  <si>
    <t xml:space="preserve">LLC_BI__Loan__c.LLC_BI__Is_Limit__c</t>
  </si>
  <si>
    <t xml:space="preserve">LLC_BI__Is_Limit__c</t>
  </si>
  <si>
    <t xml:space="preserve">Is Limit</t>
  </si>
  <si>
    <t xml:space="preserve">LLC_BI__Loan__c.LLC_BI__Is_Locked__c</t>
  </si>
  <si>
    <t xml:space="preserve">LLC_BI__Is_Locked__c</t>
  </si>
  <si>
    <t xml:space="preserve">Is Locked</t>
  </si>
  <si>
    <t xml:space="preserve">LLC_BI__Loan__c.LLC_BI__Is_Main__c</t>
  </si>
  <si>
    <t xml:space="preserve">LLC_BI__Is_Main__c</t>
  </si>
  <si>
    <t xml:space="preserve">Is Main</t>
  </si>
  <si>
    <t xml:space="preserve">LLC_BI__Loan__c.LLC_BI__Is_Modification__c</t>
  </si>
  <si>
    <t xml:space="preserve">LLC_BI__Is_Modification__c</t>
  </si>
  <si>
    <t xml:space="preserve">Is_Modification</t>
  </si>
  <si>
    <t xml:space="preserve">LLC_BI__Loan__c.LLC_BI__Is_Multi_Level_Future__c</t>
  </si>
  <si>
    <t xml:space="preserve">LLC_BI__Is_Multi_Level_Future__c</t>
  </si>
  <si>
    <t xml:space="preserve">Is Multi Level Future</t>
  </si>
  <si>
    <t xml:space="preserve">LLC_BI__Loan__c.LLC_BI__Is_No_Action_Placeholder__c</t>
  </si>
  <si>
    <t xml:space="preserve">LLC_BI__Is_No_Action_Placeholder__c</t>
  </si>
  <si>
    <t xml:space="preserve">Is No Action Placeholder</t>
  </si>
  <si>
    <t xml:space="preserve">LLC_BI__Loan__c.LLC_BI__Is_Original_Inactive_Loan__c</t>
  </si>
  <si>
    <t xml:space="preserve">LLC_BI__Is_Original_Inactive_Loan__c</t>
  </si>
  <si>
    <t xml:space="preserve">Is Original Declined Facility</t>
  </si>
  <si>
    <t xml:space="preserve">LLC_BI__Loan__c.LLC_BI__Is_Paid_Off__c</t>
  </si>
  <si>
    <t xml:space="preserve">LLC_BI__Is_Paid_Off__c</t>
  </si>
  <si>
    <t xml:space="preserve">Is_Paid_Off</t>
  </si>
  <si>
    <t xml:space="preserve">LLC_BI__Loan__c.LLC_BI__Is_Participation__c</t>
  </si>
  <si>
    <t xml:space="preserve">LLC_BI__Is_Participation__c</t>
  </si>
  <si>
    <t xml:space="preserve">Is Participation</t>
  </si>
  <si>
    <t xml:space="preserve">LLC_BI__Loan__c.LLC_BI__Is_Ready_To_Transmit__c</t>
  </si>
  <si>
    <t xml:space="preserve">LLC_BI__Is_Ready_To_Transmit__c</t>
  </si>
  <si>
    <t xml:space="preserve">Is Ready to Transmit</t>
  </si>
  <si>
    <t xml:space="preserve">LLC_BI__Loan__c.LLC_BI__Is_Regular_Future__c</t>
  </si>
  <si>
    <t xml:space="preserve">LLC_BI__Is_Regular_Future__c</t>
  </si>
  <si>
    <t xml:space="preserve">Is Regular Future</t>
  </si>
  <si>
    <t xml:space="preserve">LLC_BI__Loan__c.LLC_BI__Is_Review_Ready__c</t>
  </si>
  <si>
    <t xml:space="preserve">LLC_BI__Is_Review_Ready__c</t>
  </si>
  <si>
    <t xml:space="preserve">Is Review Ready</t>
  </si>
  <si>
    <t xml:space="preserve">LLC_BI__Loan__c.LLC_BI__Is_SBA__c</t>
  </si>
  <si>
    <t xml:space="preserve">LLC_BI__Is_SBA__c</t>
  </si>
  <si>
    <t xml:space="preserve">Is SBA</t>
  </si>
  <si>
    <t xml:space="preserve">LLC_BI__Loan__c.LLC_BI__Is_Secured__c</t>
  </si>
  <si>
    <t xml:space="preserve">LLC_BI__Is_Secured__c</t>
  </si>
  <si>
    <t xml:space="preserve">Is Secured</t>
  </si>
  <si>
    <t xml:space="preserve">LLC_BI__Loan__c.LLC_BI__Is_Sublimit__c</t>
  </si>
  <si>
    <t xml:space="preserve">LLC_BI__Is_Sublimit__c</t>
  </si>
  <si>
    <t xml:space="preserve">Is Sublimit</t>
  </si>
  <si>
    <t xml:space="preserve">LLC_BI__Loan__c.LLC_BI__Is_Syndication__c</t>
  </si>
  <si>
    <t xml:space="preserve">LLC_BI__Is_Syndication__c</t>
  </si>
  <si>
    <t xml:space="preserve">Is Syndication</t>
  </si>
  <si>
    <t xml:space="preserve">LLC_BI__Loan__c.LLC_BI__Is_Term_Loan_Current__c</t>
  </si>
  <si>
    <t xml:space="preserve">LLC_BI__Is_Term_Loan_Current__c</t>
  </si>
  <si>
    <t xml:space="preserve">Is Term Facility/Current</t>
  </si>
  <si>
    <t xml:space="preserve">LLC_BI__Loan__c.LLC_BI__isClosed__c</t>
  </si>
  <si>
    <t xml:space="preserve">LLC_BI__isClosed__c</t>
  </si>
  <si>
    <t xml:space="preserve">isClosed</t>
  </si>
  <si>
    <t xml:space="preserve">LLC_BI__Loan__c.LLC_BI__isConvert__c</t>
  </si>
  <si>
    <t xml:space="preserve">LLC_BI__isConvert__c</t>
  </si>
  <si>
    <t xml:space="preserve">isConvert</t>
  </si>
  <si>
    <t xml:space="preserve">LLC_BI__Loan__c.LLC_BI__isRenewal__c</t>
  </si>
  <si>
    <t xml:space="preserve">LLC_BI__isRenewal__c</t>
  </si>
  <si>
    <t xml:space="preserve">isRenewal</t>
  </si>
  <si>
    <t xml:space="preserve">LLC_BI__Loan__c.LLC_BI__Last_Pay_Date__c</t>
  </si>
  <si>
    <t xml:space="preserve">LLC_BI__Last_Pay_Date__c</t>
  </si>
  <si>
    <t xml:space="preserve">Last Pay Date</t>
  </si>
  <si>
    <t xml:space="preserve">LLC_BI__Loan__c.LLC_BI__Lead_Detail__c</t>
  </si>
  <si>
    <t xml:space="preserve">LLC_BI__Lead_Detail__c</t>
  </si>
  <si>
    <t xml:space="preserve">Lead Source Details</t>
  </si>
  <si>
    <t xml:space="preserve">LLC_BI__Loan__c.LLC_BI__Lead_Specifics__c</t>
  </si>
  <si>
    <t xml:space="preserve">LLC_BI__Lead_Specifics__c</t>
  </si>
  <si>
    <t xml:space="preserve">Lead Specifics</t>
  </si>
  <si>
    <t xml:space="preserve">LLC_BI__Loan__c.LLC_BI__LeadSource__c</t>
  </si>
  <si>
    <t xml:space="preserve">LLC_BI__LeadSource__c</t>
  </si>
  <si>
    <t xml:space="preserve">Lead Source</t>
  </si>
  <si>
    <t xml:space="preserve">LLC_BI__Loan__c.LLC_BI__Legal_Firm__c</t>
  </si>
  <si>
    <t xml:space="preserve">LLC_BI__Legal_Firm__c</t>
  </si>
  <si>
    <t xml:space="preserve">LLC_BI__Loan__c.LLC_BI__Loan_Class__c</t>
  </si>
  <si>
    <t xml:space="preserve">LLC_BI__Loan_Class__c</t>
  </si>
  <si>
    <t xml:space="preserve">Facility Class</t>
  </si>
  <si>
    <t xml:space="preserve">LLC_BI__Loan__c.LLC_BI__Loan_Collateral_Aggregate__c</t>
  </si>
  <si>
    <t xml:space="preserve">LLC_BI__Loan_Collateral_Aggregate__c</t>
  </si>
  <si>
    <t xml:space="preserve">Facility Security Aggregate</t>
  </si>
  <si>
    <t xml:space="preserve">reference(LLC_BI__Loan_Collateral_Aggregate__c)</t>
  </si>
  <si>
    <t xml:space="preserve">LLC_BI__Loan__c.LLC_BI__Loan_Detail__c</t>
  </si>
  <si>
    <t xml:space="preserve">LLC_BI__Loan_Detail__c</t>
  </si>
  <si>
    <t xml:space="preserve">Facility Detail</t>
  </si>
  <si>
    <t xml:space="preserve">reference(LLC_BI__Loan_Detail__c)</t>
  </si>
  <si>
    <t xml:space="preserve">LLC_BI__Loan__c.LLC_BI__Loan_Number__c</t>
  </si>
  <si>
    <t xml:space="preserve">LLC_BI__Loan_Number__c</t>
  </si>
  <si>
    <t xml:space="preserve">Facility Number - D</t>
  </si>
  <si>
    <t xml:space="preserve">LLC_BI__Loan__c.LLC_BI__Loan_Officer__c</t>
  </si>
  <si>
    <t xml:space="preserve">LLC_BI__Loan_Officer__c</t>
  </si>
  <si>
    <t xml:space="preserve">Facility Officer</t>
  </si>
  <si>
    <t xml:space="preserve">LLC_BI__Loan__c.LLC_BI__Loan_Type_Code__c</t>
  </si>
  <si>
    <t xml:space="preserve">LLC_BI__Loan_Type_Code__c</t>
  </si>
  <si>
    <t xml:space="preserve">Facility Type Code</t>
  </si>
  <si>
    <t xml:space="preserve">LLC_BI__Loan__c.LLC_BI__lookupKey__c</t>
  </si>
  <si>
    <t xml:space="preserve">Facility Number</t>
  </si>
  <si>
    <t xml:space="preserve">LLC_BI__Loan__c.LLC_BI__Lost_Detail__c</t>
  </si>
  <si>
    <t xml:space="preserve">LLC_BI__Lost_Detail__c</t>
  </si>
  <si>
    <t xml:space="preserve">Lost Detail</t>
  </si>
  <si>
    <t xml:space="preserve">LLC_BI__Loan__c.LLC_BI__Lost_To__c</t>
  </si>
  <si>
    <t xml:space="preserve">LLC_BI__Lost_To__c</t>
  </si>
  <si>
    <t xml:space="preserve">Lost To</t>
  </si>
  <si>
    <t xml:space="preserve">LLC_BI__Loan__c.LLC_BI__MailerTeamKey__c</t>
  </si>
  <si>
    <t xml:space="preserve">LLC_BI__MailerTeamKey__c</t>
  </si>
  <si>
    <t xml:space="preserve">Team Alerts</t>
  </si>
  <si>
    <t xml:space="preserve">LLC_BI__Loan__c.LLC_BI__MAPR__c</t>
  </si>
  <si>
    <t xml:space="preserve">LLC_BI__MAPR__c</t>
  </si>
  <si>
    <t xml:space="preserve">MAPR</t>
  </si>
  <si>
    <t xml:space="preserve">LLC_BI__Loan__c.LLC_BI__Maturity_Date__c</t>
  </si>
  <si>
    <t xml:space="preserve">LLC_BI__Maturity_Date__c</t>
  </si>
  <si>
    <t xml:space="preserve">Maturity Date</t>
  </si>
  <si>
    <t xml:space="preserve">LLC_BI__Loan__c.LLC_BI__Maximum_Availability__c</t>
  </si>
  <si>
    <t xml:space="preserve">LLC_BI__Maximum_Availability__c</t>
  </si>
  <si>
    <t xml:space="preserve">Maximum Availability</t>
  </si>
  <si>
    <t xml:space="preserve">LLC_BI__Loan__c.LLC_BI__Maximum_Rate_Increase__c</t>
  </si>
  <si>
    <t xml:space="preserve">LLC_BI__Maximum_Rate_Increase__c</t>
  </si>
  <si>
    <t xml:space="preserve">Maximum Rate Increase</t>
  </si>
  <si>
    <t xml:space="preserve">LLC_BI__Loan__c.LLC_BI__MLA_Status__c</t>
  </si>
  <si>
    <t xml:space="preserve">LLC_BI__MLA_Status__c</t>
  </si>
  <si>
    <t xml:space="preserve">MLA Status</t>
  </si>
  <si>
    <t xml:space="preserve">LLC_BI__Loan__c.LLC_BI__Modification_Description_Count__c</t>
  </si>
  <si>
    <t xml:space="preserve">LLC_BI__Modification_Description_Count__c</t>
  </si>
  <si>
    <t xml:space="preserve">Modification Description Count</t>
  </si>
  <si>
    <t xml:space="preserve">LLC_BI__Loan__c.LLC_BI__Modification_Number__c</t>
  </si>
  <si>
    <t xml:space="preserve">LLC_BI__Modification_Number__c</t>
  </si>
  <si>
    <t xml:space="preserve">Modification Number</t>
  </si>
  <si>
    <t xml:space="preserve">LLC_BI__Loan__c.LLC_BI__Monthly_Payment__c</t>
  </si>
  <si>
    <t xml:space="preserve">LLC_BI__Monthly_Payment__c</t>
  </si>
  <si>
    <t xml:space="preserve">Monthly Payment</t>
  </si>
  <si>
    <t xml:space="preserve">LLC_BI__Loan__c.LLC_BI__nCino_Loan_Number__c</t>
  </si>
  <si>
    <t xml:space="preserve">LLC_BI__nCino_Loan_Number__c</t>
  </si>
  <si>
    <t xml:space="preserve">nCino Facility Number</t>
  </si>
  <si>
    <t xml:space="preserve">LLC_BI__Loan__c.LLC_BI__Near_Term_Value__c</t>
  </si>
  <si>
    <t xml:space="preserve">LLC_BI__Near_Term_Value__c</t>
  </si>
  <si>
    <t xml:space="preserve">Near Term Value</t>
  </si>
  <si>
    <t xml:space="preserve">LLC_BI__Loan__c.LLC_BI__Net_Charge_Offs__c</t>
  </si>
  <si>
    <t xml:space="preserve">LLC_BI__Net_Charge_Offs__c</t>
  </si>
  <si>
    <t xml:space="preserve">Net Charge Offs</t>
  </si>
  <si>
    <t xml:space="preserve">LLC_BI__Loan__c.LLC_BI__Net_Gain_on_Sale__c</t>
  </si>
  <si>
    <t xml:space="preserve">LLC_BI__Net_Gain_on_Sale__c</t>
  </si>
  <si>
    <t xml:space="preserve">Net Gain on Sale</t>
  </si>
  <si>
    <t xml:space="preserve">LLC_BI__Loan__c.LLC_BI__Net_New_Funds__c</t>
  </si>
  <si>
    <t xml:space="preserve">LLC_BI__Net_New_Funds__c</t>
  </si>
  <si>
    <t xml:space="preserve">Net New Funds</t>
  </si>
  <si>
    <t xml:space="preserve">LLC_BI__Loan__c.LLC_BI__Net_Worth__c</t>
  </si>
  <si>
    <t xml:space="preserve">LLC_BI__Net_Worth__c</t>
  </si>
  <si>
    <t xml:space="preserve">Net Worth</t>
  </si>
  <si>
    <t xml:space="preserve">LLC_BI__Loan__c.LLC_BI__Next_Interest_Payment_Date__c</t>
  </si>
  <si>
    <t xml:space="preserve">LLC_BI__Next_Interest_Payment_Date__c</t>
  </si>
  <si>
    <t xml:space="preserve">Next Interest Payment Date</t>
  </si>
  <si>
    <t xml:space="preserve">LLC_BI__Loan__c.LLC_BI__Next_Payment_Due__c</t>
  </si>
  <si>
    <t xml:space="preserve">LLC_BI__Next_Payment_Due__c</t>
  </si>
  <si>
    <t xml:space="preserve">Next Payment Due</t>
  </si>
  <si>
    <t xml:space="preserve">LLC_BI__Loan__c.LLC_BI__Next_Rate_Change_Date__c</t>
  </si>
  <si>
    <t xml:space="preserve">LLC_BI__Next_Rate_Change_Date__c</t>
  </si>
  <si>
    <t xml:space="preserve">Next Interest Rate Change Date</t>
  </si>
  <si>
    <t xml:space="preserve">LLC_BI__Loan__c.LLC_BI__Non_Accrual__c</t>
  </si>
  <si>
    <t xml:space="preserve">LLC_BI__Non_Accrual__c</t>
  </si>
  <si>
    <t xml:space="preserve">Non-Accrual</t>
  </si>
  <si>
    <t xml:space="preserve">LLC_BI__Loan__c.LLC_BI__Number_Of_No_Action_Placeholders__c</t>
  </si>
  <si>
    <t xml:space="preserve">LLC_BI__Number_Of_No_Action_Placeholders__c</t>
  </si>
  <si>
    <t xml:space="preserve">Number Of No Action Placeholders</t>
  </si>
  <si>
    <t xml:space="preserve">LLC_BI__Loan__c.LLC_BI__Number_Of_Renewals__c</t>
  </si>
  <si>
    <t xml:space="preserve">LLC_BI__Number_Of_Renewals__c</t>
  </si>
  <si>
    <t xml:space="preserve">Number Of Renewals</t>
  </si>
  <si>
    <t xml:space="preserve">LLC_BI__Loan__c.LLC_BI__Officer_Comments__c</t>
  </si>
  <si>
    <t xml:space="preserve">LLC_BI__Officer_Comments__c</t>
  </si>
  <si>
    <t xml:space="preserve">Officer Comments</t>
  </si>
  <si>
    <t xml:space="preserve">LLC_BI__Loan__c.LLC_BI__Original_Guaranteed_Amount__c</t>
  </si>
  <si>
    <t xml:space="preserve">LLC_BI__Original_Guaranteed_Amount__c</t>
  </si>
  <si>
    <t xml:space="preserve">Original Guaranteed Amount</t>
  </si>
  <si>
    <t xml:space="preserve">LLC_BI__Loan__c.LLC_BI__Original_LTV__c</t>
  </si>
  <si>
    <t xml:space="preserve">LLC_BI__Original_LTV__c</t>
  </si>
  <si>
    <t xml:space="preserve">Original LTV</t>
  </si>
  <si>
    <t xml:space="preserve">LLC_BI__Loan__c.LLC_BI__Original_Total_Lendable_Value__c</t>
  </si>
  <si>
    <t xml:space="preserve">LLC_BI__Original_Total_Lendable_Value__c</t>
  </si>
  <si>
    <t xml:space="preserve">Original Total Lendable Value</t>
  </si>
  <si>
    <t xml:space="preserve">LLC_BI__Loan__c.LLC_BI__Original_UNGTD_Amount__c</t>
  </si>
  <si>
    <t xml:space="preserve">LLC_BI__Original_UNGTD_Amount__c</t>
  </si>
  <si>
    <t xml:space="preserve">Original Note Amount (Net)</t>
  </si>
  <si>
    <t xml:space="preserve">LLC_BI__Loan__c.LLC_BI__OriginalParentLoan__c</t>
  </si>
  <si>
    <t xml:space="preserve">LLC_BI__OriginalParentLoan__c</t>
  </si>
  <si>
    <t xml:space="preserve">Original Parent Facility</t>
  </si>
  <si>
    <t xml:space="preserve">LLC_BI__Loan__c.LLC_BI__ParentLoan__c</t>
  </si>
  <si>
    <t xml:space="preserve">LLC_BI__ParentLoan__c</t>
  </si>
  <si>
    <t xml:space="preserve">Parent Facility</t>
  </si>
  <si>
    <t xml:space="preserve">LLC_BI__Loan__c.LLC_BI__Participation_Date__c</t>
  </si>
  <si>
    <t xml:space="preserve">LLC_BI__Participation_Date__c</t>
  </si>
  <si>
    <t xml:space="preserve">Participation Date</t>
  </si>
  <si>
    <t xml:space="preserve">LLC_BI__Loan__c.LLC_BI__Participation_Type__c</t>
  </si>
  <si>
    <t xml:space="preserve">LLC_BI__Participation_Type__c</t>
  </si>
  <si>
    <t xml:space="preserve">Participation Type</t>
  </si>
  <si>
    <t xml:space="preserve">LLC_BI__Loan__c.LLC_BI__Partner_GTD_Left_to_Fund__c</t>
  </si>
  <si>
    <t xml:space="preserve">LLC_BI__Partner_GTD_Left_to_Fund__c</t>
  </si>
  <si>
    <t xml:space="preserve">Partner GTD Left to Fund</t>
  </si>
  <si>
    <t xml:space="preserve">LLC_BI__Loan__c.LLC_BI__Partner_Spread_Over_Base__c</t>
  </si>
  <si>
    <t xml:space="preserve">LLC_BI__Partner_Spread_Over_Base__c</t>
  </si>
  <si>
    <t xml:space="preserve">Partner Spread Over Base</t>
  </si>
  <si>
    <t xml:space="preserve">LLC_BI__Loan__c.LLC_BI__Partner_UNGTD_Left_to_Fund__c</t>
  </si>
  <si>
    <t xml:space="preserve">LLC_BI__Partner_UNGTD_Left_to_Fund__c</t>
  </si>
  <si>
    <t xml:space="preserve">Partner UNGTD Left to Fund</t>
  </si>
  <si>
    <t xml:space="preserve">LLC_BI__Loan__c.LLC_BI__Past_Due_Days__c</t>
  </si>
  <si>
    <t xml:space="preserve">LLC_BI__Past_Due_Days__c</t>
  </si>
  <si>
    <t xml:space="preserve">Days Past Due</t>
  </si>
  <si>
    <t xml:space="preserve">LLC_BI__Loan__c.LLC_BI__Payment_Begin_Date__c</t>
  </si>
  <si>
    <t xml:space="preserve">LLC_BI__Payment_Begin_Date__c</t>
  </si>
  <si>
    <t xml:space="preserve">Payment Begin Date</t>
  </si>
  <si>
    <t xml:space="preserve">LLC_BI__Loan__c.LLC_BI__Payment_Schedule__c</t>
  </si>
  <si>
    <t xml:space="preserve">LLC_BI__Payment_Schedule__c</t>
  </si>
  <si>
    <t xml:space="preserve">Payment Schedule</t>
  </si>
  <si>
    <t xml:space="preserve">LLC_BI__Loan__c.LLC_BI__Payment_Type__c</t>
  </si>
  <si>
    <t xml:space="preserve">LLC_BI__Payment_Type__c</t>
  </si>
  <si>
    <t xml:space="preserve">Payment Type</t>
  </si>
  <si>
    <t xml:space="preserve">LLC_BI__Loan__c.LLC_BI__Payoff_Date__c</t>
  </si>
  <si>
    <t xml:space="preserve">LLC_BI__Payoff_Date__c</t>
  </si>
  <si>
    <t xml:space="preserve">Payoff Date</t>
  </si>
  <si>
    <t xml:space="preserve">LLC_BI__Loan__c.LLC_BI__Portfolio_Number__c</t>
  </si>
  <si>
    <t xml:space="preserve">LLC_BI__Portfolio_Number__c</t>
  </si>
  <si>
    <t xml:space="preserve">Portfolio Number</t>
  </si>
  <si>
    <t xml:space="preserve">LLC_BI__Loan__c.LLC_BI__Post_Closing_Items__c</t>
  </si>
  <si>
    <t xml:space="preserve">LLC_BI__Post_Closing_Items__c</t>
  </si>
  <si>
    <t xml:space="preserve">Post Closing Items</t>
  </si>
  <si>
    <t xml:space="preserve">LLC_BI__Loan__c.LLC_BI__Postal_Code__c</t>
  </si>
  <si>
    <t xml:space="preserve">LLC_BI__Postal_Code__c</t>
  </si>
  <si>
    <t xml:space="preserve">Postal Code</t>
  </si>
  <si>
    <t xml:space="preserve">LLC_BI__Loan__c.LLC_BI__Pre_Close_Call_Date__c</t>
  </si>
  <si>
    <t xml:space="preserve">LLC_BI__Pre_Close_Call_Date__c</t>
  </si>
  <si>
    <t xml:space="preserve">Pre Close Call Date</t>
  </si>
  <si>
    <t xml:space="preserve">LLC_BI__Loan__c.LLC_BI__Prepayment_Penalty__c</t>
  </si>
  <si>
    <t xml:space="preserve">LLC_BI__Prepayment_Penalty__c</t>
  </si>
  <si>
    <t xml:space="preserve">Prepayment Penalty?</t>
  </si>
  <si>
    <t xml:space="preserve">LLC_BI__Loan__c.LLC_BI__Prepayment_Penalty_Description__c</t>
  </si>
  <si>
    <t xml:space="preserve">LLC_BI__Prepayment_Penalty_Description__c</t>
  </si>
  <si>
    <t xml:space="preserve">Prepayment Penalty Description</t>
  </si>
  <si>
    <t xml:space="preserve">LLC_BI__Loan__c.LLC_BI__Pricing_Basis__c</t>
  </si>
  <si>
    <t xml:space="preserve">LLC_BI__Pricing_Basis__c</t>
  </si>
  <si>
    <t xml:space="preserve">Pricing Basis</t>
  </si>
  <si>
    <t xml:space="preserve">LLC_BI__Loan__c.LLC_BI__Pricing_Option__c</t>
  </si>
  <si>
    <t xml:space="preserve">LLC_BI__Pricing_Option__c</t>
  </si>
  <si>
    <t xml:space="preserve">Applied Pricing Option</t>
  </si>
  <si>
    <t xml:space="preserve">reference(LLC_BI__Pricing_Option__c)</t>
  </si>
  <si>
    <t xml:space="preserve">LLC_BI__Loan__c.LLC_BI__Principal_Balance__c</t>
  </si>
  <si>
    <t xml:space="preserve">LLC_BI__Principal_Balance__c</t>
  </si>
  <si>
    <t xml:space="preserve">LLC_BI__Loan__c.LLC_BI__Probabilty__c</t>
  </si>
  <si>
    <t xml:space="preserve">LLC_BI__Probabilty__c</t>
  </si>
  <si>
    <t xml:space="preserve">Probability (%)</t>
  </si>
  <si>
    <t xml:space="preserve">LLC_BI__Loan__c.LLC_BI__Processor_Name__c</t>
  </si>
  <si>
    <t xml:space="preserve">LLC_BI__Processor_Name__c</t>
  </si>
  <si>
    <t xml:space="preserve">Facility Processor</t>
  </si>
  <si>
    <t xml:space="preserve">LLC_BI__Loan__c.LLC_BI__Product__c</t>
  </si>
  <si>
    <t xml:space="preserve">LLC_BI__Product__c</t>
  </si>
  <si>
    <t xml:space="preserve">Product</t>
  </si>
  <si>
    <t xml:space="preserve">LLC_BI__Loan__c.LLC_BI__Product_Line__c</t>
  </si>
  <si>
    <t xml:space="preserve">LLC_BI__Product_Line__c</t>
  </si>
  <si>
    <t xml:space="preserve">Product Line</t>
  </si>
  <si>
    <t xml:space="preserve">LLC_BI__Loan__c.LLC_BI__Product_Package__c</t>
  </si>
  <si>
    <t xml:space="preserve">LLC_BI__Loan__c.LLC_BI__Product_Reference__c</t>
  </si>
  <si>
    <t xml:space="preserve">LLC_BI__Product_Reference__c</t>
  </si>
  <si>
    <t xml:space="preserve">Product Reference</t>
  </si>
  <si>
    <t xml:space="preserve">reference(LLC_BI__Product__c)</t>
  </si>
  <si>
    <t xml:space="preserve">LLC_BI__Loan__c.LLC_BI__Product_Type__c</t>
  </si>
  <si>
    <t xml:space="preserve">LLC_BI__Product_Type__c</t>
  </si>
  <si>
    <t xml:space="preserve">Product Type</t>
  </si>
  <si>
    <t xml:space="preserve">LLC_BI__Loan__c.LLC_BI__Proposal_Accepted__c</t>
  </si>
  <si>
    <t xml:space="preserve">LLC_BI__Proposal_Accepted__c</t>
  </si>
  <si>
    <t xml:space="preserve">Proposal Accepted</t>
  </si>
  <si>
    <t xml:space="preserve">LLC_BI__Loan__c.LLC_BI__Rate_Ceiling__c</t>
  </si>
  <si>
    <t xml:space="preserve">LLC_BI__Rate_Ceiling__c</t>
  </si>
  <si>
    <t xml:space="preserve">Rate Ceiling</t>
  </si>
  <si>
    <t xml:space="preserve">LLC_BI__Loan__c.LLC_BI__Rate_Discount__c</t>
  </si>
  <si>
    <t xml:space="preserve">LLC_BI__Rate_Discount__c</t>
  </si>
  <si>
    <t xml:space="preserve">Rate Discount</t>
  </si>
  <si>
    <t xml:space="preserve">LLC_BI__Loan__c.LLC_BI__Rate_Floor__c</t>
  </si>
  <si>
    <t xml:space="preserve">LLC_BI__Rate_Floor__c</t>
  </si>
  <si>
    <t xml:space="preserve">Rate Floor</t>
  </si>
  <si>
    <t xml:space="preserve">LLC_BI__Loan__c.LLC_BI__Real_Estate__c</t>
  </si>
  <si>
    <t xml:space="preserve">LLC_BI__Real_Estate__c</t>
  </si>
  <si>
    <t xml:space="preserve">Real Estate</t>
  </si>
  <si>
    <t xml:space="preserve">LLC_BI__Loan__c.LLC_BI__Real_Estate_Value__c</t>
  </si>
  <si>
    <t xml:space="preserve">LLC_BI__Real_Estate_Value__c</t>
  </si>
  <si>
    <t xml:space="preserve">-D Real Estate Value</t>
  </si>
  <si>
    <t xml:space="preserve">LLC_BI__Loan__c.LLC_BI__Referred_To__c</t>
  </si>
  <si>
    <t xml:space="preserve">LLC_BI__Referred_To__c</t>
  </si>
  <si>
    <t xml:space="preserve">Referred To</t>
  </si>
  <si>
    <t xml:space="preserve">LLC_BI__Loan__c.LLC_BI__Reg_O_Loan__c</t>
  </si>
  <si>
    <t xml:space="preserve">LLC_BI__Reg_O_Loan__c</t>
  </si>
  <si>
    <t xml:space="preserve">Reg O Facility</t>
  </si>
  <si>
    <t xml:space="preserve">LLC_BI__Loan__c.LLC_BI__Regulator_Loan_Share__c</t>
  </si>
  <si>
    <t xml:space="preserve">LLC_BI__Regulator_Loan_Share__c</t>
  </si>
  <si>
    <t xml:space="preserve">Regulator Facility Share</t>
  </si>
  <si>
    <t xml:space="preserve">LLC_BI__Loan__c.LLC_BI__Renewal_Number__c</t>
  </si>
  <si>
    <t xml:space="preserve">LLC_BI__Renewal_Number__c</t>
  </si>
  <si>
    <t xml:space="preserve">Renewal Number</t>
  </si>
  <si>
    <t xml:space="preserve">LLC_BI__Loan__c.LLC_BI__Retained__c</t>
  </si>
  <si>
    <t xml:space="preserve">LLC_BI__Retained__c</t>
  </si>
  <si>
    <t xml:space="preserve">% Retained</t>
  </si>
  <si>
    <t xml:space="preserve">LLC_BI__Loan__c.LLC_BI__Retained_Balance__c</t>
  </si>
  <si>
    <t xml:space="preserve">LLC_BI__Retained_Balance__c</t>
  </si>
  <si>
    <t xml:space="preserve">Retained Balance</t>
  </si>
  <si>
    <t xml:space="preserve">LLC_BI__Loan__c.LLC_BI__Retained_Servicing_Spread__c</t>
  </si>
  <si>
    <t xml:space="preserve">LLC_BI__Retained_Servicing_Spread__c</t>
  </si>
  <si>
    <t xml:space="preserve">Retained Servicing Spread</t>
  </si>
  <si>
    <t xml:space="preserve">LLC_BI__Loan__c.LLC_BI__Reviewed_by_Compliance__c</t>
  </si>
  <si>
    <t xml:space="preserve">LLC_BI__Reviewed_by_Compliance__c</t>
  </si>
  <si>
    <t xml:space="preserve">Reviewed by Compliance</t>
  </si>
  <si>
    <t xml:space="preserve">LLC_BI__Loan__c.LLC_BI__Reviewed_by_Loan_Ops__c</t>
  </si>
  <si>
    <t xml:space="preserve">LLC_BI__Reviewed_by_Loan_Ops__c</t>
  </si>
  <si>
    <t xml:space="preserve">Reviewed by Facility Ops</t>
  </si>
  <si>
    <t xml:space="preserve">LLC_BI__Loan__c.LLC_BI__Risk_Grade__c</t>
  </si>
  <si>
    <t xml:space="preserve">LLC_BI__Risk_Grade__c</t>
  </si>
  <si>
    <t xml:space="preserve">Risk Grade</t>
  </si>
  <si>
    <t xml:space="preserve">LLC_BI__Loan__c.LLC_BI__Risk_Grade_Template__c</t>
  </si>
  <si>
    <t xml:space="preserve">LLC_BI__Risk_Grade_Template__c</t>
  </si>
  <si>
    <t xml:space="preserve">Risk Grade Template</t>
  </si>
  <si>
    <t xml:space="preserve">reference(LLC_BI__Risk_Grade_Template__c)</t>
  </si>
  <si>
    <t xml:space="preserve">LLC_BI__Loan__c.LLC_BI__SBA__c</t>
  </si>
  <si>
    <t xml:space="preserve">LLC_BI__SBA__c</t>
  </si>
  <si>
    <t xml:space="preserve">SBA #</t>
  </si>
  <si>
    <t xml:space="preserve">LLC_BI__Loan__c.LLC_BI__SBA_Guarantee__c</t>
  </si>
  <si>
    <t xml:space="preserve">LLC_BI__SBA_Guarantee__c</t>
  </si>
  <si>
    <t xml:space="preserve">SBA Guarantee (%)</t>
  </si>
  <si>
    <t xml:space="preserve">LLC_BI__Loan__c.LLC_BI__SBA_Guarantee_Fee__c</t>
  </si>
  <si>
    <t xml:space="preserve">LLC_BI__SBA_Guarantee_Fee__c</t>
  </si>
  <si>
    <t xml:space="preserve">SBA Guarantee Fee</t>
  </si>
  <si>
    <t xml:space="preserve">LLC_BI__Loan__c.LLC_BI__Secondary_Market_Bid_Date__c</t>
  </si>
  <si>
    <t xml:space="preserve">LLC_BI__Secondary_Market_Bid_Date__c</t>
  </si>
  <si>
    <t xml:space="preserve">Secondary Market Bid Date</t>
  </si>
  <si>
    <t xml:space="preserve">LLC_BI__Loan__c.LLC_BI__Secondary_Market_Sold_Date__c</t>
  </si>
  <si>
    <t xml:space="preserve">LLC_BI__Secondary_Market_Sold_Date__c</t>
  </si>
  <si>
    <t xml:space="preserve">Secondary Market Sold Date</t>
  </si>
  <si>
    <t xml:space="preserve">LLC_BI__Loan__c.LLC_BI__Secondary_Market_Sold_To__c</t>
  </si>
  <si>
    <t xml:space="preserve">LLC_BI__Secondary_Market_Sold_To__c</t>
  </si>
  <si>
    <t xml:space="preserve">Sold To</t>
  </si>
  <si>
    <t xml:space="preserve">LLC_BI__Loan__c.LLC_BI__Secondary_Markt__c</t>
  </si>
  <si>
    <t xml:space="preserve">LLC_BI__Secondary_Markt__c</t>
  </si>
  <si>
    <t xml:space="preserve">Secondary Markt Sold %</t>
  </si>
  <si>
    <t xml:space="preserve">LLC_BI__Loan__c.LLC_BI__Secondary_Mkt_Sold__c</t>
  </si>
  <si>
    <t xml:space="preserve">LLC_BI__Secondary_Mkt_Sold__c</t>
  </si>
  <si>
    <t xml:space="preserve">Secondary Mkt Sold</t>
  </si>
  <si>
    <t xml:space="preserve">LLC_BI__Loan__c.LLC_BI__Secondary_Mkt_Sold_currency__c</t>
  </si>
  <si>
    <t xml:space="preserve">LLC_BI__Secondary_Mkt_Sold_currency__c</t>
  </si>
  <si>
    <t xml:space="preserve">Secondary Mkt Sold $</t>
  </si>
  <si>
    <t xml:space="preserve">LLC_BI__Loan__c.LLC_BI__Semimonthly_Day__c</t>
  </si>
  <si>
    <t xml:space="preserve">LLC_BI__Semimonthly_Day__c</t>
  </si>
  <si>
    <t xml:space="preserve">Semimonthly Day</t>
  </si>
  <si>
    <t xml:space="preserve">LLC_BI__Loan__c.LLC_BI__Site_Visit_Date__c</t>
  </si>
  <si>
    <t xml:space="preserve">LLC_BI__Site_Visit_Date__c</t>
  </si>
  <si>
    <t xml:space="preserve">Site Visit Date</t>
  </si>
  <si>
    <t xml:space="preserve">LLC_BI__Loan__c.LLC_BI__Site_Visit_Owner__c</t>
  </si>
  <si>
    <t xml:space="preserve">LLC_BI__Site_Visit_Owner__c</t>
  </si>
  <si>
    <t xml:space="preserve">Site Visit Owner</t>
  </si>
  <si>
    <t xml:space="preserve">LLC_BI__Loan__c.LLC_BI__SNC_Type__c</t>
  </si>
  <si>
    <t xml:space="preserve">LLC_BI__SNC_Type__c</t>
  </si>
  <si>
    <t xml:space="preserve">SNC Type</t>
  </si>
  <si>
    <t xml:space="preserve">LLC_BI__Loan__c.LLC_BI__Sold_Amount__c</t>
  </si>
  <si>
    <t xml:space="preserve">LLC_BI__Sold_Amount__c</t>
  </si>
  <si>
    <t xml:space="preserve">Sold Amount ($)</t>
  </si>
  <si>
    <t xml:space="preserve">LLC_BI__Loan__c.LLC_BI__Spread__c</t>
  </si>
  <si>
    <t xml:space="preserve">LLC_BI__Spread__c</t>
  </si>
  <si>
    <t xml:space="preserve">Spread (%)</t>
  </si>
  <si>
    <t xml:space="preserve">LLC_BI__Loan__c.LLC_BI__Stage__c</t>
  </si>
  <si>
    <t xml:space="preserve">LLC_BI__Stage__c</t>
  </si>
  <si>
    <t xml:space="preserve">Stage</t>
  </si>
  <si>
    <t xml:space="preserve">LLC_BI__Loan__c.LLC_BI__Stage_And_Status__c</t>
  </si>
  <si>
    <t xml:space="preserve">LLC_BI__Stage_And_Status__c</t>
  </si>
  <si>
    <t xml:space="preserve">Stage And Status</t>
  </si>
  <si>
    <t xml:space="preserve">LLC_BI__Loan__c.LLC_BI__Stage_Progress__c</t>
  </si>
  <si>
    <t xml:space="preserve">LLC_BI__Stage_Progress__c</t>
  </si>
  <si>
    <t xml:space="preserve">Stage Progress</t>
  </si>
  <si>
    <t xml:space="preserve">LLC_BI__Loan__c.LLC_BI__Stair_Step_Down__c</t>
  </si>
  <si>
    <t xml:space="preserve">LLC_BI__Stair_Step_Down__c</t>
  </si>
  <si>
    <t xml:space="preserve">Stair Step Down</t>
  </si>
  <si>
    <t xml:space="preserve">LLC_BI__Loan__c.LLC_BI__Status__c</t>
  </si>
  <si>
    <t xml:space="preserve">LLC_BI__Status__c</t>
  </si>
  <si>
    <t xml:space="preserve">Status</t>
  </si>
  <si>
    <t xml:space="preserve">LLC_BI__Loan__c.LLC_BI__Structure__c</t>
  </si>
  <si>
    <t xml:space="preserve">LLC_BI__Structure__c</t>
  </si>
  <si>
    <t xml:space="preserve">Structure</t>
  </si>
  <si>
    <t xml:space="preserve">LLC_BI__Loan__c.LLC_BI__Structure_Hierarchy__c</t>
  </si>
  <si>
    <t xml:space="preserve">LLC_BI__Structure_Hierarchy__c</t>
  </si>
  <si>
    <t xml:space="preserve">Structure Hierarchy</t>
  </si>
  <si>
    <t xml:space="preserve">LLC_BI__Loan__c.LLC_BI__Superceded_DateTime__c</t>
  </si>
  <si>
    <t xml:space="preserve">LLC_BI__Superceded_DateTime__c</t>
  </si>
  <si>
    <t xml:space="preserve">Superceded Date Time</t>
  </si>
  <si>
    <t xml:space="preserve">LLC_BI__Loan__c.LLC_BI__Syndication_Type__c</t>
  </si>
  <si>
    <t xml:space="preserve">LLC_BI__Syndication_Type__c</t>
  </si>
  <si>
    <t xml:space="preserve">Syndication Type</t>
  </si>
  <si>
    <t xml:space="preserve">LLC_BI__Loan__c.LLC_BI__TDR__c</t>
  </si>
  <si>
    <t xml:space="preserve">LLC_BI__TDR__c</t>
  </si>
  <si>
    <t xml:space="preserve">TDR</t>
  </si>
  <si>
    <t xml:space="preserve">LLC_BI__Loan__c.LLC_BI__Teaser_Rate__c</t>
  </si>
  <si>
    <t xml:space="preserve">LLC_BI__Teaser_Rate__c</t>
  </si>
  <si>
    <t xml:space="preserve">Teaser Rate</t>
  </si>
  <si>
    <t xml:space="preserve">LLC_BI__Loan__c.LLC_BI__Teaser_Term__c</t>
  </si>
  <si>
    <t xml:space="preserve">LLC_BI__Teaser_Term__c</t>
  </si>
  <si>
    <t xml:space="preserve">Teaser Term</t>
  </si>
  <si>
    <t xml:space="preserve">LLC_BI__Loan__c.LLC_BI__Term_Months__c</t>
  </si>
  <si>
    <t xml:space="preserve">LLC_BI__Term_Months__c</t>
  </si>
  <si>
    <t xml:space="preserve">Facility Term (Months)</t>
  </si>
  <si>
    <t xml:space="preserve">LLC_BI__Loan__c.LLC_BI__Total_Assets__c</t>
  </si>
  <si>
    <t xml:space="preserve">LLC_BI__Total_Assets__c</t>
  </si>
  <si>
    <t xml:space="preserve">Total Assets</t>
  </si>
  <si>
    <t xml:space="preserve">LLC_BI__Loan__c.LLC_BI__Total_Charge_Offs__c</t>
  </si>
  <si>
    <t xml:space="preserve">LLC_BI__Total_Charge_Offs__c</t>
  </si>
  <si>
    <t xml:space="preserve">Total Charge Offs</t>
  </si>
  <si>
    <t xml:space="preserve">LLC_BI__Loan__c.LLC_BI__Total_Collateral_Pledged__c</t>
  </si>
  <si>
    <t xml:space="preserve">LLC_BI__Total_Collateral_Pledged__c</t>
  </si>
  <si>
    <t xml:space="preserve">Total Security Pledged</t>
  </si>
  <si>
    <t xml:space="preserve">LLC_BI__Loan__c.LLC_BI__Total_Collateral_Value__c</t>
  </si>
  <si>
    <t xml:space="preserve">LLC_BI__Total_Collateral_Value__c</t>
  </si>
  <si>
    <t xml:space="preserve">LLC_BI__Loan__c.LLC_BI__Total_Current_Lien_Amount__c</t>
  </si>
  <si>
    <t xml:space="preserve">LLC_BI__Total_Current_Lien_Amount__c</t>
  </si>
  <si>
    <t xml:space="preserve">Current Prior Lien Amount</t>
  </si>
  <si>
    <t xml:space="preserve">LLC_BI__Loan__c.LLC_BI__Total_Debts__c</t>
  </si>
  <si>
    <t xml:space="preserve">LLC_BI__Total_Debts__c</t>
  </si>
  <si>
    <t xml:space="preserve">Total Debts</t>
  </si>
  <si>
    <t xml:space="preserve">LLC_BI__Loan__c.LLC_BI__Total_Disbursed__c</t>
  </si>
  <si>
    <t xml:space="preserve">LLC_BI__Total_Disbursed__c</t>
  </si>
  <si>
    <t xml:space="preserve">Total Disbursed</t>
  </si>
  <si>
    <t xml:space="preserve">LLC_BI__Loan__c.LLC_BI__Total_Facility_Amount__c</t>
  </si>
  <si>
    <t xml:space="preserve">LLC_BI__Total_Facility_Amount__c</t>
  </si>
  <si>
    <t xml:space="preserve">Total Facility Amount</t>
  </si>
  <si>
    <t xml:space="preserve">LLC_BI__Loan__c.LLC_BI__Total_Fee_Income__c</t>
  </si>
  <si>
    <t xml:space="preserve">LLC_BI__Total_Fee_Income__c</t>
  </si>
  <si>
    <t xml:space="preserve">Total Fee Income</t>
  </si>
  <si>
    <t xml:space="preserve">LLC_BI__Loan__c.LLC_BI__Total_Future_Adv__c</t>
  </si>
  <si>
    <t xml:space="preserve">LLC_BI__Total_Future_Adv__c</t>
  </si>
  <si>
    <t xml:space="preserve">Total GTD Future</t>
  </si>
  <si>
    <t xml:space="preserve">LLC_BI__Loan__c.LLC_BI__Total_Monthly_Debt__c</t>
  </si>
  <si>
    <t xml:space="preserve">LLC_BI__Total_Monthly_Debt__c</t>
  </si>
  <si>
    <t xml:space="preserve">Total Monthly Debt</t>
  </si>
  <si>
    <t xml:space="preserve">LLC_BI__Loan__c.LLC_BI__Total_Monthly_Expenses__c</t>
  </si>
  <si>
    <t xml:space="preserve">LLC_BI__Total_Monthly_Expenses__c</t>
  </si>
  <si>
    <t xml:space="preserve">Total Monthly Expenses</t>
  </si>
  <si>
    <t xml:space="preserve">LLC_BI__Loan__c.LLC_BI__Total_Monthly_Income__c</t>
  </si>
  <si>
    <t xml:space="preserve">LLC_BI__Total_Monthly_Income__c</t>
  </si>
  <si>
    <t xml:space="preserve">Total Monthly Income</t>
  </si>
  <si>
    <t xml:space="preserve">LLC_BI__Loan__c.LLC_BI__Total_Monthly_Payments__c</t>
  </si>
  <si>
    <t xml:space="preserve">LLC_BI__Total_Monthly_Payments__c</t>
  </si>
  <si>
    <t xml:space="preserve">Total Monthly Payments</t>
  </si>
  <si>
    <t xml:space="preserve">LLC_BI__Loan__c.LLC_BI__Total_Prior_Lien_Amount__c</t>
  </si>
  <si>
    <t xml:space="preserve">LLC_BI__Total_Prior_Lien_Amount__c</t>
  </si>
  <si>
    <t xml:space="preserve">Total Prior Lien Amount</t>
  </si>
  <si>
    <t xml:space="preserve">LLC_BI__Loan__c.LLC_BI__Total_Prior_Lien_Amount_Collateral1__c</t>
  </si>
  <si>
    <t xml:space="preserve">LLC_BI__Total_Prior_Lien_Amount_Collateral1__c</t>
  </si>
  <si>
    <t xml:space="preserve">Total Prior Lien Amount Security1</t>
  </si>
  <si>
    <t xml:space="preserve">LLC_BI__Loan__c.LLC_BI__Total_Real_Estate_Collateral__c</t>
  </si>
  <si>
    <t xml:space="preserve">LLC_BI__Total_Real_Estate_Collateral__c</t>
  </si>
  <si>
    <t xml:space="preserve">Total Security Value</t>
  </si>
  <si>
    <t xml:space="preserve">LLC_BI__Loan__c.LLC_BI__Total_Recovery__c</t>
  </si>
  <si>
    <t xml:space="preserve">LLC_BI__Total_Recovery__c</t>
  </si>
  <si>
    <t xml:space="preserve">Total Recoveries</t>
  </si>
  <si>
    <t xml:space="preserve">LLC_BI__Loan__c.LLC_BI__Total_Superior_Lien_Amount__c</t>
  </si>
  <si>
    <t xml:space="preserve">LLC_BI__Total_Superior_Lien_Amount__c</t>
  </si>
  <si>
    <t xml:space="preserve">Total Superior Lien Amount</t>
  </si>
  <si>
    <t xml:space="preserve">LLC_BI__Loan__c.LLC_BI__Total_Undisbursed__c</t>
  </si>
  <si>
    <t xml:space="preserve">LLC_BI__Total_Undisbursed__c</t>
  </si>
  <si>
    <t xml:space="preserve">Total Undisbursed</t>
  </si>
  <si>
    <t xml:space="preserve">LLC_BI__Loan__c.LLC_BI__UCC_County__c</t>
  </si>
  <si>
    <t xml:space="preserve">LLC_BI__UCC_County__c</t>
  </si>
  <si>
    <t xml:space="preserve">UCC Expiration (County)</t>
  </si>
  <si>
    <t xml:space="preserve">LLC_BI__Loan__c.LLC_BI__UCC_State__c</t>
  </si>
  <si>
    <t xml:space="preserve">LLC_BI__UCC_State__c</t>
  </si>
  <si>
    <t xml:space="preserve">UCC Expiration (State)</t>
  </si>
  <si>
    <t xml:space="preserve">LLC_BI__Loan__c.LLC_BI__Underwriting_Summary__c</t>
  </si>
  <si>
    <t xml:space="preserve">LLC_BI__Underwriting_Summary__c</t>
  </si>
  <si>
    <t xml:space="preserve">Underwriting Summary</t>
  </si>
  <si>
    <t xml:space="preserve">reference(LLC_BI__Underwriting_Summary__c)</t>
  </si>
  <si>
    <t xml:space="preserve">LLC_BI__Loan__c.LLC_BI__Undisbursed_GTD__c</t>
  </si>
  <si>
    <t xml:space="preserve">LLC_BI__Undisbursed_GTD__c</t>
  </si>
  <si>
    <t xml:space="preserve">Undisbursed GTD</t>
  </si>
  <si>
    <t xml:space="preserve">LLC_BI__Loan__c.LLC_BI__Undisbursed_UNGTD__c</t>
  </si>
  <si>
    <t xml:space="preserve">LLC_BI__Undisbursed_UNGTD__c</t>
  </si>
  <si>
    <t xml:space="preserve">Undisbursed UNGTD</t>
  </si>
  <si>
    <t xml:space="preserve">LLC_BI__Loan__c.LLC_BI__UNGTD_Balance__c</t>
  </si>
  <si>
    <t xml:space="preserve">LLC_BI__UNGTD_Balance__c</t>
  </si>
  <si>
    <t xml:space="preserve">UNGTD Balance</t>
  </si>
  <si>
    <t xml:space="preserve">LLC_BI__Loan__c.LLC_BI__UNGTD_Exposure__c</t>
  </si>
  <si>
    <t xml:space="preserve">LLC_BI__UNGTD_Exposure__c</t>
  </si>
  <si>
    <t xml:space="preserve">Net Exposure</t>
  </si>
  <si>
    <t xml:space="preserve">LLC_BI__Loan__c.LLC_BI__UNGTD_Participated_Balance__c</t>
  </si>
  <si>
    <t xml:space="preserve">LLC_BI__UNGTD_Participated_Balance__c</t>
  </si>
  <si>
    <t xml:space="preserve">UNGTD Participated Balance</t>
  </si>
  <si>
    <t xml:space="preserve">LLC_BI__Loan__c.LLC_BI__UNGTD_Participated_Percent__c</t>
  </si>
  <si>
    <t xml:space="preserve">LLC_BI__UNGTD_Participated_Percent__c</t>
  </si>
  <si>
    <t xml:space="preserve">UNGTD Participated %</t>
  </si>
  <si>
    <t xml:space="preserve">LLC_BI__Loan__c.LLC_BI__Watchlist_Date__c</t>
  </si>
  <si>
    <t xml:space="preserve">LLC_BI__Watchlist_Date__c</t>
  </si>
  <si>
    <t xml:space="preserve">Watchlist Date</t>
  </si>
  <si>
    <t xml:space="preserve">LLC_BI__Loan__c.LLC_BI__Wire_Date__c</t>
  </si>
  <si>
    <t xml:space="preserve">LLC_BI__Wire_Date__c</t>
  </si>
  <si>
    <t xml:space="preserve">Wire Date</t>
  </si>
  <si>
    <t xml:space="preserve">LLC_BI__Loan__c.Migration_ID__c</t>
  </si>
  <si>
    <t xml:space="preserve">LLC_BI__Loan__c.Name</t>
  </si>
  <si>
    <t xml:space="preserve">Loan Name</t>
  </si>
  <si>
    <t xml:space="preserve">LLC_BI__Loan__c.OwnerId</t>
  </si>
  <si>
    <t xml:space="preserve">OwnerId</t>
  </si>
  <si>
    <t xml:space="preserve">Owner ID</t>
  </si>
  <si>
    <t xml:space="preserve">reference(Group,User)</t>
  </si>
  <si>
    <t xml:space="preserve">LLC_BI__Loan__c.Post_Closing_Review_Comments__c</t>
  </si>
  <si>
    <t xml:space="preserve">Post_Closing_Review_Comments__c</t>
  </si>
  <si>
    <t xml:space="preserve">Post Closing Review Comments</t>
  </si>
  <si>
    <t xml:space="preserve">LLC_BI__Loan__c.Post_Closing_Review_Completed_By__c</t>
  </si>
  <si>
    <t xml:space="preserve">Post_Closing_Review_Completed_By__c</t>
  </si>
  <si>
    <t xml:space="preserve">Post Closing Review Completed By</t>
  </si>
  <si>
    <t xml:space="preserve">LLC_BI__Loan__c.Post_Closing_Review_Completed_Date__c</t>
  </si>
  <si>
    <t xml:space="preserve">Post_Closing_Review_Completed_Date__c</t>
  </si>
  <si>
    <t xml:space="preserve">Post Closing Review Completed Date</t>
  </si>
  <si>
    <t xml:space="preserve">LLC_BI__Loan__c.Primary_Source_of_Repayment__c</t>
  </si>
  <si>
    <t xml:space="preserve">Primary_Source_of_Repayment__c</t>
  </si>
  <si>
    <t xml:space="preserve">Primary Source of Repayment</t>
  </si>
  <si>
    <t xml:space="preserve">LLC_BI__Loan__c.PrincipalBalance__c</t>
  </si>
  <si>
    <t xml:space="preserve">PrincipalBalance__c</t>
  </si>
  <si>
    <t xml:space="preserve">Outstanding Balance</t>
  </si>
  <si>
    <t xml:space="preserve">LLC_BI__Loan__c.RecordTypeId</t>
  </si>
  <si>
    <t xml:space="preserve">LLC_BI__Loan__c.Reg_W_Reportable__c</t>
  </si>
  <si>
    <t xml:space="preserve">Reg_W_Reportable__c</t>
  </si>
  <si>
    <t xml:space="preserve">Reg W Reportable</t>
  </si>
  <si>
    <t xml:space="preserve">LLC_BI__Loan__c.Secondary_Market_Buyer__c</t>
  </si>
  <si>
    <t xml:space="preserve">Secondary_Market_Buyer__c</t>
  </si>
  <si>
    <t xml:space="preserve">Secondary Market Buyer</t>
  </si>
  <si>
    <t xml:space="preserve">LLC_BI__Loan__c.Secondary_Source_of_Repayment__c</t>
  </si>
  <si>
    <t xml:space="preserve">Secondary_Source_of_Repayment__c</t>
  </si>
  <si>
    <t xml:space="preserve">Secondary Source of Repayment</t>
  </si>
  <si>
    <t xml:space="preserve">LLC_BI__Loan__c.Step_Frequency__c</t>
  </si>
  <si>
    <t xml:space="preserve">Step_Frequency__c</t>
  </si>
  <si>
    <t xml:space="preserve">LLC_BI__Loan__c.Submitted_for_Approval_Date__c</t>
  </si>
  <si>
    <t xml:space="preserve">Submitted_for_Approval_Date__c</t>
  </si>
  <si>
    <t xml:space="preserve">Submitted for Approval Date</t>
  </si>
  <si>
    <t xml:space="preserve">LLC_BI__Loan__c.SystemModstamp</t>
  </si>
  <si>
    <t xml:space="preserve">LLC_BI__Loan__c.Tertiary_Source_of_Repayment__c</t>
  </si>
  <si>
    <t xml:space="preserve">Tertiary_Source_of_Repayment__c</t>
  </si>
  <si>
    <t xml:space="preserve">Tertiary Source of Repayment</t>
  </si>
  <si>
    <t xml:space="preserve">LLC_BI__Policy_Exception__c.CCS_LBG_Entity__c</t>
  </si>
  <si>
    <t xml:space="preserve">CCS_LBG_Entity__c</t>
  </si>
  <si>
    <t xml:space="preserve">LBG Entity</t>
  </si>
  <si>
    <t xml:space="preserve">LLC_BI__Policy_Exception__c.CCS_LBG_Entity_Facility__c</t>
  </si>
  <si>
    <t xml:space="preserve">CCS_LBG_Entity_Facility__c</t>
  </si>
  <si>
    <t xml:space="preserve">LLC_BI__Policy_Exception__c.ConnectionReceivedId</t>
  </si>
  <si>
    <t xml:space="preserve">LLC_BI__Policy_Exception__c.ConnectionSentId</t>
  </si>
  <si>
    <t xml:space="preserve">LLC_BI__Policy_Exception__c.CreatedById</t>
  </si>
  <si>
    <t xml:space="preserve">LLC_BI__Policy_Exception__c.CreatedDate</t>
  </si>
  <si>
    <t xml:space="preserve">LLC_BI__Policy_Exception__c.CurrencyIsoCode</t>
  </si>
  <si>
    <t xml:space="preserve">LLC_BI__Policy_Exception__c.Id</t>
  </si>
  <si>
    <t xml:space="preserve">LLC_BI__Policy_Exception__c.IsDeleted</t>
  </si>
  <si>
    <t xml:space="preserve">LLC_BI__Policy_Exception__c.LastActivityDate</t>
  </si>
  <si>
    <t xml:space="preserve">LLC_BI__Policy_Exception__c.LastModifiedById</t>
  </si>
  <si>
    <t xml:space="preserve">LLC_BI__Policy_Exception__c.LastModifiedDate</t>
  </si>
  <si>
    <t xml:space="preserve">LLC_BI__Policy_Exception__c.LLC_BI__Automatically_Added__c</t>
  </si>
  <si>
    <t xml:space="preserve">LLC_BI__Automatically_Added__c</t>
  </si>
  <si>
    <t xml:space="preserve">Generated</t>
  </si>
  <si>
    <t xml:space="preserve">LLC_BI__Policy_Exception__c.LLC_BI__Code__c</t>
  </si>
  <si>
    <t xml:space="preserve">LLC_BI__Code__c</t>
  </si>
  <si>
    <t xml:space="preserve">Code</t>
  </si>
  <si>
    <t xml:space="preserve">LLC_BI__Policy_Exception__c.LLC_BI__Collateral_Mgmt__c</t>
  </si>
  <si>
    <t xml:space="preserve">LLC_BI__Collateral_Mgmt__c</t>
  </si>
  <si>
    <t xml:space="preserve">Collateral Mgmt</t>
  </si>
  <si>
    <t xml:space="preserve">reference(LLC_BI__Collateral__c)</t>
  </si>
  <si>
    <t xml:space="preserve">LLC_BI__Policy_Exception__c.LLC_BI__Covenant_Mgmt__c</t>
  </si>
  <si>
    <t xml:space="preserve">LLC_BI__Covenant_Mgmt__c</t>
  </si>
  <si>
    <t xml:space="preserve">Covenant Mgmt</t>
  </si>
  <si>
    <t xml:space="preserve">reference(LLC_BI__Covenant2__c)</t>
  </si>
  <si>
    <t xml:space="preserve">LLC_BI__Policy_Exception__c.LLC_BI__Loan__c</t>
  </si>
  <si>
    <t xml:space="preserve">LLC_BI__Policy_Exception__c.LLC_BI__Mitigation_Reason_1__c</t>
  </si>
  <si>
    <t xml:space="preserve">LLC_BI__Mitigation_Reason_1__c</t>
  </si>
  <si>
    <t xml:space="preserve">Mitigation Reason 1</t>
  </si>
  <si>
    <t xml:space="preserve">LLC_BI__Policy_Exception__c.LLC_BI__Mitigation_Reason_2__c</t>
  </si>
  <si>
    <t xml:space="preserve">LLC_BI__Mitigation_Reason_2__c</t>
  </si>
  <si>
    <t xml:space="preserve">Mitigation Reason 2</t>
  </si>
  <si>
    <t xml:space="preserve">LLC_BI__Policy_Exception__c.LLC_BI__Mitigation_Reason_3__c</t>
  </si>
  <si>
    <t xml:space="preserve">LLC_BI__Mitigation_Reason_3__c</t>
  </si>
  <si>
    <t xml:space="preserve">Mitigation Reason 3</t>
  </si>
  <si>
    <t xml:space="preserve">LLC_BI__Policy_Exception__c.LLC_BI__Relationship__c</t>
  </si>
  <si>
    <t xml:space="preserve">LLC_BI__Relationship__c</t>
  </si>
  <si>
    <t xml:space="preserve">LLC_BI__Policy_Exception__c.LLC_BI__Severity__c</t>
  </si>
  <si>
    <t xml:space="preserve">LLC_BI__Severity__c</t>
  </si>
  <si>
    <t xml:space="preserve">Severity</t>
  </si>
  <si>
    <t xml:space="preserve">LLC_BI__Policy_Exception__c.LLC_BI__Severity_Value__c</t>
  </si>
  <si>
    <t xml:space="preserve">LLC_BI__Severity_Value__c</t>
  </si>
  <si>
    <t xml:space="preserve">Severity Value</t>
  </si>
  <si>
    <t xml:space="preserve">LLC_BI__Policy_Exception__c.LLC_BI__Status__c</t>
  </si>
  <si>
    <t xml:space="preserve">Exception status</t>
  </si>
  <si>
    <t xml:space="preserve">LLC_BI__Policy_Exception__c.LLC_BI__Type__c</t>
  </si>
  <si>
    <t xml:space="preserve">LLC_BI__Type__c</t>
  </si>
  <si>
    <t xml:space="preserve">Type</t>
  </si>
  <si>
    <t xml:space="preserve">LLC_BI__Policy_Exception__c.Name</t>
  </si>
  <si>
    <t xml:space="preserve">Policy Exception Name</t>
  </si>
  <si>
    <t xml:space="preserve">LLC_BI__Policy_Exception__c.OwnerId</t>
  </si>
  <si>
    <t xml:space="preserve">LLC_BI__Policy_Exception__c.RM_Mitigation_Comments__c</t>
  </si>
  <si>
    <t xml:space="preserve">RM_Mitigation_Comments__c</t>
  </si>
  <si>
    <t xml:space="preserve">RM Mitigation Comments</t>
  </si>
  <si>
    <t xml:space="preserve">LLC_BI__Policy_Exception__c.SystemModstamp</t>
  </si>
  <si>
    <t xml:space="preserve">LLC_BI__Policy_Exception_Mitigation_Reason__c.ConnectionReceivedId</t>
  </si>
  <si>
    <t xml:space="preserve">LLC_BI__Policy_Exception_Mitigation_Reason__c.ConnectionSentId</t>
  </si>
  <si>
    <t xml:space="preserve">LLC_BI__Policy_Exception_Mitigation_Reason__c.CreatedById</t>
  </si>
  <si>
    <t xml:space="preserve">LLC_BI__Policy_Exception_Mitigation_Reason__c.CreatedDate</t>
  </si>
  <si>
    <t xml:space="preserve">LLC_BI__Policy_Exception_Mitigation_Reason__c.CurrencyIsoCode</t>
  </si>
  <si>
    <t xml:space="preserve">LLC_BI__Policy_Exception_Mitigation_Reason__c.Id</t>
  </si>
  <si>
    <t xml:space="preserve">LLC_BI__Policy_Exception_Mitigation_Reason__c.IsDeleted</t>
  </si>
  <si>
    <t xml:space="preserve">LLC_BI__Policy_Exception_Mitigation_Reason__c.LastModifiedById</t>
  </si>
  <si>
    <t xml:space="preserve">LLC_BI__Policy_Exception_Mitigation_Reason__c.LastModifiedDate</t>
  </si>
  <si>
    <t xml:space="preserve">LLC_BI__Policy_Exception_Mitigation_Reason__c.LLC_BI__Comment_Required__c</t>
  </si>
  <si>
    <t xml:space="preserve">LLC_BI__Comment_Required__c</t>
  </si>
  <si>
    <t xml:space="preserve">Comment Required</t>
  </si>
  <si>
    <t xml:space="preserve">LLC_BI__Policy_Exception_Mitigation_Reason__c.LLC_BI__lookupKey__c</t>
  </si>
  <si>
    <t xml:space="preserve">LLC_BI__Policy_Exception_Mitigation_Reason__c.LLC_BI__Policy_Exception_Template__c</t>
  </si>
  <si>
    <t xml:space="preserve">reference(LLC_BI__Policy_Exception_Template__c)</t>
  </si>
  <si>
    <t xml:space="preserve">LLC_BI__Policy_Exception_Mitigation_Reason__c.LLC_BI__Reason__c</t>
  </si>
  <si>
    <t xml:space="preserve">LLC_BI__Reason__c</t>
  </si>
  <si>
    <t xml:space="preserve">Reason</t>
  </si>
  <si>
    <t xml:space="preserve">LLC_BI__Policy_Exception_Mitigation_Reason__c.Name</t>
  </si>
  <si>
    <t xml:space="preserve">Policy Exception Mitigation Reason Numbe</t>
  </si>
  <si>
    <t xml:space="preserve">LLC_BI__Policy_Exception_Mitigation_Reason__c.SystemModstamp</t>
  </si>
  <si>
    <t xml:space="preserve">LLC_BI__Policy_Exception_Template__c.ConnectionReceivedId</t>
  </si>
  <si>
    <t xml:space="preserve">LLC_BI__Policy_Exception_Template__c.ConnectionSentId</t>
  </si>
  <si>
    <t xml:space="preserve">LLC_BI__Policy_Exception_Template__c.CreatedById</t>
  </si>
  <si>
    <t xml:space="preserve">LLC_BI__Policy_Exception_Template__c.CreatedDate</t>
  </si>
  <si>
    <t xml:space="preserve">LLC_BI__Policy_Exception_Template__c.CurrencyIsoCode</t>
  </si>
  <si>
    <t xml:space="preserve">LLC_BI__Policy_Exception_Template__c.Id</t>
  </si>
  <si>
    <t xml:space="preserve">LLC_BI__Policy_Exception_Template__c.IsDeleted</t>
  </si>
  <si>
    <t xml:space="preserve">LLC_BI__Policy_Exception_Template__c.LastActivityDate</t>
  </si>
  <si>
    <t xml:space="preserve">LLC_BI__Policy_Exception_Template__c.LastModifiedById</t>
  </si>
  <si>
    <t xml:space="preserve">LLC_BI__Policy_Exception_Template__c.LastModifiedDate</t>
  </si>
  <si>
    <t xml:space="preserve">LLC_BI__Policy_Exception_Template__c.LastReferencedDate</t>
  </si>
  <si>
    <t xml:space="preserve">LLC_BI__Policy_Exception_Template__c.LastViewedDate</t>
  </si>
  <si>
    <t xml:space="preserve">LLC_BI__Policy_Exception_Template__c.LLC_BI__Active__c</t>
  </si>
  <si>
    <t xml:space="preserve">LLC_BI__Active__c</t>
  </si>
  <si>
    <t xml:space="preserve">Active</t>
  </si>
  <si>
    <t xml:space="preserve">LLC_BI__Policy_Exception_Template__c.LLC_BI__Code__c</t>
  </si>
  <si>
    <t xml:space="preserve">LLC_BI__Policy_Exception_Template__c.LLC_BI__Description__c</t>
  </si>
  <si>
    <t xml:space="preserve">LLC_BI__Policy_Exception_Template__c.LLC_BI__End_Date__c</t>
  </si>
  <si>
    <t xml:space="preserve">LLC_BI__End_Date__c</t>
  </si>
  <si>
    <t xml:space="preserve">End Date</t>
  </si>
  <si>
    <t xml:space="preserve">LLC_BI__Policy_Exception_Template__c.LLC_BI__lookupKey__c</t>
  </si>
  <si>
    <t xml:space="preserve">LLC_BI__Policy_Exception_Template__c.LLC_BI__Severities__c</t>
  </si>
  <si>
    <t xml:space="preserve">LLC_BI__Severities__c</t>
  </si>
  <si>
    <t xml:space="preserve">Severities</t>
  </si>
  <si>
    <t xml:space="preserve">LLC_BI__Policy_Exception_Template__c.LLC_BI__Start_Date__c</t>
  </si>
  <si>
    <t xml:space="preserve">LLC_BI__Start_Date__c</t>
  </si>
  <si>
    <t xml:space="preserve">LLC_BI__Policy_Exception_Template__c.LLC_BI__Type__c</t>
  </si>
  <si>
    <t xml:space="preserve">LLC_BI__Policy_Exception_Template__c.Name</t>
  </si>
  <si>
    <t xml:space="preserve">Policy Exception Template Name</t>
  </si>
  <si>
    <t xml:space="preserve">LLC_BI__Policy_Exception_Template__c.OwnerId</t>
  </si>
  <si>
    <t xml:space="preserve">LLC_BI__Policy_Exception_Template__c.SystemModstamp</t>
  </si>
  <si>
    <t xml:space="preserve">Kafka Message</t>
  </si>
  <si>
    <t xml:space="preserve">Field Description</t>
  </si>
  <si>
    <t xml:space="preserve">Data Type</t>
  </si>
  <si>
    <t xml:space="preserve">ReplayId</t>
  </si>
  <si>
    <t xml:space="preserve">Found intermingled with nCINO object field data</t>
  </si>
  <si>
    <t xml:space="preserve">EventMessage_ReplayId</t>
  </si>
  <si>
    <t xml:space="preserve">INT64</t>
  </si>
  <si>
    <t xml:space="preserve">n/a</t>
  </si>
  <si>
    <t xml:space="preserve">Field not mapped beyond staging</t>
  </si>
  <si>
    <t xml:space="preserve">entityName</t>
  </si>
  <si>
    <t xml:space="preserve">Found inside the "ChangeEventHeader" section</t>
  </si>
  <si>
    <t xml:space="preserve">EventMessage_EntityName</t>
  </si>
  <si>
    <t xml:space="preserve">STRING</t>
  </si>
  <si>
    <t xml:space="preserve">recordsIds</t>
  </si>
  <si>
    <t xml:space="preserve">EventMessage_RecordIds</t>
  </si>
  <si>
    <t xml:space="preserve">ARRAY&lt;STRING&gt;</t>
  </si>
  <si>
    <t xml:space="preserve">changeType</t>
  </si>
  <si>
    <t xml:space="preserve">EventMessage_ChangeType</t>
  </si>
  <si>
    <t xml:space="preserve">If change type of earliest message for object is "CREATE" value stored in curated table should be "CREATE" even if subsequent update events exist</t>
  </si>
  <si>
    <t xml:space="preserve">changeFields</t>
  </si>
  <si>
    <t xml:space="preserve">EventMessage_ChangeFields</t>
  </si>
  <si>
    <t xml:space="preserve">changeOrigin</t>
  </si>
  <si>
    <t xml:space="preserve">EventMessage_ChangeOrigin</t>
  </si>
  <si>
    <t xml:space="preserve">transactionKey</t>
  </si>
  <si>
    <t xml:space="preserve">EventMessage_TransactionKey</t>
  </si>
  <si>
    <t xml:space="preserve">sequenceNumber</t>
  </si>
  <si>
    <t xml:space="preserve">EventMessage_Sequencenumber</t>
  </si>
  <si>
    <t xml:space="preserve">commitTimestamp</t>
  </si>
  <si>
    <t xml:space="preserve">commitUser</t>
  </si>
  <si>
    <t xml:space="preserve">EventMessage_Commituser</t>
  </si>
  <si>
    <t xml:space="preserve">commitNumber</t>
  </si>
  <si>
    <t xml:space="preserve">EventMessage_CommitNumber</t>
  </si>
  <si>
    <t xml:space="preserve">_ObjectType</t>
  </si>
  <si>
    <t xml:space="preserve">EventMessage_ObjectType</t>
  </si>
  <si>
    <t xml:space="preserve">_EventType</t>
  </si>
  <si>
    <t xml:space="preserve">EventMessage_EventType</t>
  </si>
  <si>
    <t xml:space="preserve">loadTimestamp</t>
  </si>
  <si>
    <t xml:space="preserve">DATETIME</t>
  </si>
  <si>
    <t xml:space="preserve">Timestamp for when the record is loaded from RAW into STAGING. If there are multiple records for an ID in Staging, all updates are consolidated into one record based on the commitTimestamp</t>
  </si>
  <si>
    <t xml:space="preserve">Data Type Conversion Key (composite of field type info from nCINO)</t>
  </si>
  <si>
    <t xml:space="preserve">Raw Layer String Length</t>
  </si>
  <si>
    <t xml:space="preserve">BigQuery Data Type</t>
  </si>
  <si>
    <t xml:space="preserve">BigQuery String Length</t>
  </si>
  <si>
    <t xml:space="preserve">BigQuery Numeric Precision</t>
  </si>
  <si>
    <t xml:space="preserve">BigQuery Numeric Scale</t>
  </si>
  <si>
    <t xml:space="preserve">boolean|0|0|0</t>
  </si>
  <si>
    <t xml:space="preserve">BOOL</t>
  </si>
  <si>
    <t xml:space="preserve">Have assumed a boolean value will come into raw as a single character indicatory (like "1" or "0", or "Y" or "N") vs something longer (like "True" or "False", or "Yes" or "No"):  required staging field length should be expanded if the value is longer!</t>
  </si>
  <si>
    <t xml:space="preserve">currency|0|16|0</t>
  </si>
  <si>
    <t xml:space="preserve">Taking the view that any nCINO number field that doesn't allow digits to the right-hand-side of the decimal place should be stored as INT64 rather than NUMERIC</t>
  </si>
  <si>
    <t xml:space="preserve">currency|0|18|0</t>
  </si>
  <si>
    <t xml:space="preserve">currency|0|18|2</t>
  </si>
  <si>
    <t xml:space="preserve">NUMERIC</t>
  </si>
  <si>
    <t xml:space="preserve">date|0|0|0</t>
  </si>
  <si>
    <t xml:space="preserve">DATE</t>
  </si>
  <si>
    <t xml:space="preserve">datetime|0|0|0</t>
  </si>
  <si>
    <t xml:space="preserve">double|0|18|0</t>
  </si>
  <si>
    <t xml:space="preserve">double|0|4|2</t>
  </si>
  <si>
    <t xml:space="preserve">double|0|6|0</t>
  </si>
  <si>
    <t xml:space="preserve">double|0|8|0</t>
  </si>
  <si>
    <t xml:space="preserve">double|0|9|6</t>
  </si>
  <si>
    <t xml:space="preserve">email|80|0|0</t>
  </si>
  <si>
    <t xml:space="preserve">id|18|0|0</t>
  </si>
  <si>
    <t xml:space="preserve">It seems like ID fields are alpha-numeric so will need to be stored as a STRING. </t>
  </si>
  <si>
    <t xml:space="preserve">location|0|0|0</t>
  </si>
  <si>
    <t xml:space="preserve">tbc</t>
  </si>
  <si>
    <t xml:space="preserve">GEOGRAPHY</t>
  </si>
  <si>
    <t xml:space="preserve">We will need to see an example of what this looks like when it hits Raw to determine downstream type  (couldn't find example anywhere online)</t>
  </si>
  <si>
    <t xml:space="preserve">multipicklist|4099|8|0</t>
  </si>
  <si>
    <t xml:space="preserve">percent|0|18|0</t>
  </si>
  <si>
    <t xml:space="preserve">percent|0|18|2</t>
  </si>
  <si>
    <t xml:space="preserve">percent|0|5|2</t>
  </si>
  <si>
    <t xml:space="preserve">percent|0|6|3</t>
  </si>
  <si>
    <t xml:space="preserve">phone|40|0|0</t>
  </si>
  <si>
    <t xml:space="preserve">picklist|255|0|0</t>
  </si>
  <si>
    <t xml:space="preserve">picklist|3|0|0</t>
  </si>
  <si>
    <t xml:space="preserve">reference(Account)|18|0|0</t>
  </si>
  <si>
    <t xml:space="preserve">reference(CCS_Security_Case__c)|18|0|0</t>
  </si>
  <si>
    <t xml:space="preserve">reference(Group,User)|18|0|0</t>
  </si>
  <si>
    <t xml:space="preserve">reference(LLC_BI__Branch__c)|18|0|0</t>
  </si>
  <si>
    <t xml:space="preserve">reference(LLC_BI__Collateral__c)|18|0|0</t>
  </si>
  <si>
    <t xml:space="preserve">reference(LLC_BI__Collateral_Type__c)|18|0|0</t>
  </si>
  <si>
    <t xml:space="preserve">reference(LLC_BI__Loan__c)|18|0|0</t>
  </si>
  <si>
    <t xml:space="preserve">reference(LLC_BI__Loan_Collateral__c)|18|0|0</t>
  </si>
  <si>
    <t xml:space="preserve">reference(LLC_BI__Loan_Collateral_Aggregate__c)|18|0|0</t>
  </si>
  <si>
    <t xml:space="preserve">reference(LLC_BI__Other_Property_Details__c)|18|0|0</t>
  </si>
  <si>
    <t xml:space="preserve">reference(LLC_BI__Possessory_Property_Details__c)|18|0|0</t>
  </si>
  <si>
    <t xml:space="preserve">reference(LLC_BI__Product_Package__c)|18|0|0</t>
  </si>
  <si>
    <t xml:space="preserve">reference(LLC_BI__Real_Estate_Property_Details__c)|18|0|0</t>
  </si>
  <si>
    <t xml:space="preserve">reference(LLC_BI__Titled_Property_Details__c)|18|0|0</t>
  </si>
  <si>
    <t xml:space="preserve">reference(LLC_BI__UCC_Property_Details__c)|18|0|0</t>
  </si>
  <si>
    <t xml:space="preserve">reference(nFORCE__Screen__c)|18|0|0</t>
  </si>
  <si>
    <t xml:space="preserve">reference(PartnerNetworkConnection)|18|0|0</t>
  </si>
  <si>
    <t xml:space="preserve">reference(RecordType)|18|0|0</t>
  </si>
  <si>
    <t xml:space="preserve">reference(User)|18|0|0</t>
  </si>
  <si>
    <t xml:space="preserve">string|10|0|0</t>
  </si>
  <si>
    <t xml:space="preserve">string|1300|0|0</t>
  </si>
  <si>
    <t xml:space="preserve">string|150|0|0</t>
  </si>
  <si>
    <t xml:space="preserve">string|18|0|0</t>
  </si>
  <si>
    <t xml:space="preserve">string|19|0|0</t>
  </si>
  <si>
    <t xml:space="preserve">string|20|0|0</t>
  </si>
  <si>
    <t xml:space="preserve">string|25|0|0</t>
  </si>
  <si>
    <t xml:space="preserve">string|255|0|0</t>
  </si>
  <si>
    <t xml:space="preserve">string|4|0|0</t>
  </si>
  <si>
    <t xml:space="preserve">string|40|0|0</t>
  </si>
  <si>
    <t xml:space="preserve">string|6|0|0</t>
  </si>
  <si>
    <t xml:space="preserve">string|8|0|0</t>
  </si>
  <si>
    <t xml:space="preserve">string|80|0|0</t>
  </si>
  <si>
    <t xml:space="preserve">textarea|255|0|0</t>
  </si>
  <si>
    <t xml:space="preserve">textarea|32768|0|0</t>
  </si>
  <si>
    <t xml:space="preserve">textarea|4000|0|0</t>
  </si>
  <si>
    <t xml:space="preserve">string|30|0|0</t>
  </si>
  <si>
    <t xml:space="preserve">reference(LLC_BI__Deposit__c)|18|0|0</t>
  </si>
  <si>
    <t xml:space="preserve">textarea|32000|0|0</t>
  </si>
  <si>
    <t xml:space="preserve">multipicklist|4099|4|0</t>
  </si>
  <si>
    <t xml:space="preserve">reference(LLC_BI__Treasury_Service__c)|18|0|0</t>
  </si>
  <si>
    <t xml:space="preserve">reference(nFORCE__Route_Agreement__c)|18|0|0</t>
  </si>
  <si>
    <t xml:space="preserve">double|0|3|0</t>
  </si>
  <si>
    <t xml:space="preserve">reference(LLC_BI__Application__c)|18|0|0</t>
  </si>
  <si>
    <t xml:space="preserve">string|5|0|0</t>
  </si>
  <si>
    <t xml:space="preserve">double|0|17|2</t>
  </si>
  <si>
    <t xml:space="preserve">reference(LLC_BI__Credit_Memo__c)|18|0|0</t>
  </si>
  <si>
    <t xml:space="preserve">percent|0|11|8</t>
  </si>
  <si>
    <t xml:space="preserve">currency|0|12|2</t>
  </si>
  <si>
    <t xml:space="preserve">currency|0|11|2</t>
  </si>
  <si>
    <t xml:space="preserve">double|0|10|0</t>
  </si>
  <si>
    <t xml:space="preserve">reference(LLC_BI__Product__c)|18|0|0</t>
  </si>
  <si>
    <t xml:space="preserve">double|0|18|3</t>
  </si>
  <si>
    <t xml:space="preserve">double|0|4|0</t>
  </si>
  <si>
    <t xml:space="preserve">reference(LLC_BI__Underwriting_Summary__c)|18|0|0</t>
  </si>
  <si>
    <t xml:space="preserve">currency|0|14|2</t>
  </si>
  <si>
    <t xml:space="preserve">double|0|2|0</t>
  </si>
  <si>
    <t xml:space="preserve">double|0|5|0</t>
  </si>
  <si>
    <t xml:space="preserve">double|0|6|2</t>
  </si>
  <si>
    <t xml:space="preserve">reference(LLC_BI__Fee_Loan_Aggregate__c)|18|0|0</t>
  </si>
  <si>
    <t xml:space="preserve">string|100|0|0</t>
  </si>
  <si>
    <t xml:space="preserve">reference(LLC_BI__Budget__c)|18|0|0</t>
  </si>
  <si>
    <t xml:space="preserve">string|7|0|0</t>
  </si>
  <si>
    <t xml:space="preserve">string|3|0|0</t>
  </si>
  <si>
    <t xml:space="preserve">string|2|0|0</t>
  </si>
  <si>
    <t xml:space="preserve">reference(LLC_BI__Pricing_Option__c)|18|0|0</t>
  </si>
  <si>
    <t xml:space="preserve">percent|0|18|4</t>
  </si>
  <si>
    <t xml:space="preserve">percent|0|18|3</t>
  </si>
  <si>
    <t xml:space="preserve">reference(LLC_BI__Risk_Grade_Template__c)|18|0|0</t>
  </si>
  <si>
    <t xml:space="preserve">reference(LLC_BI__Loan_Detail__c)|18|0|0</t>
  </si>
  <si>
    <t xml:space="preserve">textarea|120000|0|0</t>
  </si>
  <si>
    <t xml:space="preserve">reference(LLC_BI__Policy_Exception_Template__c)|18|0|0</t>
  </si>
  <si>
    <t xml:space="preserve">string|50|0|0</t>
  </si>
  <si>
    <t xml:space="preserve">reference(LLC_BI__Covenant2__c)|18|0|0</t>
  </si>
  <si>
    <t xml:space="preserve">double|0|5|2</t>
  </si>
  <si>
    <t xml:space="preserve">Currency|0|16|2</t>
  </si>
  <si>
    <t xml:space="preserve">Long Name</t>
  </si>
  <si>
    <t xml:space="preserve">Short Name</t>
  </si>
  <si>
    <t xml:space="preserve">Label</t>
  </si>
  <si>
    <t xml:space="preserve">Value</t>
  </si>
  <si>
    <t xml:space="preserve">Default Value</t>
  </si>
  <si>
    <t xml:space="preserve">Valid For</t>
  </si>
  <si>
    <t xml:space="preserve">Australian Dollar</t>
  </si>
  <si>
    <t xml:space="preserve">AUD</t>
  </si>
  <si>
    <t xml:space="preserve">British Pound</t>
  </si>
  <si>
    <t xml:space="preserve">GBP</t>
  </si>
  <si>
    <t xml:space="preserve">Canadian Dollar</t>
  </si>
  <si>
    <t xml:space="preserve">CAD</t>
  </si>
  <si>
    <t xml:space="preserve">Czech Koruna</t>
  </si>
  <si>
    <t xml:space="preserve">CZK</t>
  </si>
  <si>
    <t xml:space="preserve">Danish Krone</t>
  </si>
  <si>
    <t xml:space="preserve">DKK</t>
  </si>
  <si>
    <t xml:space="preserve">Euro</t>
  </si>
  <si>
    <t xml:space="preserve">EUR</t>
  </si>
  <si>
    <t xml:space="preserve">Hong Kong Dollar</t>
  </si>
  <si>
    <t xml:space="preserve">HKD</t>
  </si>
  <si>
    <t xml:space="preserve">Hungarian Forint</t>
  </si>
  <si>
    <t xml:space="preserve">HUF</t>
  </si>
  <si>
    <t xml:space="preserve">Israeli Shekel</t>
  </si>
  <si>
    <t xml:space="preserve">ILS</t>
  </si>
  <si>
    <t xml:space="preserve">Japanese Yen</t>
  </si>
  <si>
    <t xml:space="preserve">JPY</t>
  </si>
  <si>
    <t xml:space="preserve">Mexican Peso</t>
  </si>
  <si>
    <t xml:space="preserve">MXN</t>
  </si>
  <si>
    <t xml:space="preserve">Moroccan Dirham</t>
  </si>
  <si>
    <t xml:space="preserve">MAD</t>
  </si>
  <si>
    <t xml:space="preserve">New Zealand Dollar</t>
  </si>
  <si>
    <t xml:space="preserve">NZD</t>
  </si>
  <si>
    <t xml:space="preserve">Norwegian Krone</t>
  </si>
  <si>
    <t xml:space="preserve">NOK</t>
  </si>
  <si>
    <t xml:space="preserve">Polish Zloty</t>
  </si>
  <si>
    <t xml:space="preserve">PLN</t>
  </si>
  <si>
    <t xml:space="preserve">Qatar Rial</t>
  </si>
  <si>
    <t xml:space="preserve">QAR</t>
  </si>
  <si>
    <t xml:space="preserve">Saudi Arabian Riyal</t>
  </si>
  <si>
    <t xml:space="preserve">SAR</t>
  </si>
  <si>
    <t xml:space="preserve">Singapore Dollar</t>
  </si>
  <si>
    <t xml:space="preserve">SGD</t>
  </si>
  <si>
    <t xml:space="preserve">South African Rand</t>
  </si>
  <si>
    <t xml:space="preserve">ZAR</t>
  </si>
  <si>
    <t xml:space="preserve">Swedish Krona</t>
  </si>
  <si>
    <t xml:space="preserve">SEK</t>
  </si>
  <si>
    <t xml:space="preserve">Swiss Franc</t>
  </si>
  <si>
    <t xml:space="preserve">CHF</t>
  </si>
  <si>
    <t xml:space="preserve">Thai Baht</t>
  </si>
  <si>
    <t xml:space="preserve">THB</t>
  </si>
  <si>
    <t xml:space="preserve">Turkish Lira (New)</t>
  </si>
  <si>
    <t xml:space="preserve">TRY</t>
  </si>
  <si>
    <t xml:space="preserve">U.S. Dollar</t>
  </si>
  <si>
    <t xml:space="preserve">USD</t>
  </si>
  <si>
    <t xml:space="preserve">UAE Dirham</t>
  </si>
  <si>
    <t xml:space="preserve">AED</t>
  </si>
  <si>
    <t xml:space="preserve">Yes</t>
  </si>
  <si>
    <t xml:space="preserve">No</t>
  </si>
  <si>
    <t xml:space="preserve">Business Representative</t>
  </si>
  <si>
    <t xml:space="preserve">Standard</t>
  </si>
  <si>
    <t xml:space="preserve">Mr</t>
  </si>
  <si>
    <t xml:space="preserve">Mrs</t>
  </si>
  <si>
    <t xml:space="preserve">Ms</t>
  </si>
  <si>
    <t xml:space="preserve">Miss</t>
  </si>
  <si>
    <t xml:space="preserve">Brigadier</t>
  </si>
  <si>
    <t xml:space="preserve">Commander</t>
  </si>
  <si>
    <t xml:space="preserve">Dame</t>
  </si>
  <si>
    <t xml:space="preserve">Dr</t>
  </si>
  <si>
    <t xml:space="preserve">Father</t>
  </si>
  <si>
    <t xml:space="preserve">Honourable</t>
  </si>
  <si>
    <t xml:space="preserve">Lady</t>
  </si>
  <si>
    <t xml:space="preserve">Lord</t>
  </si>
  <si>
    <t xml:space="preserve">Major</t>
  </si>
  <si>
    <t xml:space="preserve">Professor</t>
  </si>
  <si>
    <t xml:space="preserve">Reverend</t>
  </si>
  <si>
    <t xml:space="preserve">Sergeant</t>
  </si>
  <si>
    <t xml:space="preserve">Sir</t>
  </si>
  <si>
    <t xml:space="preserve">Borrower</t>
  </si>
  <si>
    <t xml:space="preserve">Joint &amp; Several</t>
  </si>
  <si>
    <t xml:space="preserve">Pro Rata</t>
  </si>
  <si>
    <t xml:space="preserve">Assign Specific</t>
  </si>
  <si>
    <t xml:space="preserve">Operating Company</t>
  </si>
  <si>
    <t xml:space="preserve">Sole Proprietorship</t>
  </si>
  <si>
    <t xml:space="preserve">EPC</t>
  </si>
  <si>
    <t xml:space="preserve">Individual</t>
  </si>
  <si>
    <t xml:space="preserve">Primary Owner</t>
  </si>
  <si>
    <t xml:space="preserve">Limited Liability Partnership</t>
  </si>
  <si>
    <t xml:space="preserve">Joint Owner</t>
  </si>
  <si>
    <t xml:space="preserve">Unlimited</t>
  </si>
  <si>
    <t xml:space="preserve">Amount of Note</t>
  </si>
  <si>
    <t xml:space="preserve">Limited</t>
  </si>
  <si>
    <t xml:space="preserve">Applicant</t>
  </si>
  <si>
    <t xml:space="preserve">Co-Applicant</t>
  </si>
  <si>
    <t xml:space="preserve">Code 1â€”Hispanic or Latino</t>
  </si>
  <si>
    <t xml:space="preserve">Code 2â€”Not Hispanic or Latino</t>
  </si>
  <si>
    <t xml:space="preserve">Code 3â€”Information not provided by applicant in mail, internet, or telephone application</t>
  </si>
  <si>
    <t xml:space="preserve">Code 4â€”Not applicable</t>
  </si>
  <si>
    <t xml:space="preserve">Code 5â€”No co-applicant</t>
  </si>
  <si>
    <t xml:space="preserve">Code 1â€”American Indian or Alaska Native</t>
  </si>
  <si>
    <t xml:space="preserve">Code 2â€”Asian</t>
  </si>
  <si>
    <t xml:space="preserve">Code 3â€”Black or African American</t>
  </si>
  <si>
    <t xml:space="preserve">Code 4â€”Native Hawaiian/Pacific Islander</t>
  </si>
  <si>
    <t xml:space="preserve">Code 5â€”White</t>
  </si>
  <si>
    <t xml:space="preserve">Code 6â€”Info not proÂ­vided by applicant</t>
  </si>
  <si>
    <t xml:space="preserve">Code 7â€”Not applicable</t>
  </si>
  <si>
    <t xml:space="preserve">Code 8â€”No co-applicant</t>
  </si>
  <si>
    <t xml:space="preserve">Code 1â€”Male</t>
  </si>
  <si>
    <t xml:space="preserve">Code 2â€”Female</t>
  </si>
  <si>
    <t xml:space="preserve">Code 5â€”No co-applicant or co-borrower</t>
  </si>
  <si>
    <t xml:space="preserve">AL</t>
  </si>
  <si>
    <t xml:space="preserve">AK</t>
  </si>
  <si>
    <t xml:space="preserve">AZ</t>
  </si>
  <si>
    <t xml:space="preserve">AR</t>
  </si>
  <si>
    <t xml:space="preserve">CA</t>
  </si>
  <si>
    <t xml:space="preserve">CO</t>
  </si>
  <si>
    <t xml:space="preserve">CT</t>
  </si>
  <si>
    <t xml:space="preserve">DE</t>
  </si>
  <si>
    <t xml:space="preserve">DC</t>
  </si>
  <si>
    <t xml:space="preserve">FL</t>
  </si>
  <si>
    <t xml:space="preserve">GA</t>
  </si>
  <si>
    <t xml:space="preserve">HI</t>
  </si>
  <si>
    <t xml:space="preserve">ID</t>
  </si>
  <si>
    <t xml:space="preserve">IL</t>
  </si>
  <si>
    <t xml:space="preserve">IN</t>
  </si>
  <si>
    <t xml:space="preserve">IA</t>
  </si>
  <si>
    <t xml:space="preserve">KS</t>
  </si>
  <si>
    <t xml:space="preserve">KY</t>
  </si>
  <si>
    <t xml:space="preserve">LA</t>
  </si>
  <si>
    <t xml:space="preserve">ME</t>
  </si>
  <si>
    <t xml:space="preserve">MD</t>
  </si>
  <si>
    <t xml:space="preserve">MA</t>
  </si>
  <si>
    <t xml:space="preserve">MI</t>
  </si>
  <si>
    <t xml:space="preserve">MN</t>
  </si>
  <si>
    <t xml:space="preserve">MS</t>
  </si>
  <si>
    <t xml:space="preserve">MO</t>
  </si>
  <si>
    <t xml:space="preserve">MT</t>
  </si>
  <si>
    <t xml:space="preserve">NE</t>
  </si>
  <si>
    <t xml:space="preserve">NV</t>
  </si>
  <si>
    <t xml:space="preserve">NH</t>
  </si>
  <si>
    <t xml:space="preserve">NJ</t>
  </si>
  <si>
    <t xml:space="preserve">NM</t>
  </si>
  <si>
    <t xml:space="preserve">NY</t>
  </si>
  <si>
    <t xml:space="preserve">NC</t>
  </si>
  <si>
    <t xml:space="preserve">ND</t>
  </si>
  <si>
    <t xml:space="preserve">OH</t>
  </si>
  <si>
    <t xml:space="preserve">OK</t>
  </si>
  <si>
    <t xml:space="preserve">OR</t>
  </si>
  <si>
    <t xml:space="preserve">PA</t>
  </si>
  <si>
    <t xml:space="preserve">RI</t>
  </si>
  <si>
    <t xml:space="preserve">SC</t>
  </si>
  <si>
    <t xml:space="preserve">SD</t>
  </si>
  <si>
    <t xml:space="preserve">TN</t>
  </si>
  <si>
    <t xml:space="preserve">TX</t>
  </si>
  <si>
    <t xml:space="preserve">UT</t>
  </si>
  <si>
    <t xml:space="preserve">VT</t>
  </si>
  <si>
    <t xml:space="preserve">VA</t>
  </si>
  <si>
    <t xml:space="preserve">WA</t>
  </si>
  <si>
    <t xml:space="preserve">WV</t>
  </si>
  <si>
    <t xml:space="preserve">WI</t>
  </si>
  <si>
    <t xml:space="preserve">WY</t>
  </si>
  <si>
    <t xml:space="preserve">ARM</t>
  </si>
  <si>
    <t xml:space="preserve">Fixed</t>
  </si>
  <si>
    <t xml:space="preserve">LIBOR</t>
  </si>
  <si>
    <t xml:space="preserve">Treasury Constant Maturity - 1 Year +</t>
  </si>
  <si>
    <t xml:space="preserve">Treasury Constant Maturity - 2 Year +</t>
  </si>
  <si>
    <t xml:space="preserve">Treasury Constant Maturity - 3 Year +</t>
  </si>
  <si>
    <t xml:space="preserve">Treasury Constant Maturity - 5 Year +</t>
  </si>
  <si>
    <t xml:space="preserve">Treasury Constant Maturity - 7 Year +</t>
  </si>
  <si>
    <t xml:space="preserve">Treasury Constant Maturity - 10 Year +</t>
  </si>
  <si>
    <t xml:space="preserve">WSJ Prime</t>
  </si>
  <si>
    <t xml:space="preserve">Treasury Constant Maturity - 1 Year %2B</t>
  </si>
  <si>
    <t xml:space="preserve">Daily</t>
  </si>
  <si>
    <t xml:space="preserve">Monthly</t>
  </si>
  <si>
    <t xml:space="preserve">Quarterly</t>
  </si>
  <si>
    <t xml:space="preserve">Biannual</t>
  </si>
  <si>
    <t xml:space="preserve">Annual</t>
  </si>
  <si>
    <t xml:space="preserve">Every Two Years</t>
  </si>
  <si>
    <t xml:space="preserve">Every Three Years</t>
  </si>
  <si>
    <t xml:space="preserve">Every Five Years</t>
  </si>
  <si>
    <t xml:space="preserve">Other</t>
  </si>
  <si>
    <t xml:space="preserve">Advertisement</t>
  </si>
  <si>
    <t xml:space="preserve">Association</t>
  </si>
  <si>
    <t xml:space="preserve">Broker</t>
  </si>
  <si>
    <t xml:space="preserve">Current Customer</t>
  </si>
  <si>
    <t xml:space="preserve">Direct Call</t>
  </si>
  <si>
    <t xml:space="preserve">Email Campaign</t>
  </si>
  <si>
    <t xml:space="preserve">Employee Referral</t>
  </si>
  <si>
    <t xml:space="preserve">Industry Professional</t>
  </si>
  <si>
    <t xml:space="preserve">Magazine</t>
  </si>
  <si>
    <t xml:space="preserve">Prior Origination</t>
  </si>
  <si>
    <t xml:space="preserve">Trade Show</t>
  </si>
  <si>
    <t xml:space="preserve">Web</t>
  </si>
  <si>
    <t xml:space="preserve">Wholesaler</t>
  </si>
  <si>
    <t xml:space="preserve">Word of Mouth</t>
  </si>
  <si>
    <t xml:space="preserve">IAAA</t>
  </si>
  <si>
    <t xml:space="preserve">Sample Firm</t>
  </si>
  <si>
    <t xml:space="preserve">Sample Firm 2</t>
  </si>
  <si>
    <t xml:space="preserve">Bank of America</t>
  </si>
  <si>
    <t xml:space="preserve">BB&amp;T</t>
  </si>
  <si>
    <t xml:space="preserve">Capital One</t>
  </si>
  <si>
    <t xml:space="preserve">Citi</t>
  </si>
  <si>
    <t xml:space="preserve">Fifth Third Bank</t>
  </si>
  <si>
    <t xml:space="preserve">JP Morgan Chase</t>
  </si>
  <si>
    <t xml:space="preserve">PNC Bank</t>
  </si>
  <si>
    <t xml:space="preserve">Regions Financial</t>
  </si>
  <si>
    <t xml:space="preserve">Suntrust</t>
  </si>
  <si>
    <t xml:space="preserve">US Bank</t>
  </si>
  <si>
    <t xml:space="preserve">Wells Fargo</t>
  </si>
  <si>
    <t xml:space="preserve">Weekly</t>
  </si>
  <si>
    <t xml:space="preserve">Bi-Monthly</t>
  </si>
  <si>
    <t xml:space="preserve">Semi-Annual</t>
  </si>
  <si>
    <t xml:space="preserve">Single Pay</t>
  </si>
  <si>
    <t xml:space="preserve">Installment</t>
  </si>
  <si>
    <t xml:space="preserve">Balloon</t>
  </si>
  <si>
    <t xml:space="preserve">Draw Down Line Of Credit</t>
  </si>
  <si>
    <t xml:space="preserve">Principal+Interest</t>
  </si>
  <si>
    <t xml:space="preserve">Irregular</t>
  </si>
  <si>
    <t xml:space="preserve">Generic Non-Disclosable</t>
  </si>
  <si>
    <t xml:space="preserve">Construction Permanent</t>
  </si>
  <si>
    <t xml:space="preserve">Revolving Line Of Credit</t>
  </si>
  <si>
    <t xml:space="preserve">Variable</t>
  </si>
  <si>
    <t xml:space="preserve">Preferred Fixed</t>
  </si>
  <si>
    <t xml:space="preserve">Preferred Variable</t>
  </si>
  <si>
    <t xml:space="preserve">BB</t>
  </si>
  <si>
    <t xml:space="preserve">SME</t>
  </si>
  <si>
    <t xml:space="preserve">Lex auto</t>
  </si>
  <si>
    <t xml:space="preserve">Blackhorse Finance</t>
  </si>
  <si>
    <t xml:space="preserve">Cardnet</t>
  </si>
  <si>
    <t xml:space="preserve">Asset Finance</t>
  </si>
  <si>
    <t xml:space="preserve">Invoice Finance</t>
  </si>
  <si>
    <t xml:space="preserve">Overdraft</t>
  </si>
  <si>
    <t xml:space="preserve">wAAA</t>
  </si>
  <si>
    <t xml:space="preserve">Cards</t>
  </si>
  <si>
    <t xml:space="preserve">Ancillary Limits</t>
  </si>
  <si>
    <t xml:space="preserve">Specialised Cards</t>
  </si>
  <si>
    <t xml:space="preserve">QAAA</t>
  </si>
  <si>
    <t xml:space="preserve">Other Liabilities in Group</t>
  </si>
  <si>
    <t xml:space="preserve">xAAA</t>
  </si>
  <si>
    <t xml:space="preserve">Invoice Financing</t>
  </si>
  <si>
    <t xml:space="preserve">Vehicle Finance</t>
  </si>
  <si>
    <t xml:space="preserve">Trade Finance</t>
  </si>
  <si>
    <t xml:space="preserve">Factoring â€“ Whole of Book disclosed</t>
  </si>
  <si>
    <t xml:space="preserve">AgAA</t>
  </si>
  <si>
    <t xml:space="preserve">Invoice Discounting â€“ Whole of book confidentia</t>
  </si>
  <si>
    <t xml:space="preserve">Invoice Finance Manager â€“ single invoice finance</t>
  </si>
  <si>
    <t xml:space="preserve">Merchant Services</t>
  </si>
  <si>
    <t xml:space="preserve">CAAA</t>
  </si>
  <si>
    <t xml:space="preserve">Funding Products</t>
  </si>
  <si>
    <t xml:space="preserve">Additional products</t>
  </si>
  <si>
    <t xml:space="preserve">Wholesale stocking</t>
  </si>
  <si>
    <t xml:space="preserve">EAAA</t>
  </si>
  <si>
    <t xml:space="preserve">Fleet Finance</t>
  </si>
  <si>
    <t xml:space="preserve">Business Loan</t>
  </si>
  <si>
    <t xml:space="preserve">BAAA</t>
  </si>
  <si>
    <t xml:space="preserve">CBIL</t>
  </si>
  <si>
    <t xml:space="preserve">Bounce Back Loan Scheme</t>
  </si>
  <si>
    <t xml:space="preserve">Recovery Loan Scheme</t>
  </si>
  <si>
    <t xml:space="preserve">RLS 2.0</t>
  </si>
  <si>
    <t xml:space="preserve">gAAA</t>
  </si>
  <si>
    <t xml:space="preserve">Business Credit Card</t>
  </si>
  <si>
    <t xml:space="preserve">Business Charge Card</t>
  </si>
  <si>
    <t xml:space="preserve">Availisation</t>
  </si>
  <si>
    <t xml:space="preserve">BIGS (Inc Standby Letter of Credit)</t>
  </si>
  <si>
    <t xml:space="preserve">Bill Discounting</t>
  </si>
  <si>
    <t xml:space="preserve">FX- Forward Limit</t>
  </si>
  <si>
    <t xml:space="preserve">International - Import Finance</t>
  </si>
  <si>
    <t xml:space="preserve">International - Pre &amp; Post Shipment Finance</t>
  </si>
  <si>
    <t xml:space="preserve">IRM - Potential Future Exposure</t>
  </si>
  <si>
    <t xml:space="preserve">Letter of Credit (Documentary Credit)</t>
  </si>
  <si>
    <t xml:space="preserve">Negos</t>
  </si>
  <si>
    <t xml:space="preserve">IEAA</t>
  </si>
  <si>
    <t xml:space="preserve">UK Export Finance Bond</t>
  </si>
  <si>
    <t xml:space="preserve">BACS</t>
  </si>
  <si>
    <t xml:space="preserve">FX- Settlement Limit</t>
  </si>
  <si>
    <t xml:space="preserve">Daylight</t>
  </si>
  <si>
    <t xml:space="preserve">Direct Debit</t>
  </si>
  <si>
    <t xml:space="preserve">Document Trust</t>
  </si>
  <si>
    <t xml:space="preserve">LIPs</t>
  </si>
  <si>
    <t xml:space="preserve">Net Pay</t>
  </si>
  <si>
    <t xml:space="preserve">Online Bulk</t>
  </si>
  <si>
    <t xml:space="preserve">Open Credit</t>
  </si>
  <si>
    <t xml:space="preserve">Pay Service</t>
  </si>
  <si>
    <t xml:space="preserve">PC Pay</t>
  </si>
  <si>
    <t xml:space="preserve">SEPA DD</t>
  </si>
  <si>
    <t xml:space="preserve">Telepay</t>
  </si>
  <si>
    <t xml:space="preserve">Coronavirus Business Interruption Loan</t>
  </si>
  <si>
    <t xml:space="preserve">Property Development Loan</t>
  </si>
  <si>
    <t xml:space="preserve">Pension Loan</t>
  </si>
  <si>
    <t xml:space="preserve">Capital Contribution Loan</t>
  </si>
  <si>
    <t xml:space="preserve">Trustee Loan</t>
  </si>
  <si>
    <t xml:space="preserve">Recovery Loan Scheme 2.0</t>
  </si>
  <si>
    <t xml:space="preserve">VAT Bridging</t>
  </si>
  <si>
    <t xml:space="preserve">Partially Amortising Loan</t>
  </si>
  <si>
    <t xml:space="preserve">Straight Through Processing</t>
  </si>
  <si>
    <t xml:space="preserve">Corporate Charge card</t>
  </si>
  <si>
    <t xml:space="preserve">Corporate MultiPay card</t>
  </si>
  <si>
    <t xml:space="preserve">Corporate Purchasing card</t>
  </si>
  <si>
    <t xml:space="preserve">Commodites-  Potential Future Exposure</t>
  </si>
  <si>
    <t xml:space="preserve">TravelLink</t>
  </si>
  <si>
    <t xml:space="preserve">Agricultural Mortgage Corporation</t>
  </si>
  <si>
    <t xml:space="preserve">Commercial Finance - Hire Purchase &amp; Leasing</t>
  </si>
  <si>
    <t xml:space="preserve">Commercial Finance - Invoice Discounting</t>
  </si>
  <si>
    <t xml:space="preserve">Lex Autolease</t>
  </si>
  <si>
    <t xml:space="preserve">Cashflow Loan</t>
  </si>
  <si>
    <t xml:space="preserve">AQAA</t>
  </si>
  <si>
    <t xml:space="preserve">Virtual Card</t>
  </si>
  <si>
    <t xml:space="preserve">Recovery Loan Scheme 3.0</t>
  </si>
  <si>
    <t xml:space="preserve">Revolving Credit Facility</t>
  </si>
  <si>
    <t xml:space="preserve">Callable FRL (Inc. LOBOS)</t>
  </si>
  <si>
    <t xml:space="preserve">No break cost-fixed rate (Â£25-Â£100,000 1-10 years)</t>
  </si>
  <si>
    <t xml:space="preserve">Tranche Fixed Rate Loan</t>
  </si>
  <si>
    <t xml:space="preserve">European Investment Bank</t>
  </si>
  <si>
    <t xml:space="preserve">National Loan Guarantee Scheme</t>
  </si>
  <si>
    <t xml:space="preserve">Enterprise Finance Guarantee</t>
  </si>
  <si>
    <t xml:space="preserve">Capped Rate Loan</t>
  </si>
  <si>
    <t xml:space="preserve">ATLAS Fixed Rate Loan</t>
  </si>
  <si>
    <t xml:space="preserve">Asset based lending</t>
  </si>
  <si>
    <t xml:space="preserve">ACAA</t>
  </si>
  <si>
    <t xml:space="preserve">Debtor protection</t>
  </si>
  <si>
    <t xml:space="preserve">ABAA</t>
  </si>
  <si>
    <t xml:space="preserve">AAgA</t>
  </si>
  <si>
    <t xml:space="preserve">Hire Purchase</t>
  </si>
  <si>
    <t xml:space="preserve">Finance Lease</t>
  </si>
  <si>
    <t xml:space="preserve">AgIA</t>
  </si>
  <si>
    <t xml:space="preserve">Operating Lease</t>
  </si>
  <si>
    <t xml:space="preserve">Commercial Loan</t>
  </si>
  <si>
    <t xml:space="preserve">Structured Loan</t>
  </si>
  <si>
    <t xml:space="preserve">Contract Receivables</t>
  </si>
  <si>
    <t xml:space="preserve">High Net Worth</t>
  </si>
  <si>
    <t xml:space="preserve">Hire Purchase - CBIL</t>
  </si>
  <si>
    <t xml:space="preserve">Merchant services-Core</t>
  </si>
  <si>
    <t xml:space="preserve">AAQA</t>
  </si>
  <si>
    <t xml:space="preserve">Merchant services-others</t>
  </si>
  <si>
    <t xml:space="preserve">Enterprise Finance Guarantee (EFG)</t>
  </si>
  <si>
    <t xml:space="preserve">Capped Rate Loan (also know as Managed Rate Loan)</t>
  </si>
  <si>
    <t xml:space="preserve">O/D Tracker Rate A</t>
  </si>
  <si>
    <t xml:space="preserve">O/D Tracker Rate B</t>
  </si>
  <si>
    <t xml:space="preserve">O/D Tracker Rate C</t>
  </si>
  <si>
    <t xml:space="preserve">O/D Tracker Rate D</t>
  </si>
  <si>
    <t xml:space="preserve">O/D Base Rate</t>
  </si>
  <si>
    <t xml:space="preserve">Business Contract Hire</t>
  </si>
  <si>
    <t xml:space="preserve">AAIA</t>
  </si>
  <si>
    <t xml:space="preserve">Contract Purchase</t>
  </si>
  <si>
    <t xml:space="preserve">Flexible Lease</t>
  </si>
  <si>
    <t xml:space="preserve">Maintainence product</t>
  </si>
  <si>
    <t xml:space="preserve">AAEA</t>
  </si>
  <si>
    <t xml:space="preserve">Third Party products</t>
  </si>
  <si>
    <t xml:space="preserve">Specialist Products</t>
  </si>
  <si>
    <t xml:space="preserve">AACA</t>
  </si>
  <si>
    <t xml:space="preserve">AABA</t>
  </si>
  <si>
    <t xml:space="preserve">AIAA</t>
  </si>
  <si>
    <t xml:space="preserve">Proposal</t>
  </si>
  <si>
    <t xml:space="preserve">Credit Review</t>
  </si>
  <si>
    <t xml:space="preserve">Final Review</t>
  </si>
  <si>
    <t xml:space="preserve">Credit Sanctioning</t>
  </si>
  <si>
    <t xml:space="preserve">Approval / Loan Committee</t>
  </si>
  <si>
    <t xml:space="preserve">Sanctioned Awaiting Acceptance</t>
  </si>
  <si>
    <t xml:space="preserve">Processing</t>
  </si>
  <si>
    <t xml:space="preserve">Execution</t>
  </si>
  <si>
    <t xml:space="preserve">Doc Prep</t>
  </si>
  <si>
    <t xml:space="preserve">Safe To Lend</t>
  </si>
  <si>
    <t xml:space="preserve">Drawdown</t>
  </si>
  <si>
    <t xml:space="preserve">Closing</t>
  </si>
  <si>
    <t xml:space="preserve">Booked</t>
  </si>
  <si>
    <t xml:space="preserve">Complete</t>
  </si>
  <si>
    <t xml:space="preserve">Open</t>
  </si>
  <si>
    <t xml:space="preserve">/wAA</t>
  </si>
  <si>
    <t xml:space="preserve">Hold</t>
  </si>
  <si>
    <t xml:space="preserve">/AAA</t>
  </si>
  <si>
    <t xml:space="preserve">Lost</t>
  </si>
  <si>
    <t xml:space="preserve">Declined</t>
  </si>
  <si>
    <t xml:space="preserve">Repaid</t>
  </si>
  <si>
    <t xml:space="preserve">Withdrawn</t>
  </si>
  <si>
    <t xml:space="preserve">Superseded</t>
  </si>
  <si>
    <t xml:space="preserve">Balloon Amount</t>
  </si>
  <si>
    <t xml:space="preserve">Balloon Term</t>
  </si>
  <si>
    <t xml:space="preserve">30_360</t>
  </si>
  <si>
    <t xml:space="preserve">Actual_360</t>
  </si>
  <si>
    <t xml:space="preserve">Actual_365</t>
  </si>
  <si>
    <t xml:space="preserve">Actual_Actual</t>
  </si>
  <si>
    <t xml:space="preserve">Manual Calculation</t>
  </si>
  <si>
    <t xml:space="preserve">Add to Loan Amount</t>
  </si>
  <si>
    <t xml:space="preserve">Subtract From Loan Amount</t>
  </si>
  <si>
    <t xml:space="preserve">Small business</t>
  </si>
  <si>
    <t xml:space="preserve">Small farm</t>
  </si>
  <si>
    <t xml:space="preserve">Other secured lines of credit - small business</t>
  </si>
  <si>
    <t xml:space="preserve">Home equity</t>
  </si>
  <si>
    <t xml:space="preserve">Motor vehicle</t>
  </si>
  <si>
    <t xml:space="preserve">Credit card</t>
  </si>
  <si>
    <t xml:space="preserve">Other secured consumer loans</t>
  </si>
  <si>
    <t xml:space="preserve">Other unsecured consumer loans</t>
  </si>
  <si>
    <t xml:space="preserve">Other loan data</t>
  </si>
  <si>
    <t xml:space="preserve">Account</t>
  </si>
  <si>
    <t xml:space="preserve">Check</t>
  </si>
  <si>
    <t xml:space="preserve">Lender</t>
  </si>
  <si>
    <t xml:space="preserve">Payable</t>
  </si>
  <si>
    <t xml:space="preserve">PayOff</t>
  </si>
  <si>
    <t xml:space="preserve">NonLoan</t>
  </si>
  <si>
    <t xml:space="preserve">New Loan</t>
  </si>
  <si>
    <t xml:space="preserve">Secured Renewal</t>
  </si>
  <si>
    <t xml:space="preserve">Unsecured Renewal</t>
  </si>
  <si>
    <t xml:space="preserve">Refinance Existing Loan With Lender</t>
  </si>
  <si>
    <t xml:space="preserve">1 - Loan Originated</t>
  </si>
  <si>
    <t xml:space="preserve">2 - Loan Purchased By Your Institution</t>
  </si>
  <si>
    <t xml:space="preserve">1 - Action taken at this institution</t>
  </si>
  <si>
    <t xml:space="preserve">2 - Action taken at an affiliate</t>
  </si>
  <si>
    <t xml:space="preserve">1 - Less than or equal to $1 million</t>
  </si>
  <si>
    <t xml:space="preserve">2 - Greater than $1 million</t>
  </si>
  <si>
    <t xml:space="preserve">3 - Not Known</t>
  </si>
  <si>
    <t xml:space="preserve">Code 1â€”Loan originated</t>
  </si>
  <si>
    <t xml:space="preserve">Code 2â€”Application approved but not accepted</t>
  </si>
  <si>
    <t xml:space="preserve">Code 3â€”Application denied</t>
  </si>
  <si>
    <t xml:space="preserve">Code 4â€”Application withdrawn</t>
  </si>
  <si>
    <t xml:space="preserve">Code 5â€”File closed for incompleteness</t>
  </si>
  <si>
    <t xml:space="preserve">Code 6â€”Loan purchased by your institution</t>
  </si>
  <si>
    <t xml:space="preserve">Code 7â€”Preapproval request denied</t>
  </si>
  <si>
    <t xml:space="preserve">Code 8â€”Preapproval request approved but not accepted (optional reporting)</t>
  </si>
  <si>
    <t xml:space="preserve">Code 1â€”Debt-to-income ratio</t>
  </si>
  <si>
    <t xml:space="preserve">Code 2â€”Employment history</t>
  </si>
  <si>
    <t xml:space="preserve">Code 3â€”Credit history</t>
  </si>
  <si>
    <t xml:space="preserve">Code 4â€”Collateral</t>
  </si>
  <si>
    <t xml:space="preserve">Code 5â€”Insufficient cash</t>
  </si>
  <si>
    <t xml:space="preserve">Code 6â€”Unverifiable information</t>
  </si>
  <si>
    <t xml:space="preserve">Code 7â€”Credit application incomplete</t>
  </si>
  <si>
    <t xml:space="preserve">Code 8â€”Mortgage insurance denied</t>
  </si>
  <si>
    <t xml:space="preserve">Code 9â€”Other</t>
  </si>
  <si>
    <t xml:space="preserve">Withdrawn or closed for incompleteness</t>
  </si>
  <si>
    <t xml:space="preserve">Code 1 - For a loan that you originated or purchased that is subject to the Home Ownership and Equity Protection Act of 1994 (HOEPA), because the APR or the points and fees on the loan exceed the HOEPA triggers</t>
  </si>
  <si>
    <t xml:space="preserve">Code 2 - all other cases</t>
  </si>
  <si>
    <t xml:space="preserve">Code 1â€”Secured by a first lien.</t>
  </si>
  <si>
    <t xml:space="preserve">Code 2â€”Secured by a subordinate lien.</t>
  </si>
  <si>
    <t xml:space="preserve">Code 3â€”Not secured by a lien.</t>
  </si>
  <si>
    <t xml:space="preserve">Code 4â€”Not applicable (purchased loan)</t>
  </si>
  <si>
    <t xml:space="preserve">Code 1â€”Owner-occupied as a principal dwelling</t>
  </si>
  <si>
    <t xml:space="preserve">Code 2â€”Not owner-occupied as a principal dwelling</t>
  </si>
  <si>
    <t xml:space="preserve">Code 3â€”Not applicable</t>
  </si>
  <si>
    <t xml:space="preserve">Code 1â€”Preapproval requested</t>
  </si>
  <si>
    <t xml:space="preserve">Code 2â€”Preapproval not requested</t>
  </si>
  <si>
    <t xml:space="preserve">Code 1â€”One- to four-family dwelling (other than manufactured housing)</t>
  </si>
  <si>
    <t xml:space="preserve">Code 2â€”Manufactured housing</t>
  </si>
  <si>
    <t xml:space="preserve">Code 3â€”Multifamily dwelling</t>
  </si>
  <si>
    <t xml:space="preserve">Code 0â€”Loan was not originated or was not sold in calendar year covered by register</t>
  </si>
  <si>
    <t xml:space="preserve">Code 1â€”Fannie Mae (FNMA)</t>
  </si>
  <si>
    <t xml:space="preserve">Code 2â€”Ginnie Mae (GNMA)</t>
  </si>
  <si>
    <t xml:space="preserve">Code 3â€”Freddie Mac (FHLMC)</t>
  </si>
  <si>
    <t xml:space="preserve">Code 4â€”Farmer Mac (FAMC)</t>
  </si>
  <si>
    <t xml:space="preserve">Code 5â€”Private securitization</t>
  </si>
  <si>
    <t xml:space="preserve">Code 6â€”Commercial bank, savings bank, or savings association</t>
  </si>
  <si>
    <t xml:space="preserve">Code 7â€”Life insurance company, credit union, mortgage bank, or finance company</t>
  </si>
  <si>
    <t xml:space="preserve">Code 8â€”Affiliate institution</t>
  </si>
  <si>
    <t xml:space="preserve">Code 9â€”Other type of purchaser</t>
  </si>
  <si>
    <t xml:space="preserve">Code 1â€”Home purchase</t>
  </si>
  <si>
    <t xml:space="preserve">Code 2â€”Home improvement</t>
  </si>
  <si>
    <t xml:space="preserve">Code 3â€”Refinancing</t>
  </si>
  <si>
    <t xml:space="preserve">Code 1â€”Conventional (any loan other than FHA, VA, FSA, or RHS loans)</t>
  </si>
  <si>
    <t xml:space="preserve">Code 2â€”FHA-insured (Federal Housing Administration)</t>
  </si>
  <si>
    <t xml:space="preserve">Code 3â€”VA-guaranteed (Veterans Administration)</t>
  </si>
  <si>
    <t xml:space="preserve">Code 4â€”FSA/RHS-guaranteed (Farm Service Agency or Rural Housing Service)</t>
  </si>
  <si>
    <t xml:space="preserve">Main</t>
  </si>
  <si>
    <t xml:space="preserve">Sub Limit</t>
  </si>
  <si>
    <t xml:space="preserve">Takedown</t>
  </si>
  <si>
    <t xml:space="preserve">MAAA</t>
  </si>
  <si>
    <t xml:space="preserve">ELOC</t>
  </si>
  <si>
    <t xml:space="preserve">Letter of Credit</t>
  </si>
  <si>
    <t xml:space="preserve">Multi Level Future</t>
  </si>
  <si>
    <t xml:space="preserve">Regular Future</t>
  </si>
  <si>
    <t xml:space="preserve">Term Loan/Current</t>
  </si>
  <si>
    <t xml:space="preserve">Participation agreement agented</t>
  </si>
  <si>
    <t xml:space="preserve">Participation bought</t>
  </si>
  <si>
    <t xml:space="preserve">Participation sold</t>
  </si>
  <si>
    <t xml:space="preserve">N/A</t>
  </si>
  <si>
    <t xml:space="preserve">SNC agent</t>
  </si>
  <si>
    <t xml:space="preserve">SNC non-agent</t>
  </si>
  <si>
    <t xml:space="preserve">HMDA-Effective-2017</t>
  </si>
  <si>
    <t xml:space="preserve">HMDA-Effective-2018</t>
  </si>
  <si>
    <t xml:space="preserve">Syndication agented</t>
  </si>
  <si>
    <t xml:space="preserve">Syndication purchased</t>
  </si>
  <si>
    <t xml:space="preserve">Syndication title role</t>
  </si>
  <si>
    <t xml:space="preserve">Cash flow from Operations</t>
  </si>
  <si>
    <t xml:space="preserve">Lease Income</t>
  </si>
  <si>
    <t xml:space="preserve">Liquidation of Collateral</t>
  </si>
  <si>
    <t xml:space="preserve">Receivables</t>
  </si>
  <si>
    <t xml:space="preserve">Reliance on Guarantors</t>
  </si>
  <si>
    <t xml:space="preserve">Working Capital Turnover</t>
  </si>
  <si>
    <t xml:space="preserve">Attorney Prepared</t>
  </si>
  <si>
    <t xml:space="preserve">Internally Prepared</t>
  </si>
  <si>
    <t xml:space="preserve">Increase</t>
  </si>
  <si>
    <t xml:space="preserve">Decrease</t>
  </si>
  <si>
    <t xml:space="preserve">Fixed Rate</t>
  </si>
  <si>
    <t xml:space="preserve">Post</t>
  </si>
  <si>
    <t xml:space="preserve">Fixed Term</t>
  </si>
  <si>
    <t xml:space="preserve">UFN (until further notice)</t>
  </si>
  <si>
    <t xml:space="preserve">Final Limit</t>
  </si>
  <si>
    <t xml:space="preserve">Change per Step</t>
  </si>
  <si>
    <t xml:space="preserve">The full amount</t>
  </si>
  <si>
    <t xml:space="preserve">The minimum monthly amount</t>
  </si>
  <si>
    <t xml:space="preserve">A fixed amount (minimum Â£5)</t>
  </si>
  <si>
    <t xml:space="preserve">A fixed percentage (minimum 1%)</t>
  </si>
  <si>
    <t xml:space="preserve">Fixed All-In Rate</t>
  </si>
  <si>
    <t xml:space="preserve">Capped Rate</t>
  </si>
  <si>
    <t xml:space="preserve">Fixed No Break Costs (&lt;=Â£50k)</t>
  </si>
  <si>
    <t xml:space="preserve">Defined Break Cost (&gt;Â£50k - Â£1m)</t>
  </si>
  <si>
    <t xml:space="preserve">Market Break Cost (&gt;Â£1m)</t>
  </si>
  <si>
    <t xml:space="preserve">EFG No Break Cost (&gt;Â£50k - Â£1.2m)</t>
  </si>
  <si>
    <t xml:space="preserve">Fully Amortising</t>
  </si>
  <si>
    <t xml:space="preserve">Interest Only</t>
  </si>
  <si>
    <t xml:space="preserve">6 months</t>
  </si>
  <si>
    <t xml:space="preserve">12 months</t>
  </si>
  <si>
    <t xml:space="preserve">24 months</t>
  </si>
  <si>
    <t xml:space="preserve">Bod 1</t>
  </si>
  <si>
    <t xml:space="preserve">Bod 2</t>
  </si>
  <si>
    <t xml:space="preserve">Bod 3</t>
  </si>
  <si>
    <t xml:space="preserve">Single</t>
  </si>
  <si>
    <t xml:space="preserve">Multiple</t>
  </si>
  <si>
    <t xml:space="preserve">Step</t>
  </si>
  <si>
    <t xml:space="preserve">New</t>
  </si>
  <si>
    <t xml:space="preserve">Renewal</t>
  </si>
  <si>
    <t xml:space="preserve">Amend</t>
  </si>
  <si>
    <t xml:space="preserve">Secured</t>
  </si>
  <si>
    <t xml:space="preserve">Goodwill</t>
  </si>
  <si>
    <t xml:space="preserve">Placeholder 1</t>
  </si>
  <si>
    <t xml:space="preserve">Placeholder 2</t>
  </si>
  <si>
    <t xml:space="preserve">Placeholder 3</t>
  </si>
  <si>
    <t xml:space="preserve">To purchase equipment</t>
  </si>
  <si>
    <t xml:space="preserve">To purchase a vehicle</t>
  </si>
  <si>
    <t xml:space="preserve">To purchase property - Owner Occupied</t>
  </si>
  <si>
    <t xml:space="preserve">To purchase something else</t>
  </si>
  <si>
    <t xml:space="preserve">Starting a new business</t>
  </si>
  <si>
    <t xml:space="preserve">Growth / Acquisition</t>
  </si>
  <si>
    <t xml:space="preserve">Export</t>
  </si>
  <si>
    <t xml:space="preserve">Day to Day Cashflow</t>
  </si>
  <si>
    <t xml:space="preserve">Refinance your debt with us</t>
  </si>
  <si>
    <t xml:space="preserve">Cashflow required for more than 12 months</t>
  </si>
  <si>
    <t xml:space="preserve">Import</t>
  </si>
  <si>
    <t xml:space="preserve">To purchase property - Investment</t>
  </si>
  <si>
    <t xml:space="preserve">Refinance your card debt with us</t>
  </si>
  <si>
    <t xml:space="preserve">Refinance your debt with another provider</t>
  </si>
  <si>
    <t xml:space="preserve">Property Development / Refurbishment  less than 12 months</t>
  </si>
  <si>
    <t xml:space="preserve">Property Development / Refurbishment 12 Ã¢â‚¬â€œ 36 months</t>
  </si>
  <si>
    <t xml:space="preserve">VAT Bill payment &lt;12 Months</t>
  </si>
  <si>
    <t xml:space="preserve">Corporation Tax Bill payment &lt;12 Months</t>
  </si>
  <si>
    <t xml:space="preserve">Year</t>
  </si>
  <si>
    <t xml:space="preserve">Maximum Value of Contract</t>
  </si>
  <si>
    <t xml:space="preserve">Maximum Value of all contracts settled on same day</t>
  </si>
  <si>
    <t xml:space="preserve">Maximum Value of all contracts outstanding</t>
  </si>
  <si>
    <t xml:space="preserve">10%/15%/20% of contract value depending on term</t>
  </si>
  <si>
    <t xml:space="preserve">1/4 Term</t>
  </si>
  <si>
    <t xml:space="preserve">1/2 Term</t>
  </si>
  <si>
    <t xml:space="preserve">Full Term</t>
  </si>
  <si>
    <t xml:space="preserve">Specific 1</t>
  </si>
  <si>
    <t xml:space="preserve">Specific 2</t>
  </si>
  <si>
    <t xml:space="preserve">Visa</t>
  </si>
  <si>
    <t xml:space="preserve">AAAAAADQAgAA</t>
  </si>
  <si>
    <t xml:space="preserve">MCI</t>
  </si>
  <si>
    <t xml:space="preserve">AAAAAAAg</t>
  </si>
  <si>
    <t xml:space="preserve">Plastic Card</t>
  </si>
  <si>
    <t xml:space="preserve">AAAAAABw</t>
  </si>
  <si>
    <t xml:space="preserve">Lodge Card</t>
  </si>
  <si>
    <t xml:space="preserve">AAAAAABg</t>
  </si>
  <si>
    <t xml:space="preserve">Embedded Card</t>
  </si>
  <si>
    <t xml:space="preserve">AAAAAABwAgAA</t>
  </si>
  <si>
    <t xml:space="preserve">AAAAAADw</t>
  </si>
  <si>
    <t xml:space="preserve">AAAQ</t>
  </si>
  <si>
    <t xml:space="preserve">AAAQAQAA</t>
  </si>
  <si>
    <t xml:space="preserve">In Any One Day</t>
  </si>
  <si>
    <t xml:space="preserve">In any one day</t>
  </si>
  <si>
    <t xml:space="preserve">AAAAEAAA</t>
  </si>
  <si>
    <t xml:space="preserve">In Any One Week</t>
  </si>
  <si>
    <t xml:space="preserve">In any one week</t>
  </si>
  <si>
    <t xml:space="preserve">In Any One Month</t>
  </si>
  <si>
    <t xml:space="preserve">In any one month</t>
  </si>
  <si>
    <t xml:space="preserve">In Any One Cheque</t>
  </si>
  <si>
    <t xml:space="preserve">In any one cheque</t>
  </si>
  <si>
    <t xml:space="preserve">Lloyds Bank Plc</t>
  </si>
  <si>
    <t xml:space="preserve">AAAAAADwAgAA</t>
  </si>
  <si>
    <t xml:space="preserve">Bank of Scotland</t>
  </si>
  <si>
    <t xml:space="preserve">Step Down</t>
  </si>
  <si>
    <t xml:space="preserve">4AAA</t>
  </si>
  <si>
    <t xml:space="preserve">Legal</t>
  </si>
  <si>
    <t xml:space="preserve">Not for Profit</t>
  </si>
  <si>
    <t xml:space="preserve">Professionals</t>
  </si>
  <si>
    <t xml:space="preserve">Housing Association</t>
  </si>
  <si>
    <t xml:space="preserve">Independent School</t>
  </si>
  <si>
    <t xml:space="preserve">Legal &amp; Professional</t>
  </si>
  <si>
    <t xml:space="preserve">Manufacturing</t>
  </si>
  <si>
    <t xml:space="preserve">Property Development</t>
  </si>
  <si>
    <t xml:space="preserve">Property Investment</t>
  </si>
  <si>
    <t xml:space="preserve">Solicitor</t>
  </si>
  <si>
    <t xml:space="preserve">Trading &amp; Other</t>
  </si>
  <si>
    <t xml:space="preserve">Agriculture</t>
  </si>
  <si>
    <t xml:space="preserve">Education</t>
  </si>
  <si>
    <t xml:space="preserve">Healthcare</t>
  </si>
  <si>
    <t xml:space="preserve">3P////8P8AAA</t>
  </si>
  <si>
    <t xml:space="preserve">Part Secured</t>
  </si>
  <si>
    <t xml:space="preserve">3AAAAP8L8AAA</t>
  </si>
  <si>
    <t xml:space="preserve">Unsecured</t>
  </si>
  <si>
    <t xml:space="preserve">/wAAAL778gAA</t>
  </si>
  <si>
    <t xml:space="preserve">Goodwill (Healthcare only)</t>
  </si>
  <si>
    <t xml:space="preserve">2AAAAI0L8AAA</t>
  </si>
  <si>
    <t xml:space="preserve">Secured with Lending Value</t>
  </si>
  <si>
    <t xml:space="preserve">B////wD/8gAA</t>
  </si>
  <si>
    <t xml:space="preserve">Secured without Lending Value</t>
  </si>
  <si>
    <t xml:space="preserve">CCIS (Internet Servicing)</t>
  </si>
  <si>
    <t xml:space="preserve">CCDM (Freadom)</t>
  </si>
  <si>
    <t xml:space="preserve">CCDM (Smartdata)</t>
  </si>
  <si>
    <t xml:space="preserve">Conferma</t>
  </si>
  <si>
    <t xml:space="preserve">Uncollateralised</t>
  </si>
  <si>
    <t xml:space="preserve">Collateralised</t>
  </si>
  <si>
    <t xml:space="preserve">SPT</t>
  </si>
  <si>
    <t xml:space="preserve">0 Days</t>
  </si>
  <si>
    <t xml:space="preserve">1 Week</t>
  </si>
  <si>
    <t xml:space="preserve">10 Days</t>
  </si>
  <si>
    <t xml:space="preserve">30 Days</t>
  </si>
  <si>
    <t xml:space="preserve">1 Month</t>
  </si>
  <si>
    <t xml:space="preserve">3 Months</t>
  </si>
  <si>
    <t xml:space="preserve">6 Months</t>
  </si>
  <si>
    <t xml:space="preserve">1 year</t>
  </si>
  <si>
    <t xml:space="preserve">2 years</t>
  </si>
  <si>
    <t xml:space="preserve">3 years</t>
  </si>
  <si>
    <t xml:space="preserve">4 years</t>
  </si>
  <si>
    <t xml:space="preserve">5 years</t>
  </si>
  <si>
    <t xml:space="preserve">6 years</t>
  </si>
  <si>
    <t xml:space="preserve">7 years</t>
  </si>
  <si>
    <t xml:space="preserve">8 years</t>
  </si>
  <si>
    <t xml:space="preserve">9 years</t>
  </si>
  <si>
    <t xml:space="preserve">10 years</t>
  </si>
  <si>
    <t xml:space="preserve">11 years</t>
  </si>
  <si>
    <t xml:space="preserve">12 years</t>
  </si>
  <si>
    <t xml:space="preserve">13 years</t>
  </si>
  <si>
    <t xml:space="preserve">14 years</t>
  </si>
  <si>
    <t xml:space="preserve">15 years</t>
  </si>
  <si>
    <t xml:space="preserve">16 years</t>
  </si>
  <si>
    <t xml:space="preserve">17 years</t>
  </si>
  <si>
    <t xml:space="preserve">18 years</t>
  </si>
  <si>
    <t xml:space="preserve">19 years</t>
  </si>
  <si>
    <t xml:space="preserve">20 years</t>
  </si>
  <si>
    <t xml:space="preserve">21 years</t>
  </si>
  <si>
    <t xml:space="preserve">22 years</t>
  </si>
  <si>
    <t xml:space="preserve">23 years</t>
  </si>
  <si>
    <t xml:space="preserve">24 years</t>
  </si>
  <si>
    <t xml:space="preserve">25 years</t>
  </si>
  <si>
    <t xml:space="preserve">26 years</t>
  </si>
  <si>
    <t xml:space="preserve">27 years</t>
  </si>
  <si>
    <t xml:space="preserve">28 years</t>
  </si>
  <si>
    <t xml:space="preserve">29 years</t>
  </si>
  <si>
    <t xml:space="preserve">30 years</t>
  </si>
  <si>
    <t xml:space="preserve">35 years</t>
  </si>
  <si>
    <t xml:space="preserve">40 years</t>
  </si>
  <si>
    <t xml:space="preserve">45 years</t>
  </si>
  <si>
    <t xml:space="preserve">50 years</t>
  </si>
  <si>
    <t xml:space="preserve">55 years</t>
  </si>
  <si>
    <t xml:space="preserve">60 years</t>
  </si>
  <si>
    <t xml:space="preserve">65 years</t>
  </si>
  <si>
    <t xml:space="preserve">70 years</t>
  </si>
  <si>
    <t xml:space="preserve">INF</t>
  </si>
  <si>
    <t xml:space="preserve">BAU</t>
  </si>
  <si>
    <t xml:space="preserve">GSF</t>
  </si>
  <si>
    <t xml:space="preserve">BDM</t>
  </si>
  <si>
    <t xml:space="preserve">CLT</t>
  </si>
  <si>
    <t xml:space="preserve">Held</t>
  </si>
  <si>
    <t xml:space="preserve">Not Held</t>
  </si>
  <si>
    <t xml:space="preserve">Pending Submission</t>
  </si>
  <si>
    <t xml:space="preserve">Submitted</t>
  </si>
  <si>
    <t xml:space="preserve">Approved</t>
  </si>
  <si>
    <t xml:space="preserve">Alternative Margin Suggested</t>
  </si>
  <si>
    <t xml:space="preserve">Minor</t>
  </si>
  <si>
    <t xml:space="preserve">Critical</t>
  </si>
  <si>
    <t xml:space="preserve">Capital Contributions Loans</t>
  </si>
  <si>
    <t xml:space="preserve">Customer</t>
  </si>
  <si>
    <t xml:space="preserve">Documentation</t>
  </si>
  <si>
    <t xml:space="preserve">Guarantees and SBLCs</t>
  </si>
  <si>
    <t xml:space="preserve">Housing Associations</t>
  </si>
  <si>
    <t xml:space="preserve">Insurance</t>
  </si>
  <si>
    <t xml:space="preserve">Leverage</t>
  </si>
  <si>
    <t xml:space="preserve">Refer Sector</t>
  </si>
  <si>
    <t xml:space="preserve">Reputational Risk</t>
  </si>
  <si>
    <t xml:space="preserve">Security / Collateral</t>
  </si>
  <si>
    <t xml:space="preserve">Subordinated Facilities</t>
  </si>
  <si>
    <t xml:space="preserve">Tenor / Term</t>
  </si>
  <si>
    <t xml:space="preserve">Trade Import / Export Finance</t>
  </si>
  <si>
    <t xml:space="preserve">Trade Instruments</t>
  </si>
  <si>
    <t xml:space="preserve">Valuation</t>
  </si>
  <si>
    <t xml:space="preserve">Waived</t>
  </si>
  <si>
    <t xml:space="preserve">Mitigated</t>
  </si>
  <si>
    <t xml:space="preserve">Unmitigated</t>
  </si>
  <si>
    <t xml:space="preserve">Pending Approval</t>
  </si>
  <si>
    <t xml:space="preserve">LBCM</t>
  </si>
  <si>
    <t xml:space="preserve">RFB</t>
  </si>
  <si>
    <t xml:space="preserve">LBCM &amp; RFB</t>
  </si>
  <si>
    <t xml:space="preserve">Exists in nCINO?</t>
  </si>
  <si>
    <t xml:space="preserve">Details of Fix</t>
  </si>
  <si>
    <t xml:space="preserve">Remove Flag</t>
  </si>
  <si>
    <t xml:space="preserve">Item No</t>
  </si>
  <si>
    <t xml:space="preserve">Source</t>
  </si>
  <si>
    <t xml:space="preserve">nCino Design
 PI Scope (ACC)</t>
  </si>
  <si>
    <t xml:space="preserve">Data Mapping 
PI Scope (LBG)</t>
  </si>
  <si>
    <t xml:space="preserve">Object API Name</t>
  </si>
  <si>
    <t xml:space="preserve">nCino UI Field Label</t>
  </si>
  <si>
    <t xml:space="preserve">Field API Name</t>
  </si>
  <si>
    <t xml:space="preserve">ObjectAPIName.FieldAPINAme</t>
  </si>
  <si>
    <t xml:space="preserve">Field Length(Integer)</t>
  </si>
  <si>
    <t xml:space="preserve">Field Length(Decimal)</t>
  </si>
  <si>
    <t xml:space="preserve">SME Loans</t>
  </si>
  <si>
    <t xml:space="preserve">BB Loans</t>
  </si>
  <si>
    <t xml:space="preserve">SME Overdrafts</t>
  </si>
  <si>
    <t xml:space="preserve">BB Overdrafts</t>
  </si>
  <si>
    <t xml:space="preserve">SME Cards</t>
  </si>
  <si>
    <t xml:space="preserve">BB Cards</t>
  </si>
  <si>
    <t xml:space="preserve">SME Specialised Cards</t>
  </si>
  <si>
    <t xml:space="preserve">SME Ancillary 
Limits</t>
  </si>
  <si>
    <t xml:space="preserve">BB Anchillary
Limits</t>
  </si>
  <si>
    <t xml:space="preserve">Other Liabilities 
in Group</t>
  </si>
  <si>
    <t xml:space="preserve">Currency Account</t>
  </si>
  <si>
    <t xml:space="preserve">#Add non-nCino originated products</t>
  </si>
  <si>
    <t xml:space="preserve">One-off Migration</t>
  </si>
  <si>
    <t xml:space="preserve">Day-1+</t>
  </si>
  <si>
    <t xml:space="preserve">Record Type</t>
  </si>
  <si>
    <t xml:space="preserve">Ingestion</t>
  </si>
  <si>
    <t xml:space="preserve">Downstream(SOE/SOI)</t>
  </si>
  <si>
    <t xml:space="preserve">Field Tracked? (Y/N)</t>
  </si>
  <si>
    <t xml:space="preserve">Field Mandatory? (Y/N)</t>
  </si>
  <si>
    <t xml:space="preserve">Source System Label Length</t>
  </si>
  <si>
    <t xml:space="preserve">Transformation/Default</t>
  </si>
  <si>
    <t xml:space="preserve">Validation? (Y/N)</t>
  </si>
  <si>
    <t xml:space="preserve">Validation Rule Name</t>
  </si>
  <si>
    <t xml:space="preserve">Validation Rule </t>
  </si>
  <si>
    <t xml:space="preserve">Source Field (From Source System)</t>
  </si>
  <si>
    <t xml:space="preserve">NULL or Not (Source System)</t>
  </si>
  <si>
    <t xml:space="preserve">Mapping Needed (Y/N)</t>
  </si>
  <si>
    <t xml:space="preserve">Query</t>
  </si>
  <si>
    <t xml:space="preserve">Comment</t>
  </si>
  <si>
    <t xml:space="preserve">Deployed? 
(Y/N)</t>
  </si>
  <si>
    <t xml:space="preserve">System Generated</t>
  </si>
  <si>
    <t xml:space="preserve">PI2</t>
  </si>
  <si>
    <t xml:space="preserve">Y</t>
  </si>
  <si>
    <t xml:space="preserve">Common</t>
  </si>
  <si>
    <t xml:space="preserve">N</t>
  </si>
  <si>
    <t xml:space="preserve">Record created date.</t>
  </si>
  <si>
    <t xml:space="preserve">Date Time</t>
  </si>
  <si>
    <t xml:space="preserve">Created By</t>
  </si>
  <si>
    <t xml:space="preserve">Record created by user.</t>
  </si>
  <si>
    <t xml:space="preserve">Lookup(User)</t>
  </si>
  <si>
    <t xml:space="preserve">Last modified date.</t>
  </si>
  <si>
    <t xml:space="preserve">Last Modified By</t>
  </si>
  <si>
    <t xml:space="preserve">Last modified by user.</t>
  </si>
  <si>
    <t xml:space="preserve">This field displays the account number</t>
  </si>
  <si>
    <t xml:space="preserve">Text</t>
  </si>
  <si>
    <t xml:space="preserve">Currency</t>
  </si>
  <si>
    <t xml:space="preserve">This is a picklist field that allows the user to select the applicable currency (e.g. GBP, EU, etc.)</t>
  </si>
  <si>
    <t xml:space="preserve">Picklist</t>
  </si>
  <si>
    <t xml:space="preserve">See picklist options for lengths</t>
  </si>
  <si>
    <t xml:space="preserve">This is a lookup field to a relationship/account object that the loan is associated to and denotes the primary borrower for the loan</t>
  </si>
  <si>
    <t xml:space="preserve">Lookup(Account)</t>
  </si>
  <si>
    <t xml:space="preserve">This is a picklist field capturing the sector for which the facility will be catering to (for SME and BB customers picklist values will differ)</t>
  </si>
  <si>
    <t xml:space="preserve">This field references the loan and specifies the associated product package. It auto-populates if the loan was created from the product package. Another option is manual entering the field if loans are being associated to a product package.</t>
  </si>
  <si>
    <t xml:space="preserve">Lookup(Application)</t>
  </si>
  <si>
    <t xml:space="preserve">This field captures the duration of an Overdraft Facility.</t>
  </si>
  <si>
    <t xml:space="preserve">This field captures the date the Facility expires or is due for a renewal. </t>
  </si>
  <si>
    <t xml:space="preserve">Original Amount</t>
  </si>
  <si>
    <t xml:space="preserve">This field contains the full original amount of the Loan; this is the amount of the Loan at the time it was booked. This value should not change over time and is consistent over installment and line of credit products. This is used to calculate exposure for Line of Credit Products.</t>
  </si>
  <si>
    <t xml:space="preserve">CCS_FAC009_NonNegativeFacilityAmount</t>
  </si>
  <si>
    <t xml:space="preserve">AND($User.CCS_Bypass_CCS_Validation_Rules__c
= False, LLC_BI__Amount__c &lt;0)</t>
  </si>
  <si>
    <t xml:space="preserve">Facility Name</t>
  </si>
  <si>
    <t xml:space="preserve">This field captures the name of the facility linked to a customer</t>
  </si>
  <si>
    <t xml:space="preserve">The loan number is an external, unique key for a facility. This field is used when syncing nCino with the financial institution's core.</t>
  </si>
  <si>
    <r>
      <rPr>
        <sz val="11"/>
        <color rgb="FF000000"/>
        <rFont val="Calibri"/>
        <family val="2"/>
        <charset val="1"/>
      </rPr>
      <t xml:space="preserve">This field may be manually populated or by workflow, depending on the institution. It is used to specify a loan's status at the bank, such as Open or Paid Out. This information is used to drive several processes and features in the nCino system. </t>
    </r>
    <r>
      <rPr>
        <b val="true"/>
        <sz val="11"/>
        <color rgb="FF000000"/>
        <rFont val="Calibri"/>
        <family val="2"/>
        <charset val="1"/>
      </rPr>
      <t xml:space="preserve">This will be hardcoded to 'Booked' in nCino</t>
    </r>
  </si>
  <si>
    <t xml:space="preserve">Facility Term</t>
  </si>
  <si>
    <t xml:space="preserve">This field specifies the intended duration (in months) of the Facility until it is paid off.</t>
  </si>
  <si>
    <t xml:space="preserve">Number</t>
  </si>
  <si>
    <t xml:space="preserve">Is this Facility LBCM?</t>
  </si>
  <si>
    <t xml:space="preserve">This field flags whether a facility is LBCM or not.</t>
  </si>
  <si>
    <t xml:space="preserve">This field captures the type of Overdraft Facility.</t>
  </si>
  <si>
    <t xml:space="preserve">PI3</t>
  </si>
  <si>
    <t xml:space="preserve">This field captures the purpose for which the facility will be used</t>
  </si>
  <si>
    <t xml:space="preserve">This field is used to specify the current principal balance for the Loan. (This is normally less than the original principal amount, because the customer's payments incrementally reduce the principal.) This field is used for exposure calculations for loans that are not line of credit.</t>
  </si>
  <si>
    <t xml:space="preserve">Owner</t>
  </si>
  <si>
    <t xml:space="preserve">This field captures the Front Office user owning the credit application. </t>
  </si>
  <si>
    <t xml:space="preserve">Lookup(User,Group)</t>
  </si>
  <si>
    <t xml:space="preserve">This field represents the amount previously sanctioned on the original Facility. </t>
  </si>
  <si>
    <t xml:space="preserve">This field is used to specify the product for this loan. Any picklist values in this field must exactly match the name of a LLC_BI__Product__c record.</t>
  </si>
  <si>
    <t xml:space="preserve">The Segment applicable to the Facility.</t>
  </si>
  <si>
    <t xml:space="preserve">This field is used to specify the product type for this loan. Any picklist values in this field must exactly match the name of a LLC_BI__Product_Type__c record.</t>
  </si>
  <si>
    <t xml:space="preserve">This field captures the classification of the extent to which the Facility is secured.</t>
  </si>
  <si>
    <t xml:space="preserve">This field displays the sort code</t>
  </si>
  <si>
    <t xml:space="preserve">Stage needs to be hardcoded to 'Booked' for migration but when a facility is fully repaid that needs to change to 'Complete'</t>
  </si>
  <si>
    <t xml:space="preserve">What % is secured?</t>
  </si>
  <si>
    <t xml:space="preserve">This field denotes what % of the Facility is Secured.</t>
  </si>
  <si>
    <t xml:space="preserve">Percent</t>
  </si>
  <si>
    <t xml:space="preserve">CCS_FAC002_WhatIsSecuredMandatory</t>
  </si>
  <si>
    <t xml:space="preserve">AND($User.CCS_Bypass_CCS_Validation_Rules__c = False, ISPICKVAL( CCS_Security__c ,"Part Secured") , ISBLANK( CCS_WhatIsSecured__c ) )</t>
  </si>
  <si>
    <t xml:space="preserve">Calculated Field</t>
  </si>
  <si>
    <t xml:space="preserve">This field is automatically populated via the selections of Product_Line__c, Product_Type__c, and Product__c. It is a lookup to the product record defined via those picklists</t>
  </si>
  <si>
    <t xml:space="preserve">Lookup(Product)</t>
  </si>
  <si>
    <t xml:space="preserve">Amount per encashment</t>
  </si>
  <si>
    <t xml:space="preserve">This field defines the amount per encashment for an Open Credit Ancillary Limit Facility. </t>
  </si>
  <si>
    <t xml:space="preserve">Applicable to Business Charge Cards only. This field is always double the 'Facility Amount'.</t>
  </si>
  <si>
    <t xml:space="preserve">Formula (Currency)</t>
  </si>
  <si>
    <t xml:space="preserve">This field indicates whether the Card Scheme of the Card Product is Visa or MCI</t>
  </si>
  <si>
    <t xml:space="preserve">Date of MarketsLinks agreement</t>
  </si>
  <si>
    <t xml:space="preserve">Indicates the date of the MarketsLinks agreement (comprising the terms and conditions applicable to the facility)</t>
  </si>
  <si>
    <t xml:space="preserve">!</t>
  </si>
  <si>
    <t xml:space="preserve">Date of MarketsLinks agreement known?</t>
  </si>
  <si>
    <t xml:space="preserve">This field indicates if the date of the MarketsLinks agreement (comprising the terms and conditions applicable to the facility) is known</t>
  </si>
  <si>
    <t xml:space="preserve">This field indicates whether the form factor of the card is plastic, lodge, embedded or virtual.</t>
  </si>
  <si>
    <t xml:space="preserve">This field captures the frequency applicable to an Ancillary Limit. </t>
  </si>
  <si>
    <t xml:space="preserve">This field indicates whether the heritage of the Card Product is Lloyds Bank Plc or Bank of Scotland</t>
  </si>
  <si>
    <t xml:space="preserve">This field indicates if the date of the TravelLink agreement (comprising the terms and conditions applicable to the facility) is known</t>
  </si>
  <si>
    <t xml:space="preserve">This field captures the date of the TravelLink agreement</t>
  </si>
  <si>
    <t xml:space="preserve">Money Out' extraction intended?</t>
  </si>
  <si>
    <t xml:space="preserve">This is a picklist field to indicate whether the Owner/Director/Shareholder intends to use the proceeds of the facility to extract 'Money Out' from the business</t>
  </si>
  <si>
    <t xml:space="preserve">Max value through Online Bulk Payments</t>
  </si>
  <si>
    <t xml:space="preserve">Indicates the maximum value of transactions that can be initiated through the Online Bulk Payments</t>
  </si>
  <si>
    <t xml:space="preserve">Partially Amortising Loan Type</t>
  </si>
  <si>
    <t xml:space="preserve">This is a flag to indicate whether a Partially Amortising Loan is 'Secured' or 'Goodwill'.</t>
  </si>
  <si>
    <t xml:space="preserve">This field indicates whether right of withdrawal has been confirmed.</t>
  </si>
  <si>
    <t xml:space="preserve">This is a picklist field that indicates the surround services of the Card Product. </t>
  </si>
  <si>
    <t xml:space="preserve">Value of Daily order</t>
  </si>
  <si>
    <t xml:space="preserve">This field captures the value of daily order for an Ancillary Limit</t>
  </si>
  <si>
    <t xml:space="preserve">&gt;50% of Security LV from Land/Property?</t>
  </si>
  <si>
    <t xml:space="preserve">This is a picklist field to indicate whether 50% or more of the secuty lending value are provided from land or property</t>
  </si>
  <si>
    <t xml:space="preserve">This field indicates which limit types applies to an ancillary limit facility</t>
  </si>
  <si>
    <t xml:space="preserve">Mutli-select Picklist</t>
  </si>
  <si>
    <t xml:space="preserve">Max Period for Each FX Contract?</t>
  </si>
  <si>
    <t xml:space="preserve">This field captures the maximum period applicable to each foreign exchange contract.</t>
  </si>
  <si>
    <t xml:space="preserve">Indicates whether the user would like to apply a Capital Repayment Holiday to the Loan.</t>
  </si>
  <si>
    <t xml:space="preserve">Indicates whether the user would like to apply a Tranche Drawdown to the Loan.</t>
  </si>
  <si>
    <t xml:space="preserve">Indicates whether a facility is CCA. </t>
  </si>
  <si>
    <t xml:space="preserve">Checkbox</t>
  </si>
  <si>
    <t xml:space="preserve">Boolean (True/False)</t>
  </si>
  <si>
    <t xml:space="preserve">CFGI (Clean Growth Financing Initiative)</t>
  </si>
  <si>
    <t xml:space="preserve">Indicates if the Facility is part of the Clean Growth</t>
  </si>
  <si>
    <t xml:space="preserve">Indicates whether the CRH is quarterly or monthly.</t>
  </si>
  <si>
    <t xml:space="preserve">CCS_FAC024_CRH_Monthly_or_Quarterly_Mand</t>
  </si>
  <si>
    <t xml:space="preserve">AND($User.CCS_Bypass_CCS_Validation_Rules__c = False,
ISPICKVAL(CCS_Apply_CRH__c, 'Yes') ,
ISPICKVAL(CCS_CRH_Monthly_or_Quarterly__c,''))</t>
  </si>
  <si>
    <t xml:space="preserve">Manually input current Limit</t>
  </si>
  <si>
    <t xml:space="preserve">Account a Discounted Account</t>
  </si>
  <si>
    <t xml:space="preserve">This field indicates whether the buiness current account is a discounted account</t>
  </si>
  <si>
    <t xml:space="preserve">This field is kept in the back-end only. (2) This field works in tandem with 'Is This Facility LCBM?'. (3) This field is kept unchecked if the doc man placeholder 'LBCM Email from Treasury' is not 'Approved' and the user tries to move away from the Application Stage. (4) This is handled within the flow: CCS_LBCM_Facility_DocMan.</t>
  </si>
  <si>
    <t xml:space="preserve">Defines the repayment profile of the Loan.</t>
  </si>
  <si>
    <t xml:space="preserve">Where a tranche drawdown is in place, this field defines the minimum amount per drawdown</t>
  </si>
  <si>
    <t xml:space="preserve">CCS_FAC023_Apply_Tranche_Drawdown_is_NO, CCS_FAC022_Apply_Tranche_Drawdown_isYES</t>
  </si>
  <si>
    <t xml:space="preserve">AND(
ISPICKVAL(CCS_Apply_Tranche_Drawdown__c, 'No') ,
NOT(ISBLANK(CCS_Minimum_Amount_Per_Drawdown__c) ),
$User.CCS_Bypass_CCS_Validation_Rules__c = False,
OR($Profile.Name = 'BB Coverage',
$Profile.Name = 'SME Coverage',
$Profile.Name = 'BSU Coverage',
$Profile.Name = 'SME Product and Pricing',
$Profile.Name = 'BBFA',
$Profile.Name = 'Lending Origination',
$Profile.Name = 'System Administrator',
$Profile.Name = 'Integration User - Data Migration')), AND(
ISPICKVAL(CCS_Apply_Tranche_Drawdown__c, 'Yes') ,
ISBLANK(CCS_Minimum_Amount_Per_Drawdown__c) ,
$User.CCS_Bypass_CCS_Validation_Rules__c = False,
OR($Profile.Name = 'BB Coverage',
$Profile.Name = 'SME Coverage',
$Profile.Name = 'BSU Coverage',
$Profile.Name = 'SME Product and Pricing',
$Profile.Name = 'BBFA',
$Profile.Name = 'Lending Origination',
$Profile.Name = 'System Administrator',
$Profile.Name = 'Integration User - Data Migration'))</t>
  </si>
  <si>
    <t xml:space="preserve">The term of the Capital Repayment Holiday in months.</t>
  </si>
  <si>
    <t xml:space="preserve">CCS_FAC030_NumberOfMonthNotApply</t>
  </si>
  <si>
    <t xml:space="preserve">AND($User.CCS_Bypass_CCS_Validation_Rules__c = False,
ISPICKVAL( CCS_CRH_Monthly_or_Quarterly__c , 'Quarterly'),
NOT(ISBLANK(CCS_Number_of_Months_in_CRH__c)))</t>
  </si>
  <si>
    <t xml:space="preserve">The term of the Capital Repayment Holiday in quarters.</t>
  </si>
  <si>
    <t xml:space="preserve">CCS_FAC031_NumberOfQuarterNotApply</t>
  </si>
  <si>
    <t xml:space="preserve">AND($User.CCS_Bypass_CCS_Validation_Rules__c = False,
ISPICKVAL( CCS_CRH_Monthly_or_Quarterly__c , 'Monthly'),
NOT(ISBLANK( CCS_Number_of_Quarters_in_CRH__c )))</t>
  </si>
  <si>
    <t xml:space="preserve">Manually Input proposed Limit</t>
  </si>
  <si>
    <t xml:space="preserve">Defines the repayment frequency of the Loan.</t>
  </si>
  <si>
    <t xml:space="preserve">Financed Fee Calculation</t>
  </si>
  <si>
    <t xml:space="preserve">The user populates this picklist field to indictate the action the system takes with the financed fees associated with the loan. At install, this field defaults to null for existing loans and Manual Calculation for new loans</t>
  </si>
  <si>
    <t xml:space="preserve">The field 'Outstanding Balance' of the corresponding facility which is displayed on exposure tab of relationship record</t>
  </si>
  <si>
    <t xml:space="preserve">Conditional rendering of Borrowing Structure Route based on 'Custom Permission</t>
  </si>
  <si>
    <t xml:space="preserve">Formula (Checkbox)</t>
  </si>
  <si>
    <t xml:space="preserve">The field is displayed on exposure tab of relationship record</t>
  </si>
  <si>
    <t xml:space="preserve">Used in Pricing Page Layout Conditional Display</t>
  </si>
  <si>
    <t xml:space="preserve">The field 'Facility Amount' of the corresponding facility which is displayed on exposure tab of relationship record.</t>
  </si>
  <si>
    <t xml:space="preserve">Flag to indicate whether the Facility is eligible for a Capital Repayment Holiday.</t>
  </si>
  <si>
    <t xml:space="preserve">Formula (Text) </t>
  </si>
  <si>
    <t xml:space="preserve">Flag to indicate whether Tranche Drawdowns are applicable for the Facility.</t>
  </si>
  <si>
    <t xml:space="preserve">Formula field to exclude particular Facility records from the LLC_BI__Loan__c.CCS_Change__c formula field calculations. Based upon if the Tranche Drawdown field is Yes or No, different calculations need to occur per Facility record.</t>
  </si>
  <si>
    <t xml:space="preserve">Formula field to exclude particular Facility records from the LLC_BI__Loan__c.CCS_Exposure_Value formula field</t>
  </si>
  <si>
    <t xml:space="preserve">For Exposure value calculation for according to product.</t>
  </si>
  <si>
    <t xml:space="preserve">Classification of whether the Facility is 'Front-Book' or 'Back-Book', depending on Product.</t>
  </si>
  <si>
    <t xml:space="preserve">Classification of whether the Facility is 'Hard' or 'Soft', depending on Product.</t>
  </si>
  <si>
    <t xml:space="preserve">This field is used on Exposure within Relationship to help group Hard LBCM Limits into their respected tables.</t>
  </si>
  <si>
    <t xml:space="preserve">This field is used on Exposure within Relationship to help group Hard Bank Limits into their respected tables.</t>
  </si>
  <si>
    <t xml:space="preserve">To Identification Limit Type : P - Permanent Limit, D - Stepped Limit, T - Temporary Limit</t>
  </si>
  <si>
    <t xml:space="preserve">Check product is as follows: Product Line: SME, Product Type: Loan, Product: Business Loan; Partially Amortising Loan; Property Development Loan; Pension Loan; Capital Contribution Loan; Trustee Loan; VAT Bridging</t>
  </si>
  <si>
    <t xml:space="preserve">This field is used to give visibility of Display rates Quick Action based on Profile Name</t>
  </si>
  <si>
    <t xml:space="preserve">This field is used on Exposure within Relationship to help group Soft LBCM Facilities into their respected tables.</t>
  </si>
  <si>
    <t xml:space="preserve">This field is used on Exposure within Relationship to help group Soft Bank Facilities into their respected tables.</t>
  </si>
  <si>
    <t xml:space="preserve">Classification of whether the Facility is 'Traded' or 'Non-Traded', depending on Product.</t>
  </si>
  <si>
    <t xml:space="preserve">Record Type	</t>
  </si>
  <si>
    <t xml:space="preserve">The increase to be applied to the total proosed rate of an overdraft.</t>
  </si>
  <si>
    <t xml:space="preserve">Indicates how much of the card balance should be paid off each month.</t>
  </si>
  <si>
    <t xml:space="preserve">The fixed amount to pay off each month for a card product.</t>
  </si>
  <si>
    <t xml:space="preserve">The Initial Monthly Payments of a pricing option.</t>
  </si>
  <si>
    <t xml:space="preserve">The Initial Monthly Payments of a pricing option for a Split.</t>
  </si>
  <si>
    <t xml:space="preserve">The indicative monthly payment amount for the Loan.</t>
  </si>
  <si>
    <t xml:space="preserve">The indicative total amount payable for the Loan.</t>
  </si>
  <si>
    <t xml:space="preserve">The indicative total amount payable for the Loan including Arrangement Fee (where applicable).</t>
  </si>
  <si>
    <t xml:space="preserve">The Interest Rate Type of the Facility, based on the chosen rate and Facility Amount.</t>
  </si>
  <si>
    <t xml:space="preserve">Interest Rate Type field created for greater then 50 facility Amount for Non Split.</t>
  </si>
  <si>
    <t xml:space="preserve">Interest Rate Type field created for greater then 50 facility Amount for Split.</t>
  </si>
  <si>
    <t xml:space="preserve">The Interest Rate Type of a pricing option for a Split.</t>
  </si>
  <si>
    <t xml:space="preserve">Interest Payment per £1000 (1 day)</t>
  </si>
  <si>
    <t xml:space="preserve"> Interest Payment per £1000 used for 1 day for an overdraft.</t>
  </si>
  <si>
    <t xml:space="preserve">Interest Payment per £1000 (30 days)</t>
  </si>
  <si>
    <t xml:space="preserve">Interest Payment per £1000 used for 30 days for an overdraft.</t>
  </si>
  <si>
    <t xml:space="preserve">Is this limit collateralise?</t>
  </si>
  <si>
    <t xml:space="preserve">Outlines if a limit is collateralised or not</t>
  </si>
  <si>
    <t xml:space="preserve">No fix required. This was removed as it has a spelling error and was replaced with New field LLC_BI__Loan__c.CCS_Limit_Type__c</t>
  </si>
  <si>
    <t xml:space="preserve">CCS_Limity_Type__c</t>
  </si>
  <si>
    <t xml:space="preserve">Type of limit</t>
  </si>
  <si>
    <t xml:space="preserve">This is the maximum current limit outlined in tenor buckets and is read only</t>
  </si>
  <si>
    <t xml:space="preserve">This is the maximum proposed limit outlined in the tenor buckets and is read only</t>
  </si>
  <si>
    <t xml:space="preserve">Roll-Up Summary (COUNT Fee)</t>
  </si>
  <si>
    <t xml:space="preserve">Field to count the Number of Cards on a facility.</t>
  </si>
  <si>
    <t xml:space="preserve">Roll-Up Summary (COUNT Cardholder)</t>
  </si>
  <si>
    <t xml:space="preserve">Describes the purpose of PFE and allows end user to outline the total utilisation or breakdown across commodities or FX given MLC treats them as 1 product</t>
  </si>
  <si>
    <t xml:space="preserve">The potential lost income for an overdraft after a proposed decrease.</t>
  </si>
  <si>
    <t xml:space="preserve">The Proposed Margin for an Overdraft after a proposed decrease.</t>
  </si>
  <si>
    <t xml:space="preserve">The Proposed Margin for an Overdraft after a proposed decrease</t>
  </si>
  <si>
    <t xml:space="preserve">Formula(Percent)</t>
  </si>
  <si>
    <t xml:space="preserve">Indicates whether the user would like to provide a comparative quote with a variable rate loan over the full term of the loan.</t>
  </si>
  <si>
    <t xml:space="preserve">This is the Base Rate Margin (%) originally returned by the external pricing engine.</t>
  </si>
  <si>
    <t xml:space="preserve">This is the Fixed Rate Margin (%) originally returned by the external pricing engine.</t>
  </si>
  <si>
    <t xml:space="preserve">Indicates whether the user would like to send the quotation to the client before sanction.</t>
  </si>
  <si>
    <t xml:space="preserve">Indicates whether a direct debit should be set up for a card product.</t>
  </si>
  <si>
    <t xml:space="preserve">Singatory 1</t>
  </si>
  <si>
    <t xml:space="preserve">The first signatory of the 4QP.</t>
  </si>
  <si>
    <t xml:space="preserve">Singatory 2</t>
  </si>
  <si>
    <t xml:space="preserve">The second signatory of the 4QP.</t>
  </si>
  <si>
    <t xml:space="preserve">Singatory 3</t>
  </si>
  <si>
    <t xml:space="preserve">The third signatory of the 4QP.</t>
  </si>
  <si>
    <t xml:space="preserve">Singatory 4</t>
  </si>
  <si>
    <t xml:space="preserve">The fourth signatory of the 4QP.</t>
  </si>
  <si>
    <t xml:space="preserve">Specific 1-Date</t>
  </si>
  <si>
    <t xml:space="preserve">The date of the 'Specific 1' option.</t>
  </si>
  <si>
    <t xml:space="preserve">Specific 1-Number of Years</t>
  </si>
  <si>
    <t xml:space="preserve">The number of years of the 'Specific 1' option.</t>
  </si>
  <si>
    <t xml:space="preserve">The period end of the 'Specific 1' option.</t>
  </si>
  <si>
    <t xml:space="preserve">Specific 2-Date</t>
  </si>
  <si>
    <t xml:space="preserve">The date of the 'Specific 2' option.</t>
  </si>
  <si>
    <t xml:space="preserve">Specific 2-Number of Years</t>
  </si>
  <si>
    <t xml:space="preserve">The number of years of the 'Specific 2' option.</t>
  </si>
  <si>
    <t xml:space="preserve">The period end of the 'Specific 2' option.</t>
  </si>
  <si>
    <t xml:space="preserve">The standard rate returned for CCA Card Products</t>
  </si>
  <si>
    <t xml:space="preserve">The returned Standard Matrix Pricing Margin for an Overdraft before a proposed decrease.</t>
  </si>
  <si>
    <t xml:space="preserve">The step option for a stepped Overdraft</t>
  </si>
  <si>
    <t xml:space="preserve">The frequency of steps on a stepped Overdraft</t>
  </si>
  <si>
    <t xml:space="preserve">Temporary limit amount</t>
  </si>
  <si>
    <t xml:space="preserve">The expiry date of the temporary limit</t>
  </si>
  <si>
    <t xml:space="preserve">Restrict the term of the tenor</t>
  </si>
  <si>
    <t xml:space="preserve">The returned Total Proposed Rate for an Overdraft after a proposed decrease.</t>
  </si>
  <si>
    <t xml:space="preserve">Total Fee Amount, needed to not include Tranche Drawdown amount for SME Property Dev Loans</t>
  </si>
  <si>
    <t xml:space="preserve">Roll-Up Summary (SUM Fee)</t>
  </si>
  <si>
    <t xml:space="preserve">The Total Interest Rate of a pricing option.</t>
  </si>
  <si>
    <t xml:space="preserve">The Total Interest Rate of a pricing option for a Split.</t>
  </si>
  <si>
    <t xml:space="preserve"> Field used in Cardholder summary to show total limit amount of all Cardholders</t>
  </si>
  <si>
    <t xml:space="preserve">Roll-Up Summary (SUM Cardholder)</t>
  </si>
  <si>
    <t xml:space="preserve">The returned Total Proposed Rate for an Overdraft before a proposed decrease.</t>
  </si>
  <si>
    <t xml:space="preserve">The typical APR returned for CCA Card Products</t>
  </si>
  <si>
    <t xml:space="preserve">Utilisations</t>
  </si>
  <si>
    <t xml:space="preserve">Outlines utilisation of limit and comes from COG</t>
  </si>
  <si>
    <t xml:space="preserve">The fixed percentage to pay off each month for a card product.</t>
  </si>
  <si>
    <t xml:space="preserve"> </t>
  </si>
  <si>
    <t xml:space="preserve">PI4</t>
  </si>
  <si>
    <t xml:space="preserve">The Margin of a pricing option.</t>
  </si>
  <si>
    <t xml:space="preserve">CCTUC:3511 The Margin of a pricing option for a Split.</t>
  </si>
  <si>
    <t xml:space="preserve">CCTUC-3049 || This is the actual All-In Rate (%) of the Loan (&lt;=50k).</t>
  </si>
  <si>
    <t xml:space="preserve">CCTUC-3077 || Indicates whether the user would like to amend the returned margin for an Overdraft.</t>
  </si>
  <si>
    <t xml:space="preserve">CCTUC-2657 : Indicates whether the user would like to amend the margins returned to them.</t>
  </si>
  <si>
    <t xml:space="preserve">CCTUC-3049 || The annual percentage rate of a pricing option.</t>
  </si>
  <si>
    <t xml:space="preserve">CCTUC-4050 || The returned Base Rate for an Overdraft before a proposed decrease.</t>
  </si>
  <si>
    <t xml:space="preserve">CCTUC-2657 : The base rate duration in months for a split rate loan.</t>
  </si>
  <si>
    <t xml:space="preserve">CCTUC-2657 : This is the actual Base Rate Margin (%) of the Loan.</t>
  </si>
  <si>
    <t xml:space="preserve">CCTUC-4017 | The BOE Base Rate associated with the pricing of the Loan.</t>
  </si>
  <si>
    <t xml:space="preserve">CCTUC-2657 : Indicates whether the user would like to change the Fixed Rate Duration.</t>
  </si>
  <si>
    <t xml:space="preserve">CCTUC-2657 : The Rate chosen for the Facility.</t>
  </si>
  <si>
    <t xml:space="preserve">CCTUC-4017 | The rationale behind the client choosing a pricing option.</t>
  </si>
  <si>
    <t xml:space="preserve">Text Area</t>
  </si>
  <si>
    <t xml:space="preserve">This field is automatically populated when a credit memo template is selected. This field is a lookup field that specifies the credit memo associated to the loan.</t>
  </si>
  <si>
    <t xml:space="preserve">Lookup(Credit Memo)</t>
  </si>
  <si>
    <t xml:space="preserve">CCTUC-2657 : Indicates the customer preference for receiving documentation.</t>
  </si>
  <si>
    <t xml:space="preserve">CCTUC-3077 || The discount to be applied to the total proosed rate of an overdraft.</t>
  </si>
  <si>
    <t xml:space="preserve">Once checked, only certain profiles can uncheck this. Additionally, the MLC team will be notified.</t>
  </si>
  <si>
    <t xml:space="preserve">CCTUC-2657 : The factors required for quote comparison.</t>
  </si>
  <si>
    <t xml:space="preserve">Picklist (Multi-Select)</t>
  </si>
  <si>
    <t xml:space="preserve">CCTUC-4050 : The discount to be applied to the total proposed rate of an overdraft.</t>
  </si>
  <si>
    <t xml:space="preserve">CCTUC-4050 : Indicates whether the user would like to decrease the returned margin for an Overdraft.</t>
  </si>
  <si>
    <t xml:space="preserve">CCTUC:3511 The Facility Amount of 'Split 2' of a Split Pricing Option</t>
  </si>
  <si>
    <t xml:space="preserve">CCTUC-4017 | The Fixed All-In Rate (%)of the Loan.</t>
  </si>
  <si>
    <t xml:space="preserve">The CoF/Base Rate of a pricing option.</t>
  </si>
  <si>
    <t xml:space="preserve">CCTUC:3511 The CoF/Base Rate of a pricing option for a Split.</t>
  </si>
  <si>
    <t xml:space="preserve">CCTUC-2657 : The fixed rate duration in months for a split rate loan.</t>
  </si>
  <si>
    <t xml:space="preserve">CCTUC-2657 : This is the actual Fixed Rate Margin (%) of the Loan.</t>
  </si>
  <si>
    <t xml:space="preserve">The fixed rate period of a pricing option.</t>
  </si>
  <si>
    <t xml:space="preserve">CCTUC:3511 The fixed rate period of a pricing option for a Split.</t>
  </si>
  <si>
    <t xml:space="preserve">This field is automatically populated via formula. It populates based on total amount and the amount disbursed. This field specifies the percentage of the loan amount funded.</t>
  </si>
  <si>
    <t xml:space="preserve">Formula (Percent)</t>
  </si>
  <si>
    <t xml:space="preserve">Gross Collateral Value</t>
  </si>
  <si>
    <t xml:space="preserve">This field is automatically populated via formula. It stores the combined value of all Collateral Mgmt on the loan.</t>
  </si>
  <si>
    <t xml:space="preserve">This field is automatically selected via trigger. When enabled, it is used to indicate if the loan or package is in review. When disabled, it indicates the loan or package is not in review. By default, it is disabled.</t>
  </si>
  <si>
    <t xml:space="preserve">This field is automatically selected via trigger. When enabled, it indicates that the loan was created from the renewal functionality. When disabled, the loan was not created as a renewal. By default, it is disabled.</t>
  </si>
  <si>
    <t xml:space="preserve">CCTUC-887: The limit expiry date of a Facility</t>
  </si>
  <si>
    <t xml:space="preserve">This field is optional. It is manually populated. This date field is used to specify when the loan will reach maturity.</t>
  </si>
  <si>
    <t xml:space="preserve">A hidden roll-up summary field to count the number of Under Review Change Memo records. Used in Memo AP automation.</t>
  </si>
  <si>
    <t xml:space="preserve">Roll-Up Summary (COUNT Memo)</t>
  </si>
  <si>
    <t xml:space="preserve">Custom Migration ID for Loan object used by nCino Data Services</t>
  </si>
  <si>
    <t xml:space="preserve">Text(External ID)</t>
  </si>
  <si>
    <t xml:space="preserve">This field is automatically populated. This field is used to store the difference of the lending amount between the prior version of a renewed or modified loan and the current version.</t>
  </si>
  <si>
    <t xml:space="preserve">CCTUC-887:Defines whether the limit is Single, Multiple or Step</t>
  </si>
  <si>
    <t xml:space="preserve">CCTUC-2657 : The percentage being used for pricing comparison.</t>
  </si>
  <si>
    <t xml:space="preserve">CCTUC-4017 | The date the associated Pricing Option was created.</t>
  </si>
  <si>
    <t xml:space="preserve">CCTUC-2657 : The Pricing 'Product' being used for pricing comparison.</t>
  </si>
  <si>
    <t xml:space="preserve">This was a requested field for our Baseline Config.</t>
  </si>
  <si>
    <t xml:space="preserve">CCTUC-3077 || The Proposed Margin for an Overdraft.</t>
  </si>
  <si>
    <t xml:space="preserve">CCTUC-4292: Checkbox field used to conditionally display a banner on the facility record page for traded products when any Utilisation &gt; Current Limit for a Tenor within the Tenor Buckets table.</t>
  </si>
  <si>
    <t xml:space="preserve">CCTUC:3511 The Facility Amount of 'Split 1' of a Split Pricing Option</t>
  </si>
  <si>
    <t xml:space="preserve">CCTUC-4342: A hyperlink to the Facility. Used in Screen Flows to enable users to go to Facilities from a list before selecting one.</t>
  </si>
  <si>
    <t xml:space="preserve">CCTUC-4772 | The Approval Status of a Pricing Approval Request for an Overdraft.</t>
  </si>
  <si>
    <t xml:space="preserve">Rationale for product choice.</t>
  </si>
  <si>
    <t xml:space="preserve">Long Text Area</t>
  </si>
  <si>
    <t xml:space="preserve">Indicates the date of the TravelLink agreement (comprising the terms and conditions applicable to the facility)</t>
  </si>
  <si>
    <t xml:space="preserve">Rich Text Area</t>
  </si>
  <si>
    <t xml:space="preserve">Master-Detail(Facility)</t>
  </si>
  <si>
    <t xml:space="preserve">Auto number</t>
  </si>
  <si>
    <t xml:space="preserve">Auto Number</t>
  </si>
  <si>
    <t xml:space="preserve">This field is automatically populated based on the "code" field set in the policy exception template record for this policy exception. It specifies the code assigned to the policy exception. When the policy exception is selected based on the predefined template this field will be populated.</t>
  </si>
  <si>
    <t xml:space="preserve">This is a lookup field made available only when a policy exception with the "collateral" type is selected. This field allows the user to look up the collateral record the policy exception is related to. This is a smart lookup only showing the collateral records that are already associated to the loan this exception is being applied to.</t>
  </si>
  <si>
    <t xml:space="preserve">Lookup(Security)</t>
  </si>
  <si>
    <t xml:space="preserve">This is a lookup field made available only when a policy exception with the "Covenant" type is selected. This field allows the user to look up the Covenant record the policy exception is related to. This is a smart lookup only showing the Covenants that are already associated to the loan this exception is being applied to.</t>
  </si>
  <si>
    <t xml:space="preserve">Lookup(Covenant Mgmt)</t>
  </si>
  <si>
    <t xml:space="preserve">This field can be manually selected or automatically populated. This field specifies the status of the exception. For users with the appropriate permission to edit an exception status without mitigating reasons can manually select the status. Users without this permission will have the status automatically set when an action (such as mitigating reasons) are added to the policy exception.</t>
  </si>
  <si>
    <t xml:space="preserve">This field is automatically populated and indicates if this Policy Exception was added automatically from an automated policy exception function, or if it was manually entered by a user.</t>
  </si>
  <si>
    <t xml:space="preserve">Field to choose LBG Entity</t>
  </si>
  <si>
    <t xml:space="preserve">Formula field calculating upon "Is this LBCM Facility" field value from facility</t>
  </si>
  <si>
    <t xml:space="preserve">Formula (Text)</t>
  </si>
  <si>
    <t xml:space="preserve">This field is automatically populated when creating a policy exception from the loan. This field links the Loan with the Policy Exception record being created.</t>
  </si>
  <si>
    <t xml:space="preserve">Lookup(Facility)</t>
  </si>
  <si>
    <t xml:space="preserve">This field is used to specify the primary mitigation reason from the preconfigured mitigation reasons that are applicable to the selected policy exception. The user can select up to 3 reasons to mitigate the policy exception. A mitigation reason is required to mitigate an exception for users without the modifying policy exception status configuration.</t>
  </si>
  <si>
    <t xml:space="preserve">This field is used to specify the secondary mitigation reason from the preconfigured mitigation reasons that are applicable to the selected policy exception. The user can select up to 3 reasons to mitigate the policy exception. A mitigation reason is required to mitigate an exception for users without the modifying policy exception status configuration.</t>
  </si>
  <si>
    <t xml:space="preserve">This field is used to specify the tertiary mitigation reason from the preconfigured mitigation reasons that are applicable to the selected policy exception. The user can select up to 3 reasons to mitigate the policy exception. A mitigation reason is required to mitigate an exception for users without the modifying policy exception status configuration.</t>
  </si>
  <si>
    <t xml:space="preserve">This field is a look up field available when setting a policy exception. This field allows the user to look up the relationship associated with the Policy Exception. This is a smart lookup only showing the relationships associated to the loan through entity involvement.</t>
  </si>
  <si>
    <t xml:space="preserve">Lookup(Relationship)</t>
  </si>
  <si>
    <t xml:space="preserve">This field is an optional field that allows the user to select the severity of the Policy Exception. The possible values the user can select are determined by the Policy Exception template. Only one can be selected when applying a policy exception to a loan. This field is optional and can be removed or edited from the modal or table view for policy exceptions.</t>
  </si>
  <si>
    <t xml:space="preserve">This field is an optional field to specify a severity value associated with the Policy Exception. This field can be removed or edited through the field sets that drive the modal and the table view for policy exceptions.</t>
  </si>
  <si>
    <t xml:space="preserve">This field is required and defines the type of the Policy Exception. This field allows financial institutions to filter policy exceptions based on the type and select the appropriate template to apply to the loan. The type field can be accessed to remove, edit or add specific types that are pertinent to the financial institution's business practice.</t>
  </si>
  <si>
    <t xml:space="preserve">The field on the Policy Exception Mitigation Reason object is an optional checkbox. When the field is selected, the user is required to enter in a comment when selecting the mitigation reason it is configured for.</t>
  </si>
  <si>
    <t xml:space="preserve">This is an optional field that is used to specify an external, unique key for this record.</t>
  </si>
  <si>
    <t xml:space="preserve">Text (External ID) (Unique Case Insensitive)</t>
  </si>
  <si>
    <t xml:space="preserve">The field is a Master-Detail field to the policy exception template record that this mitigation reason is associated to. This field is required and allows the appropriate mitigation reasons to be displayed when the policy exception is cited.</t>
  </si>
  <si>
    <t xml:space="preserve">Master-Detail(Policy Exception Template)</t>
  </si>
  <si>
    <t xml:space="preserve">The field is required and specifies the name/ text description. It defines the Policy Exception mitigation reason.</t>
  </si>
  <si>
    <t xml:space="preserve">This field is a formula field that is automatically populated depending on the Start and End dates selected for the exception template's creation. If active, this field Indicates the template may be used for new policy exceptions. To be active, the template record must have a start day of today's date or a date in the past; specify no end date if the template should be continued indefinitely, or an end date in the future.</t>
  </si>
  <si>
    <t xml:space="preserve">This field is configured to display all internal codes the financial instituion may have for policy exceptions. This field is a text box, and is used to specify the code associated to the policy exceptions being applied. This is an optional field to help financial institutions with reporting and tracking policy exceptions.</t>
  </si>
  <si>
    <t xml:space="preserve">This field is a free form text box. It is optional and is used to specify the description of the policy exception template.</t>
  </si>
  <si>
    <t xml:space="preserve">This field is optional and is used to specify the last date on which the template may be used. This field helps drive the behavior for the "Active" field. After this date the template will no longer be considered as active and the user cannot create a new policy exception using the template. If the end date is not specified the policy exception template will be considered active as long as it has a valid start date.</t>
  </si>
  <si>
    <t xml:space="preserve">This field is used as an external, unique key for the policy exception template record. This value is not generally made visible to the user as it is usually used behind the scenes in data mapping exercises.</t>
  </si>
  <si>
    <t xml:space="preserve">This field is optional and is used to specify the available severity selections a user can make when applying this policy exception. This is a multiselect picklist and allows the admin to control how many and which severities can be applied. The picklist can be edited to include all severities pertinent to the financial institution's business practices.</t>
  </si>
  <si>
    <t xml:space="preserve">This field is required and is used to specify the start date of the existing policy exception templates. Setting when the template will become "active" and can be used.. Before this date the template will be considered as inactive and the user cannot create a new policy exception using the template.</t>
  </si>
  <si>
    <t xml:space="preserve">This field is required and drives the filtering functionality for the user when they are applying policy exceptions. It specifies the type of the policy exception the user is applying. This is a picklist and the options can be edited to include all policy exception types pertinent to the financial institution's business practices.</t>
  </si>
  <si>
    <t xml:space="preserve">Correct Field API Name to OwnerID</t>
  </si>
  <si>
    <t xml:space="preserve">Cardholder ID</t>
  </si>
  <si>
    <t xml:space="preserve">This field captures the country code of the cardholder.</t>
  </si>
  <si>
    <t xml:space="preserve">This field captures the date of birth of the cardholder.</t>
  </si>
  <si>
    <t xml:space="preserve">CCS_CardHolder_Validation</t>
  </si>
  <si>
    <t xml:space="preserve">AND($User.CCS_Bypass_CCS_Validation_Rules__c = False,
OR(ISPICKVAL(CCS_Facility_ID__r.LLC_BI__Product_Line__c , 'BB'),
ISPICKVAL(CCS_Facility_ID__r.LLC_BI__Product_Line__c , 'SME')),
ISPICKVAL(CCS_Facility_ID__r.LLC_BI__Product_Type__c , 'Cards'),
OR(ISPICKVAL(CCS_Facility_ID__r.LLC_BI__Product__c, 'Business Credit Card'),
ISPICKVAL(CCS_Facility_ID__r.LLC_BI__Product__c, 'Business Charge Card')),
TODAY() - 6570 &lt; CCS_Date_of_Birth__c)</t>
  </si>
  <si>
    <t xml:space="preserve">This field captures the email of the cardholder.</t>
  </si>
  <si>
    <t xml:space="preserve">This is a lookup field to the Facility associated with the Cardholder.</t>
  </si>
  <si>
    <t xml:space="preserve">This field captures the first name of the cardholder.</t>
  </si>
  <si>
    <t xml:space="preserve">This field indicates whether a card is needed for the cardholder.</t>
  </si>
  <si>
    <t xml:space="preserve">This field captures the last name of the cardholder.</t>
  </si>
  <si>
    <t xml:space="preserve">This field indicates the level of control of the cardholder.</t>
  </si>
  <si>
    <t xml:space="preserve">Limit (£)</t>
  </si>
  <si>
    <t xml:space="preserve">This field captures the limit (£) of the cardholder.</t>
  </si>
  <si>
    <t xml:space="preserve">This field catpures the mobile number of the cardholder.</t>
  </si>
  <si>
    <t xml:space="preserve">Phone</t>
  </si>
  <si>
    <t xml:space="preserve">This field captures the title of the cardholder.</t>
  </si>
  <si>
    <t xml:space="preserve">This field associates the entity with a relationship or account by lookup</t>
  </si>
  <si>
    <t xml:space="preserve">Master-Detail(Customer)</t>
  </si>
  <si>
    <t xml:space="preserve">This is a picklist field which allows the user to select the typical borrower types like borrower, co-borrower, guarantor, limited guarantor. Value provided must match one of the values in the Type pick list established in the organisation.</t>
  </si>
  <si>
    <t xml:space="preserve">This field describes the type guarantee: Joint &amp; Several - the financial institution could be awarded damages and collect from any one, several, or all of the liable parties; Pro Rata - responsibility for payment of facility is proportional among all the guarantors; Assign Specific - payment of a facility is a set specific dollar amount or percentage amount.</t>
  </si>
  <si>
    <t xml:space="preserve">Removed trailing space from Field API Name</t>
  </si>
  <si>
    <t xml:space="preserve">This field captures the percentage of contingent liability - This percentage is always 100% (if the percentage is set to 100% the contingent amount could be left blank) </t>
  </si>
  <si>
    <t xml:space="preserve">This field captures the amount of Contingent Liability.It will be left blank if Contingent Percentage field is populated with 100%</t>
  </si>
  <si>
    <t xml:space="preserve">Contingent_Amount_Exceeds_Loan_Amount</t>
  </si>
  <si>
    <t xml:space="preserve">LLC_BI__Contingent_Amount__c &gt; LLC_BI__Loan__r.LLC_BI__Amount__c</t>
  </si>
  <si>
    <t xml:space="preserve">This field captures the record type, in this case it will be hardcoded to 'EntityInvolvement'</t>
  </si>
  <si>
    <t xml:space="preserve">This field associates entity with a specific loan by lookup</t>
  </si>
  <si>
    <t xml:space="preserve">This field specifies the product package associated with the entity involvement. By also associating the entity involvement to a relationship, it allows a user to associate a product package and relationship together.</t>
  </si>
  <si>
    <t xml:space="preserve">Lookup(Deal)</t>
  </si>
  <si>
    <t xml:space="preserve">This field is used for data migration</t>
  </si>
  <si>
    <t xml:space="preserve">Text(External Id)</t>
  </si>
  <si>
    <t xml:space="preserve">Address for this Entity</t>
  </si>
  <si>
    <t xml:space="preserve">The users populate this optional field with the index number of a legal entity to track and display the order of the borrowing structure. By default, it is 0.</t>
  </si>
  <si>
    <t xml:space="preserve">This field is optional. This field is populated as part of the new deposit workflow. This field specifies the deposit associated with the entity involvement. By also associating the entity involvement to a relationship, it allows a user to associate a deposit and relationship together.</t>
  </si>
  <si>
    <t xml:space="preserve">Lookup(Deposit)</t>
  </si>
  <si>
    <t xml:space="preserve">The system automatically populates this lookup field on Entity Involvements to associate Sole Proprietorship Accounts to Sole Proprietorships. The system only populates this field on Entity Involvements for Individuals that apply for loans or deposits as a Sole Proprietorship.</t>
  </si>
  <si>
    <t xml:space="preserve">Typical Entity types will include Operating Company, Sole Proprietorship, EPC, Individual. Value provided must match one of the values in the Entity Type pick list established for this organization.</t>
  </si>
  <si>
    <t xml:space="preserve">This field is optional. The user manually populates this field on the HMDA page. This field stores the ethnicty of the applicant.</t>
  </si>
  <si>
    <t xml:space="preserve">This field is optional. The user manually populates this field. The date which a guarantee becomes effective. Typically, it is the date the facility funds.</t>
  </si>
  <si>
    <t xml:space="preserve">This field is optional. The user manually populates this field. It is the date which a guarantee ends. By default, this should be when repayment of a facility is satisfied.</t>
  </si>
  <si>
    <t xml:space="preserve">This field is optional. The user manually populates this field. This value specifices a type of guarantee in less specific terms than Contingent Type.</t>
  </si>
  <si>
    <t xml:space="preserve">Used to filter deposit records in the Review credit memo. Added for Commercial Accelerate project.</t>
  </si>
  <si>
    <t xml:space="preserve">The HMDA applicant type.</t>
  </si>
  <si>
    <t xml:space="preserve">This field is optional. The user manually populates this field on the HMDA page. If enabled, the applicant does not have to enter other HMDA information. When disabled, other HMDA information is requested, but not required, of the applicant. This field is disabled by default.</t>
  </si>
  <si>
    <t xml:space="preserve">This field is optional. The user manually populates this field on the HMDA page. This field stores the income of the applicant.</t>
  </si>
  <si>
    <t xml:space="preserve">Custom field to designate source Credit Union of object used by nCino Data Services.</t>
  </si>
  <si>
    <t xml:space="preserve">This field is optional. It automatically populates based on the selection in the LLC_BI__Borrower_Type__c field. It indicates if the record denotes a borrower.</t>
  </si>
  <si>
    <t xml:space="preserve">Formula (Number)</t>
  </si>
  <si>
    <t xml:space="preserve">This field is optional. It automatically populates based on the selection in the LLC_BI__Borrower_Type__c field. It indicates if the record denotes a co-borrower.</t>
  </si>
  <si>
    <t xml:space="preserve">This field is optional. It automatically populates based on the selection in the LLC_BI__Borrower_Type__c field. It indicates if the record denotes a grantor</t>
  </si>
  <si>
    <t xml:space="preserve">This field is optional. It automatically populates based on the selection in the LLC_BI__Borrower_Type__c field. It indicates if the record denotes a guarantor.</t>
  </si>
  <si>
    <t xml:space="preserve">This field sets whether an entity is displayed in global analysis within spreads.</t>
  </si>
  <si>
    <t xml:space="preserve">This field is optional. It automatically populates based on the selection in the LLC_BI__Borrower_Type__c field. It indicates if the record denotes a related entity</t>
  </si>
  <si>
    <t xml:space="preserve">This field is optional. The user manually populates this field. It is the fixed dollar amount of a limited guarantee.</t>
  </si>
  <si>
    <t xml:space="preserve">This field is optional. It can be manually populated from a Collateral record. This field specifies the collateral associated with the entity involvement. It is not typically used.</t>
  </si>
  <si>
    <t xml:space="preserve">Lookup(Collateral)</t>
  </si>
  <si>
    <t xml:space="preserve">The system automatically populates this field with a unique external identifier that associates the record with its matching record in an external system. The field can also be used to efficiently associate related records when importing data into nCino, without the need to know the internal ID for the record.</t>
  </si>
  <si>
    <t xml:space="preserve">Text(External ID) (Unique Case Insensitive)</t>
  </si>
  <si>
    <t xml:space="preserve">This field is optional. It automatically populates by the debt schedule in the spreading application. It stores monthly debt service, which is used within the spreading application to determine the annual debt service.</t>
  </si>
  <si>
    <t xml:space="preserve">Text area used to enter notes about the Entity</t>
  </si>
  <si>
    <t xml:space="preserve">Describes relationship ownership for Deposit account types.</t>
  </si>
  <si>
    <t xml:space="preserve">This field is optional. The user manually populates this field on the HMDA page. This field stores the race of the applicant.</t>
  </si>
  <si>
    <t xml:space="preserve">Checkbox used to show if the legal Entity has real estate. If the Legal Entity Type is an EPC, check Legal Entity.</t>
  </si>
  <si>
    <t xml:space="preserve">The system automatically populates this optional lookup field with the route agreement id associated with the legal entity.</t>
  </si>
  <si>
    <t xml:space="preserve">Lookup(Route Agreement)</t>
  </si>
  <si>
    <t xml:space="preserve">This field is optional. The user manually populates this field on the HMDA page. This field stores the sex of the applicant.</t>
  </si>
  <si>
    <t xml:space="preserve">This field is optional. It automatically populates when a user creates an entity involvement from a treasury service. It is also populated when a user creates a new treasury service from a relationship. This field specifies the treasury service associated with the entity involvement. By also associating the entity involvement to a relationship, it allows a user to associate a treasury service and relationship together.</t>
  </si>
  <si>
    <t xml:space="preserve">Lookup(Treasury Service)</t>
  </si>
</sst>
</file>

<file path=xl/styles.xml><?xml version="1.0" encoding="utf-8"?>
<styleSheet xmlns="http://schemas.openxmlformats.org/spreadsheetml/2006/main">
  <numFmts count="4">
    <numFmt numFmtId="164" formatCode="General"/>
    <numFmt numFmtId="165" formatCode="yyyy\-mmm\-dd"/>
    <numFmt numFmtId="166" formatCode="@"/>
    <numFmt numFmtId="167" formatCode="dd/mm/yyyy"/>
  </numFmts>
  <fonts count="35">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2"/>
      <color rgb="FF000000"/>
      <name val="Arial"/>
      <family val="2"/>
      <charset val="1"/>
    </font>
    <font>
      <sz val="10"/>
      <color rgb="FF000000"/>
      <name val="Calibri"/>
      <family val="2"/>
      <charset val="1"/>
    </font>
    <font>
      <sz val="12"/>
      <color rgb="FF000000"/>
      <name val="Times New Roman"/>
      <family val="1"/>
      <charset val="1"/>
    </font>
    <font>
      <b val="true"/>
      <sz val="8"/>
      <name val="Arial"/>
      <family val="2"/>
      <charset val="1"/>
    </font>
    <font>
      <sz val="8"/>
      <name val="Arial"/>
      <family val="2"/>
      <charset val="1"/>
    </font>
    <font>
      <b val="true"/>
      <sz val="8"/>
      <color rgb="FF000000"/>
      <name val="Arial"/>
      <family val="2"/>
      <charset val="1"/>
    </font>
    <font>
      <sz val="8"/>
      <color rgb="FF000000"/>
      <name val="Arial"/>
      <family val="2"/>
      <charset val="1"/>
    </font>
    <font>
      <i val="true"/>
      <sz val="8"/>
      <color rgb="FF000000"/>
      <name val="Arial"/>
      <family val="2"/>
      <charset val="1"/>
    </font>
    <font>
      <b val="true"/>
      <u val="single"/>
      <sz val="8"/>
      <color rgb="FF000000"/>
      <name val="Arial"/>
      <family val="2"/>
      <charset val="1"/>
    </font>
    <font>
      <b val="true"/>
      <u val="single"/>
      <sz val="10"/>
      <color rgb="FFFF0000"/>
      <name val="Calibri"/>
      <family val="2"/>
      <charset val="1"/>
    </font>
    <font>
      <sz val="10"/>
      <color rgb="FFFF0000"/>
      <name val="Calibri"/>
      <family val="2"/>
      <charset val="1"/>
    </font>
    <font>
      <u val="single"/>
      <sz val="11"/>
      <color rgb="FF0563C1"/>
      <name val="Calibri"/>
      <family val="2"/>
      <charset val="1"/>
    </font>
    <font>
      <sz val="10"/>
      <name val="Calibri"/>
      <family val="2"/>
      <charset val="1"/>
    </font>
    <font>
      <b val="true"/>
      <sz val="11"/>
      <color rgb="FF000000"/>
      <name val="Calibri"/>
      <family val="2"/>
      <charset val="1"/>
    </font>
    <font>
      <b val="true"/>
      <u val="single"/>
      <sz val="11"/>
      <color rgb="FF000000"/>
      <name val="Calibri"/>
      <family val="2"/>
      <charset val="1"/>
    </font>
    <font>
      <sz val="9"/>
      <color rgb="FF000000"/>
      <name val="Calibri"/>
      <family val="2"/>
      <charset val="1"/>
    </font>
    <font>
      <sz val="9"/>
      <color rgb="FF000000"/>
      <name val="Tahoma"/>
      <family val="2"/>
      <charset val="1"/>
    </font>
    <font>
      <b val="true"/>
      <sz val="20"/>
      <color rgb="FF000000"/>
      <name val="Calibri"/>
      <family val="2"/>
      <charset val="1"/>
    </font>
    <font>
      <b val="true"/>
      <sz val="20"/>
      <name val="Calibri"/>
      <family val="2"/>
      <charset val="1"/>
    </font>
    <font>
      <sz val="20"/>
      <color rgb="FF000000"/>
      <name val="Calibri"/>
      <family val="2"/>
      <charset val="1"/>
    </font>
    <font>
      <b val="true"/>
      <sz val="11"/>
      <name val="Calibri"/>
      <family val="2"/>
      <charset val="1"/>
    </font>
    <font>
      <sz val="11"/>
      <name val="Calibri"/>
      <family val="2"/>
      <charset val="1"/>
    </font>
    <font>
      <sz val="11"/>
      <color rgb="FF000000"/>
      <name val="Calibri"/>
      <family val="0"/>
    </font>
    <font>
      <b val="true"/>
      <sz val="11"/>
      <color rgb="FFFFFFFF"/>
      <name val="Calibri"/>
      <family val="2"/>
      <charset val="1"/>
    </font>
    <font>
      <strike val="true"/>
      <sz val="11"/>
      <color rgb="FF000000"/>
      <name val="Calibri"/>
      <family val="2"/>
      <charset val="1"/>
    </font>
    <font>
      <b val="true"/>
      <strike val="true"/>
      <sz val="11"/>
      <color rgb="FF000000"/>
      <name val="Calibri"/>
      <family val="2"/>
      <charset val="1"/>
    </font>
    <font>
      <strike val="true"/>
      <sz val="11"/>
      <name val="Calibri"/>
      <family val="2"/>
      <charset val="1"/>
    </font>
    <font>
      <strike val="true"/>
      <sz val="9"/>
      <color rgb="FF000000"/>
      <name val="Arial"/>
      <family val="2"/>
      <charset val="1"/>
    </font>
    <font>
      <sz val="9"/>
      <color rgb="FF000000"/>
      <name val="Arial"/>
      <family val="2"/>
      <charset val="1"/>
    </font>
    <font>
      <sz val="11"/>
      <color rgb="FF181818"/>
      <name val="Calibri"/>
      <family val="2"/>
      <charset val="1"/>
    </font>
  </fonts>
  <fills count="20">
    <fill>
      <patternFill patternType="none"/>
    </fill>
    <fill>
      <patternFill patternType="gray125"/>
    </fill>
    <fill>
      <patternFill patternType="solid">
        <fgColor rgb="FFDEEBF7"/>
        <bgColor rgb="FFDAE3F3"/>
      </patternFill>
    </fill>
    <fill>
      <patternFill patternType="solid">
        <fgColor rgb="FFD9E1F2"/>
        <bgColor rgb="FFDAE3F3"/>
      </patternFill>
    </fill>
    <fill>
      <patternFill patternType="solid">
        <fgColor rgb="FFD0CECE"/>
        <bgColor rgb="FFD9D9D9"/>
      </patternFill>
    </fill>
    <fill>
      <patternFill patternType="solid">
        <fgColor rgb="FFE7E6E6"/>
        <bgColor rgb="FFDEEBF7"/>
      </patternFill>
    </fill>
    <fill>
      <patternFill patternType="solid">
        <fgColor rgb="FFDAE3F3"/>
        <bgColor rgb="FFD9E1F2"/>
      </patternFill>
    </fill>
    <fill>
      <patternFill patternType="solid">
        <fgColor rgb="FFFBE5D6"/>
        <bgColor rgb="FFFFF2CC"/>
      </patternFill>
    </fill>
    <fill>
      <patternFill patternType="solid">
        <fgColor rgb="FFF4B183"/>
        <bgColor rgb="FFF8CBAD"/>
      </patternFill>
    </fill>
    <fill>
      <patternFill patternType="solid">
        <fgColor rgb="FFE2F0D9"/>
        <bgColor rgb="FFE7E6E6"/>
      </patternFill>
    </fill>
    <fill>
      <patternFill patternType="solid">
        <fgColor rgb="FFD9D9D9"/>
        <bgColor rgb="FFD9E1F2"/>
      </patternFill>
    </fill>
    <fill>
      <patternFill patternType="solid">
        <fgColor rgb="FF4472C4"/>
        <bgColor rgb="FF0563C1"/>
      </patternFill>
    </fill>
    <fill>
      <patternFill patternType="solid">
        <fgColor rgb="FF203864"/>
        <bgColor rgb="FF333399"/>
      </patternFill>
    </fill>
    <fill>
      <patternFill patternType="solid">
        <fgColor rgb="FF002060"/>
        <bgColor rgb="FF203864"/>
      </patternFill>
    </fill>
    <fill>
      <patternFill patternType="solid">
        <fgColor rgb="FFFF0000"/>
        <bgColor rgb="FF9C0006"/>
      </patternFill>
    </fill>
    <fill>
      <patternFill patternType="solid">
        <fgColor rgb="FF767171"/>
        <bgColor rgb="FF595959"/>
      </patternFill>
    </fill>
    <fill>
      <patternFill patternType="solid">
        <fgColor rgb="FFFFF2CC"/>
        <bgColor rgb="FFFBE5D6"/>
      </patternFill>
    </fill>
    <fill>
      <patternFill patternType="solid">
        <fgColor rgb="FFFFFFFF"/>
        <bgColor rgb="FFFFF2CC"/>
      </patternFill>
    </fill>
    <fill>
      <patternFill patternType="solid">
        <fgColor rgb="FFF8CBAD"/>
        <bgColor rgb="FFFFC7CE"/>
      </patternFill>
    </fill>
    <fill>
      <patternFill patternType="solid">
        <fgColor rgb="FFC65911"/>
        <bgColor rgb="FF993300"/>
      </patternFill>
    </fill>
  </fills>
  <borders count="24">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thin"/>
      <right style="thin"/>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right style="thin"/>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right/>
      <top style="thin"/>
      <bottom/>
      <diagonal/>
    </border>
    <border diagonalUp="false" diagonalDown="false">
      <left/>
      <right/>
      <top/>
      <bottom style="thin"/>
      <diagonal/>
    </border>
    <border diagonalUp="false" diagonalDown="false">
      <left style="thin"/>
      <right/>
      <top/>
      <bottom/>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3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4" fillId="0" borderId="1" xfId="21" applyFont="true" applyBorder="true" applyAlignment="false" applyProtection="false">
      <alignment horizontal="general" vertical="bottom" textRotation="0" wrapText="false" indent="0" shrinkToFit="false"/>
      <protection locked="true" hidden="false"/>
    </xf>
    <xf numFmtId="164" fontId="4" fillId="0" borderId="2" xfId="21" applyFont="true" applyBorder="true" applyAlignment="false" applyProtection="false">
      <alignment horizontal="general" vertical="bottom" textRotation="0" wrapText="false" indent="0" shrinkToFit="false"/>
      <protection locked="true" hidden="false"/>
    </xf>
    <xf numFmtId="164" fontId="4" fillId="0" borderId="3" xfId="21" applyFont="true" applyBorder="true" applyAlignment="false" applyProtection="false">
      <alignment horizontal="general" vertical="bottom" textRotation="0" wrapText="false" indent="0" shrinkToFit="false"/>
      <protection locked="true" hidden="false"/>
    </xf>
    <xf numFmtId="164" fontId="4" fillId="0" borderId="4" xfId="21" applyFont="true" applyBorder="true" applyAlignment="false" applyProtection="false">
      <alignment horizontal="general" vertical="bottom" textRotation="0" wrapText="false" indent="0" shrinkToFit="false"/>
      <protection locked="true" hidden="false"/>
    </xf>
    <xf numFmtId="164" fontId="4" fillId="0" borderId="5" xfId="21" applyFont="true" applyBorder="true" applyAlignment="false" applyProtection="false">
      <alignment horizontal="general" vertical="bottom" textRotation="0" wrapText="false" indent="0" shrinkToFit="false"/>
      <protection locked="true" hidden="false"/>
    </xf>
    <xf numFmtId="164" fontId="5" fillId="0" borderId="0" xfId="21" applyFont="true" applyBorder="true" applyAlignment="true" applyProtection="false">
      <alignment horizontal="center" vertical="bottom" textRotation="0" wrapText="false" indent="0" shrinkToFit="false"/>
      <protection locked="true" hidden="false"/>
    </xf>
    <xf numFmtId="164" fontId="6" fillId="0" borderId="0" xfId="21" applyFont="true" applyBorder="false" applyAlignment="true" applyProtection="false">
      <alignment horizontal="general" vertical="bottom" textRotation="0" wrapText="true" indent="0" shrinkToFit="false"/>
      <protection locked="true" hidden="false"/>
    </xf>
    <xf numFmtId="164" fontId="7" fillId="0" borderId="0" xfId="21" applyFont="true" applyBorder="false" applyAlignment="true" applyProtection="false">
      <alignment horizontal="general" vertical="top" textRotation="0" wrapText="true" indent="0" shrinkToFit="false"/>
      <protection locked="true" hidden="false"/>
    </xf>
    <xf numFmtId="164" fontId="6" fillId="0" borderId="0" xfId="21" applyFont="true" applyBorder="false" applyAlignment="true" applyProtection="false">
      <alignment horizontal="left" vertical="center" textRotation="0" wrapText="true" indent="0" shrinkToFit="false"/>
      <protection locked="true" hidden="false"/>
    </xf>
    <xf numFmtId="164" fontId="8" fillId="2" borderId="6" xfId="21" applyFont="true" applyBorder="true" applyAlignment="true" applyProtection="false">
      <alignment horizontal="general" vertical="top" textRotation="0" wrapText="true" indent="0" shrinkToFit="false"/>
      <protection locked="true" hidden="false"/>
    </xf>
    <xf numFmtId="164" fontId="8" fillId="2" borderId="6" xfId="21" applyFont="true" applyBorder="true" applyAlignment="true" applyProtection="false">
      <alignment horizontal="center" vertical="top" textRotation="0" wrapText="true" indent="0" shrinkToFit="false"/>
      <protection locked="true" hidden="false"/>
    </xf>
    <xf numFmtId="164" fontId="4" fillId="0" borderId="4" xfId="21" applyFont="true" applyBorder="true" applyAlignment="true" applyProtection="false">
      <alignment horizontal="general" vertical="bottom" textRotation="0" wrapText="true" indent="0" shrinkToFit="false"/>
      <protection locked="true" hidden="false"/>
    </xf>
    <xf numFmtId="165" fontId="9" fillId="0" borderId="6" xfId="21" applyFont="true" applyBorder="true" applyAlignment="true" applyProtection="false">
      <alignment horizontal="left" vertical="center" textRotation="0" wrapText="true" indent="0" shrinkToFit="false"/>
      <protection locked="true" hidden="false"/>
    </xf>
    <xf numFmtId="164" fontId="9" fillId="0" borderId="6" xfId="21" applyFont="true" applyBorder="true" applyAlignment="true" applyProtection="false">
      <alignment horizontal="general" vertical="center" textRotation="0" wrapText="true" indent="0" shrinkToFit="false"/>
      <protection locked="true" hidden="false"/>
    </xf>
    <xf numFmtId="166" fontId="9" fillId="0" borderId="6" xfId="21" applyFont="true" applyBorder="true" applyAlignment="true" applyProtection="false">
      <alignment horizontal="center" vertical="center" textRotation="0" wrapText="true" indent="0" shrinkToFit="false"/>
      <protection locked="true" hidden="false"/>
    </xf>
    <xf numFmtId="164" fontId="9" fillId="0" borderId="6" xfId="21" applyFont="true" applyBorder="true" applyAlignment="true" applyProtection="false">
      <alignment horizontal="center" vertical="center" textRotation="0" wrapText="true" indent="0" shrinkToFit="false"/>
      <protection locked="true" hidden="false"/>
    </xf>
    <xf numFmtId="164" fontId="4" fillId="0" borderId="5" xfId="21" applyFont="true" applyBorder="true" applyAlignment="true" applyProtection="false">
      <alignment horizontal="general" vertical="bottom" textRotation="0" wrapText="true" indent="0" shrinkToFit="false"/>
      <protection locked="true" hidden="false"/>
    </xf>
    <xf numFmtId="165" fontId="9" fillId="0" borderId="6" xfId="21" applyFont="true" applyBorder="true" applyAlignment="true" applyProtection="false">
      <alignment horizontal="general" vertical="center" textRotation="0" wrapText="true" indent="0" shrinkToFit="false"/>
      <protection locked="true" hidden="false"/>
    </xf>
    <xf numFmtId="167" fontId="9" fillId="0" borderId="0" xfId="21" applyFont="true" applyBorder="false" applyAlignment="true" applyProtection="false">
      <alignment horizontal="general" vertical="center" textRotation="0" wrapText="true" indent="0" shrinkToFit="false"/>
      <protection locked="true" hidden="false"/>
    </xf>
    <xf numFmtId="164" fontId="9" fillId="0" borderId="0" xfId="21" applyFont="true" applyBorder="false" applyAlignment="true" applyProtection="false">
      <alignment horizontal="general" vertical="center" textRotation="0" wrapText="true" indent="0" shrinkToFit="false"/>
      <protection locked="true" hidden="false"/>
    </xf>
    <xf numFmtId="166" fontId="9" fillId="0" borderId="0" xfId="21" applyFont="true" applyBorder="false" applyAlignment="true" applyProtection="false">
      <alignment horizontal="center" vertical="center" textRotation="0" wrapText="true" indent="0" shrinkToFit="false"/>
      <protection locked="true" hidden="false"/>
    </xf>
    <xf numFmtId="164" fontId="9" fillId="0" borderId="0" xfId="21" applyFont="true" applyBorder="false" applyAlignment="true" applyProtection="false">
      <alignment horizontal="center" vertical="center" textRotation="0" wrapText="true" indent="0" shrinkToFit="false"/>
      <protection locked="true" hidden="false"/>
    </xf>
    <xf numFmtId="164" fontId="10" fillId="0" borderId="0" xfId="21" applyFont="true" applyBorder="true" applyAlignment="true" applyProtection="false">
      <alignment horizontal="left" vertical="bottom" textRotation="0" wrapText="false" indent="0" shrinkToFit="false"/>
      <protection locked="true" hidden="false"/>
    </xf>
    <xf numFmtId="164" fontId="11" fillId="0" borderId="0" xfId="21" applyFont="true" applyBorder="false" applyAlignment="false" applyProtection="false">
      <alignment horizontal="general" vertical="bottom" textRotation="0" wrapText="false" indent="0" shrinkToFit="false"/>
      <protection locked="true" hidden="false"/>
    </xf>
    <xf numFmtId="164" fontId="11" fillId="0" borderId="0" xfId="21" applyFont="true" applyBorder="true" applyAlignment="true" applyProtection="false">
      <alignment horizontal="left" vertical="bottom" textRotation="0" wrapText="true" indent="0" shrinkToFit="false"/>
      <protection locked="true" hidden="false"/>
    </xf>
    <xf numFmtId="164" fontId="10" fillId="0" borderId="0" xfId="21" applyFont="true" applyBorder="false" applyAlignment="false" applyProtection="false">
      <alignment horizontal="general" vertical="bottom" textRotation="0" wrapText="false" indent="0" shrinkToFit="false"/>
      <protection locked="true" hidden="false"/>
    </xf>
    <xf numFmtId="164" fontId="11" fillId="0" borderId="0" xfId="21" applyFont="true" applyBorder="false" applyAlignment="true" applyProtection="false">
      <alignment horizontal="left" vertical="bottom" textRotation="0" wrapText="true" indent="0" shrinkToFit="false"/>
      <protection locked="true" hidden="false"/>
    </xf>
    <xf numFmtId="164" fontId="12" fillId="0" borderId="0" xfId="21" applyFont="true" applyBorder="true" applyAlignment="true" applyProtection="false">
      <alignment horizontal="left" vertical="bottom" textRotation="0" wrapText="true" indent="0" shrinkToFit="false"/>
      <protection locked="true" hidden="false"/>
    </xf>
    <xf numFmtId="164" fontId="11" fillId="0" borderId="0" xfId="21" applyFont="true" applyBorder="false" applyAlignment="true" applyProtection="false">
      <alignment horizontal="general" vertical="bottom" textRotation="0" wrapText="true" indent="0" shrinkToFit="false"/>
      <protection locked="true" hidden="false"/>
    </xf>
    <xf numFmtId="164" fontId="4" fillId="0" borderId="0" xfId="21" applyFont="true" applyBorder="false" applyAlignment="true" applyProtection="false">
      <alignment horizontal="general" vertical="bottom" textRotation="0" wrapText="true" indent="0" shrinkToFit="false"/>
      <protection locked="true" hidden="false"/>
    </xf>
    <xf numFmtId="164" fontId="10" fillId="0" borderId="0" xfId="21" applyFont="true" applyBorder="false" applyAlignment="true" applyProtection="false">
      <alignment horizontal="center" vertical="center" textRotation="0" wrapText="false" indent="0" shrinkToFit="false"/>
      <protection locked="true" hidden="false"/>
    </xf>
    <xf numFmtId="164" fontId="13" fillId="0" borderId="0" xfId="21" applyFont="true" applyBorder="false" applyAlignment="true" applyProtection="false">
      <alignment horizontal="center" vertical="center" textRotation="0" wrapText="false" indent="0" shrinkToFit="false"/>
      <protection locked="true" hidden="false"/>
    </xf>
    <xf numFmtId="164" fontId="4" fillId="0" borderId="7" xfId="21" applyFont="true" applyBorder="true" applyAlignment="false" applyProtection="false">
      <alignment horizontal="general" vertical="bottom" textRotation="0" wrapText="false" indent="0" shrinkToFit="false"/>
      <protection locked="true" hidden="false"/>
    </xf>
    <xf numFmtId="164" fontId="4" fillId="0" borderId="8" xfId="21" applyFont="true" applyBorder="true" applyAlignment="false" applyProtection="false">
      <alignment horizontal="general" vertical="bottom" textRotation="0" wrapText="false" indent="0" shrinkToFit="false"/>
      <protection locked="true" hidden="false"/>
    </xf>
    <xf numFmtId="164" fontId="4" fillId="0" borderId="9" xfId="21" applyFont="true" applyBorder="true" applyAlignment="false" applyProtection="false">
      <alignment horizontal="general" vertical="bottom" textRotation="0" wrapText="false" indent="0" shrinkToFit="false"/>
      <protection locked="true" hidden="false"/>
    </xf>
    <xf numFmtId="164" fontId="14" fillId="0" borderId="0" xfId="21" applyFont="true" applyBorder="false" applyAlignment="false" applyProtection="false">
      <alignment horizontal="general" vertical="bottom" textRotation="0" wrapText="false" indent="0" shrinkToFit="false"/>
      <protection locked="true" hidden="false"/>
    </xf>
    <xf numFmtId="164" fontId="15" fillId="0" borderId="0" xfId="21" applyFont="true" applyBorder="false" applyAlignment="false" applyProtection="false">
      <alignment horizontal="general" vertical="bottom" textRotation="0" wrapText="false" indent="0" shrinkToFit="false"/>
      <protection locked="true" hidden="false"/>
    </xf>
    <xf numFmtId="164" fontId="15" fillId="0" borderId="0" xfId="21" applyFont="true" applyBorder="false" applyAlignment="true" applyProtection="false">
      <alignment horizontal="general" vertical="bottom" textRotation="0" wrapText="true" indent="0" shrinkToFit="false"/>
      <protection locked="true" hidden="false"/>
    </xf>
    <xf numFmtId="164" fontId="16" fillId="0" borderId="0" xfId="20" applyFont="true" applyBorder="true" applyAlignment="true" applyProtection="true">
      <alignment horizontal="general" vertical="bottom" textRotation="0" wrapText="false" indent="0" shrinkToFit="false"/>
      <protection locked="true" hidden="false"/>
    </xf>
    <xf numFmtId="164" fontId="15" fillId="0" borderId="0" xfId="21" applyFont="true" applyBorder="true" applyAlignment="true" applyProtection="false">
      <alignment horizontal="left" vertical="bottom" textRotation="0" wrapText="false" indent="0" shrinkToFit="false"/>
      <protection locked="true" hidden="false"/>
    </xf>
    <xf numFmtId="164" fontId="17" fillId="0" borderId="0" xfId="21" applyFont="true" applyBorder="false" applyAlignment="false" applyProtection="false">
      <alignment horizontal="general" vertical="bottom" textRotation="0" wrapText="false" indent="0" shrinkToFit="false"/>
      <protection locked="true" hidden="false"/>
    </xf>
    <xf numFmtId="164" fontId="17" fillId="0" borderId="0" xfId="21"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8" fillId="3"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center" textRotation="0" wrapText="fals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8" fillId="3" borderId="6" xfId="0" applyFont="true" applyBorder="true" applyAlignment="true" applyProtection="false">
      <alignment horizontal="center" vertical="bottom" textRotation="0" wrapText="false" indent="0" shrinkToFit="false"/>
      <protection locked="true" hidden="false"/>
    </xf>
    <xf numFmtId="164" fontId="20" fillId="0" borderId="6" xfId="0" applyFont="true" applyBorder="true" applyAlignment="false" applyProtection="false">
      <alignment horizontal="general" vertical="bottom" textRotation="0" wrapText="false" indent="0" shrinkToFit="false"/>
      <protection locked="true" hidden="false"/>
    </xf>
    <xf numFmtId="164" fontId="20" fillId="0" borderId="6" xfId="0" applyFont="true" applyBorder="true" applyAlignment="true" applyProtection="false">
      <alignment horizontal="center" vertical="bottom" textRotation="0" wrapText="false" indent="0" shrinkToFit="false"/>
      <protection locked="true" hidden="false"/>
    </xf>
    <xf numFmtId="164" fontId="20" fillId="0" borderId="6" xfId="0" applyFont="true" applyBorder="true" applyAlignment="true" applyProtection="false">
      <alignment horizontal="general" vertical="top" textRotation="0" wrapText="true" indent="0" shrinkToFit="false"/>
      <protection locked="true" hidden="false"/>
    </xf>
    <xf numFmtId="164" fontId="20" fillId="4" borderId="6" xfId="0" applyFont="true" applyBorder="true" applyAlignment="false" applyProtection="false">
      <alignment horizontal="general" vertical="bottom" textRotation="0" wrapText="false" indent="0" shrinkToFit="false"/>
      <protection locked="true" hidden="false"/>
    </xf>
    <xf numFmtId="164" fontId="20" fillId="4" borderId="6" xfId="0" applyFont="true" applyBorder="true" applyAlignment="true" applyProtection="false">
      <alignment horizontal="center" vertical="bottom" textRotation="0" wrapText="false" indent="0" shrinkToFit="false"/>
      <protection locked="true" hidden="false"/>
    </xf>
    <xf numFmtId="164" fontId="20" fillId="4" borderId="6" xfId="0" applyFont="true" applyBorder="true" applyAlignment="true" applyProtection="false">
      <alignment horizontal="general" vertical="top"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22" fillId="5" borderId="6" xfId="0" applyFont="true" applyBorder="true" applyAlignment="true" applyProtection="false">
      <alignment horizontal="center" vertical="center" textRotation="0" wrapText="true" indent="0" shrinkToFit="false"/>
      <protection locked="true" hidden="false"/>
    </xf>
    <xf numFmtId="164" fontId="23" fillId="6" borderId="6" xfId="0" applyFont="true" applyBorder="true" applyAlignment="true" applyProtection="false">
      <alignment horizontal="center" vertical="center" textRotation="0" wrapText="true" indent="0" shrinkToFit="false"/>
      <protection locked="true" hidden="false"/>
    </xf>
    <xf numFmtId="164" fontId="22" fillId="7" borderId="6" xfId="0" applyFont="true" applyBorder="true" applyAlignment="true" applyProtection="false">
      <alignment horizontal="center" vertical="center" textRotation="0" wrapText="true" indent="0" shrinkToFit="false"/>
      <protection locked="true" hidden="false"/>
    </xf>
    <xf numFmtId="164" fontId="22" fillId="8" borderId="6" xfId="0" applyFont="true" applyBorder="true" applyAlignment="true" applyProtection="false">
      <alignment horizontal="center" vertical="center" textRotation="0" wrapText="true" indent="0" shrinkToFit="false"/>
      <protection locked="true" hidden="false"/>
    </xf>
    <xf numFmtId="164" fontId="22" fillId="9" borderId="6" xfId="0" applyFont="true" applyBorder="true" applyAlignment="true" applyProtection="false">
      <alignment horizontal="center"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5" borderId="6" xfId="0" applyFont="true" applyBorder="true" applyAlignment="true" applyProtection="false">
      <alignment horizontal="center" vertical="center" textRotation="0" wrapText="true" indent="0" shrinkToFit="false"/>
      <protection locked="true" hidden="false"/>
    </xf>
    <xf numFmtId="164" fontId="25" fillId="6" borderId="6" xfId="0" applyFont="true" applyBorder="true" applyAlignment="true" applyProtection="false">
      <alignment horizontal="center" vertical="center" textRotation="0" wrapText="true" indent="0" shrinkToFit="false"/>
      <protection locked="true" hidden="false"/>
    </xf>
    <xf numFmtId="164" fontId="18" fillId="7" borderId="6" xfId="0" applyFont="true" applyBorder="true" applyAlignment="true" applyProtection="false">
      <alignment horizontal="center" vertical="center" textRotation="0" wrapText="true" indent="0" shrinkToFit="false"/>
      <protection locked="true" hidden="false"/>
    </xf>
    <xf numFmtId="164" fontId="18" fillId="8" borderId="6" xfId="0" applyFont="true" applyBorder="true" applyAlignment="true" applyProtection="false">
      <alignment horizontal="center" vertical="center" textRotation="0" wrapText="true" indent="0" shrinkToFit="false"/>
      <protection locked="true" hidden="false"/>
    </xf>
    <xf numFmtId="164" fontId="18" fillId="9" borderId="6"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22" fillId="9" borderId="6" xfId="0" applyFont="true" applyBorder="true" applyAlignment="true" applyProtection="false">
      <alignment horizontal="center" vertical="center" textRotation="0" wrapText="false" indent="0" shrinkToFit="false"/>
      <protection locked="true" hidden="false"/>
    </xf>
    <xf numFmtId="164" fontId="18" fillId="10" borderId="6" xfId="0" applyFont="true" applyBorder="true" applyAlignment="true" applyProtection="false">
      <alignment horizontal="general" vertical="center" textRotation="0" wrapText="false" indent="0" shrinkToFit="false"/>
      <protection locked="true" hidden="false"/>
    </xf>
    <xf numFmtId="164" fontId="26" fillId="0" borderId="6"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true" indent="0" shrinkToFit="false"/>
      <protection locked="true" hidden="false"/>
    </xf>
    <xf numFmtId="164" fontId="28" fillId="11" borderId="10" xfId="0" applyFont="true" applyBorder="true" applyAlignment="true" applyProtection="false">
      <alignment horizontal="center" vertical="center" textRotation="0" wrapText="false" indent="0" shrinkToFit="false"/>
      <protection locked="true" hidden="false"/>
    </xf>
    <xf numFmtId="164" fontId="28" fillId="11" borderId="10" xfId="0" applyFont="true" applyBorder="true" applyAlignment="true" applyProtection="false">
      <alignment horizontal="general" vertical="center" textRotation="0" wrapText="false" indent="0" shrinkToFit="false"/>
      <protection locked="true" hidden="false"/>
    </xf>
    <xf numFmtId="164" fontId="28" fillId="11" borderId="10" xfId="0" applyFont="true" applyBorder="true" applyAlignment="true" applyProtection="false">
      <alignment horizontal="general" vertical="center" textRotation="0" wrapText="true" indent="0" shrinkToFit="false"/>
      <protection locked="true" hidden="false"/>
    </xf>
    <xf numFmtId="164" fontId="28" fillId="11" borderId="11" xfId="0" applyFont="true" applyBorder="true" applyAlignment="true" applyProtection="false">
      <alignment horizontal="general" vertical="center" textRotation="0" wrapText="false" indent="0" shrinkToFit="false"/>
      <protection locked="true" hidden="false"/>
    </xf>
    <xf numFmtId="164" fontId="28" fillId="11" borderId="10" xfId="0" applyFont="true" applyBorder="true" applyAlignment="true" applyProtection="false">
      <alignment horizontal="center" vertical="center" textRotation="0" wrapText="true" indent="0" shrinkToFit="false"/>
      <protection locked="true" hidden="false"/>
    </xf>
    <xf numFmtId="164" fontId="28" fillId="12" borderId="10" xfId="0" applyFont="true" applyBorder="true" applyAlignment="true" applyProtection="false">
      <alignment horizontal="general" vertical="center" textRotation="0" wrapText="false" indent="0" shrinkToFit="false"/>
      <protection locked="true" hidden="false"/>
    </xf>
    <xf numFmtId="164" fontId="28" fillId="13" borderId="12" xfId="0" applyFont="true" applyBorder="true" applyAlignment="true" applyProtection="false">
      <alignment horizontal="general" vertical="center" textRotation="0" wrapText="false" indent="0" shrinkToFit="false"/>
      <protection locked="true" hidden="false"/>
    </xf>
    <xf numFmtId="164" fontId="28" fillId="13" borderId="6" xfId="0" applyFont="true" applyBorder="true" applyAlignment="true" applyProtection="false">
      <alignment horizontal="general" vertical="center" textRotation="0" wrapText="false" indent="0" shrinkToFit="false"/>
      <protection locked="true" hidden="false"/>
    </xf>
    <xf numFmtId="164" fontId="28" fillId="13" borderId="6" xfId="0" applyFont="true" applyBorder="true" applyAlignment="true" applyProtection="false">
      <alignment horizontal="general" vertical="center" textRotation="0" wrapText="true" indent="0" shrinkToFit="false"/>
      <protection locked="true" hidden="false"/>
    </xf>
    <xf numFmtId="164" fontId="28" fillId="14" borderId="6" xfId="0" applyFont="true" applyBorder="true" applyAlignment="true" applyProtection="false">
      <alignment horizontal="general" vertical="center" textRotation="0" wrapText="true" indent="0" shrinkToFit="false"/>
      <protection locked="true" hidden="false"/>
    </xf>
    <xf numFmtId="164" fontId="28" fillId="11" borderId="10" xfId="0" applyFont="true" applyBorder="true" applyAlignment="true" applyProtection="false">
      <alignment horizontal="left" vertical="center" textRotation="0" wrapText="true" indent="0" shrinkToFit="false"/>
      <protection locked="true" hidden="false"/>
    </xf>
    <xf numFmtId="164" fontId="28" fillId="15" borderId="10" xfId="0" applyFont="true" applyBorder="true" applyAlignment="true" applyProtection="false">
      <alignment horizontal="general" vertical="center" textRotation="0" wrapText="tru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18" fillId="16" borderId="6" xfId="0" applyFont="true" applyBorder="true" applyAlignment="true" applyProtection="false">
      <alignment horizontal="center" vertical="top" textRotation="0" wrapText="false" indent="0" shrinkToFit="false"/>
      <protection locked="true" hidden="false"/>
    </xf>
    <xf numFmtId="164" fontId="26" fillId="17" borderId="12" xfId="0" applyFont="true" applyBorder="true" applyAlignment="true" applyProtection="false">
      <alignment horizontal="general" vertical="top" textRotation="0" wrapText="true" indent="0" shrinkToFit="false"/>
      <protection locked="true" hidden="false"/>
    </xf>
    <xf numFmtId="164" fontId="26" fillId="17" borderId="6" xfId="0" applyFont="true" applyBorder="true" applyAlignment="true" applyProtection="false">
      <alignment horizontal="general" vertical="top" textRotation="0" wrapText="true" indent="0" shrinkToFit="false"/>
      <protection locked="true" hidden="false"/>
    </xf>
    <xf numFmtId="164" fontId="18" fillId="17" borderId="6"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top" textRotation="0" wrapText="false" indent="0" shrinkToFit="false"/>
      <protection locked="true" hidden="false"/>
    </xf>
    <xf numFmtId="164" fontId="0" fillId="0" borderId="13" xfId="0" applyFont="true" applyBorder="true" applyAlignment="true" applyProtection="false">
      <alignment horizontal="general" vertical="top" textRotation="0" wrapText="false" indent="0" shrinkToFit="false"/>
      <protection locked="true" hidden="false"/>
    </xf>
    <xf numFmtId="164" fontId="0" fillId="0" borderId="13" xfId="0" applyFont="false" applyBorder="true" applyAlignment="true" applyProtection="false">
      <alignment horizontal="right" vertical="top" textRotation="0" wrapText="false" indent="0" shrinkToFit="false"/>
      <protection locked="true" hidden="false"/>
    </xf>
    <xf numFmtId="164" fontId="26" fillId="17" borderId="6" xfId="0" applyFont="true" applyBorder="true" applyAlignment="true" applyProtection="false">
      <alignment horizontal="center" vertical="center" textRotation="0" wrapText="true" indent="0" shrinkToFit="false"/>
      <protection locked="true" hidden="false"/>
    </xf>
    <xf numFmtId="164" fontId="0" fillId="17" borderId="13" xfId="0" applyFont="false" applyBorder="true" applyAlignment="true" applyProtection="false">
      <alignment horizontal="general" vertical="top"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18" fillId="0" borderId="6"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true" applyProtection="false">
      <alignment horizontal="right"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right" vertical="bottom" textRotation="0" wrapText="false" indent="0" shrinkToFit="false"/>
      <protection locked="true" hidden="false"/>
    </xf>
    <xf numFmtId="164" fontId="25" fillId="17" borderId="6" xfId="0" applyFont="true" applyBorder="true" applyAlignment="true" applyProtection="false">
      <alignment horizontal="general" vertical="top" textRotation="0" wrapText="true" indent="0" shrinkToFit="false"/>
      <protection locked="true" hidden="false"/>
    </xf>
    <xf numFmtId="164" fontId="0" fillId="17" borderId="6" xfId="0" applyFont="true" applyBorder="true" applyAlignment="true" applyProtection="false">
      <alignment horizontal="general" vertical="top" textRotation="0" wrapText="false" indent="0" shrinkToFit="false"/>
      <protection locked="true" hidden="false"/>
    </xf>
    <xf numFmtId="164" fontId="26" fillId="17" borderId="6" xfId="0" applyFont="true" applyBorder="true" applyAlignment="true" applyProtection="false">
      <alignment horizontal="right" vertical="top" textRotation="0" wrapText="true" indent="0" shrinkToFit="false"/>
      <protection locked="true" hidden="false"/>
    </xf>
    <xf numFmtId="164" fontId="26" fillId="17" borderId="6" xfId="0" applyFont="true" applyBorder="true" applyAlignment="true" applyProtection="false">
      <alignment horizontal="general" vertical="center" textRotation="0" wrapText="true" indent="0" shrinkToFit="false"/>
      <protection locked="true" hidden="false"/>
    </xf>
    <xf numFmtId="164" fontId="0" fillId="17" borderId="6" xfId="0" applyFont="true" applyBorder="true" applyAlignment="true" applyProtection="false">
      <alignment horizontal="general" vertical="center" textRotation="0" wrapText="true" indent="0" shrinkToFit="false"/>
      <protection locked="true" hidden="false"/>
    </xf>
    <xf numFmtId="164" fontId="0" fillId="0" borderId="14" xfId="0" applyFont="false" applyBorder="true" applyAlignment="true" applyProtection="false">
      <alignment horizontal="left" vertical="bottom" textRotation="0" wrapText="true" indent="0" shrinkToFit="false"/>
      <protection locked="true" hidden="false"/>
    </xf>
    <xf numFmtId="164" fontId="18" fillId="17" borderId="6" xfId="0" applyFont="true" applyBorder="true" applyAlignment="true" applyProtection="false">
      <alignment horizontal="left" vertical="top" textRotation="0" wrapText="true" indent="0" shrinkToFit="false"/>
      <protection locked="true" hidden="false"/>
    </xf>
    <xf numFmtId="164" fontId="0" fillId="17" borderId="6" xfId="0" applyFont="true" applyBorder="true" applyAlignment="true" applyProtection="false">
      <alignment horizontal="general" vertical="top" textRotation="0" wrapText="true" indent="0" shrinkToFit="false"/>
      <protection locked="true" hidden="false"/>
    </xf>
    <xf numFmtId="164" fontId="0" fillId="17" borderId="6" xfId="0" applyFont="false" applyBorder="true" applyAlignment="true" applyProtection="false">
      <alignment horizontal="right" vertical="top" textRotation="0" wrapText="true" indent="0" shrinkToFit="false"/>
      <protection locked="true" hidden="false"/>
    </xf>
    <xf numFmtId="164" fontId="0" fillId="17" borderId="6" xfId="0" applyFont="true" applyBorder="true" applyAlignment="true" applyProtection="false">
      <alignment horizontal="center" vertical="center" textRotation="0" wrapText="true" indent="0" shrinkToFit="false"/>
      <protection locked="true" hidden="false"/>
    </xf>
    <xf numFmtId="164" fontId="25" fillId="17" borderId="6" xfId="0" applyFont="true" applyBorder="true" applyAlignment="true" applyProtection="false">
      <alignment horizontal="left" vertical="top" textRotation="0" wrapText="true" indent="0" shrinkToFit="false"/>
      <protection locked="true" hidden="false"/>
    </xf>
    <xf numFmtId="164" fontId="26" fillId="17" borderId="6" xfId="0" applyFont="true" applyBorder="true" applyAlignment="true" applyProtection="false">
      <alignment horizontal="general" vertical="top" textRotation="0" wrapText="false" indent="0" shrinkToFit="false"/>
      <protection locked="true" hidden="false"/>
    </xf>
    <xf numFmtId="164" fontId="0" fillId="17" borderId="6" xfId="0" applyFont="true" applyBorder="true" applyAlignment="true" applyProtection="false">
      <alignment horizontal="left" vertical="top" textRotation="0" wrapText="false" indent="0" shrinkToFit="false"/>
      <protection locked="true" hidden="false"/>
    </xf>
    <xf numFmtId="164" fontId="18" fillId="17" borderId="6"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14" xfId="0" applyFont="false" applyBorder="true" applyAlignment="true" applyProtection="false">
      <alignment horizontal="general" vertical="bottom" textRotation="0" wrapText="true" indent="0" shrinkToFit="false"/>
      <protection locked="true" hidden="false"/>
    </xf>
    <xf numFmtId="164" fontId="18" fillId="18" borderId="6" xfId="0" applyFont="true" applyBorder="true" applyAlignment="true" applyProtection="false">
      <alignment horizontal="center" vertical="top" textRotation="0" wrapText="false" indent="0" shrinkToFit="false"/>
      <protection locked="true" hidden="false"/>
    </xf>
    <xf numFmtId="164" fontId="0" fillId="17" borderId="11" xfId="0" applyFont="false" applyBorder="true" applyAlignment="true" applyProtection="false">
      <alignment horizontal="right" vertical="top" textRotation="0" wrapText="true" indent="0" shrinkToFit="false"/>
      <protection locked="true" hidden="false"/>
    </xf>
    <xf numFmtId="164" fontId="0" fillId="17" borderId="14" xfId="0" applyFont="true" applyBorder="true" applyAlignment="true" applyProtection="false">
      <alignment horizontal="general" vertical="top" textRotation="0" wrapText="true" indent="0" shrinkToFit="false"/>
      <protection locked="true" hidden="false"/>
    </xf>
    <xf numFmtId="164" fontId="26" fillId="17" borderId="12" xfId="0" applyFont="true" applyBorder="true" applyAlignment="true" applyProtection="false">
      <alignment horizontal="center" vertical="center" textRotation="0" wrapText="true" indent="0" shrinkToFit="false"/>
      <protection locked="true" hidden="false"/>
    </xf>
    <xf numFmtId="164" fontId="26" fillId="17" borderId="15" xfId="0" applyFont="true" applyBorder="true" applyAlignment="true" applyProtection="false">
      <alignment horizontal="center" vertical="center" textRotation="0" wrapText="true" indent="0" shrinkToFit="false"/>
      <protection locked="true" hidden="false"/>
    </xf>
    <xf numFmtId="164" fontId="25" fillId="17" borderId="10" xfId="0" applyFont="true" applyBorder="true" applyAlignment="true" applyProtection="false">
      <alignment horizontal="general" vertical="top" textRotation="0" wrapText="true" indent="0" shrinkToFit="false"/>
      <protection locked="true" hidden="false"/>
    </xf>
    <xf numFmtId="164" fontId="0" fillId="17" borderId="10" xfId="0" applyFont="true" applyBorder="true" applyAlignment="true" applyProtection="false">
      <alignment horizontal="general" vertical="top" textRotation="0" wrapText="true" indent="0" shrinkToFit="false"/>
      <protection locked="true" hidden="false"/>
    </xf>
    <xf numFmtId="164" fontId="26" fillId="17" borderId="10" xfId="0" applyFont="true" applyBorder="true" applyAlignment="true" applyProtection="false">
      <alignment horizontal="center" vertical="center" textRotation="0" wrapText="true" indent="0" shrinkToFit="false"/>
      <protection locked="true" hidden="false"/>
    </xf>
    <xf numFmtId="164" fontId="0" fillId="17" borderId="10" xfId="0" applyFont="false" applyBorder="true" applyAlignment="true" applyProtection="false">
      <alignment horizontal="center" vertical="center" textRotation="0" wrapText="true" indent="0" shrinkToFit="false"/>
      <protection locked="true" hidden="false"/>
    </xf>
    <xf numFmtId="164" fontId="0" fillId="17" borderId="10" xfId="0" applyFont="false" applyBorder="true" applyAlignment="true" applyProtection="false">
      <alignment horizontal="general" vertical="center" textRotation="0" wrapText="true" indent="0" shrinkToFit="false"/>
      <protection locked="true" hidden="false"/>
    </xf>
    <xf numFmtId="164" fontId="26" fillId="17" borderId="14" xfId="0" applyFont="true" applyBorder="true" applyAlignment="true" applyProtection="false">
      <alignment horizontal="general" vertical="top" textRotation="0" wrapText="true" indent="0" shrinkToFit="false"/>
      <protection locked="true" hidden="false"/>
    </xf>
    <xf numFmtId="164" fontId="0" fillId="0" borderId="12" xfId="0" applyFont="false" applyBorder="true" applyAlignment="true" applyProtection="false">
      <alignment horizontal="general" vertical="top" textRotation="0" wrapText="false" indent="0" shrinkToFit="false"/>
      <protection locked="true" hidden="false"/>
    </xf>
    <xf numFmtId="164" fontId="0" fillId="17" borderId="11" xfId="0" applyFont="true" applyBorder="true" applyAlignment="true" applyProtection="false">
      <alignment horizontal="general" vertical="top" textRotation="0" wrapText="false" indent="0" shrinkToFit="false"/>
      <protection locked="true" hidden="false"/>
    </xf>
    <xf numFmtId="164" fontId="0" fillId="17" borderId="12" xfId="0" applyFont="false" applyBorder="true" applyAlignment="true" applyProtection="false">
      <alignment horizontal="general" vertical="center" textRotation="0" wrapText="true" indent="0" shrinkToFit="false"/>
      <protection locked="true" hidden="false"/>
    </xf>
    <xf numFmtId="164" fontId="0" fillId="0" borderId="11" xfId="0" applyFont="false" applyBorder="true" applyAlignment="true" applyProtection="false">
      <alignment horizontal="general" vertical="bottom" textRotation="0" wrapText="true" indent="0" shrinkToFit="false"/>
      <protection locked="true" hidden="false"/>
    </xf>
    <xf numFmtId="164" fontId="25" fillId="17" borderId="15" xfId="0" applyFont="true" applyBorder="true" applyAlignment="true" applyProtection="false">
      <alignment horizontal="left" vertical="top" textRotation="0" wrapText="true" indent="0" shrinkToFit="false"/>
      <protection locked="true" hidden="false"/>
    </xf>
    <xf numFmtId="164" fontId="0" fillId="17" borderId="15" xfId="0" applyFont="true" applyBorder="true" applyAlignment="true" applyProtection="false">
      <alignment horizontal="general" vertical="top" textRotation="0" wrapText="true" indent="0" shrinkToFit="false"/>
      <protection locked="true" hidden="false"/>
    </xf>
    <xf numFmtId="164" fontId="0" fillId="17" borderId="14" xfId="0" applyFont="true" applyBorder="true" applyAlignment="true" applyProtection="false">
      <alignment horizontal="left" vertical="top" textRotation="0" wrapText="false" indent="0" shrinkToFit="false"/>
      <protection locked="true" hidden="false"/>
    </xf>
    <xf numFmtId="164" fontId="25" fillId="17" borderId="15" xfId="0" applyFont="true" applyBorder="true" applyAlignment="true" applyProtection="false">
      <alignment horizontal="general" vertical="top" textRotation="0" wrapText="true" indent="0" shrinkToFit="false"/>
      <protection locked="true" hidden="false"/>
    </xf>
    <xf numFmtId="164" fontId="26" fillId="17" borderId="15" xfId="0" applyFont="true" applyBorder="true" applyAlignment="true" applyProtection="false">
      <alignment horizontal="general" vertical="top" textRotation="0" wrapText="true" indent="0" shrinkToFit="false"/>
      <protection locked="true" hidden="false"/>
    </xf>
    <xf numFmtId="164" fontId="26" fillId="17" borderId="12" xfId="0" applyFont="true" applyBorder="true" applyAlignment="true" applyProtection="false">
      <alignment horizontal="general" vertical="center" textRotation="0" wrapText="true" indent="0" shrinkToFit="false"/>
      <protection locked="true" hidden="false"/>
    </xf>
    <xf numFmtId="164" fontId="0" fillId="0" borderId="13" xfId="0" applyFont="false" applyBorder="true" applyAlignment="true" applyProtection="false">
      <alignment horizontal="left" vertical="bottom" textRotation="0" wrapText="true" indent="0" shrinkToFit="false"/>
      <protection locked="true" hidden="false"/>
    </xf>
    <xf numFmtId="164" fontId="26" fillId="17" borderId="17" xfId="0" applyFont="true" applyBorder="true" applyAlignment="true" applyProtection="false">
      <alignment horizontal="center" vertical="center" textRotation="0" wrapText="true" indent="0" shrinkToFit="false"/>
      <protection locked="true" hidden="false"/>
    </xf>
    <xf numFmtId="164" fontId="26" fillId="17" borderId="15" xfId="0" applyFont="true" applyBorder="true" applyAlignment="true" applyProtection="false">
      <alignment horizontal="general" vertical="center" textRotation="0" wrapText="true" indent="0" shrinkToFit="false"/>
      <protection locked="true" hidden="false"/>
    </xf>
    <xf numFmtId="164" fontId="0" fillId="17" borderId="15" xfId="0" applyFont="false" applyBorder="true" applyAlignment="true" applyProtection="false">
      <alignment horizontal="right" vertical="top" textRotation="0" wrapText="true" indent="0" shrinkToFit="false"/>
      <protection locked="true" hidden="false"/>
    </xf>
    <xf numFmtId="164" fontId="26" fillId="17" borderId="6" xfId="0" applyFont="true" applyBorder="true" applyAlignment="true" applyProtection="false">
      <alignment horizontal="left" vertical="top" textRotation="0" wrapText="false" indent="0" shrinkToFit="false"/>
      <protection locked="true" hidden="false"/>
    </xf>
    <xf numFmtId="164" fontId="0" fillId="17" borderId="6" xfId="0" applyFont="true" applyBorder="true" applyAlignment="true" applyProtection="false">
      <alignment horizontal="right" vertical="top" textRotation="0" wrapText="true" indent="0" shrinkToFit="false"/>
      <protection locked="true" hidden="false"/>
    </xf>
    <xf numFmtId="164" fontId="29" fillId="14" borderId="6" xfId="0" applyFont="true" applyBorder="true" applyAlignment="true" applyProtection="false">
      <alignment horizontal="center" vertical="center" textRotation="0" wrapText="false" indent="0" shrinkToFit="false"/>
      <protection locked="true" hidden="false"/>
    </xf>
    <xf numFmtId="164" fontId="29" fillId="14" borderId="16" xfId="0" applyFont="true" applyBorder="true" applyAlignment="false" applyProtection="false">
      <alignment horizontal="general" vertical="bottom" textRotation="0" wrapText="false" indent="0" shrinkToFit="false"/>
      <protection locked="true" hidden="false"/>
    </xf>
    <xf numFmtId="164" fontId="30" fillId="14" borderId="6" xfId="0" applyFont="true" applyBorder="true" applyAlignment="true" applyProtection="false">
      <alignment horizontal="center" vertical="top" textRotation="0" wrapText="false" indent="0" shrinkToFit="false"/>
      <protection locked="true" hidden="false"/>
    </xf>
    <xf numFmtId="164" fontId="31" fillId="14" borderId="12" xfId="0" applyFont="true" applyBorder="true" applyAlignment="true" applyProtection="false">
      <alignment horizontal="general" vertical="top" textRotation="0" wrapText="true" indent="0" shrinkToFit="false"/>
      <protection locked="true" hidden="false"/>
    </xf>
    <xf numFmtId="164" fontId="31" fillId="14" borderId="6" xfId="0" applyFont="true" applyBorder="true" applyAlignment="true" applyProtection="false">
      <alignment horizontal="general" vertical="top" textRotation="0" wrapText="true" indent="0" shrinkToFit="false"/>
      <protection locked="true" hidden="false"/>
    </xf>
    <xf numFmtId="164" fontId="30" fillId="14" borderId="6" xfId="0" applyFont="true" applyBorder="true" applyAlignment="true" applyProtection="false">
      <alignment horizontal="general" vertical="top" textRotation="0" wrapText="true" indent="0" shrinkToFit="false"/>
      <protection locked="true" hidden="false"/>
    </xf>
    <xf numFmtId="164" fontId="29" fillId="14" borderId="6" xfId="0" applyFont="true" applyBorder="true" applyAlignment="true" applyProtection="false">
      <alignment horizontal="general" vertical="top" textRotation="0" wrapText="true" indent="0" shrinkToFit="false"/>
      <protection locked="true" hidden="false"/>
    </xf>
    <xf numFmtId="164" fontId="29" fillId="14" borderId="6" xfId="0" applyFont="true" applyBorder="true" applyAlignment="true" applyProtection="false">
      <alignment horizontal="general" vertical="top" textRotation="0" wrapText="false" indent="0" shrinkToFit="false"/>
      <protection locked="true" hidden="false"/>
    </xf>
    <xf numFmtId="164" fontId="29" fillId="14" borderId="6" xfId="0" applyFont="true" applyBorder="true" applyAlignment="true" applyProtection="false">
      <alignment horizontal="right" vertical="top" textRotation="0" wrapText="true" indent="0" shrinkToFit="false"/>
      <protection locked="true" hidden="false"/>
    </xf>
    <xf numFmtId="164" fontId="29" fillId="14" borderId="6" xfId="0" applyFont="true" applyBorder="true" applyAlignment="true" applyProtection="false">
      <alignment horizontal="center" vertical="center" textRotation="0" wrapText="true" indent="0" shrinkToFit="false"/>
      <protection locked="true" hidden="false"/>
    </xf>
    <xf numFmtId="164" fontId="29" fillId="14" borderId="6" xfId="0" applyFont="true" applyBorder="true" applyAlignment="true" applyProtection="false">
      <alignment horizontal="general" vertical="center" textRotation="0" wrapText="true" indent="0" shrinkToFit="false"/>
      <protection locked="true" hidden="false"/>
    </xf>
    <xf numFmtId="164" fontId="29" fillId="14" borderId="6" xfId="0" applyFont="true" applyBorder="true" applyAlignment="true" applyProtection="false">
      <alignment horizontal="center" vertical="bottom" textRotation="0" wrapText="false" indent="0" shrinkToFit="false"/>
      <protection locked="true" hidden="false"/>
    </xf>
    <xf numFmtId="164" fontId="29" fillId="14" borderId="14" xfId="0" applyFont="true" applyBorder="true" applyAlignment="true" applyProtection="false">
      <alignment horizontal="general" vertical="bottom" textRotation="0" wrapText="true" indent="0" shrinkToFit="false"/>
      <protection locked="true" hidden="false"/>
    </xf>
    <xf numFmtId="164" fontId="29" fillId="14" borderId="6" xfId="0" applyFont="true" applyBorder="true" applyAlignment="false" applyProtection="false">
      <alignment horizontal="general" vertical="bottom" textRotation="0" wrapText="false" indent="0" shrinkToFit="false"/>
      <protection locked="true" hidden="false"/>
    </xf>
    <xf numFmtId="164" fontId="18" fillId="17" borderId="15" xfId="0" applyFont="tru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0" fillId="17" borderId="15" xfId="0" applyFont="true" applyBorder="true" applyAlignment="true" applyProtection="false">
      <alignment horizontal="general" vertical="top" textRotation="0" wrapText="false" indent="0" shrinkToFit="false"/>
      <protection locked="true" hidden="false"/>
    </xf>
    <xf numFmtId="164" fontId="0" fillId="17" borderId="18" xfId="0" applyFont="true" applyBorder="true" applyAlignment="true" applyProtection="false">
      <alignment horizontal="center" vertical="center" textRotation="0" wrapText="true" indent="0" shrinkToFit="false"/>
      <protection locked="true" hidden="false"/>
    </xf>
    <xf numFmtId="164" fontId="0" fillId="17" borderId="15" xfId="0" applyFont="true" applyBorder="true" applyAlignment="true" applyProtection="false">
      <alignment horizontal="center" vertical="center" textRotation="0" wrapText="true" indent="0" shrinkToFit="false"/>
      <protection locked="true" hidden="false"/>
    </xf>
    <xf numFmtId="164" fontId="0" fillId="17" borderId="15" xfId="0" applyFont="true" applyBorder="true" applyAlignment="true" applyProtection="false">
      <alignment horizontal="general" vertical="center" textRotation="0" wrapText="true" indent="0" shrinkToFit="false"/>
      <protection locked="true" hidden="false"/>
    </xf>
    <xf numFmtId="164" fontId="0" fillId="0" borderId="13" xfId="0" applyFont="fals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17" borderId="12" xfId="0" applyFont="true" applyBorder="true" applyAlignment="true" applyProtection="false">
      <alignment horizontal="center" vertical="center" textRotation="0" wrapText="true" indent="0" shrinkToFit="false"/>
      <protection locked="true" hidden="false"/>
    </xf>
    <xf numFmtId="164" fontId="0" fillId="17" borderId="18" xfId="0" applyFont="true" applyBorder="true" applyAlignment="true" applyProtection="false">
      <alignment horizontal="general" vertical="top" textRotation="0" wrapText="true" indent="0" shrinkToFit="false"/>
      <protection locked="true" hidden="false"/>
    </xf>
    <xf numFmtId="164" fontId="0" fillId="17" borderId="14" xfId="0" applyFont="true" applyBorder="true" applyAlignment="true" applyProtection="false">
      <alignment horizontal="general" vertical="top" textRotation="0" wrapText="false" indent="0" shrinkToFit="false"/>
      <protection locked="true" hidden="false"/>
    </xf>
    <xf numFmtId="164" fontId="0" fillId="17" borderId="12" xfId="0" applyFont="true" applyBorder="true" applyAlignment="true" applyProtection="false">
      <alignment horizontal="right" vertical="top" textRotation="0" wrapText="true" indent="0" shrinkToFit="false"/>
      <protection locked="true" hidden="false"/>
    </xf>
    <xf numFmtId="164" fontId="31" fillId="14" borderId="14" xfId="0" applyFont="true" applyBorder="true" applyAlignment="true" applyProtection="false">
      <alignment horizontal="general" vertical="top" textRotation="0" wrapText="true" indent="0" shrinkToFit="false"/>
      <protection locked="true" hidden="false"/>
    </xf>
    <xf numFmtId="164" fontId="29" fillId="14" borderId="11" xfId="0" applyFont="true" applyBorder="true" applyAlignment="true" applyProtection="false">
      <alignment horizontal="general" vertical="top" textRotation="0" wrapText="true" indent="0" shrinkToFit="false"/>
      <protection locked="true" hidden="false"/>
    </xf>
    <xf numFmtId="164" fontId="29" fillId="14" borderId="12" xfId="0" applyFont="true" applyBorder="true" applyAlignment="true" applyProtection="false">
      <alignment horizontal="center" vertical="center" textRotation="0" wrapText="true" indent="0" shrinkToFit="false"/>
      <protection locked="true" hidden="false"/>
    </xf>
    <xf numFmtId="164" fontId="0" fillId="0" borderId="12" xfId="0" applyFont="true" applyBorder="true" applyAlignment="true" applyProtection="false">
      <alignment horizontal="right" vertical="bottom" textRotation="0" wrapText="false" indent="0" shrinkToFit="false"/>
      <protection locked="true" hidden="false"/>
    </xf>
    <xf numFmtId="164" fontId="26" fillId="17" borderId="14" xfId="0" applyFont="true" applyBorder="true" applyAlignment="true" applyProtection="false">
      <alignment horizontal="general" vertical="top" textRotation="0" wrapText="false" indent="0" shrinkToFit="false"/>
      <protection locked="true" hidden="false"/>
    </xf>
    <xf numFmtId="164" fontId="0" fillId="17" borderId="13" xfId="0" applyFont="true" applyBorder="true" applyAlignment="true" applyProtection="false">
      <alignment horizontal="general" vertical="top" textRotation="0" wrapText="true" indent="0" shrinkToFit="false"/>
      <protection locked="true" hidden="false"/>
    </xf>
    <xf numFmtId="164" fontId="0" fillId="17" borderId="6" xfId="0" applyFont="true" applyBorder="true" applyAlignment="true" applyProtection="false">
      <alignment horizontal="general" vertical="bottom" textRotation="0" wrapText="true" indent="0" shrinkToFit="false"/>
      <protection locked="true" hidden="false"/>
    </xf>
    <xf numFmtId="164" fontId="0" fillId="17" borderId="19" xfId="0" applyFont="true" applyBorder="true" applyAlignment="true" applyProtection="false">
      <alignment horizontal="center" vertical="center" textRotation="0" wrapText="true" indent="0" shrinkToFit="false"/>
      <protection locked="true" hidden="false"/>
    </xf>
    <xf numFmtId="164" fontId="0" fillId="17" borderId="10" xfId="0" applyFont="true" applyBorder="true" applyAlignment="true" applyProtection="false">
      <alignment horizontal="center" vertical="center" textRotation="0" wrapText="true" indent="0" shrinkToFit="false"/>
      <protection locked="true" hidden="false"/>
    </xf>
    <xf numFmtId="164" fontId="0" fillId="17"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general" vertical="center"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true" applyProtection="false">
      <alignment horizontal="general" vertical="top" textRotation="0" wrapText="false" indent="0" shrinkToFit="false"/>
      <protection locked="true" hidden="false"/>
    </xf>
    <xf numFmtId="164" fontId="0" fillId="17" borderId="14" xfId="0" applyFont="true" applyBorder="true" applyAlignment="true" applyProtection="false">
      <alignment horizontal="center" vertical="center" textRotation="0" wrapText="true" indent="0" shrinkToFit="false"/>
      <protection locked="true" hidden="false"/>
    </xf>
    <xf numFmtId="164" fontId="0" fillId="17" borderId="14" xfId="0" applyFont="true" applyBorder="true" applyAlignment="true" applyProtection="false">
      <alignment horizontal="general" vertical="bottom" textRotation="0" wrapText="true" indent="0" shrinkToFit="false"/>
      <protection locked="true" hidden="false"/>
    </xf>
    <xf numFmtId="164" fontId="30" fillId="14" borderId="6" xfId="0" applyFont="true" applyBorder="true" applyAlignment="true" applyProtection="false">
      <alignment horizontal="general" vertical="top" textRotation="0" wrapText="false" indent="0" shrinkToFit="false"/>
      <protection locked="true" hidden="false"/>
    </xf>
    <xf numFmtId="164" fontId="29" fillId="14" borderId="14" xfId="0" applyFont="true" applyBorder="true" applyAlignment="true" applyProtection="false">
      <alignment horizontal="general" vertical="top" textRotation="0" wrapText="false" indent="0" shrinkToFit="false"/>
      <protection locked="true" hidden="false"/>
    </xf>
    <xf numFmtId="164" fontId="29" fillId="14" borderId="14" xfId="0" applyFont="true" applyBorder="true" applyAlignment="true" applyProtection="false">
      <alignment horizontal="center" vertical="center" textRotation="0" wrapText="true" indent="0" shrinkToFit="false"/>
      <protection locked="true" hidden="false"/>
    </xf>
    <xf numFmtId="164" fontId="29" fillId="14" borderId="6" xfId="0" applyFont="true" applyBorder="true" applyAlignment="true" applyProtection="false">
      <alignment horizontal="general" vertical="center" textRotation="0" wrapText="false" indent="0" shrinkToFit="false"/>
      <protection locked="true" hidden="false"/>
    </xf>
    <xf numFmtId="164" fontId="26" fillId="17" borderId="0" xfId="0" applyFont="true" applyBorder="false" applyAlignment="true" applyProtection="false">
      <alignment horizontal="center" vertical="center" textRotation="0" wrapText="true" indent="0" shrinkToFit="false"/>
      <protection locked="true" hidden="false"/>
    </xf>
    <xf numFmtId="164" fontId="0" fillId="17" borderId="12" xfId="0" applyFont="true" applyBorder="true" applyAlignment="true" applyProtection="false">
      <alignment horizontal="general" vertical="top" textRotation="0" wrapText="true" indent="0" shrinkToFit="false"/>
      <protection locked="true" hidden="false"/>
    </xf>
    <xf numFmtId="164" fontId="0" fillId="17" borderId="12"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center" textRotation="0" wrapText="fals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29" fillId="14" borderId="12" xfId="0" applyFont="true" applyBorder="true" applyAlignment="false" applyProtection="false">
      <alignment horizontal="general" vertical="bottom" textRotation="0" wrapText="false" indent="0" shrinkToFit="false"/>
      <protection locked="true" hidden="false"/>
    </xf>
    <xf numFmtId="164" fontId="29" fillId="14" borderId="12" xfId="0" applyFont="true" applyBorder="true" applyAlignment="true" applyProtection="false">
      <alignment horizontal="general" vertical="top" textRotation="0" wrapText="true" indent="0" shrinkToFit="false"/>
      <protection locked="true" hidden="false"/>
    </xf>
    <xf numFmtId="164" fontId="29" fillId="14" borderId="6" xfId="0" applyFont="true" applyBorder="true" applyAlignment="true" applyProtection="false">
      <alignment horizontal="right" vertical="bottom" textRotation="0" wrapText="false" indent="0" shrinkToFit="false"/>
      <protection locked="true" hidden="false"/>
    </xf>
    <xf numFmtId="164" fontId="29" fillId="14" borderId="12" xfId="0" applyFont="true" applyBorder="true" applyAlignment="true" applyProtection="false">
      <alignment horizontal="right" vertical="top" textRotation="0" wrapText="true" indent="0" shrinkToFit="false"/>
      <protection locked="true" hidden="false"/>
    </xf>
    <xf numFmtId="164" fontId="31" fillId="14" borderId="12" xfId="0" applyFont="true" applyBorder="true" applyAlignment="true" applyProtection="false">
      <alignment horizontal="center" vertical="center" textRotation="0" wrapText="true" indent="0" shrinkToFit="false"/>
      <protection locked="true" hidden="false"/>
    </xf>
    <xf numFmtId="164" fontId="29" fillId="14" borderId="12" xfId="0" applyFont="true" applyBorder="true" applyAlignment="true" applyProtection="false">
      <alignment horizontal="general" vertical="bottom" textRotation="0" wrapText="true" indent="0" shrinkToFit="false"/>
      <protection locked="true" hidden="false"/>
    </xf>
    <xf numFmtId="164" fontId="29" fillId="14" borderId="12" xfId="0" applyFont="true" applyBorder="true" applyAlignment="true" applyProtection="false">
      <alignment horizontal="general" vertical="center" textRotation="0" wrapText="false" indent="0" shrinkToFit="false"/>
      <protection locked="true" hidden="false"/>
    </xf>
    <xf numFmtId="164" fontId="29" fillId="14" borderId="12" xfId="0" applyFont="true" applyBorder="true" applyAlignment="true" applyProtection="false">
      <alignment horizontal="center" vertical="bottom" textRotation="0" wrapText="false" indent="0" shrinkToFit="false"/>
      <protection locked="true" hidden="false"/>
    </xf>
    <xf numFmtId="164" fontId="29" fillId="14" borderId="12" xfId="0" applyFont="true" applyBorder="true" applyAlignment="true" applyProtection="false">
      <alignment horizontal="general" vertical="top" textRotation="0" wrapText="false" indent="0" shrinkToFit="false"/>
      <protection locked="true" hidden="false"/>
    </xf>
    <xf numFmtId="164" fontId="0" fillId="17" borderId="17" xfId="0" applyFont="true" applyBorder="true" applyAlignment="true" applyProtection="false">
      <alignment horizontal="right" vertical="top" textRotation="0" wrapText="true" indent="0" shrinkToFit="false"/>
      <protection locked="true" hidden="false"/>
    </xf>
    <xf numFmtId="164" fontId="26" fillId="17" borderId="12" xfId="0" applyFont="true" applyBorder="true" applyAlignment="true" applyProtection="false">
      <alignment horizontal="left" vertical="center" textRotation="0" wrapText="true" indent="0" shrinkToFit="false"/>
      <protection locked="true" hidden="false"/>
    </xf>
    <xf numFmtId="164" fontId="26" fillId="17" borderId="17" xfId="0" applyFont="true" applyBorder="true" applyAlignment="true" applyProtection="false">
      <alignment horizontal="right" vertical="center" textRotation="0" wrapText="true" indent="0" shrinkToFit="false"/>
      <protection locked="true" hidden="false"/>
    </xf>
    <xf numFmtId="164" fontId="26" fillId="17" borderId="12" xfId="0" applyFont="true" applyBorder="true" applyAlignment="true" applyProtection="false">
      <alignment horizontal="right" vertical="center" textRotation="0" wrapText="true" indent="0" shrinkToFit="false"/>
      <protection locked="true" hidden="false"/>
    </xf>
    <xf numFmtId="164" fontId="31" fillId="14" borderId="12" xfId="0" applyFont="true" applyBorder="true" applyAlignment="true" applyProtection="false">
      <alignment horizontal="left" vertical="center" textRotation="0" wrapText="true" indent="0" shrinkToFit="false"/>
      <protection locked="true" hidden="false"/>
    </xf>
    <xf numFmtId="164" fontId="31" fillId="14" borderId="12" xfId="0" applyFont="true" applyBorder="true" applyAlignment="true" applyProtection="false">
      <alignment horizontal="right" vertical="center" textRotation="0" wrapText="tru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26" fillId="17" borderId="6" xfId="0" applyFont="true" applyBorder="true" applyAlignment="true" applyProtection="false">
      <alignment horizontal="right" vertical="center" textRotation="0" wrapText="true" indent="0" shrinkToFit="false"/>
      <protection locked="true" hidden="false"/>
    </xf>
    <xf numFmtId="164" fontId="26" fillId="17" borderId="6" xfId="0" applyFont="true" applyBorder="true" applyAlignment="true" applyProtection="false">
      <alignment horizontal="left" vertical="center" textRotation="0" wrapText="tru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26" fillId="17" borderId="19" xfId="0" applyFont="true" applyBorder="true" applyAlignment="true" applyProtection="false">
      <alignment horizontal="left" vertical="center" textRotation="0" wrapText="true" indent="0" shrinkToFit="false"/>
      <protection locked="true" hidden="false"/>
    </xf>
    <xf numFmtId="164" fontId="26" fillId="17" borderId="19" xfId="0" applyFont="true" applyBorder="true" applyAlignment="true" applyProtection="false">
      <alignment horizontal="right" vertical="center" textRotation="0" wrapText="true" indent="0" shrinkToFit="false"/>
      <protection locked="true" hidden="false"/>
    </xf>
    <xf numFmtId="164" fontId="26" fillId="17" borderId="1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18" fillId="16" borderId="17" xfId="0" applyFont="true" applyBorder="true" applyAlignment="true" applyProtection="false">
      <alignment horizontal="center" vertical="top" textRotation="0" wrapText="false" indent="0" shrinkToFit="false"/>
      <protection locked="true" hidden="false"/>
    </xf>
    <xf numFmtId="164" fontId="18" fillId="18" borderId="17" xfId="0" applyFont="true" applyBorder="true" applyAlignment="true" applyProtection="false">
      <alignment horizontal="center" vertical="top" textRotation="0" wrapText="false" indent="0" shrinkToFit="false"/>
      <protection locked="true" hidden="false"/>
    </xf>
    <xf numFmtId="164" fontId="18" fillId="17" borderId="16" xfId="0" applyFont="true" applyBorder="true" applyAlignment="true" applyProtection="false">
      <alignment horizontal="general" vertical="top" textRotation="0" wrapText="false" indent="0" shrinkToFit="false"/>
      <protection locked="true" hidden="false"/>
    </xf>
    <xf numFmtId="164" fontId="0" fillId="0" borderId="20" xfId="0" applyFont="false" applyBorder="true" applyAlignment="true" applyProtection="false">
      <alignment horizontal="general" vertical="top"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26" fillId="17" borderId="17" xfId="0" applyFont="true" applyBorder="true" applyAlignment="true" applyProtection="false">
      <alignment horizontal="general" vertical="top" textRotation="0" wrapText="true" indent="0" shrinkToFit="false"/>
      <protection locked="true" hidden="false"/>
    </xf>
    <xf numFmtId="164" fontId="18" fillId="17" borderId="21" xfId="0" applyFont="true" applyBorder="true" applyAlignment="true" applyProtection="false">
      <alignment horizontal="general" vertical="top"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bottom" textRotation="0" wrapText="false" indent="0" shrinkToFit="false"/>
      <protection locked="true" hidden="false"/>
    </xf>
    <xf numFmtId="164" fontId="26" fillId="17" borderId="15" xfId="0" applyFont="true" applyBorder="true" applyAlignment="true" applyProtection="false">
      <alignment horizontal="left" vertical="center" textRotation="0" wrapText="true" indent="0" shrinkToFit="false"/>
      <protection locked="true" hidden="false"/>
    </xf>
    <xf numFmtId="164" fontId="26" fillId="17" borderId="17" xfId="0" applyFont="true" applyBorder="true" applyAlignment="true" applyProtection="false">
      <alignment horizontal="left" vertical="center" textRotation="0" wrapText="tru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29" fillId="14" borderId="17" xfId="0" applyFont="true" applyBorder="true" applyAlignment="false" applyProtection="false">
      <alignment horizontal="general" vertical="bottom" textRotation="0" wrapText="false" indent="0" shrinkToFit="false"/>
      <protection locked="true" hidden="false"/>
    </xf>
    <xf numFmtId="164" fontId="30" fillId="14" borderId="17" xfId="0" applyFont="true" applyBorder="true" applyAlignment="true" applyProtection="false">
      <alignment horizontal="center" vertical="top" textRotation="0" wrapText="false" indent="0" shrinkToFit="false"/>
      <protection locked="true" hidden="false"/>
    </xf>
    <xf numFmtId="164" fontId="31" fillId="14" borderId="17" xfId="0" applyFont="true" applyBorder="true" applyAlignment="true" applyProtection="false">
      <alignment horizontal="general" vertical="top" textRotation="0" wrapText="true" indent="0" shrinkToFit="false"/>
      <protection locked="true" hidden="false"/>
    </xf>
    <xf numFmtId="164" fontId="30" fillId="14" borderId="21" xfId="0" applyFont="true" applyBorder="true" applyAlignment="true" applyProtection="false">
      <alignment horizontal="general" vertical="top" textRotation="0" wrapText="false" indent="0" shrinkToFit="false"/>
      <protection locked="true" hidden="false"/>
    </xf>
    <xf numFmtId="164" fontId="29" fillId="14" borderId="15" xfId="0" applyFont="true" applyBorder="true" applyAlignment="true" applyProtection="false">
      <alignment horizontal="general" vertical="top" textRotation="0" wrapText="true" indent="0" shrinkToFit="false"/>
      <protection locked="true" hidden="false"/>
    </xf>
    <xf numFmtId="164" fontId="29" fillId="14" borderId="20" xfId="0" applyFont="true" applyBorder="true" applyAlignment="true" applyProtection="false">
      <alignment horizontal="general" vertical="top" textRotation="0" wrapText="false" indent="0" shrinkToFit="false"/>
      <protection locked="true" hidden="false"/>
    </xf>
    <xf numFmtId="164" fontId="29" fillId="14" borderId="13" xfId="0" applyFont="true" applyBorder="true" applyAlignment="true" applyProtection="false">
      <alignment horizontal="general" vertical="top" textRotation="0" wrapText="false" indent="0" shrinkToFit="false"/>
      <protection locked="true" hidden="false"/>
    </xf>
    <xf numFmtId="164" fontId="31" fillId="14" borderId="6" xfId="0" applyFont="true" applyBorder="true" applyAlignment="true" applyProtection="false">
      <alignment horizontal="left" vertical="center" textRotation="0" wrapText="true" indent="0" shrinkToFit="false"/>
      <protection locked="true" hidden="false"/>
    </xf>
    <xf numFmtId="164" fontId="31" fillId="14" borderId="17" xfId="0" applyFont="true" applyBorder="true" applyAlignment="true" applyProtection="false">
      <alignment horizontal="right" vertical="center" textRotation="0" wrapText="true" indent="0" shrinkToFit="false"/>
      <protection locked="true" hidden="false"/>
    </xf>
    <xf numFmtId="164" fontId="31" fillId="14" borderId="17" xfId="0" applyFont="true" applyBorder="true" applyAlignment="true" applyProtection="false">
      <alignment horizontal="left" vertical="center" textRotation="0" wrapText="true" indent="0" shrinkToFit="false"/>
      <protection locked="true" hidden="false"/>
    </xf>
    <xf numFmtId="164" fontId="29" fillId="14" borderId="17" xfId="0" applyFont="true" applyBorder="true" applyAlignment="true" applyProtection="false">
      <alignment horizontal="center" vertical="bottom" textRotation="0" wrapText="false" indent="0" shrinkToFit="false"/>
      <protection locked="true" hidden="false"/>
    </xf>
    <xf numFmtId="164" fontId="32" fillId="14" borderId="15" xfId="0" applyFont="true" applyBorder="true" applyAlignment="false" applyProtection="false">
      <alignment horizontal="general" vertical="bottom" textRotation="0" wrapText="false" indent="0" shrinkToFit="false"/>
      <protection locked="true" hidden="false"/>
    </xf>
    <xf numFmtId="164" fontId="33" fillId="0" borderId="15" xfId="0" applyFont="true" applyBorder="true" applyAlignment="false" applyProtection="false">
      <alignment horizontal="general" vertical="bottom" textRotation="0" wrapText="false" indent="0" shrinkToFit="false"/>
      <protection locked="true" hidden="false"/>
    </xf>
    <xf numFmtId="164" fontId="31" fillId="14" borderId="15" xfId="0" applyFont="true" applyBorder="true" applyAlignment="true" applyProtection="false">
      <alignment horizontal="left" vertical="center" textRotation="0" wrapText="true" indent="0" shrinkToFit="false"/>
      <protection locked="true" hidden="false"/>
    </xf>
    <xf numFmtId="164" fontId="18" fillId="18" borderId="17" xfId="0" applyFont="true" applyBorder="true" applyAlignment="true" applyProtection="false">
      <alignment horizontal="center" vertical="center" textRotation="0" wrapText="false" indent="0" shrinkToFit="false"/>
      <protection locked="true" hidden="false"/>
    </xf>
    <xf numFmtId="164" fontId="18" fillId="19" borderId="17" xfId="0" applyFont="true" applyBorder="true" applyAlignment="true" applyProtection="false">
      <alignment horizontal="center" vertical="center" textRotation="0" wrapText="false" indent="0" shrinkToFit="false"/>
      <protection locked="true" hidden="false"/>
    </xf>
    <xf numFmtId="164" fontId="26" fillId="17" borderId="17" xfId="0" applyFont="true" applyBorder="true" applyAlignment="false" applyProtection="false">
      <alignment horizontal="general" vertical="bottom" textRotation="0" wrapText="false" indent="0" shrinkToFit="false"/>
      <protection locked="true" hidden="false"/>
    </xf>
    <xf numFmtId="164" fontId="18" fillId="17" borderId="21"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26" fillId="17" borderId="21" xfId="0" applyFont="true" applyBorder="true" applyAlignment="false" applyProtection="false">
      <alignment horizontal="general" vertical="bottom" textRotation="0" wrapText="false" indent="0" shrinkToFit="false"/>
      <protection locked="true" hidden="false"/>
    </xf>
    <xf numFmtId="164" fontId="18" fillId="0" borderId="15" xfId="0" applyFont="tru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18" fillId="0" borderId="13" xfId="0" applyFont="true" applyBorder="true" applyAlignment="false" applyProtection="false">
      <alignment horizontal="general" vertical="bottom" textRotation="0" wrapText="false" indent="0" shrinkToFit="false"/>
      <protection locked="true" hidden="false"/>
    </xf>
    <xf numFmtId="164" fontId="18" fillId="0" borderId="22" xfId="0" applyFont="true" applyBorder="true" applyAlignment="false" applyProtection="false">
      <alignment horizontal="general" vertical="bottom" textRotation="0" wrapText="false" indent="0" shrinkToFit="false"/>
      <protection locked="true" hidden="false"/>
    </xf>
    <xf numFmtId="164" fontId="18" fillId="0" borderId="11" xfId="0" applyFont="true" applyBorder="true" applyAlignment="false" applyProtection="false">
      <alignment horizontal="general" vertical="bottom" textRotation="0" wrapText="false" indent="0" shrinkToFit="false"/>
      <protection locked="true" hidden="false"/>
    </xf>
    <xf numFmtId="164" fontId="18" fillId="0" borderId="14" xfId="0" applyFont="true" applyBorder="true" applyAlignment="false" applyProtection="false">
      <alignment horizontal="general" vertical="bottom" textRotation="0" wrapText="false" indent="0" shrinkToFit="false"/>
      <protection locked="true" hidden="false"/>
    </xf>
    <xf numFmtId="164" fontId="18" fillId="18" borderId="17" xfId="0" applyFont="true" applyBorder="true" applyAlignment="true" applyProtection="false">
      <alignment horizontal="center" vertical="bottom" textRotation="0" wrapText="false" indent="0" shrinkToFit="false"/>
      <protection locked="true" hidden="false"/>
    </xf>
    <xf numFmtId="164" fontId="18" fillId="19" borderId="17" xfId="0" applyFont="true" applyBorder="true" applyAlignment="true" applyProtection="false">
      <alignment horizontal="center" vertical="bottom" textRotation="0" wrapText="false" indent="0" shrinkToFit="false"/>
      <protection locked="true" hidden="false"/>
    </xf>
    <xf numFmtId="164" fontId="0" fillId="17" borderId="17" xfId="0" applyFont="true" applyBorder="true" applyAlignment="true" applyProtection="false">
      <alignment horizontal="general" vertical="center" textRotation="0" wrapText="false" indent="0" shrinkToFit="false"/>
      <protection locked="true" hidden="false"/>
    </xf>
    <xf numFmtId="164" fontId="0" fillId="17" borderId="12" xfId="0" applyFont="true" applyBorder="true" applyAlignment="true" applyProtection="false">
      <alignment horizontal="general" vertical="center"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18" fillId="0" borderId="10"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general" vertical="center" textRotation="0" wrapText="false" indent="0" shrinkToFit="false"/>
      <protection locked="true" hidden="false"/>
    </xf>
    <xf numFmtId="164" fontId="34" fillId="0" borderId="14" xfId="0" applyFont="true" applyBorder="true" applyAlignment="true" applyProtection="false">
      <alignment horizontal="general" vertical="bottom" textRotation="0" wrapText="true" indent="0" shrinkToFit="false"/>
      <protection locked="true" hidden="false"/>
    </xf>
    <xf numFmtId="164" fontId="0" fillId="0" borderId="16" xfId="0" applyFont="true" applyBorder="true" applyAlignment="true" applyProtection="false">
      <alignment horizontal="general" vertical="center" textRotation="0" wrapText="false" indent="0" shrinkToFit="false"/>
      <protection locked="true" hidden="false"/>
    </xf>
    <xf numFmtId="164" fontId="34" fillId="0" borderId="6"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right" vertical="center" textRotation="0" wrapText="fals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4" fontId="0" fillId="0" borderId="12" xfId="0" applyFont="false" applyBorder="true" applyAlignment="true" applyProtection="false">
      <alignment horizontal="center" vertical="center" textRotation="0" wrapText="false" indent="0" shrinkToFit="false"/>
      <protection locked="true" hidden="false"/>
    </xf>
    <xf numFmtId="164" fontId="34" fillId="0" borderId="1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7" borderId="19" xfId="0" applyFont="true" applyBorder="true" applyAlignment="true" applyProtection="false">
      <alignment horizontal="general" vertical="center"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4" fontId="0" fillId="0" borderId="11" xfId="0" applyFont="false" applyBorder="true" applyAlignment="true" applyProtection="false">
      <alignment horizontal="center" vertical="center" textRotation="0" wrapText="false" indent="0" shrinkToFit="false"/>
      <protection locked="true" hidden="false"/>
    </xf>
    <xf numFmtId="164" fontId="18" fillId="18" borderId="6" xfId="0" applyFont="true" applyBorder="true" applyAlignment="true" applyProtection="false">
      <alignment horizontal="center" vertical="bottom" textRotation="0" wrapText="false" indent="0" shrinkToFit="false"/>
      <protection locked="true" hidden="false"/>
    </xf>
    <xf numFmtId="164" fontId="18" fillId="19" borderId="14" xfId="0" applyFont="true" applyBorder="true" applyAlignment="true" applyProtection="false">
      <alignment horizontal="center" vertical="bottom" textRotation="0" wrapText="false" indent="0" shrinkToFit="false"/>
      <protection locked="true" hidden="false"/>
    </xf>
    <xf numFmtId="164" fontId="0" fillId="17" borderId="14" xfId="0" applyFont="true" applyBorder="true" applyAlignment="true" applyProtection="false">
      <alignment horizontal="general" vertical="center" textRotation="0" wrapText="false" indent="0" shrinkToFit="false"/>
      <protection locked="true" hidden="false"/>
    </xf>
    <xf numFmtId="164" fontId="0" fillId="17" borderId="6" xfId="0" applyFont="true" applyBorder="true" applyAlignment="true" applyProtection="false">
      <alignment horizontal="general" vertical="center" textRotation="0" wrapText="false" indent="0" shrinkToFit="false"/>
      <protection locked="true" hidden="false"/>
    </xf>
    <xf numFmtId="164" fontId="18" fillId="0" borderId="12" xfId="0" applyFont="true" applyBorder="true" applyAlignment="false" applyProtection="false">
      <alignment horizontal="general" vertical="bottom" textRotation="0" wrapText="false" indent="0" shrinkToFit="false"/>
      <protection locked="true" hidden="false"/>
    </xf>
    <xf numFmtId="164" fontId="0" fillId="0" borderId="19" xfId="0" applyFont="true" applyBorder="true" applyAlignment="true" applyProtection="false">
      <alignment horizontal="general" vertical="center"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18" fillId="0" borderId="16" xfId="0" applyFont="true" applyBorder="true" applyAlignment="false" applyProtection="false">
      <alignment horizontal="general" vertical="bottom" textRotation="0" wrapText="false" indent="0" shrinkToFit="false"/>
      <protection locked="true" hidden="false"/>
    </xf>
    <xf numFmtId="164" fontId="18" fillId="18" borderId="12" xfId="0" applyFont="true" applyBorder="true" applyAlignment="true" applyProtection="false">
      <alignment horizontal="center" vertical="bottom" textRotation="0" wrapText="false" indent="0" shrinkToFit="false"/>
      <protection locked="true" hidden="false"/>
    </xf>
    <xf numFmtId="164" fontId="0" fillId="17" borderId="16" xfId="0" applyFont="true" applyBorder="true" applyAlignment="true" applyProtection="false">
      <alignment horizontal="general" vertical="center"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18" fillId="18" borderId="23" xfId="0" applyFont="true" applyBorder="true" applyAlignment="true" applyProtection="false">
      <alignment horizontal="center" vertical="bottom" textRotation="0" wrapText="false" indent="0" shrinkToFit="false"/>
      <protection locked="true" hidden="false"/>
    </xf>
    <xf numFmtId="164" fontId="18" fillId="19" borderId="23" xfId="0" applyFont="true" applyBorder="true" applyAlignment="true" applyProtection="false">
      <alignment horizontal="center" vertical="bottom" textRotation="0" wrapText="false" indent="0" shrinkToFit="false"/>
      <protection locked="true" hidden="false"/>
    </xf>
    <xf numFmtId="164" fontId="18" fillId="19" borderId="6" xfId="0" applyFont="true" applyBorder="true" applyAlignment="true" applyProtection="false">
      <alignment horizontal="center" vertical="bottom" textRotation="0" wrapText="false" indent="0" shrinkToFit="false"/>
      <protection locked="true" hidden="false"/>
    </xf>
    <xf numFmtId="164" fontId="18" fillId="18" borderId="10" xfId="0" applyFont="true" applyBorder="true" applyAlignment="true" applyProtection="false">
      <alignment horizontal="center" vertical="bottom" textRotation="0" wrapText="false" indent="0" shrinkToFit="false"/>
      <protection locked="true" hidden="false"/>
    </xf>
    <xf numFmtId="164" fontId="18" fillId="19" borderId="10" xfId="0" applyFont="true" applyBorder="true" applyAlignment="true" applyProtection="false">
      <alignment horizontal="center" vertical="bottom" textRotation="0" wrapText="false" indent="0" shrinkToFit="false"/>
      <protection locked="true" hidden="false"/>
    </xf>
    <xf numFmtId="164" fontId="0" fillId="17" borderId="23" xfId="0" applyFont="true" applyBorder="true" applyAlignment="true" applyProtection="false">
      <alignment horizontal="general" vertical="center" textRotation="0" wrapText="false" indent="0" shrinkToFit="false"/>
      <protection locked="true" hidden="false"/>
    </xf>
    <xf numFmtId="164" fontId="0" fillId="17" borderId="20" xfId="0" applyFont="true" applyBorder="true" applyAlignment="true" applyProtection="false">
      <alignment horizontal="general" vertical="center" textRotation="0" wrapText="false" indent="0" shrinkToFit="false"/>
      <protection locked="true" hidden="false"/>
    </xf>
    <xf numFmtId="164" fontId="18" fillId="0" borderId="19" xfId="0" applyFont="true" applyBorder="true" applyAlignment="false" applyProtection="false">
      <alignment horizontal="general" vertical="bottom" textRotation="0" wrapText="false" indent="0" shrinkToFit="false"/>
      <protection locked="true" hidden="false"/>
    </xf>
    <xf numFmtId="164" fontId="18" fillId="18" borderId="15" xfId="0" applyFont="true" applyBorder="true" applyAlignment="true" applyProtection="false">
      <alignment horizontal="center" vertical="bottom" textRotation="0" wrapText="false" indent="0" shrinkToFit="false"/>
      <protection locked="true" hidden="false"/>
    </xf>
    <xf numFmtId="164" fontId="18" fillId="19" borderId="15" xfId="0" applyFont="true" applyBorder="true" applyAlignment="true" applyProtection="false">
      <alignment horizontal="center" vertical="bottom" textRotation="0" wrapText="false" indent="0" shrinkToFit="false"/>
      <protection locked="true" hidden="false"/>
    </xf>
    <xf numFmtId="164" fontId="0" fillId="17" borderId="15" xfId="0" applyFont="true" applyBorder="true" applyAlignment="true" applyProtection="false">
      <alignment horizontal="general" vertical="center" textRotation="0" wrapText="false" indent="0" shrinkToFit="false"/>
      <protection locked="true" hidden="false"/>
    </xf>
    <xf numFmtId="164" fontId="0" fillId="17" borderId="10" xfId="0" applyFont="true" applyBorder="true" applyAlignment="true" applyProtection="false">
      <alignment horizontal="general" vertical="center" textRotation="0" wrapText="false" indent="0" shrinkToFit="false"/>
      <protection locked="true" hidden="false"/>
    </xf>
    <xf numFmtId="164" fontId="0" fillId="0" borderId="15" xfId="0" applyFont="fals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34" fillId="0" borderId="19" xfId="0" applyFont="true" applyBorder="true" applyAlignment="true" applyProtection="false">
      <alignment horizontal="general" vertical="bottom" textRotation="0" wrapText="tru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right" vertical="center" textRotation="0" wrapText="false" indent="0" shrinkToFit="false"/>
      <protection locked="true" hidden="false"/>
    </xf>
    <xf numFmtId="164" fontId="0" fillId="0" borderId="13" xfId="0" applyFont="false" applyBorder="true" applyAlignment="true" applyProtection="false">
      <alignment horizontal="center" vertical="center" textRotation="0" wrapText="false" indent="0" shrinkToFit="false"/>
      <protection locked="true" hidden="false"/>
    </xf>
    <xf numFmtId="164" fontId="0" fillId="0" borderId="22" xfId="0" applyFont="false" applyBorder="true" applyAlignment="true" applyProtection="false">
      <alignment horizontal="center" vertical="center" textRotation="0" wrapText="false" indent="0" shrinkToFit="false"/>
      <protection locked="true" hidden="false"/>
    </xf>
    <xf numFmtId="164" fontId="18" fillId="16" borderId="12" xfId="0" applyFont="true" applyBorder="true" applyAlignment="true" applyProtection="false">
      <alignment horizontal="center" vertical="bottom" textRotation="0" wrapText="false" indent="0" shrinkToFit="false"/>
      <protection locked="true" hidden="false"/>
    </xf>
    <xf numFmtId="164" fontId="18" fillId="16" borderId="6" xfId="0" applyFont="true" applyBorder="true" applyAlignment="true" applyProtection="false">
      <alignment horizontal="center" vertical="bottom" textRotation="0" wrapText="false" indent="0" shrinkToFit="false"/>
      <protection locked="true" hidden="false"/>
    </xf>
    <xf numFmtId="164" fontId="18" fillId="17" borderId="19" xfId="0" applyFont="true" applyBorder="true" applyAlignment="true" applyProtection="false">
      <alignment horizontal="general" vertical="center" textRotation="0" wrapText="true" indent="0" shrinkToFit="false"/>
      <protection locked="true" hidden="false"/>
    </xf>
    <xf numFmtId="164" fontId="0" fillId="0" borderId="20" xfId="0" applyFont="true" applyBorder="true" applyAlignment="true" applyProtection="false">
      <alignment horizontal="general" vertical="center" textRotation="0" wrapText="true" indent="0" shrinkToFit="false"/>
      <protection locked="true" hidden="false"/>
    </xf>
    <xf numFmtId="164" fontId="18" fillId="17" borderId="6" xfId="0" applyFont="true" applyBorder="true" applyAlignment="true" applyProtection="false">
      <alignment horizontal="general" vertical="center" textRotation="0" wrapText="true" indent="0" shrinkToFit="false"/>
      <protection locked="true" hidden="false"/>
    </xf>
    <xf numFmtId="164" fontId="18" fillId="17" borderId="17" xfId="0" applyFont="true" applyBorder="true" applyAlignment="true" applyProtection="false">
      <alignment horizontal="general" vertical="center" textRotation="0" wrapText="true" indent="0" shrinkToFit="false"/>
      <protection locked="true" hidden="false"/>
    </xf>
    <xf numFmtId="164" fontId="0" fillId="0" borderId="21" xfId="0" applyFont="true" applyBorder="true" applyAlignment="true" applyProtection="fals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18" fillId="17" borderId="23"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8" fillId="17" borderId="11" xfId="0" applyFont="true" applyBorder="true" applyAlignment="true" applyProtection="false">
      <alignment horizontal="general" vertical="center" textRotation="0" wrapText="true" indent="0" shrinkToFit="false"/>
      <protection locked="true" hidden="false"/>
    </xf>
    <xf numFmtId="164" fontId="0" fillId="0" borderId="11" xfId="0" applyFont="true" applyBorder="true" applyAlignment="true" applyProtection="false">
      <alignment horizontal="general" vertical="center" textRotation="0" wrapText="true" indent="0" shrinkToFit="false"/>
      <protection locked="true" hidden="false"/>
    </xf>
    <xf numFmtId="164" fontId="0" fillId="14" borderId="6" xfId="0" applyFont="false" applyBorder="true" applyAlignment="true" applyProtection="false">
      <alignment horizontal="center" vertical="center" textRotation="0" wrapText="false" indent="0" shrinkToFit="false"/>
      <protection locked="true" hidden="false"/>
    </xf>
    <xf numFmtId="164" fontId="0" fillId="14" borderId="16" xfId="0" applyFont="true" applyBorder="true" applyAlignment="false" applyProtection="false">
      <alignment horizontal="general" vertical="bottom" textRotation="0" wrapText="false" indent="0" shrinkToFit="false"/>
      <protection locked="true" hidden="false"/>
    </xf>
    <xf numFmtId="164" fontId="18" fillId="14" borderId="6" xfId="0" applyFont="true" applyBorder="true" applyAlignment="true" applyProtection="false">
      <alignment horizontal="center" vertical="center" textRotation="0" wrapText="false" indent="0" shrinkToFit="false"/>
      <protection locked="true" hidden="false"/>
    </xf>
    <xf numFmtId="164" fontId="0" fillId="14" borderId="19" xfId="0" applyFont="true" applyBorder="true" applyAlignment="false" applyProtection="false">
      <alignment horizontal="general" vertical="bottom" textRotation="0" wrapText="false" indent="0" shrinkToFit="false"/>
      <protection locked="true" hidden="false"/>
    </xf>
    <xf numFmtId="164" fontId="18" fillId="14" borderId="17" xfId="0" applyFont="true" applyBorder="true" applyAlignment="false" applyProtection="false">
      <alignment horizontal="general" vertical="bottom" textRotation="0" wrapText="false" indent="0" shrinkToFit="false"/>
      <protection locked="true" hidden="false"/>
    </xf>
    <xf numFmtId="164" fontId="0" fillId="14" borderId="17" xfId="0" applyFont="true" applyBorder="true" applyAlignment="false" applyProtection="false">
      <alignment horizontal="general" vertical="bottom" textRotation="0" wrapText="false" indent="0" shrinkToFit="false"/>
      <protection locked="true" hidden="false"/>
    </xf>
    <xf numFmtId="164" fontId="0" fillId="14" borderId="13" xfId="0" applyFont="false" applyBorder="true" applyAlignment="false" applyProtection="false">
      <alignment horizontal="general" vertical="bottom" textRotation="0" wrapText="false" indent="0" shrinkToFit="false"/>
      <protection locked="true" hidden="false"/>
    </xf>
    <xf numFmtId="164" fontId="0" fillId="14" borderId="6" xfId="0" applyFont="true" applyBorder="true" applyAlignment="false" applyProtection="false">
      <alignment horizontal="general" vertical="bottom" textRotation="0" wrapText="false" indent="0" shrinkToFit="false"/>
      <protection locked="true" hidden="false"/>
    </xf>
    <xf numFmtId="164" fontId="0" fillId="14" borderId="12" xfId="0" applyFont="true" applyBorder="true" applyAlignment="false" applyProtection="false">
      <alignment horizontal="general" vertical="bottom" textRotation="0" wrapText="false" indent="0" shrinkToFit="false"/>
      <protection locked="true" hidden="false"/>
    </xf>
    <xf numFmtId="164" fontId="0" fillId="14" borderId="6" xfId="0" applyFont="true" applyBorder="true" applyAlignment="true" applyProtection="false">
      <alignment horizontal="center" vertical="bottom" textRotation="0" wrapText="false" indent="0" shrinkToFit="false"/>
      <protection locked="true" hidden="false"/>
    </xf>
    <xf numFmtId="164" fontId="18" fillId="14" borderId="17" xfId="0" applyFont="true" applyBorder="true" applyAlignment="true" applyProtection="false">
      <alignment horizontal="center" vertical="center" textRotation="0" wrapText="false" indent="0" shrinkToFit="false"/>
      <protection locked="true" hidden="false"/>
    </xf>
    <xf numFmtId="164" fontId="0" fillId="14" borderId="10" xfId="0" applyFont="true" applyBorder="true" applyAlignment="false" applyProtection="false">
      <alignment horizontal="general" vertical="bottom" textRotation="0" wrapText="false" indent="0" shrinkToFit="false"/>
      <protection locked="true" hidden="false"/>
    </xf>
    <xf numFmtId="164" fontId="0" fillId="14" borderId="14" xfId="0" applyFont="false" applyBorder="true" applyAlignment="false" applyProtection="false">
      <alignment horizontal="general" vertical="bottom" textRotation="0" wrapText="false" indent="0" shrinkToFit="false"/>
      <protection locked="true" hidden="false"/>
    </xf>
    <xf numFmtId="164" fontId="0" fillId="14" borderId="15" xfId="0" applyFont="true" applyBorder="true" applyAlignment="false" applyProtection="false">
      <alignment horizontal="general" vertical="bottom" textRotation="0" wrapText="false" indent="0" shrinkToFit="false"/>
      <protection locked="true" hidden="false"/>
    </xf>
    <xf numFmtId="164" fontId="18" fillId="14" borderId="23" xfId="0" applyFont="true" applyBorder="true" applyAlignment="false" applyProtection="false">
      <alignment horizontal="general" vertical="bottom" textRotation="0" wrapText="false" indent="0" shrinkToFit="false"/>
      <protection locked="true" hidden="false"/>
    </xf>
    <xf numFmtId="164" fontId="0" fillId="14" borderId="23" xfId="0" applyFont="true" applyBorder="true" applyAlignment="false" applyProtection="false">
      <alignment horizontal="general" vertical="bottom" textRotation="0" wrapText="false" indent="0" shrinkToFit="false"/>
      <protection locked="true" hidden="false"/>
    </xf>
    <xf numFmtId="164" fontId="0" fillId="14" borderId="11" xfId="0" applyFont="false" applyBorder="true" applyAlignment="false" applyProtection="false">
      <alignment horizontal="general" vertical="bottom" textRotation="0" wrapText="false" indent="0" shrinkToFit="false"/>
      <protection locked="true" hidden="false"/>
    </xf>
    <xf numFmtId="164" fontId="0" fillId="14" borderId="20" xfId="0" applyFont="true" applyBorder="true" applyAlignment="false" applyProtection="false">
      <alignment horizontal="general" vertical="bottom" textRotation="0" wrapText="false" indent="0" shrinkToFit="false"/>
      <protection locked="true" hidden="false"/>
    </xf>
    <xf numFmtId="164" fontId="18" fillId="14" borderId="6" xfId="0" applyFont="true" applyBorder="true" applyAlignment="false" applyProtection="false">
      <alignment horizontal="general" vertical="bottom" textRotation="0" wrapText="false" indent="0" shrinkToFit="false"/>
      <protection locked="true" hidden="false"/>
    </xf>
    <xf numFmtId="164" fontId="0" fillId="14" borderId="6" xfId="0" applyFont="false" applyBorder="true" applyAlignment="false" applyProtection="false">
      <alignment horizontal="general" vertical="bottom" textRotation="0" wrapText="false" indent="0" shrinkToFit="false"/>
      <protection locked="true" hidden="false"/>
    </xf>
    <xf numFmtId="164" fontId="0" fillId="14" borderId="6" xfId="0" applyFont="true" applyBorder="true" applyAlignment="true" applyProtection="false">
      <alignment horizontal="right" vertical="bottom" textRotation="0" wrapText="false" indent="0" shrinkToFit="false"/>
      <protection locked="true" hidden="false"/>
    </xf>
    <xf numFmtId="164" fontId="0" fillId="14" borderId="18" xfId="0" applyFont="true" applyBorder="true" applyAlignment="false" applyProtection="false">
      <alignment horizontal="general" vertical="bottom" textRotation="0" wrapText="false" indent="0" shrinkToFit="false"/>
      <protection locked="true" hidden="false"/>
    </xf>
    <xf numFmtId="164" fontId="0" fillId="14" borderId="21" xfId="0" applyFont="tru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true" applyProtection="false">
      <alignment horizontal="center" vertical="center" textRotation="0" wrapText="false" indent="0" shrinkToFit="false"/>
      <protection locked="true" hidden="false"/>
    </xf>
    <xf numFmtId="164" fontId="18" fillId="14" borderId="23" xfId="0" applyFont="true" applyBorder="true" applyAlignment="true" applyProtection="false">
      <alignment horizontal="center" vertical="center"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8">
    <dxf>
      <fill>
        <patternFill patternType="solid">
          <fgColor rgb="FFE7E6E6"/>
        </patternFill>
      </fill>
    </dxf>
    <dxf>
      <fill>
        <patternFill patternType="solid">
          <fgColor rgb="00FFFFFF"/>
        </patternFill>
      </fill>
    </dxf>
    <dxf>
      <fill>
        <patternFill patternType="solid">
          <fgColor rgb="FF000000"/>
          <bgColor rgb="FFFFFFFF"/>
        </patternFill>
      </fill>
    </dxf>
    <dxf>
      <fill>
        <patternFill patternType="solid">
          <fgColor rgb="FFC6EFCE"/>
        </patternFill>
      </fill>
    </dxf>
    <dxf>
      <fill>
        <patternFill patternType="solid">
          <fgColor rgb="FFFFC7CE"/>
        </patternFill>
      </fill>
    </dxf>
    <dxf>
      <fill>
        <patternFill patternType="solid">
          <fgColor rgb="FF006100"/>
        </patternFill>
      </fill>
    </dxf>
    <dxf>
      <fill>
        <patternFill patternType="solid">
          <fgColor rgb="FF9C0006"/>
        </patternFill>
      </fill>
    </dxf>
    <dxf>
      <fill>
        <patternFill patternType="solid">
          <fgColor rgb="FFBFBFBF"/>
        </patternFill>
      </fill>
    </dxf>
    <dxf>
      <fill>
        <patternFill patternType="solid">
          <fgColor rgb="FF595959"/>
        </patternFill>
      </fill>
    </dxf>
    <dxf>
      <fill>
        <patternFill patternType="solid">
          <fgColor rgb="FFDAE3F3"/>
        </patternFill>
      </fill>
    </dxf>
    <dxf>
      <fill>
        <patternFill patternType="solid">
          <fgColor rgb="FFFBE5D6"/>
        </patternFill>
      </fill>
    </dxf>
    <dxf>
      <fill>
        <patternFill patternType="solid">
          <fgColor rgb="FFA6A6A6"/>
        </patternFill>
      </fill>
    </dxf>
    <dxf>
      <fill>
        <patternFill patternType="solid">
          <fgColor rgb="FFF4B183"/>
        </patternFill>
      </fill>
    </dxf>
    <dxf>
      <fill>
        <patternFill patternType="solid">
          <fgColor rgb="FFE2F0D9"/>
        </patternFill>
      </fill>
    </dxf>
    <dxf>
      <font>
        <color rgb="FF006100"/>
      </font>
      <fill>
        <patternFill>
          <bgColor rgb="FFC6EFCE"/>
        </patternFill>
      </fill>
    </dxf>
    <dxf>
      <font>
        <color rgb="FF9C0006"/>
      </font>
      <fill>
        <patternFill>
          <bgColor rgb="FFFFC7CE"/>
        </patternFill>
      </fill>
    </dxf>
    <dxf>
      <font>
        <color rgb="FF595959"/>
      </font>
      <fill>
        <patternFill>
          <bgColor rgb="FFBFBFBF"/>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1"/>
        <i val="0"/>
      </font>
      <fill>
        <patternFill>
          <bgColor rgb="FFFFFF00"/>
        </patternFill>
      </fill>
    </dxf>
    <dxf>
      <font>
        <color rgb="FF9C0006"/>
      </font>
      <fill>
        <patternFill>
          <bgColor rgb="FFFFC7CE"/>
        </patternFill>
      </fill>
    </dxf>
    <dxf>
      <font>
        <color rgb="FF006100"/>
      </font>
      <fill>
        <patternFill>
          <bgColor rgb="FFC6EFCE"/>
        </patternFill>
      </fill>
    </dxf>
    <dxf>
      <font>
        <color rgb="FF595959"/>
      </font>
      <fill>
        <patternFill>
          <bgColor rgb="FFA6A6A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1"/>
        <i val="0"/>
      </font>
      <fill>
        <patternFill>
          <bgColor rgb="FFFFFF00"/>
        </patternFill>
      </fill>
    </dxf>
    <dxf>
      <font>
        <color rgb="FF9C0006"/>
      </font>
      <fill>
        <patternFill>
          <bgColor rgb="FFFFC7CE"/>
        </patternFill>
      </fill>
    </dxf>
    <dxf>
      <font>
        <color rgb="FF595959"/>
      </font>
      <fill>
        <patternFill>
          <bgColor rgb="FFA6A6A6"/>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1"/>
        <i val="0"/>
      </font>
      <fill>
        <patternFill>
          <bgColor rgb="FFFFFF00"/>
        </patternFill>
      </fill>
    </dxf>
    <dxf>
      <font>
        <color rgb="FF595959"/>
      </font>
      <fill>
        <patternFill>
          <bgColor rgb="FFA6A6A6"/>
        </patternFill>
      </fill>
    </dxf>
    <dxf>
      <font>
        <color rgb="FF595959"/>
      </font>
      <fill>
        <patternFill>
          <bgColor rgb="FFA6A6A6"/>
        </patternFill>
      </fill>
    </dxf>
    <dxf>
      <font>
        <color rgb="FF9C0006"/>
      </font>
      <fill>
        <patternFill>
          <bgColor rgb="FFFFC7CE"/>
        </patternFill>
      </fill>
    </dxf>
    <dxf>
      <font>
        <b val="1"/>
        <i val="0"/>
      </font>
      <fill>
        <patternFill>
          <bgColor rgb="FFFFFF00"/>
        </patternFill>
      </fill>
    </dxf>
    <dxf>
      <fill>
        <patternFill patternType="solid">
          <fgColor rgb="FFD9E1F2"/>
        </patternFill>
      </fill>
    </dxf>
    <dxf>
      <fill>
        <patternFill patternType="solid">
          <fgColor rgb="FF767171"/>
        </patternFill>
      </fill>
    </dxf>
    <dxf>
      <font>
        <color rgb="FF9C0006"/>
      </font>
      <fill>
        <patternFill>
          <bgColor rgb="FFFFC7CE"/>
        </patternFill>
      </fill>
    </dxf>
    <dxf>
      <font>
        <color rgb="FF767171"/>
      </font>
      <fill>
        <patternFill>
          <bgColor rgb="FFBFBFBF"/>
        </patternFill>
      </fill>
    </dxf>
    <dxf>
      <font>
        <color rgb="FF9C0006"/>
      </font>
      <fill>
        <patternFill>
          <bgColor rgb="FFFFC7CE"/>
        </patternFill>
      </fill>
    </dxf>
    <dxf>
      <fill>
        <patternFill patternType="solid">
          <fgColor rgb="FF4472C4"/>
        </patternFill>
      </fill>
    </dxf>
    <dxf>
      <fill>
        <patternFill patternType="solid">
          <fgColor rgb="FFFFFFFF"/>
        </patternFill>
      </fill>
    </dxf>
    <dxf>
      <fill>
        <patternFill patternType="solid">
          <fgColor rgb="FFFF0000"/>
        </patternFill>
      </fill>
    </dxf>
    <dxf>
      <fill>
        <patternFill patternType="solid">
          <fgColor rgb="FFF8CBAD"/>
        </patternFill>
      </fill>
    </dxf>
    <dxf>
      <fill>
        <patternFill patternType="solid">
          <fgColor rgb="FFFFF2CC"/>
        </patternFill>
      </fill>
    </dxf>
    <dxf>
      <fill>
        <patternFill patternType="solid">
          <fgColor rgb="FFC65911"/>
        </patternFill>
      </fill>
    </dxf>
    <dxf>
      <fill>
        <patternFill patternType="solid">
          <fgColor rgb="FF203864"/>
        </patternFill>
      </fill>
    </dxf>
    <dxf>
      <fill>
        <patternFill patternType="solid">
          <fgColor rgb="FF181818"/>
        </patternFill>
      </fill>
    </dxf>
    <dxf>
      <fill>
        <patternFill patternType="solid">
          <fgColor rgb="FF002060"/>
        </patternFill>
      </fill>
    </dxf>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767171"/>
      <rgbColor rgb="FFD9E1F2"/>
      <rgbColor rgb="FF993366"/>
      <rgbColor rgb="FFFFF2CC"/>
      <rgbColor rgb="FFDEEBF7"/>
      <rgbColor rgb="FF660066"/>
      <rgbColor rgb="FFFF8080"/>
      <rgbColor rgb="FF0563C1"/>
      <rgbColor rgb="FFD0CECE"/>
      <rgbColor rgb="FF000080"/>
      <rgbColor rgb="FFFF00FF"/>
      <rgbColor rgb="FFE7E6E6"/>
      <rgbColor rgb="FF00FFFF"/>
      <rgbColor rgb="FF800080"/>
      <rgbColor rgb="FF800000"/>
      <rgbColor rgb="FF008080"/>
      <rgbColor rgb="FF0000FF"/>
      <rgbColor rgb="FF00CCFF"/>
      <rgbColor rgb="FFE2F0D9"/>
      <rgbColor rgb="FFC6EFCE"/>
      <rgbColor rgb="FFFBE5D6"/>
      <rgbColor rgb="FFD9D9D9"/>
      <rgbColor rgb="FFF4B183"/>
      <rgbColor rgb="FFFFC7CE"/>
      <rgbColor rgb="FFF8CBAD"/>
      <rgbColor rgb="FF4472C4"/>
      <rgbColor rgb="FF33CCCC"/>
      <rgbColor rgb="FF99CC00"/>
      <rgbColor rgb="FFDAE3F3"/>
      <rgbColor rgb="FFFF9900"/>
      <rgbColor rgb="FFC65911"/>
      <rgbColor rgb="FF595959"/>
      <rgbColor rgb="FFA6A6A6"/>
      <rgbColor rgb="FF002060"/>
      <rgbColor rgb="FF339966"/>
      <rgbColor rgb="FF181818"/>
      <rgbColor rgb="FF333300"/>
      <rgbColor rgb="FF993300"/>
      <rgbColor rgb="FF993366"/>
      <rgbColor rgb="FF333399"/>
      <rgbColor rgb="FF20386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1.xml"/><Relationship Id="rId14" Type="http://schemas.openxmlformats.org/officeDocument/2006/relationships/externalLink" Target="externalLinks/externalLink2.xml"/><Relationship Id="rId15" Type="http://schemas.openxmlformats.org/officeDocument/2006/relationships/externalLink" Target="externalLinks/externalLink3.xml"/><Relationship Id="rId16" Type="http://schemas.openxmlformats.org/officeDocument/2006/relationships/externalLink" Target="externalLinks/externalLink4.xml"/><Relationship Id="rId17" Type="http://schemas.openxmlformats.org/officeDocument/2006/relationships/externalLink" Target="externalLinks/externalLink5.xml"/><Relationship Id="rId18" Type="http://schemas.openxmlformats.org/officeDocument/2006/relationships/externalLink" Target="externalLinks/externalLink6.xml"/><Relationship Id="rId19" Type="http://schemas.openxmlformats.org/officeDocument/2006/relationships/externalLink" Target="externalLinks/externalLink7.xml"/><Relationship Id="rId20" Type="http://schemas.openxmlformats.org/officeDocument/2006/relationships/externalLink" Target="externalLinks/externalLink8.xml"/><Relationship Id="rId2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76320</xdr:colOff>
      <xdr:row>1</xdr:row>
      <xdr:rowOff>104760</xdr:rowOff>
    </xdr:from>
    <xdr:to>
      <xdr:col>3</xdr:col>
      <xdr:colOff>153720</xdr:colOff>
      <xdr:row>7</xdr:row>
      <xdr:rowOff>18720</xdr:rowOff>
    </xdr:to>
    <xdr:pic>
      <xdr:nvPicPr>
        <xdr:cNvPr id="0" name="Picture 1" descr="Lloyds Banking Group"/>
        <xdr:cNvPicPr/>
      </xdr:nvPicPr>
      <xdr:blipFill>
        <a:blip r:embed="rId1"/>
        <a:stretch/>
      </xdr:blipFill>
      <xdr:spPr>
        <a:xfrm>
          <a:off x="680040" y="266760"/>
          <a:ext cx="1396440" cy="542520"/>
        </a:xfrm>
        <a:prstGeom prst="rect">
          <a:avLst/>
        </a:prstGeom>
        <a:ln w="9525">
          <a:noFill/>
        </a:ln>
      </xdr:spPr>
    </xdr:pic>
    <xdr:clientData/>
  </xdr:twoCellAnchor>
  <xdr:twoCellAnchor editAs="oneCell">
    <xdr:from>
      <xdr:col>7</xdr:col>
      <xdr:colOff>2883600</xdr:colOff>
      <xdr:row>1</xdr:row>
      <xdr:rowOff>69120</xdr:rowOff>
    </xdr:from>
    <xdr:to>
      <xdr:col>8</xdr:col>
      <xdr:colOff>484560</xdr:colOff>
      <xdr:row>7</xdr:row>
      <xdr:rowOff>29520</xdr:rowOff>
    </xdr:to>
    <xdr:pic>
      <xdr:nvPicPr>
        <xdr:cNvPr id="1" name="Picture 2" descr=""/>
        <xdr:cNvPicPr/>
      </xdr:nvPicPr>
      <xdr:blipFill>
        <a:blip r:embed="rId2"/>
        <a:stretch/>
      </xdr:blipFill>
      <xdr:spPr>
        <a:xfrm>
          <a:off x="8832960" y="231120"/>
          <a:ext cx="520560" cy="5889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6480</xdr:colOff>
      <xdr:row>1</xdr:row>
      <xdr:rowOff>120600</xdr:rowOff>
    </xdr:from>
    <xdr:to>
      <xdr:col>19</xdr:col>
      <xdr:colOff>266400</xdr:colOff>
      <xdr:row>42</xdr:row>
      <xdr:rowOff>149040</xdr:rowOff>
    </xdr:to>
    <xdr:pic>
      <xdr:nvPicPr>
        <xdr:cNvPr id="2" name="Picture 1" descr=""/>
        <xdr:cNvPicPr/>
      </xdr:nvPicPr>
      <xdr:blipFill>
        <a:blip r:embed="rId1"/>
        <a:stretch/>
      </xdr:blipFill>
      <xdr:spPr>
        <a:xfrm>
          <a:off x="606600" y="301680"/>
          <a:ext cx="11061360" cy="744840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28440</xdr:colOff>
      <xdr:row>17</xdr:row>
      <xdr:rowOff>66600</xdr:rowOff>
    </xdr:from>
    <xdr:to>
      <xdr:col>13</xdr:col>
      <xdr:colOff>142560</xdr:colOff>
      <xdr:row>19</xdr:row>
      <xdr:rowOff>180360</xdr:rowOff>
    </xdr:to>
    <xdr:sp>
      <xdr:nvSpPr>
        <xdr:cNvPr id="3" name="TextBox 1"/>
        <xdr:cNvSpPr/>
      </xdr:nvSpPr>
      <xdr:spPr>
        <a:xfrm>
          <a:off x="12473280" y="4390920"/>
          <a:ext cx="4332960" cy="475920"/>
        </a:xfrm>
        <a:prstGeom prst="rect">
          <a:avLst/>
        </a:prstGeom>
        <a:solidFill>
          <a:schemeClr val="lt1"/>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a:solidFill>
                <a:schemeClr val="dk1"/>
              </a:solidFill>
              <a:latin typeface="Calibri"/>
            </a:rPr>
            <a:t>Only the "ChangeType" value is required to be mapped beyond the Staging layer.</a:t>
          </a:r>
          <a:endParaRPr b="0" lang="en-GB"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257040</xdr:colOff>
      <xdr:row>0</xdr:row>
      <xdr:rowOff>162000</xdr:rowOff>
    </xdr:from>
    <xdr:to>
      <xdr:col>3</xdr:col>
      <xdr:colOff>437760</xdr:colOff>
      <xdr:row>2</xdr:row>
      <xdr:rowOff>237960</xdr:rowOff>
    </xdr:to>
    <xdr:sp>
      <xdr:nvSpPr>
        <xdr:cNvPr id="4" name="TextBox 1"/>
        <xdr:cNvSpPr/>
      </xdr:nvSpPr>
      <xdr:spPr>
        <a:xfrm>
          <a:off x="257040" y="162000"/>
          <a:ext cx="5708520" cy="456840"/>
        </a:xfrm>
        <a:prstGeom prst="rect">
          <a:avLst/>
        </a:prstGeom>
        <a:solidFill>
          <a:schemeClr val="lt1"/>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n-GB" sz="1100" spc="-1" strike="noStrike">
              <a:solidFill>
                <a:schemeClr val="dk1"/>
              </a:solidFill>
              <a:latin typeface="Calibri"/>
            </a:rPr>
            <a:t>Data on this sheet has been taken from the frozen data master worbook [Frozen_Data Master Workbook - LBG V1_PI2 20_JAN.xlsx]</a:t>
          </a:r>
          <a:endParaRPr b="0" lang="en-GB" sz="1100" spc="-1" strike="noStrike">
            <a:latin typeface="Times New Roman"/>
          </a:endParaRPr>
        </a:p>
        <a:p>
          <a:pPr>
            <a:lnSpc>
              <a:spcPct val="100000"/>
            </a:lnSpc>
            <a:tabLst>
              <a:tab algn="l" pos="0"/>
            </a:tabLst>
          </a:pPr>
          <a:endParaRPr b="0" lang="en-GB" sz="110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https://m.methodology.accenture.com/Durgesh/Method/Q1-FY14/Data%20Migration/Attachment/sample/sample%20cleansed/Archiving%20Requirements%20Sample.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B:/CIB/Center%201980/Reporting%20Repository/CMP/New%20AFS%20CLO%20Product/Facility%20Types%20FINAL%202008.xls"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https://m.methodology.accenture.com/hybrid_agile/amt.adm.exres/templates/Product%20Backlog%20Template.xlsm"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https://ts.accenture.com/sites/U.S.BankSBBTOMnCino/Shared%20Documents/General/03%20Functional/Deliverables/6.2%20-%20Cost%20Estimate/US%20Bank%20Estimates_v1.0.xlsb" TargetMode="External"/>
</Relationships>
</file>

<file path=xl/externalLinks/_rels/externalLink5.xml.rels><?xml version="1.0" encoding="UTF-8"?>
<Relationships xmlns="http://schemas.openxmlformats.org/package/2006/relationships"><Relationship Id="rId1" Type="http://schemas.openxmlformats.org/officeDocument/2006/relationships/externalLinkPath" Target="https://m.methodology.accenture.com/Users/r.meharwade/Documents/SharePoint%20Drafts/Backlogs/From%20Agile%20Methodology/Solution%20Backlog%20Template.xls" TargetMode="External"/>
</Relationships>
</file>

<file path=xl/externalLinks/_rels/externalLink6.xml.rels><?xml version="1.0" encoding="UTF-8"?>
<Relationships xmlns="http://schemas.openxmlformats.org/package/2006/relationships"><Relationship Id="rId1" Type="http://schemas.openxmlformats.org/officeDocument/2006/relationships/externalLinkPath" Target="file://9CBB73BE/Business%20Rules%20Documentation%20Template%20%20working%20copy%20with%20highlights.xlsx" TargetMode="External"/>
</Relationships>
</file>

<file path=xl/externalLinks/_rels/externalLink7.xml.rels><?xml version="1.0" encoding="UTF-8"?>
<Relationships xmlns="http://schemas.openxmlformats.org/package/2006/relationships"><Relationship Id="rId1" Type="http://schemas.openxmlformats.org/officeDocument/2006/relationships/externalLinkPath" Target="http://www.teampbbi.com/DOCUME~1/rrice/LOCALS~1/Temp/Temporary%20Directory%201%20for%20New%20Methodology%20Config%20Workbook.zip/Methodology/Ashland%20Requirements_Prioritized%20em%20v.2.xls" TargetMode="External"/>
</Relationships>
</file>

<file path=xl/externalLinks/_rels/externalLink8.xml.rels><?xml version="1.0" encoding="UTF-8"?>
<Relationships xmlns="http://schemas.openxmlformats.org/package/2006/relationships"><Relationship Id="rId1" Type="http://schemas.openxmlformats.org/officeDocument/2006/relationships/externalLinkPath" Target="../../../../../../O:/SRC-Data%20Feeds/STAGING/Dun%20and%20Bradstreet%20Stage%201%20Data%20Attribute%20Details%20(DAD)%20v1.4.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ystem"/>
      <sheetName val="Cover Sheet"/>
      <sheetName val="Analysis Guideline"/>
      <sheetName val="GI_General Information"/>
      <sheetName val="CO_Contracts"/>
      <sheetName val="TI_Technical Information"/>
      <sheetName val="LR_Legal Requirements_Country A"/>
      <sheetName val="LR_Legal Requirements_Country B"/>
      <sheetName val="LR_Legal Requirements_other"/>
      <sheetName val="BR_Regulatory_Business_Requirem"/>
      <sheetName val="NR_Non Regulatory_Business_Req"/>
      <sheetName val="AP_Archive"/>
      <sheetName val="BA_Backup"/>
      <sheetName val="md_Language"/>
      <sheetName val="md_CommandBar"/>
      <sheetName val="WA_Wave"/>
      <sheetName val="Quality Check"/>
      <sheetName val="Revision History"/>
      <sheetName val="technic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07 Facility Type Definitions"/>
      <sheetName val="Dropdown List"/>
      <sheetName val="Data Lists"/>
      <sheetName val="Sheet1"/>
      <sheetName val="Sheet2"/>
      <sheetName val="Picklist Value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Instructions"/>
      <sheetName val="Tab Description"/>
      <sheetName val="Definitions"/>
      <sheetName val="Release Planning"/>
      <sheetName val="Product Backlog"/>
      <sheetName val="Product Backlog Details"/>
      <sheetName val="Burn Down Charts"/>
      <sheetName val="Burn Up Chart"/>
      <sheetName val="Non Functional Reqs"/>
      <sheetName val="Revision History"/>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structions"/>
      <sheetName val="Key Assumptions"/>
      <sheetName val="Scope"/>
      <sheetName val="Inventory"/>
      <sheetName val="Remaining Factors"/>
      <sheetName val="Complexity"/>
      <sheetName val="Estimate"/>
      <sheetName val="raw_data2"/>
      <sheetName val="Reporting"/>
      <sheetName val="Factor Summary"/>
      <sheetName val="raw_data"/>
      <sheetName val="table_data"/>
      <sheetName val="Profiler"/>
      <sheetName val="Comparison"/>
      <sheetName val="Role %"/>
      <sheetName val="Scope Formulas"/>
      <sheetName val="Interim Result"/>
      <sheetName val="Allocate"/>
      <sheetName val="Confi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Instructions"/>
      <sheetName val="Tab Description"/>
      <sheetName val="Definitions"/>
      <sheetName val="Solution-Release Status"/>
      <sheetName val="Status by Sprint"/>
      <sheetName val="Non Functional Reqs"/>
      <sheetName val="Mgmt Support"/>
      <sheetName val="Backlog"/>
      <sheetName val="08-S1"/>
      <sheetName val="Sprint Template"/>
      <sheetName val="Release Planning"/>
      <sheetName val="Capacity"/>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hange Log"/>
      <sheetName val="Questions"/>
      <sheetName val="Document Logic"/>
      <sheetName val="Reference"/>
      <sheetName val="Sheet1"/>
    </sheetNames>
    <sheetDataSet>
      <sheetData sheetId="0"/>
      <sheetData sheetId="1"/>
      <sheetData sheetId="2"/>
      <sheetData sheetId="3"/>
      <sheetData sheetId="4"/>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Requirements Summary"/>
      <sheetName val="Express Care Requirements"/>
      <sheetName val="Requirement Issues"/>
      <sheetName val="Requirement Type Description"/>
      <sheetName val="Business Priority Description"/>
      <sheetName val="Issues Status"/>
      <sheetName val="Lockdown Picklist"/>
      <sheetName val="Scope Description"/>
      <sheetName val="FRD - Metadata"/>
    </sheetNames>
    <sheetDataSet>
      <sheetData sheetId="0"/>
      <sheetData sheetId="1"/>
      <sheetData sheetId="2"/>
      <sheetData sheetId="3"/>
      <sheetData sheetId="4"/>
      <sheetData sheetId="5"/>
      <sheetData sheetId="6"/>
      <sheetData sheetId="7"/>
      <sheetData sheetId="8"/>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Version Control"/>
      <sheetName val="Inputs"/>
      <sheetName val="Table List"/>
      <sheetName val="Attributes"/>
      <sheetName val="FILTERS"/>
      <sheetName val="Mapping_Sheet"/>
      <sheetName val="DataType Map"/>
      <sheetName val="Errors"/>
      <sheetName val="Metadata"/>
      <sheetName val="BIRT_LOV_COUNTRY_CODES"/>
    </sheetNames>
    <sheetDataSet>
      <sheetData sheetId="0"/>
      <sheetData sheetId="1"/>
      <sheetData sheetId="2"/>
      <sheetData sheetId="3"/>
      <sheetData sheetId="4"/>
      <sheetData sheetId="5"/>
      <sheetData sheetId="6"/>
      <sheetData sheetId="7"/>
      <sheetData sheetId="8"/>
      <sheetData sheetId="9"/>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7.xml"/><Relationship Id="rId3"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A6A6A6"/>
    <pageSetUpPr fitToPage="false"/>
  </sheetPr>
  <dimension ref="B1:I54"/>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K26" activeCellId="1" sqref="Z1:AO2 K26"/>
    </sheetView>
  </sheetViews>
  <sheetFormatPr defaultColWidth="8.5703125" defaultRowHeight="12" zeroHeight="false" outlineLevelRow="0" outlineLevelCol="0"/>
  <cols>
    <col collapsed="false" customWidth="false" hidden="false" outlineLevel="0" max="2" min="1" style="1" width="8.57"/>
    <col collapsed="false" customWidth="true" hidden="false" outlineLevel="0" max="3" min="3" style="1" width="10.14"/>
    <col collapsed="false" customWidth="true" hidden="false" outlineLevel="0" max="4" min="4" style="1" width="11.43"/>
    <col collapsed="false" customWidth="false" hidden="false" outlineLevel="0" max="6" min="5" style="1" width="8.57"/>
    <col collapsed="false" customWidth="true" hidden="false" outlineLevel="0" max="7" min="7" style="1" width="28.57"/>
    <col collapsed="false" customWidth="true" hidden="false" outlineLevel="0" max="8" min="8" style="1" width="41.42"/>
    <col collapsed="false" customWidth="false" hidden="false" outlineLevel="0" max="16384" min="9" style="1" width="8.57"/>
  </cols>
  <sheetData>
    <row r="1" customFormat="false" ht="12.75" hidden="false" customHeight="false" outlineLevel="0" collapsed="false"/>
    <row r="2" customFormat="false" ht="13.5" hidden="false" customHeight="true" outlineLevel="0" collapsed="false">
      <c r="B2" s="2"/>
      <c r="C2" s="3"/>
      <c r="D2" s="3"/>
      <c r="E2" s="3"/>
      <c r="F2" s="3"/>
      <c r="G2" s="3"/>
      <c r="H2" s="3"/>
      <c r="I2" s="4"/>
    </row>
    <row r="3" customFormat="false" ht="5.25" hidden="false" customHeight="true" outlineLevel="0" collapsed="false">
      <c r="B3" s="5"/>
      <c r="I3" s="6"/>
    </row>
    <row r="4" customFormat="false" ht="5.25" hidden="false" customHeight="true" outlineLevel="0" collapsed="false">
      <c r="B4" s="5"/>
      <c r="I4" s="6"/>
    </row>
    <row r="5" customFormat="false" ht="5.25" hidden="false" customHeight="true" outlineLevel="0" collapsed="false">
      <c r="B5" s="5"/>
      <c r="I5" s="6"/>
    </row>
    <row r="6" customFormat="false" ht="5.25" hidden="false" customHeight="true" outlineLevel="0" collapsed="false">
      <c r="B6" s="5"/>
      <c r="I6" s="6"/>
    </row>
    <row r="7" customFormat="false" ht="15" hidden="false" customHeight="false" outlineLevel="0" collapsed="false">
      <c r="B7" s="5"/>
      <c r="C7" s="7" t="s">
        <v>0</v>
      </c>
      <c r="D7" s="7"/>
      <c r="E7" s="7"/>
      <c r="F7" s="7"/>
      <c r="G7" s="7"/>
      <c r="H7" s="7"/>
      <c r="I7" s="6"/>
    </row>
    <row r="8" customFormat="false" ht="15" hidden="false" customHeight="false" outlineLevel="0" collapsed="false">
      <c r="B8" s="5"/>
      <c r="C8" s="8"/>
      <c r="D8" s="9"/>
      <c r="E8" s="10"/>
      <c r="F8" s="10"/>
      <c r="G8" s="10"/>
      <c r="H8" s="10"/>
      <c r="I8" s="6"/>
    </row>
    <row r="9" customFormat="false" ht="12" hidden="false" customHeight="true" outlineLevel="0" collapsed="false">
      <c r="B9" s="5"/>
      <c r="C9" s="11" t="s">
        <v>1</v>
      </c>
      <c r="D9" s="11" t="s">
        <v>2</v>
      </c>
      <c r="E9" s="11" t="s">
        <v>3</v>
      </c>
      <c r="F9" s="11" t="s">
        <v>4</v>
      </c>
      <c r="G9" s="12" t="s">
        <v>5</v>
      </c>
      <c r="H9" s="12"/>
      <c r="I9" s="6"/>
    </row>
    <row r="10" customFormat="false" ht="19.5" hidden="false" customHeight="true" outlineLevel="0" collapsed="false">
      <c r="B10" s="13"/>
      <c r="C10" s="14" t="n">
        <v>45035</v>
      </c>
      <c r="D10" s="15" t="s">
        <v>6</v>
      </c>
      <c r="E10" s="15" t="s">
        <v>7</v>
      </c>
      <c r="F10" s="16" t="s">
        <v>8</v>
      </c>
      <c r="G10" s="17" t="s">
        <v>9</v>
      </c>
      <c r="H10" s="17"/>
      <c r="I10" s="18"/>
    </row>
    <row r="11" customFormat="false" ht="12" hidden="false" customHeight="false" outlineLevel="0" collapsed="false">
      <c r="B11" s="13"/>
      <c r="C11" s="14"/>
      <c r="D11" s="15"/>
      <c r="E11" s="15"/>
      <c r="F11" s="16"/>
      <c r="G11" s="17"/>
      <c r="H11" s="17"/>
      <c r="I11" s="18"/>
    </row>
    <row r="12" customFormat="false" ht="12" hidden="false" customHeight="false" outlineLevel="0" collapsed="false">
      <c r="B12" s="13"/>
      <c r="C12" s="14"/>
      <c r="D12" s="15"/>
      <c r="E12" s="15"/>
      <c r="F12" s="16"/>
      <c r="G12" s="17"/>
      <c r="H12" s="17"/>
      <c r="I12" s="18"/>
    </row>
    <row r="13" customFormat="false" ht="12" hidden="false" customHeight="false" outlineLevel="0" collapsed="false">
      <c r="B13" s="13"/>
      <c r="C13" s="19"/>
      <c r="D13" s="15"/>
      <c r="E13" s="15"/>
      <c r="F13" s="16"/>
      <c r="G13" s="17"/>
      <c r="H13" s="17"/>
      <c r="I13" s="18"/>
    </row>
    <row r="14" customFormat="false" ht="12" hidden="false" customHeight="false" outlineLevel="0" collapsed="false">
      <c r="B14" s="13"/>
      <c r="C14" s="19"/>
      <c r="D14" s="15"/>
      <c r="E14" s="15"/>
      <c r="F14" s="16"/>
      <c r="G14" s="17"/>
      <c r="H14" s="17"/>
      <c r="I14" s="18"/>
    </row>
    <row r="15" customFormat="false" ht="12" hidden="false" customHeight="false" outlineLevel="0" collapsed="false">
      <c r="B15" s="13"/>
      <c r="C15" s="19"/>
      <c r="D15" s="15"/>
      <c r="E15" s="15"/>
      <c r="F15" s="16"/>
      <c r="G15" s="17"/>
      <c r="H15" s="17"/>
      <c r="I15" s="18"/>
    </row>
    <row r="16" customFormat="false" ht="12" hidden="false" customHeight="false" outlineLevel="0" collapsed="false">
      <c r="B16" s="13"/>
      <c r="C16" s="19"/>
      <c r="D16" s="15"/>
      <c r="E16" s="15"/>
      <c r="F16" s="16"/>
      <c r="G16" s="17"/>
      <c r="H16" s="17"/>
      <c r="I16" s="18"/>
    </row>
    <row r="17" customFormat="false" ht="12" hidden="false" customHeight="false" outlineLevel="0" collapsed="false">
      <c r="B17" s="13"/>
      <c r="C17" s="19"/>
      <c r="D17" s="15"/>
      <c r="E17" s="15"/>
      <c r="F17" s="16"/>
      <c r="G17" s="17"/>
      <c r="H17" s="17"/>
      <c r="I17" s="18"/>
    </row>
    <row r="18" customFormat="false" ht="12" hidden="false" customHeight="false" outlineLevel="0" collapsed="false">
      <c r="B18" s="13"/>
      <c r="C18" s="19"/>
      <c r="D18" s="15"/>
      <c r="E18" s="15"/>
      <c r="F18" s="16"/>
      <c r="G18" s="17"/>
      <c r="H18" s="17"/>
      <c r="I18" s="18"/>
    </row>
    <row r="19" customFormat="false" ht="12" hidden="false" customHeight="false" outlineLevel="0" collapsed="false">
      <c r="B19" s="13"/>
      <c r="C19" s="19"/>
      <c r="D19" s="15"/>
      <c r="E19" s="15"/>
      <c r="F19" s="16"/>
      <c r="G19" s="17"/>
      <c r="H19" s="17"/>
      <c r="I19" s="18"/>
    </row>
    <row r="20" customFormat="false" ht="12" hidden="false" customHeight="false" outlineLevel="0" collapsed="false">
      <c r="B20" s="13"/>
      <c r="C20" s="19"/>
      <c r="D20" s="15"/>
      <c r="E20" s="15"/>
      <c r="F20" s="16"/>
      <c r="G20" s="17"/>
      <c r="H20" s="17"/>
      <c r="I20" s="18"/>
    </row>
    <row r="21" customFormat="false" ht="12" hidden="false" customHeight="false" outlineLevel="0" collapsed="false">
      <c r="B21" s="13"/>
      <c r="C21" s="19"/>
      <c r="D21" s="15"/>
      <c r="E21" s="15"/>
      <c r="F21" s="16"/>
      <c r="G21" s="17"/>
      <c r="H21" s="17"/>
      <c r="I21" s="18"/>
    </row>
    <row r="22" customFormat="false" ht="12" hidden="false" customHeight="false" outlineLevel="0" collapsed="false">
      <c r="B22" s="13"/>
      <c r="C22" s="19"/>
      <c r="D22" s="15"/>
      <c r="E22" s="15"/>
      <c r="F22" s="16"/>
      <c r="G22" s="17"/>
      <c r="H22" s="17"/>
      <c r="I22" s="18"/>
    </row>
    <row r="23" customFormat="false" ht="12" hidden="false" customHeight="false" outlineLevel="0" collapsed="false">
      <c r="B23" s="13"/>
      <c r="C23" s="20"/>
      <c r="D23" s="21"/>
      <c r="E23" s="21"/>
      <c r="F23" s="22"/>
      <c r="G23" s="23"/>
      <c r="H23" s="23"/>
      <c r="I23" s="18"/>
    </row>
    <row r="24" customFormat="false" ht="12" hidden="false" customHeight="false" outlineLevel="0" collapsed="false">
      <c r="B24" s="5"/>
      <c r="I24" s="6"/>
    </row>
    <row r="25" customFormat="false" ht="12" hidden="false" customHeight="false" outlineLevel="0" collapsed="false">
      <c r="B25" s="5"/>
      <c r="C25" s="24" t="s">
        <v>10</v>
      </c>
      <c r="D25" s="24"/>
      <c r="E25" s="24"/>
      <c r="F25" s="24"/>
      <c r="G25" s="24"/>
      <c r="H25" s="24"/>
      <c r="I25" s="6"/>
    </row>
    <row r="26" customFormat="false" ht="26.25" hidden="false" customHeight="true" outlineLevel="0" collapsed="false">
      <c r="B26" s="5"/>
      <c r="C26" s="25"/>
      <c r="D26" s="25"/>
      <c r="E26" s="26" t="s">
        <v>11</v>
      </c>
      <c r="F26" s="26"/>
      <c r="G26" s="26"/>
      <c r="H26" s="26"/>
      <c r="I26" s="6"/>
    </row>
    <row r="27" customFormat="false" ht="12" hidden="false" customHeight="false" outlineLevel="0" collapsed="false">
      <c r="B27" s="5"/>
      <c r="C27" s="25"/>
      <c r="D27" s="25"/>
      <c r="E27" s="25"/>
      <c r="F27" s="25"/>
      <c r="G27" s="25"/>
      <c r="I27" s="6"/>
    </row>
    <row r="28" customFormat="false" ht="12" hidden="false" customHeight="false" outlineLevel="0" collapsed="false">
      <c r="B28" s="5"/>
      <c r="C28" s="27" t="s">
        <v>12</v>
      </c>
      <c r="D28" s="25"/>
      <c r="E28" s="25"/>
      <c r="F28" s="25"/>
      <c r="G28" s="25"/>
      <c r="I28" s="6"/>
    </row>
    <row r="29" customFormat="false" ht="12" hidden="false" customHeight="true" outlineLevel="0" collapsed="false">
      <c r="B29" s="5"/>
      <c r="C29" s="25"/>
      <c r="D29" s="26" t="s">
        <v>13</v>
      </c>
      <c r="E29" s="26"/>
      <c r="F29" s="26"/>
      <c r="G29" s="26"/>
      <c r="H29" s="26"/>
      <c r="I29" s="6"/>
    </row>
    <row r="30" customFormat="false" ht="12" hidden="false" customHeight="true" outlineLevel="0" collapsed="false">
      <c r="B30" s="5"/>
      <c r="C30" s="25"/>
      <c r="D30" s="28"/>
      <c r="E30" s="26" t="s">
        <v>14</v>
      </c>
      <c r="F30" s="26"/>
      <c r="G30" s="26"/>
      <c r="H30" s="26"/>
      <c r="I30" s="6"/>
    </row>
    <row r="31" customFormat="false" ht="12" hidden="false" customHeight="true" outlineLevel="0" collapsed="false">
      <c r="B31" s="5"/>
      <c r="C31" s="25"/>
      <c r="D31" s="28"/>
      <c r="E31" s="26" t="s">
        <v>15</v>
      </c>
      <c r="F31" s="26"/>
      <c r="G31" s="26"/>
      <c r="H31" s="26"/>
      <c r="I31" s="6"/>
    </row>
    <row r="32" customFormat="false" ht="12" hidden="false" customHeight="true" outlineLevel="0" collapsed="false">
      <c r="B32" s="5"/>
      <c r="C32" s="25"/>
      <c r="D32" s="28"/>
      <c r="E32" s="26" t="s">
        <v>16</v>
      </c>
      <c r="F32" s="26"/>
      <c r="G32" s="26"/>
      <c r="H32" s="26"/>
      <c r="I32" s="6"/>
    </row>
    <row r="33" customFormat="false" ht="12" hidden="false" customHeight="true" outlineLevel="0" collapsed="false">
      <c r="B33" s="5"/>
      <c r="C33" s="25"/>
      <c r="D33" s="28"/>
      <c r="E33" s="29" t="s">
        <v>17</v>
      </c>
      <c r="F33" s="29"/>
      <c r="G33" s="29"/>
      <c r="H33" s="29"/>
      <c r="I33" s="6"/>
    </row>
    <row r="34" customFormat="false" ht="12" hidden="false" customHeight="false" outlineLevel="0" collapsed="false">
      <c r="B34" s="5"/>
      <c r="C34" s="25"/>
      <c r="D34" s="28"/>
      <c r="E34" s="26"/>
      <c r="F34" s="26"/>
      <c r="G34" s="26"/>
      <c r="H34" s="26"/>
      <c r="I34" s="6"/>
    </row>
    <row r="35" customFormat="false" ht="12" hidden="false" customHeight="false" outlineLevel="0" collapsed="false">
      <c r="B35" s="5"/>
      <c r="C35" s="25"/>
      <c r="D35" s="28"/>
      <c r="E35" s="29"/>
      <c r="F35" s="29"/>
      <c r="G35" s="29"/>
      <c r="H35" s="29"/>
      <c r="I35" s="6"/>
    </row>
    <row r="36" customFormat="false" ht="12" hidden="false" customHeight="false" outlineLevel="0" collapsed="false">
      <c r="B36" s="5"/>
      <c r="C36" s="25"/>
      <c r="D36" s="28"/>
      <c r="E36" s="28"/>
      <c r="F36" s="28"/>
      <c r="G36" s="28"/>
      <c r="H36" s="28"/>
      <c r="I36" s="6"/>
    </row>
    <row r="37" customFormat="false" ht="12" hidden="false" customHeight="false" outlineLevel="0" collapsed="false">
      <c r="B37" s="5"/>
      <c r="C37" s="27" t="s">
        <v>18</v>
      </c>
      <c r="D37" s="30"/>
      <c r="E37" s="30"/>
      <c r="F37" s="30"/>
      <c r="G37" s="30"/>
      <c r="H37" s="31"/>
      <c r="I37" s="6"/>
    </row>
    <row r="38" customFormat="false" ht="55.5" hidden="false" customHeight="true" outlineLevel="0" collapsed="false">
      <c r="B38" s="5"/>
      <c r="C38" s="32" t="n">
        <v>1</v>
      </c>
      <c r="D38" s="26" t="s">
        <v>19</v>
      </c>
      <c r="E38" s="26"/>
      <c r="F38" s="26"/>
      <c r="G38" s="26"/>
      <c r="H38" s="26"/>
      <c r="I38" s="6"/>
    </row>
    <row r="39" customFormat="false" ht="24" hidden="false" customHeight="true" outlineLevel="0" collapsed="false">
      <c r="B39" s="5"/>
      <c r="C39" s="32" t="n">
        <v>2</v>
      </c>
      <c r="D39" s="26" t="s">
        <v>20</v>
      </c>
      <c r="E39" s="26"/>
      <c r="F39" s="26"/>
      <c r="G39" s="26"/>
      <c r="H39" s="26"/>
      <c r="I39" s="6"/>
    </row>
    <row r="40" customFormat="false" ht="12" hidden="false" customHeight="true" outlineLevel="0" collapsed="false">
      <c r="B40" s="5"/>
      <c r="C40" s="33" t="n">
        <v>3</v>
      </c>
      <c r="D40" s="26" t="s">
        <v>21</v>
      </c>
      <c r="E40" s="26"/>
      <c r="F40" s="26"/>
      <c r="G40" s="26"/>
      <c r="H40" s="26"/>
      <c r="I40" s="6"/>
    </row>
    <row r="41" customFormat="false" ht="12.75" hidden="false" customHeight="false" outlineLevel="0" collapsed="false">
      <c r="B41" s="34"/>
      <c r="C41" s="35"/>
      <c r="D41" s="35"/>
      <c r="E41" s="35"/>
      <c r="F41" s="35"/>
      <c r="G41" s="35"/>
      <c r="H41" s="35"/>
      <c r="I41" s="36"/>
    </row>
    <row r="42" customFormat="false" ht="12.75" hidden="false" customHeight="false" outlineLevel="0" collapsed="false">
      <c r="C42" s="37"/>
      <c r="D42" s="38"/>
      <c r="E42" s="38"/>
      <c r="F42" s="39"/>
    </row>
    <row r="43" customFormat="false" ht="14.25" hidden="false" customHeight="false" outlineLevel="0" collapsed="false">
      <c r="C43" s="38"/>
      <c r="D43" s="40"/>
      <c r="E43" s="38"/>
      <c r="F43" s="39"/>
    </row>
    <row r="44" customFormat="false" ht="12.75" hidden="false" customHeight="false" outlineLevel="0" collapsed="false">
      <c r="C44" s="38"/>
      <c r="D44" s="38"/>
      <c r="E44" s="38"/>
      <c r="F44" s="39"/>
    </row>
    <row r="45" customFormat="false" ht="12.75" hidden="false" customHeight="false" outlineLevel="0" collapsed="false">
      <c r="C45" s="38"/>
      <c r="D45" s="38"/>
      <c r="E45" s="38"/>
      <c r="F45" s="39"/>
    </row>
    <row r="46" customFormat="false" ht="12.75" hidden="false" customHeight="false" outlineLevel="0" collapsed="false">
      <c r="C46" s="38"/>
      <c r="D46" s="38"/>
      <c r="E46" s="38"/>
      <c r="F46" s="39"/>
    </row>
    <row r="47" customFormat="false" ht="12.75" hidden="false" customHeight="false" outlineLevel="0" collapsed="false">
      <c r="C47" s="38"/>
      <c r="D47" s="38"/>
      <c r="E47" s="38"/>
      <c r="F47" s="39"/>
    </row>
    <row r="48" customFormat="false" ht="12.75" hidden="false" customHeight="false" outlineLevel="0" collapsed="false">
      <c r="C48" s="38"/>
      <c r="D48" s="38"/>
      <c r="E48" s="41"/>
      <c r="F48" s="41"/>
      <c r="G48" s="41"/>
    </row>
    <row r="49" customFormat="false" ht="12.75" hidden="false" customHeight="false" outlineLevel="0" collapsed="false">
      <c r="C49" s="38"/>
      <c r="D49" s="38"/>
      <c r="E49" s="41"/>
      <c r="F49" s="41"/>
      <c r="G49" s="41"/>
    </row>
    <row r="50" customFormat="false" ht="12.75" hidden="false" customHeight="false" outlineLevel="0" collapsed="false">
      <c r="C50" s="38"/>
      <c r="D50" s="38"/>
      <c r="E50" s="41"/>
      <c r="F50" s="41"/>
      <c r="G50" s="41"/>
    </row>
    <row r="51" customFormat="false" ht="12.75" hidden="false" customHeight="false" outlineLevel="0" collapsed="false">
      <c r="C51" s="38"/>
      <c r="D51" s="38"/>
      <c r="E51" s="38"/>
      <c r="F51" s="39"/>
    </row>
    <row r="52" customFormat="false" ht="12.75" hidden="false" customHeight="false" outlineLevel="0" collapsed="false">
      <c r="C52" s="38"/>
      <c r="D52" s="38"/>
      <c r="E52" s="38"/>
      <c r="F52" s="39"/>
    </row>
    <row r="53" customFormat="false" ht="12.75" hidden="false" customHeight="false" outlineLevel="0" collapsed="false">
      <c r="C53" s="38"/>
      <c r="D53" s="38"/>
      <c r="E53" s="38"/>
      <c r="F53" s="39"/>
    </row>
    <row r="54" customFormat="false" ht="12.75" hidden="false" customHeight="false" outlineLevel="0" collapsed="false">
      <c r="C54" s="42"/>
      <c r="D54" s="42"/>
      <c r="E54" s="42"/>
      <c r="F54" s="43"/>
    </row>
  </sheetData>
  <mergeCells count="30">
    <mergeCell ref="C7:H7"/>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C25:H25"/>
    <mergeCell ref="E26:H26"/>
    <mergeCell ref="D29:H29"/>
    <mergeCell ref="E30:H30"/>
    <mergeCell ref="E31:H31"/>
    <mergeCell ref="E32:H32"/>
    <mergeCell ref="E33:H33"/>
    <mergeCell ref="E34:H34"/>
    <mergeCell ref="E35:H35"/>
    <mergeCell ref="D38:H38"/>
    <mergeCell ref="D39:H39"/>
    <mergeCell ref="D40:H40"/>
    <mergeCell ref="E48:G48"/>
    <mergeCell ref="E49:G49"/>
    <mergeCell ref="E50:G50"/>
  </mergeCell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3:AT346"/>
  <sheetViews>
    <sheetView showFormulas="false" showGridLines="true" showRowColHeaders="true" showZeros="true" rightToLeft="false" tabSelected="false" showOutlineSymbols="true" defaultGridColor="true" view="normal" topLeftCell="AD1" colorId="64" zoomScale="100" zoomScaleNormal="100" zoomScalePageLayoutView="100" workbookViewId="0">
      <pane xSplit="0" ySplit="4" topLeftCell="A5" activePane="bottomLeft" state="frozen"/>
      <selection pane="topLeft" activeCell="AD1" activeCellId="0" sqref="AD1"/>
      <selection pane="bottomLeft" activeCell="AG11" activeCellId="1" sqref="Z1:AO2 AG11"/>
    </sheetView>
  </sheetViews>
  <sheetFormatPr defaultColWidth="8.515625" defaultRowHeight="15" zeroHeight="false" outlineLevelRow="0" outlineLevelCol="0"/>
  <cols>
    <col collapsed="false" customWidth="true" hidden="false" outlineLevel="0" max="1" min="1" style="51" width="20"/>
    <col collapsed="false" customWidth="true" hidden="false" outlineLevel="0" max="2" min="2" style="0" width="51.86"/>
    <col collapsed="false" customWidth="true" hidden="false" outlineLevel="0" max="3" min="3" style="0" width="6.57"/>
    <col collapsed="false" customWidth="true" hidden="false" outlineLevel="0" max="4" min="4" style="0" width="9.14"/>
    <col collapsed="false" customWidth="true" hidden="false" outlineLevel="0" max="5" min="5" style="0" width="7.86"/>
    <col collapsed="false" customWidth="true" hidden="false" outlineLevel="0" max="6" min="6" style="0" width="14.71"/>
    <col collapsed="false" customWidth="true" hidden="false" outlineLevel="0" max="7" min="7" style="0" width="17.42"/>
    <col collapsed="false" customWidth="true" hidden="false" outlineLevel="0" max="8" min="8" style="0" width="10"/>
    <col collapsed="false" customWidth="true" hidden="false" outlineLevel="0" max="9" min="9" style="0" width="17.57"/>
    <col collapsed="false" customWidth="true" hidden="false" outlineLevel="0" max="10" min="10" style="0" width="20.57"/>
    <col collapsed="false" customWidth="true" hidden="false" outlineLevel="0" max="11" min="11" style="0" width="33.14"/>
    <col collapsed="false" customWidth="true" hidden="false" outlineLevel="0" max="12" min="12" style="0" width="65.57"/>
    <col collapsed="false" customWidth="true" hidden="false" outlineLevel="0" max="35" min="13" style="0" width="23.86"/>
    <col collapsed="false" customWidth="true" hidden="false" outlineLevel="0" max="36" min="36" style="0" width="19.86"/>
    <col collapsed="false" customWidth="true" hidden="false" outlineLevel="0" max="37" min="37" style="0" width="21"/>
    <col collapsed="false" customWidth="true" hidden="false" outlineLevel="0" max="38" min="38" style="0" width="19.86"/>
    <col collapsed="false" customWidth="true" hidden="false" outlineLevel="0" max="39" min="39" style="0" width="17.86"/>
    <col collapsed="false" customWidth="true" hidden="false" outlineLevel="0" max="40" min="40" style="0" width="22.86"/>
    <col collapsed="false" customWidth="true" hidden="false" outlineLevel="0" max="41" min="41" style="0" width="17.15"/>
    <col collapsed="false" customWidth="true" hidden="false" outlineLevel="0" max="42" min="42" style="0" width="20.71"/>
    <col collapsed="false" customWidth="true" hidden="false" outlineLevel="0" max="43" min="43" style="0" width="17.29"/>
  </cols>
  <sheetData>
    <row r="3" customFormat="false" ht="32.25" hidden="false" customHeight="true" outlineLevel="0" collapsed="false"/>
    <row r="4" customFormat="false" ht="42.75" hidden="false" customHeight="true" outlineLevel="0" collapsed="false">
      <c r="A4" s="81" t="s">
        <v>2869</v>
      </c>
      <c r="B4" s="82" t="s">
        <v>2870</v>
      </c>
      <c r="C4" s="83" t="s">
        <v>2871</v>
      </c>
      <c r="D4" s="82" t="s">
        <v>2872</v>
      </c>
      <c r="E4" s="84" t="s">
        <v>2873</v>
      </c>
      <c r="F4" s="85" t="s">
        <v>2874</v>
      </c>
      <c r="G4" s="85" t="s">
        <v>2875</v>
      </c>
      <c r="H4" s="82" t="s">
        <v>76</v>
      </c>
      <c r="I4" s="82" t="s">
        <v>2876</v>
      </c>
      <c r="J4" s="86" t="s">
        <v>2877</v>
      </c>
      <c r="K4" s="82" t="s">
        <v>2878</v>
      </c>
      <c r="L4" s="82" t="s">
        <v>2879</v>
      </c>
      <c r="M4" s="82" t="s">
        <v>48</v>
      </c>
      <c r="N4" s="82" t="s">
        <v>84</v>
      </c>
      <c r="O4" s="82" t="s">
        <v>2880</v>
      </c>
      <c r="P4" s="82" t="s">
        <v>2881</v>
      </c>
      <c r="Q4" s="87" t="s">
        <v>2882</v>
      </c>
      <c r="R4" s="88" t="s">
        <v>2883</v>
      </c>
      <c r="S4" s="88" t="s">
        <v>2884</v>
      </c>
      <c r="T4" s="88" t="s">
        <v>2885</v>
      </c>
      <c r="U4" s="88" t="s">
        <v>2886</v>
      </c>
      <c r="V4" s="88" t="s">
        <v>2887</v>
      </c>
      <c r="W4" s="89" t="s">
        <v>2888</v>
      </c>
      <c r="X4" s="89" t="s">
        <v>2889</v>
      </c>
      <c r="Y4" s="89" t="s">
        <v>2890</v>
      </c>
      <c r="Z4" s="89" t="s">
        <v>2891</v>
      </c>
      <c r="AA4" s="89" t="s">
        <v>2892</v>
      </c>
      <c r="AB4" s="90" t="s">
        <v>2893</v>
      </c>
      <c r="AC4" s="82" t="s">
        <v>2894</v>
      </c>
      <c r="AD4" s="82" t="s">
        <v>2895</v>
      </c>
      <c r="AE4" s="82" t="s">
        <v>2896</v>
      </c>
      <c r="AF4" s="82" t="s">
        <v>2897</v>
      </c>
      <c r="AG4" s="82" t="s">
        <v>2898</v>
      </c>
      <c r="AH4" s="83" t="s">
        <v>2899</v>
      </c>
      <c r="AI4" s="83" t="s">
        <v>2900</v>
      </c>
      <c r="AJ4" s="91" t="s">
        <v>2901</v>
      </c>
      <c r="AK4" s="83" t="s">
        <v>2902</v>
      </c>
      <c r="AL4" s="83" t="s">
        <v>2903</v>
      </c>
      <c r="AM4" s="82" t="s">
        <v>2904</v>
      </c>
      <c r="AN4" s="82" t="s">
        <v>2905</v>
      </c>
      <c r="AO4" s="83" t="s">
        <v>2906</v>
      </c>
      <c r="AP4" s="83" t="s">
        <v>2907</v>
      </c>
      <c r="AQ4" s="83" t="s">
        <v>2908</v>
      </c>
      <c r="AR4" s="83" t="s">
        <v>2909</v>
      </c>
      <c r="AS4" s="83" t="s">
        <v>2910</v>
      </c>
      <c r="AT4" s="92" t="s">
        <v>2911</v>
      </c>
    </row>
    <row r="5" customFormat="false" ht="14.25" hidden="false" customHeight="false" outlineLevel="0" collapsed="false">
      <c r="A5" s="51" t="str">
        <f aca="false">IF(ISERROR(VLOOKUP($L5,'nCino | Field Mappings'!$C:$M,1,FALSE())), "No", "Yes")</f>
        <v>Yes</v>
      </c>
      <c r="D5" s="79" t="n">
        <v>1</v>
      </c>
      <c r="E5" s="93" t="s">
        <v>2912</v>
      </c>
      <c r="F5" s="94" t="s">
        <v>2913</v>
      </c>
      <c r="G5" s="94" t="s">
        <v>2913</v>
      </c>
      <c r="H5" s="95" t="s">
        <v>50</v>
      </c>
      <c r="I5" s="96" t="s">
        <v>49</v>
      </c>
      <c r="J5" s="97" t="s">
        <v>159</v>
      </c>
      <c r="K5" s="98" t="s">
        <v>158</v>
      </c>
      <c r="L5" s="98" t="str">
        <f aca="false">_xlfn.CONCAT(I5,".",K5)</f>
        <v>LLC_BI__Loan__c.Id</v>
      </c>
      <c r="M5" s="98" t="s">
        <v>158</v>
      </c>
      <c r="N5" s="99" t="s">
        <v>158</v>
      </c>
      <c r="O5" s="100" t="n">
        <v>18</v>
      </c>
      <c r="P5" s="100"/>
      <c r="Q5" s="101" t="s">
        <v>2914</v>
      </c>
      <c r="R5" s="101" t="s">
        <v>2914</v>
      </c>
      <c r="S5" s="101" t="s">
        <v>2914</v>
      </c>
      <c r="T5" s="101" t="s">
        <v>2914</v>
      </c>
      <c r="U5" s="101" t="s">
        <v>2914</v>
      </c>
      <c r="V5" s="101" t="s">
        <v>2914</v>
      </c>
      <c r="W5" s="101" t="s">
        <v>2914</v>
      </c>
      <c r="X5" s="101" t="s">
        <v>2914</v>
      </c>
      <c r="Y5" s="101" t="s">
        <v>2914</v>
      </c>
      <c r="Z5" s="101" t="s">
        <v>2914</v>
      </c>
      <c r="AA5" s="101" t="s">
        <v>2914</v>
      </c>
      <c r="AB5" s="102"/>
      <c r="AC5" s="103" t="s">
        <v>2237</v>
      </c>
      <c r="AD5" s="104" t="s">
        <v>2237</v>
      </c>
      <c r="AE5" s="104" t="s">
        <v>2915</v>
      </c>
      <c r="AF5" s="93" t="s">
        <v>2237</v>
      </c>
      <c r="AG5" s="105" t="s">
        <v>2914</v>
      </c>
      <c r="AH5" s="93"/>
      <c r="AI5" s="105" t="s">
        <v>2916</v>
      </c>
      <c r="AJ5" s="104"/>
      <c r="AK5" s="104"/>
      <c r="AL5" s="105" t="s">
        <v>2916</v>
      </c>
      <c r="AM5" s="104"/>
      <c r="AN5" s="104"/>
      <c r="AO5" s="104"/>
      <c r="AP5" s="104"/>
      <c r="AQ5" s="104"/>
      <c r="AR5" s="104"/>
      <c r="AS5" s="104"/>
      <c r="AT5" s="104"/>
    </row>
    <row r="6" customFormat="false" ht="14.25" hidden="false" customHeight="false" outlineLevel="0" collapsed="false">
      <c r="A6" s="51" t="str">
        <f aca="false">IF(ISERROR(VLOOKUP($L6,'nCino | Field Mappings'!$C:$M,1,FALSE())), "No", "Yes")</f>
        <v>Yes</v>
      </c>
      <c r="D6" s="79" t="n">
        <v>2</v>
      </c>
      <c r="E6" s="93" t="s">
        <v>2912</v>
      </c>
      <c r="F6" s="94" t="s">
        <v>2913</v>
      </c>
      <c r="G6" s="94" t="s">
        <v>2913</v>
      </c>
      <c r="H6" s="95" t="s">
        <v>50</v>
      </c>
      <c r="I6" s="96" t="s">
        <v>49</v>
      </c>
      <c r="J6" s="106" t="s">
        <v>152</v>
      </c>
      <c r="K6" s="103" t="s">
        <v>151</v>
      </c>
      <c r="L6" s="104" t="str">
        <f aca="false">_xlfn.CONCAT(I6,".",K6)</f>
        <v>LLC_BI__Loan__c.CreatedDate</v>
      </c>
      <c r="M6" s="93" t="s">
        <v>2917</v>
      </c>
      <c r="N6" s="104" t="s">
        <v>2918</v>
      </c>
      <c r="O6" s="107"/>
      <c r="P6" s="107"/>
      <c r="Q6" s="101" t="s">
        <v>2914</v>
      </c>
      <c r="R6" s="101" t="s">
        <v>2914</v>
      </c>
      <c r="S6" s="101" t="s">
        <v>2914</v>
      </c>
      <c r="T6" s="101" t="s">
        <v>2914</v>
      </c>
      <c r="U6" s="101" t="s">
        <v>2914</v>
      </c>
      <c r="V6" s="101" t="s">
        <v>2914</v>
      </c>
      <c r="W6" s="101" t="s">
        <v>2914</v>
      </c>
      <c r="X6" s="101" t="s">
        <v>2914</v>
      </c>
      <c r="Y6" s="101" t="s">
        <v>2914</v>
      </c>
      <c r="Z6" s="101" t="s">
        <v>2914</v>
      </c>
      <c r="AA6" s="101" t="s">
        <v>2914</v>
      </c>
      <c r="AB6" s="108"/>
      <c r="AC6" s="108"/>
      <c r="AD6" s="108"/>
      <c r="AE6" s="108"/>
      <c r="AF6" s="93" t="s">
        <v>2237</v>
      </c>
      <c r="AG6" s="105" t="s">
        <v>2914</v>
      </c>
      <c r="AH6" s="108"/>
      <c r="AI6" s="105" t="s">
        <v>2916</v>
      </c>
      <c r="AJ6" s="104"/>
      <c r="AK6" s="104"/>
      <c r="AL6" s="105" t="s">
        <v>2916</v>
      </c>
      <c r="AM6" s="104"/>
      <c r="AN6" s="104"/>
      <c r="AO6" s="104"/>
      <c r="AP6" s="104"/>
      <c r="AQ6" s="104"/>
      <c r="AR6" s="104"/>
      <c r="AS6" s="104"/>
      <c r="AT6" s="104"/>
    </row>
    <row r="7" customFormat="false" ht="14.25" hidden="false" customHeight="false" outlineLevel="0" collapsed="false">
      <c r="A7" s="51" t="str">
        <f aca="false">IF(ISERROR(VLOOKUP($L7,'nCino | Field Mappings'!$C:$M,1,FALSE())), "No", "Yes")</f>
        <v>Yes</v>
      </c>
      <c r="D7" s="79" t="n">
        <v>3</v>
      </c>
      <c r="E7" s="93" t="s">
        <v>2912</v>
      </c>
      <c r="F7" s="94" t="s">
        <v>2913</v>
      </c>
      <c r="G7" s="94" t="s">
        <v>2913</v>
      </c>
      <c r="H7" s="95" t="s">
        <v>50</v>
      </c>
      <c r="I7" s="96" t="s">
        <v>49</v>
      </c>
      <c r="J7" s="106" t="s">
        <v>2919</v>
      </c>
      <c r="K7" s="103" t="s">
        <v>147</v>
      </c>
      <c r="L7" s="104" t="str">
        <f aca="false">_xlfn.CONCAT(I7,".",K7)</f>
        <v>LLC_BI__Loan__c.CreatedById</v>
      </c>
      <c r="M7" s="93" t="s">
        <v>2920</v>
      </c>
      <c r="N7" s="104" t="s">
        <v>2921</v>
      </c>
      <c r="O7" s="107" t="n">
        <v>18</v>
      </c>
      <c r="P7" s="107"/>
      <c r="Q7" s="101" t="s">
        <v>2914</v>
      </c>
      <c r="R7" s="101" t="s">
        <v>2914</v>
      </c>
      <c r="S7" s="101" t="s">
        <v>2914</v>
      </c>
      <c r="T7" s="101" t="s">
        <v>2914</v>
      </c>
      <c r="U7" s="101" t="s">
        <v>2914</v>
      </c>
      <c r="V7" s="101" t="s">
        <v>2914</v>
      </c>
      <c r="W7" s="101" t="s">
        <v>2914</v>
      </c>
      <c r="X7" s="101" t="s">
        <v>2914</v>
      </c>
      <c r="Y7" s="101" t="s">
        <v>2914</v>
      </c>
      <c r="Z7" s="101" t="s">
        <v>2914</v>
      </c>
      <c r="AA7" s="101" t="s">
        <v>2914</v>
      </c>
      <c r="AB7" s="108"/>
      <c r="AC7" s="108"/>
      <c r="AD7" s="108"/>
      <c r="AE7" s="108"/>
      <c r="AF7" s="93" t="s">
        <v>2237</v>
      </c>
      <c r="AG7" s="105" t="s">
        <v>2914</v>
      </c>
      <c r="AH7" s="108"/>
      <c r="AI7" s="105" t="s">
        <v>2916</v>
      </c>
      <c r="AJ7" s="104"/>
      <c r="AK7" s="104"/>
      <c r="AL7" s="105" t="s">
        <v>2916</v>
      </c>
      <c r="AM7" s="104"/>
      <c r="AN7" s="104"/>
      <c r="AO7" s="104"/>
      <c r="AP7" s="104"/>
      <c r="AQ7" s="104"/>
      <c r="AR7" s="104"/>
      <c r="AS7" s="104"/>
      <c r="AT7" s="104"/>
    </row>
    <row r="8" customFormat="false" ht="14.25" hidden="false" customHeight="false" outlineLevel="0" collapsed="false">
      <c r="A8" s="51" t="str">
        <f aca="false">IF(ISERROR(VLOOKUP($L8,'nCino | Field Mappings'!$C:$M,1,FALSE())), "No", "Yes")</f>
        <v>Yes</v>
      </c>
      <c r="D8" s="79" t="n">
        <v>4</v>
      </c>
      <c r="E8" s="93" t="s">
        <v>2912</v>
      </c>
      <c r="F8" s="94" t="s">
        <v>2913</v>
      </c>
      <c r="G8" s="94" t="s">
        <v>2913</v>
      </c>
      <c r="H8" s="95" t="s">
        <v>50</v>
      </c>
      <c r="I8" s="96" t="s">
        <v>49</v>
      </c>
      <c r="J8" s="106" t="s">
        <v>173</v>
      </c>
      <c r="K8" s="103" t="s">
        <v>172</v>
      </c>
      <c r="L8" s="104" t="str">
        <f aca="false">_xlfn.CONCAT(I8,".",K8)</f>
        <v>LLC_BI__Loan__c.LastModifiedDate</v>
      </c>
      <c r="M8" s="93" t="s">
        <v>2922</v>
      </c>
      <c r="N8" s="108" t="s">
        <v>2918</v>
      </c>
      <c r="O8" s="107"/>
      <c r="P8" s="107"/>
      <c r="Q8" s="101" t="s">
        <v>2914</v>
      </c>
      <c r="R8" s="101" t="s">
        <v>2914</v>
      </c>
      <c r="S8" s="101" t="s">
        <v>2914</v>
      </c>
      <c r="T8" s="101" t="s">
        <v>2914</v>
      </c>
      <c r="U8" s="101" t="s">
        <v>2914</v>
      </c>
      <c r="V8" s="101" t="s">
        <v>2914</v>
      </c>
      <c r="W8" s="101" t="s">
        <v>2914</v>
      </c>
      <c r="X8" s="101" t="s">
        <v>2914</v>
      </c>
      <c r="Y8" s="101" t="s">
        <v>2914</v>
      </c>
      <c r="Z8" s="101" t="s">
        <v>2914</v>
      </c>
      <c r="AA8" s="101" t="s">
        <v>2914</v>
      </c>
      <c r="AB8" s="108"/>
      <c r="AC8" s="108"/>
      <c r="AD8" s="108"/>
      <c r="AE8" s="108"/>
      <c r="AF8" s="93" t="s">
        <v>2237</v>
      </c>
      <c r="AG8" s="105" t="s">
        <v>2914</v>
      </c>
      <c r="AH8" s="108"/>
      <c r="AI8" s="105" t="s">
        <v>2916</v>
      </c>
      <c r="AJ8" s="104"/>
      <c r="AK8" s="104"/>
      <c r="AL8" s="105" t="s">
        <v>2916</v>
      </c>
      <c r="AM8" s="104"/>
      <c r="AN8" s="104"/>
      <c r="AO8" s="104"/>
      <c r="AP8" s="104"/>
      <c r="AQ8" s="104"/>
      <c r="AR8" s="104"/>
      <c r="AS8" s="104"/>
      <c r="AT8" s="104"/>
    </row>
    <row r="9" customFormat="false" ht="14.25" hidden="false" customHeight="false" outlineLevel="0" collapsed="false">
      <c r="A9" s="51" t="str">
        <f aca="false">IF(ISERROR(VLOOKUP($L9,'nCino | Field Mappings'!$C:$M,1,FALSE())), "No", "Yes")</f>
        <v>Yes</v>
      </c>
      <c r="D9" s="79" t="n">
        <v>5</v>
      </c>
      <c r="E9" s="109" t="s">
        <v>2912</v>
      </c>
      <c r="F9" s="94" t="s">
        <v>2913</v>
      </c>
      <c r="G9" s="94" t="s">
        <v>2913</v>
      </c>
      <c r="H9" s="95" t="s">
        <v>50</v>
      </c>
      <c r="I9" s="96" t="s">
        <v>49</v>
      </c>
      <c r="J9" s="106" t="s">
        <v>2923</v>
      </c>
      <c r="K9" s="104" t="s">
        <v>169</v>
      </c>
      <c r="L9" s="104" t="str">
        <f aca="false">_xlfn.CONCAT(I9,".",K9)</f>
        <v>LLC_BI__Loan__c.LastModifiedById</v>
      </c>
      <c r="M9" s="104" t="s">
        <v>2924</v>
      </c>
      <c r="N9" s="104" t="s">
        <v>2921</v>
      </c>
      <c r="O9" s="110" t="n">
        <v>18</v>
      </c>
      <c r="P9" s="110"/>
      <c r="Q9" s="101" t="s">
        <v>2914</v>
      </c>
      <c r="R9" s="101" t="s">
        <v>2914</v>
      </c>
      <c r="S9" s="101" t="s">
        <v>2914</v>
      </c>
      <c r="T9" s="101" t="s">
        <v>2914</v>
      </c>
      <c r="U9" s="101" t="s">
        <v>2914</v>
      </c>
      <c r="V9" s="101" t="s">
        <v>2914</v>
      </c>
      <c r="W9" s="101" t="s">
        <v>2914</v>
      </c>
      <c r="X9" s="101" t="s">
        <v>2914</v>
      </c>
      <c r="Y9" s="101" t="s">
        <v>2914</v>
      </c>
      <c r="Z9" s="101" t="s">
        <v>2914</v>
      </c>
      <c r="AA9" s="101" t="s">
        <v>2914</v>
      </c>
      <c r="AB9" s="104"/>
      <c r="AC9" s="104"/>
      <c r="AD9" s="104"/>
      <c r="AE9" s="104"/>
      <c r="AF9" s="104" t="s">
        <v>2237</v>
      </c>
      <c r="AG9" s="105" t="s">
        <v>2914</v>
      </c>
      <c r="AH9" s="103"/>
      <c r="AI9" s="105" t="s">
        <v>2916</v>
      </c>
      <c r="AJ9" s="104"/>
      <c r="AK9" s="104"/>
      <c r="AL9" s="105" t="s">
        <v>2916</v>
      </c>
      <c r="AM9" s="104"/>
      <c r="AN9" s="104"/>
      <c r="AO9" s="104"/>
      <c r="AP9" s="104"/>
      <c r="AQ9" s="104"/>
      <c r="AR9" s="104"/>
      <c r="AS9" s="104"/>
      <c r="AT9" s="104"/>
    </row>
    <row r="10" customFormat="false" ht="15" hidden="false" customHeight="true" outlineLevel="0" collapsed="false">
      <c r="A10" s="51" t="str">
        <f aca="false">IF(ISERROR(VLOOKUP($L10,'nCino | Field Mappings'!$C:$M,1,FALSE())), "No", "Yes")</f>
        <v>Yes</v>
      </c>
      <c r="D10" s="79" t="n">
        <v>6</v>
      </c>
      <c r="E10" s="93"/>
      <c r="F10" s="94" t="s">
        <v>2913</v>
      </c>
      <c r="G10" s="94" t="s">
        <v>2913</v>
      </c>
      <c r="H10" s="95" t="s">
        <v>50</v>
      </c>
      <c r="I10" s="96" t="s">
        <v>49</v>
      </c>
      <c r="J10" s="111" t="s">
        <v>389</v>
      </c>
      <c r="K10" s="96" t="s">
        <v>388</v>
      </c>
      <c r="L10" s="98" t="str">
        <f aca="false">_xlfn.CONCAT(I10,".",K10)</f>
        <v>LLC_BI__Loan__c.CCS_AccountNumber__c</v>
      </c>
      <c r="M10" s="112" t="s">
        <v>2925</v>
      </c>
      <c r="N10" s="96" t="s">
        <v>2926</v>
      </c>
      <c r="O10" s="113" t="n">
        <v>8</v>
      </c>
      <c r="P10" s="113"/>
      <c r="Q10" s="101" t="s">
        <v>2914</v>
      </c>
      <c r="R10" s="101" t="s">
        <v>2914</v>
      </c>
      <c r="S10" s="101" t="s">
        <v>2914</v>
      </c>
      <c r="T10" s="101" t="s">
        <v>2914</v>
      </c>
      <c r="U10" s="101"/>
      <c r="V10" s="101"/>
      <c r="W10" s="101"/>
      <c r="X10" s="101" t="s">
        <v>2914</v>
      </c>
      <c r="Y10" s="101" t="s">
        <v>2914</v>
      </c>
      <c r="Z10" s="101"/>
      <c r="AA10" s="101"/>
      <c r="AB10" s="101"/>
      <c r="AC10" s="114"/>
      <c r="AD10" s="114"/>
      <c r="AE10" s="114"/>
      <c r="AF10" s="115" t="s">
        <v>2236</v>
      </c>
      <c r="AG10" s="105" t="s">
        <v>2914</v>
      </c>
      <c r="AH10" s="116"/>
      <c r="AI10" s="105" t="s">
        <v>2916</v>
      </c>
      <c r="AJ10" s="104"/>
      <c r="AK10" s="104"/>
      <c r="AL10" s="105" t="s">
        <v>2916</v>
      </c>
      <c r="AM10" s="104"/>
      <c r="AN10" s="104"/>
      <c r="AO10" s="104"/>
      <c r="AP10" s="104"/>
      <c r="AQ10" s="104"/>
      <c r="AR10" s="104"/>
      <c r="AS10" s="104"/>
      <c r="AT10" s="104"/>
    </row>
    <row r="11" customFormat="false" ht="14.25" hidden="false" customHeight="false" outlineLevel="0" collapsed="false">
      <c r="A11" s="51" t="str">
        <f aca="false">IF(ISERROR(VLOOKUP($L11,'nCino | Field Mappings'!$C:$M,1,FALSE())), "No", "Yes")</f>
        <v>Yes</v>
      </c>
      <c r="D11" s="79" t="n">
        <v>7</v>
      </c>
      <c r="E11" s="109"/>
      <c r="F11" s="94" t="s">
        <v>2913</v>
      </c>
      <c r="G11" s="94" t="s">
        <v>2913</v>
      </c>
      <c r="H11" s="95" t="s">
        <v>50</v>
      </c>
      <c r="I11" s="96" t="s">
        <v>49</v>
      </c>
      <c r="J11" s="117" t="s">
        <v>2927</v>
      </c>
      <c r="K11" s="118" t="s">
        <v>155</v>
      </c>
      <c r="L11" s="98" t="str">
        <f aca="false">_xlfn.CONCAT(I11,".",K11)</f>
        <v>LLC_BI__Loan__c.CurrencyIsoCode</v>
      </c>
      <c r="M11" s="112" t="s">
        <v>2928</v>
      </c>
      <c r="N11" s="118" t="s">
        <v>2929</v>
      </c>
      <c r="O11" s="110" t="s">
        <v>2930</v>
      </c>
      <c r="P11" s="119"/>
      <c r="Q11" s="101" t="s">
        <v>2914</v>
      </c>
      <c r="R11" s="101" t="s">
        <v>2914</v>
      </c>
      <c r="S11" s="101" t="s">
        <v>2914</v>
      </c>
      <c r="T11" s="101" t="s">
        <v>2914</v>
      </c>
      <c r="U11" s="120" t="s">
        <v>2914</v>
      </c>
      <c r="V11" s="120" t="s">
        <v>2914</v>
      </c>
      <c r="W11" s="120" t="s">
        <v>2914</v>
      </c>
      <c r="X11" s="101" t="s">
        <v>2914</v>
      </c>
      <c r="Y11" s="101" t="s">
        <v>2914</v>
      </c>
      <c r="Z11" s="120" t="s">
        <v>2914</v>
      </c>
      <c r="AA11" s="120"/>
      <c r="AB11" s="120"/>
      <c r="AC11" s="115"/>
      <c r="AD11" s="115"/>
      <c r="AE11" s="115"/>
      <c r="AF11" s="115" t="s">
        <v>2236</v>
      </c>
      <c r="AG11" s="105" t="s">
        <v>2914</v>
      </c>
      <c r="AH11" s="116"/>
      <c r="AI11" s="105" t="s">
        <v>2916</v>
      </c>
      <c r="AJ11" s="104"/>
      <c r="AK11" s="104"/>
      <c r="AL11" s="105" t="s">
        <v>2916</v>
      </c>
      <c r="AM11" s="104"/>
      <c r="AN11" s="104"/>
      <c r="AO11" s="104"/>
      <c r="AP11" s="104"/>
      <c r="AQ11" s="104"/>
      <c r="AR11" s="104"/>
      <c r="AS11" s="104"/>
      <c r="AT11" s="104"/>
    </row>
    <row r="12" customFormat="false" ht="14.25" hidden="false" customHeight="false" outlineLevel="0" collapsed="false">
      <c r="A12" s="51" t="str">
        <f aca="false">IF(ISERROR(VLOOKUP($L12,'nCino | Field Mappings'!$C:$M,1,FALSE())), "No", "Yes")</f>
        <v>Yes</v>
      </c>
      <c r="D12" s="79" t="n">
        <v>8</v>
      </c>
      <c r="E12" s="93" t="s">
        <v>2912</v>
      </c>
      <c r="F12" s="94" t="s">
        <v>2913</v>
      </c>
      <c r="G12" s="94" t="s">
        <v>2913</v>
      </c>
      <c r="H12" s="95" t="s">
        <v>50</v>
      </c>
      <c r="I12" s="96" t="s">
        <v>49</v>
      </c>
      <c r="J12" s="121" t="s">
        <v>2848</v>
      </c>
      <c r="K12" s="96" t="s">
        <v>238</v>
      </c>
      <c r="L12" s="98" t="str">
        <f aca="false">_xlfn.CONCAT(I12,".",K12)</f>
        <v>LLC_BI__Loan__c.LLC_BI__Account__c</v>
      </c>
      <c r="M12" s="112" t="s">
        <v>2931</v>
      </c>
      <c r="N12" s="118" t="s">
        <v>2932</v>
      </c>
      <c r="O12" s="119" t="n">
        <v>18</v>
      </c>
      <c r="P12" s="119"/>
      <c r="Q12" s="101" t="s">
        <v>2914</v>
      </c>
      <c r="R12" s="101" t="s">
        <v>2914</v>
      </c>
      <c r="S12" s="101" t="s">
        <v>2914</v>
      </c>
      <c r="T12" s="101" t="s">
        <v>2914</v>
      </c>
      <c r="U12" s="120" t="s">
        <v>2914</v>
      </c>
      <c r="V12" s="120" t="s">
        <v>2914</v>
      </c>
      <c r="W12" s="120" t="s">
        <v>2914</v>
      </c>
      <c r="X12" s="101" t="s">
        <v>2914</v>
      </c>
      <c r="Y12" s="101" t="s">
        <v>2914</v>
      </c>
      <c r="Z12" s="120" t="s">
        <v>2914</v>
      </c>
      <c r="AA12" s="120"/>
      <c r="AB12" s="120"/>
      <c r="AC12" s="115"/>
      <c r="AD12" s="115"/>
      <c r="AE12" s="115"/>
      <c r="AF12" s="115" t="s">
        <v>2236</v>
      </c>
      <c r="AG12" s="105" t="s">
        <v>2914</v>
      </c>
      <c r="AH12" s="116"/>
      <c r="AI12" s="105" t="s">
        <v>2914</v>
      </c>
      <c r="AJ12" s="104"/>
      <c r="AK12" s="104"/>
      <c r="AL12" s="105" t="s">
        <v>2916</v>
      </c>
      <c r="AM12" s="104"/>
      <c r="AN12" s="104"/>
      <c r="AO12" s="104"/>
      <c r="AP12" s="104"/>
      <c r="AQ12" s="104"/>
      <c r="AR12" s="104"/>
      <c r="AS12" s="104"/>
      <c r="AT12" s="104"/>
    </row>
    <row r="13" customFormat="false" ht="14.25" hidden="false" customHeight="false" outlineLevel="0" collapsed="false">
      <c r="A13" s="51" t="str">
        <f aca="false">IF(ISERROR(VLOOKUP($L13,'nCino | Field Mappings'!$C:$M,1,FALSE())), "No", "Yes")</f>
        <v>Yes</v>
      </c>
      <c r="D13" s="79" t="n">
        <v>9</v>
      </c>
      <c r="E13" s="109"/>
      <c r="F13" s="94" t="s">
        <v>2913</v>
      </c>
      <c r="G13" s="94" t="s">
        <v>2913</v>
      </c>
      <c r="H13" s="95" t="s">
        <v>50</v>
      </c>
      <c r="I13" s="96" t="s">
        <v>49</v>
      </c>
      <c r="J13" s="111" t="s">
        <v>765</v>
      </c>
      <c r="K13" s="96" t="s">
        <v>764</v>
      </c>
      <c r="L13" s="98" t="str">
        <f aca="false">_xlfn.CONCAT(I13,".",K13)</f>
        <v>LLC_BI__Loan__c.CCS_Sector__c</v>
      </c>
      <c r="M13" s="122" t="s">
        <v>2933</v>
      </c>
      <c r="N13" s="118" t="s">
        <v>2929</v>
      </c>
      <c r="O13" s="110" t="s">
        <v>2930</v>
      </c>
      <c r="P13" s="113"/>
      <c r="Q13" s="101" t="s">
        <v>2914</v>
      </c>
      <c r="R13" s="101" t="s">
        <v>2914</v>
      </c>
      <c r="S13" s="101" t="s">
        <v>2914</v>
      </c>
      <c r="T13" s="101" t="s">
        <v>2914</v>
      </c>
      <c r="U13" s="120" t="s">
        <v>2914</v>
      </c>
      <c r="V13" s="120" t="s">
        <v>2914</v>
      </c>
      <c r="W13" s="120" t="s">
        <v>2914</v>
      </c>
      <c r="X13" s="101"/>
      <c r="Y13" s="101"/>
      <c r="Z13" s="101"/>
      <c r="AA13" s="101"/>
      <c r="AB13" s="101"/>
      <c r="AC13" s="114"/>
      <c r="AD13" s="114"/>
      <c r="AE13" s="114"/>
      <c r="AF13" s="115" t="s">
        <v>2236</v>
      </c>
      <c r="AG13" s="105" t="s">
        <v>2914</v>
      </c>
      <c r="AH13" s="116"/>
      <c r="AI13" s="105" t="s">
        <v>2916</v>
      </c>
      <c r="AJ13" s="104"/>
      <c r="AK13" s="104"/>
      <c r="AL13" s="105" t="s">
        <v>2916</v>
      </c>
      <c r="AM13" s="104"/>
      <c r="AN13" s="104"/>
      <c r="AO13" s="104"/>
      <c r="AP13" s="104"/>
      <c r="AQ13" s="104"/>
      <c r="AR13" s="104"/>
      <c r="AS13" s="104"/>
      <c r="AT13" s="104"/>
    </row>
    <row r="14" customFormat="false" ht="16.5" hidden="false" customHeight="true" outlineLevel="0" collapsed="false">
      <c r="A14" s="51" t="str">
        <f aca="false">IF(ISERROR(VLOOKUP($L14,'nCino | Field Mappings'!$C:$M,1,FALSE())), "No", "Yes")</f>
        <v>Yes</v>
      </c>
      <c r="D14" s="79" t="n">
        <v>10</v>
      </c>
      <c r="E14" s="109" t="s">
        <v>2912</v>
      </c>
      <c r="F14" s="94" t="s">
        <v>2913</v>
      </c>
      <c r="G14" s="94" t="s">
        <v>2913</v>
      </c>
      <c r="H14" s="95" t="s">
        <v>50</v>
      </c>
      <c r="I14" s="96" t="s">
        <v>49</v>
      </c>
      <c r="J14" s="111" t="s">
        <v>996</v>
      </c>
      <c r="K14" s="96" t="s">
        <v>344</v>
      </c>
      <c r="L14" s="98" t="str">
        <f aca="false">_xlfn.CONCAT(I14,".",K14)</f>
        <v>LLC_BI__Loan__c.LLC_BI__Product_Package__c</v>
      </c>
      <c r="M14" s="122" t="s">
        <v>2934</v>
      </c>
      <c r="N14" s="118" t="s">
        <v>2935</v>
      </c>
      <c r="O14" s="119" t="n">
        <v>18</v>
      </c>
      <c r="P14" s="119"/>
      <c r="Q14" s="101" t="s">
        <v>2914</v>
      </c>
      <c r="R14" s="101" t="s">
        <v>2914</v>
      </c>
      <c r="S14" s="101" t="s">
        <v>2914</v>
      </c>
      <c r="T14" s="101" t="s">
        <v>2914</v>
      </c>
      <c r="U14" s="120" t="s">
        <v>2914</v>
      </c>
      <c r="V14" s="120" t="s">
        <v>2914</v>
      </c>
      <c r="W14" s="120" t="s">
        <v>2914</v>
      </c>
      <c r="X14" s="120" t="s">
        <v>2914</v>
      </c>
      <c r="Y14" s="120" t="s">
        <v>2914</v>
      </c>
      <c r="Z14" s="120" t="s">
        <v>2914</v>
      </c>
      <c r="AA14" s="120"/>
      <c r="AB14" s="120"/>
      <c r="AC14" s="115"/>
      <c r="AD14" s="115"/>
      <c r="AE14" s="115"/>
      <c r="AF14" s="115" t="s">
        <v>2236</v>
      </c>
      <c r="AG14" s="105" t="s">
        <v>2914</v>
      </c>
      <c r="AH14" s="116"/>
      <c r="AI14" s="105" t="s">
        <v>2916</v>
      </c>
      <c r="AJ14" s="104"/>
      <c r="AK14" s="104"/>
      <c r="AL14" s="105" t="s">
        <v>2916</v>
      </c>
      <c r="AM14" s="104"/>
      <c r="AN14" s="104"/>
      <c r="AO14" s="104"/>
      <c r="AP14" s="104"/>
      <c r="AQ14" s="104"/>
      <c r="AR14" s="104"/>
      <c r="AS14" s="104"/>
      <c r="AT14" s="104"/>
    </row>
    <row r="15" customFormat="false" ht="15.75" hidden="false" customHeight="true" outlineLevel="0" collapsed="false">
      <c r="A15" s="51" t="str">
        <f aca="false">IF(ISERROR(VLOOKUP($L15,'nCino | Field Mappings'!$C:$M,1,FALSE())), "No", "Yes")</f>
        <v>Yes</v>
      </c>
      <c r="D15" s="79" t="n">
        <v>11</v>
      </c>
      <c r="E15" s="109"/>
      <c r="F15" s="94" t="s">
        <v>2913</v>
      </c>
      <c r="G15" s="94" t="s">
        <v>2913</v>
      </c>
      <c r="H15" s="95" t="s">
        <v>50</v>
      </c>
      <c r="I15" s="96" t="s">
        <v>49</v>
      </c>
      <c r="J15" s="121" t="s">
        <v>511</v>
      </c>
      <c r="K15" s="96" t="s">
        <v>510</v>
      </c>
      <c r="L15" s="98" t="str">
        <f aca="false">_xlfn.CONCAT(I15,".",K15)</f>
        <v>LLC_BI__Loan__c.CCS_Duration__c</v>
      </c>
      <c r="M15" s="123" t="s">
        <v>2936</v>
      </c>
      <c r="N15" s="118" t="s">
        <v>2929</v>
      </c>
      <c r="O15" s="110" t="s">
        <v>2930</v>
      </c>
      <c r="P15" s="119"/>
      <c r="Q15" s="120"/>
      <c r="R15" s="120"/>
      <c r="S15" s="120"/>
      <c r="T15" s="101" t="s">
        <v>2914</v>
      </c>
      <c r="U15" s="120"/>
      <c r="V15" s="120"/>
      <c r="W15" s="120"/>
      <c r="X15" s="120"/>
      <c r="Y15" s="120"/>
      <c r="Z15" s="120"/>
      <c r="AA15" s="120"/>
      <c r="AB15" s="120"/>
      <c r="AC15" s="115"/>
      <c r="AD15" s="115"/>
      <c r="AE15" s="115"/>
      <c r="AF15" s="115" t="s">
        <v>2236</v>
      </c>
      <c r="AG15" s="105" t="s">
        <v>2914</v>
      </c>
      <c r="AH15" s="116"/>
      <c r="AI15" s="105" t="s">
        <v>2916</v>
      </c>
      <c r="AJ15" s="104"/>
      <c r="AK15" s="104"/>
      <c r="AL15" s="105" t="s">
        <v>2916</v>
      </c>
      <c r="AM15" s="104"/>
      <c r="AN15" s="104"/>
      <c r="AO15" s="104"/>
      <c r="AP15" s="104"/>
      <c r="AQ15" s="104"/>
      <c r="AR15" s="104"/>
      <c r="AS15" s="104"/>
      <c r="AT15" s="104"/>
    </row>
    <row r="16" customFormat="false" ht="14.25" hidden="false" customHeight="false" outlineLevel="0" collapsed="false">
      <c r="A16" s="51" t="str">
        <f aca="false">IF(ISERROR(VLOOKUP($L16,'nCino | Field Mappings'!$C:$M,1,FALSE())), "No", "Yes")</f>
        <v>Yes</v>
      </c>
      <c r="D16" s="79" t="n">
        <v>12</v>
      </c>
      <c r="E16" s="109"/>
      <c r="F16" s="94" t="s">
        <v>2913</v>
      </c>
      <c r="G16" s="94" t="s">
        <v>2913</v>
      </c>
      <c r="H16" s="95" t="s">
        <v>50</v>
      </c>
      <c r="I16" s="96" t="s">
        <v>49</v>
      </c>
      <c r="J16" s="111" t="s">
        <v>532</v>
      </c>
      <c r="K16" s="96" t="s">
        <v>531</v>
      </c>
      <c r="L16" s="104" t="str">
        <f aca="false">_xlfn.CONCAT(I16,".",K16)</f>
        <v>LLC_BI__Loan__c.CCS_Expiry_Renewal_Date__c</v>
      </c>
      <c r="M16" s="122" t="s">
        <v>2937</v>
      </c>
      <c r="N16" s="118" t="s">
        <v>1</v>
      </c>
      <c r="O16" s="119"/>
      <c r="P16" s="119"/>
      <c r="Q16" s="101" t="s">
        <v>2914</v>
      </c>
      <c r="R16" s="101" t="s">
        <v>2914</v>
      </c>
      <c r="S16" s="101" t="s">
        <v>2914</v>
      </c>
      <c r="T16" s="101" t="s">
        <v>2914</v>
      </c>
      <c r="U16" s="101" t="s">
        <v>2914</v>
      </c>
      <c r="V16" s="101" t="s">
        <v>2914</v>
      </c>
      <c r="W16" s="101" t="s">
        <v>2914</v>
      </c>
      <c r="X16" s="101" t="s">
        <v>2914</v>
      </c>
      <c r="Y16" s="101" t="s">
        <v>2914</v>
      </c>
      <c r="Z16" s="101" t="s">
        <v>2914</v>
      </c>
      <c r="AA16" s="101"/>
      <c r="AB16" s="120"/>
      <c r="AC16" s="115"/>
      <c r="AD16" s="115"/>
      <c r="AE16" s="115"/>
      <c r="AF16" s="115" t="s">
        <v>2236</v>
      </c>
      <c r="AG16" s="105" t="s">
        <v>2914</v>
      </c>
      <c r="AH16" s="116"/>
      <c r="AI16" s="105" t="s">
        <v>2916</v>
      </c>
      <c r="AJ16" s="104"/>
      <c r="AK16" s="104"/>
      <c r="AL16" s="105" t="s">
        <v>2916</v>
      </c>
      <c r="AM16" s="104"/>
      <c r="AN16" s="104"/>
      <c r="AO16" s="104"/>
      <c r="AP16" s="104"/>
      <c r="AQ16" s="104"/>
      <c r="AR16" s="104"/>
      <c r="AS16" s="104"/>
      <c r="AT16" s="104"/>
    </row>
    <row r="17" customFormat="false" ht="57.75" hidden="false" customHeight="false" outlineLevel="0" collapsed="false">
      <c r="A17" s="51" t="str">
        <f aca="false">IF(ISERROR(VLOOKUP($L17,'nCino | Field Mappings'!$C:$M,1,FALSE())), "No", "Yes")</f>
        <v>Yes</v>
      </c>
      <c r="D17" s="79" t="n">
        <v>13</v>
      </c>
      <c r="E17" s="109"/>
      <c r="F17" s="94" t="s">
        <v>2913</v>
      </c>
      <c r="G17" s="94" t="s">
        <v>2913</v>
      </c>
      <c r="H17" s="95" t="s">
        <v>50</v>
      </c>
      <c r="I17" s="96" t="s">
        <v>49</v>
      </c>
      <c r="J17" s="124" t="s">
        <v>2938</v>
      </c>
      <c r="K17" s="118" t="s">
        <v>978</v>
      </c>
      <c r="L17" s="98" t="str">
        <f aca="false">_xlfn.CONCAT(I17,".",K17)</f>
        <v>LLC_BI__Loan__c.LLC_BI__Amount__c</v>
      </c>
      <c r="M17" s="112" t="s">
        <v>2939</v>
      </c>
      <c r="N17" s="118" t="s">
        <v>2927</v>
      </c>
      <c r="O17" s="119" t="n">
        <v>18</v>
      </c>
      <c r="P17" s="119" t="n">
        <v>0</v>
      </c>
      <c r="Q17" s="101" t="s">
        <v>2914</v>
      </c>
      <c r="R17" s="101" t="s">
        <v>2914</v>
      </c>
      <c r="S17" s="101" t="s">
        <v>2914</v>
      </c>
      <c r="T17" s="101" t="s">
        <v>2914</v>
      </c>
      <c r="U17" s="101" t="s">
        <v>2914</v>
      </c>
      <c r="V17" s="101" t="s">
        <v>2914</v>
      </c>
      <c r="W17" s="101" t="s">
        <v>2914</v>
      </c>
      <c r="X17" s="101" t="s">
        <v>2914</v>
      </c>
      <c r="Y17" s="101" t="s">
        <v>2914</v>
      </c>
      <c r="Z17" s="101" t="s">
        <v>2914</v>
      </c>
      <c r="AA17" s="101"/>
      <c r="AB17" s="120"/>
      <c r="AC17" s="115"/>
      <c r="AD17" s="115"/>
      <c r="AE17" s="115"/>
      <c r="AF17" s="115" t="s">
        <v>2236</v>
      </c>
      <c r="AG17" s="105" t="s">
        <v>2914</v>
      </c>
      <c r="AH17" s="116"/>
      <c r="AI17" s="105" t="s">
        <v>2914</v>
      </c>
      <c r="AJ17" s="104"/>
      <c r="AK17" s="104"/>
      <c r="AL17" s="105" t="s">
        <v>2914</v>
      </c>
      <c r="AM17" s="104" t="s">
        <v>2940</v>
      </c>
      <c r="AN17" s="125" t="s">
        <v>2941</v>
      </c>
      <c r="AO17" s="104"/>
      <c r="AP17" s="104"/>
      <c r="AQ17" s="104"/>
      <c r="AR17" s="104"/>
      <c r="AS17" s="104"/>
      <c r="AT17" s="104"/>
    </row>
    <row r="18" customFormat="false" ht="14.25" hidden="false" customHeight="false" outlineLevel="0" collapsed="false">
      <c r="A18" s="51" t="str">
        <f aca="false">IF(ISERROR(VLOOKUP($L18,'nCino | Field Mappings'!$C:$M,1,FALSE())), "No", "Yes")</f>
        <v>Yes</v>
      </c>
      <c r="D18" s="79" t="n">
        <v>14</v>
      </c>
      <c r="E18" s="109"/>
      <c r="F18" s="94" t="s">
        <v>2913</v>
      </c>
      <c r="G18" s="94" t="s">
        <v>2913</v>
      </c>
      <c r="H18" s="95" t="s">
        <v>50</v>
      </c>
      <c r="I18" s="96" t="s">
        <v>49</v>
      </c>
      <c r="J18" s="111" t="s">
        <v>2942</v>
      </c>
      <c r="K18" s="96" t="s">
        <v>2</v>
      </c>
      <c r="L18" s="98" t="str">
        <f aca="false">_xlfn.CONCAT(I18,".",K18)</f>
        <v>LLC_BI__Loan__c.Name</v>
      </c>
      <c r="M18" s="112" t="s">
        <v>2943</v>
      </c>
      <c r="N18" s="118" t="s">
        <v>2926</v>
      </c>
      <c r="O18" s="119" t="n">
        <v>80</v>
      </c>
      <c r="P18" s="119"/>
      <c r="Q18" s="101" t="s">
        <v>2914</v>
      </c>
      <c r="R18" s="101" t="s">
        <v>2914</v>
      </c>
      <c r="S18" s="101" t="s">
        <v>2914</v>
      </c>
      <c r="T18" s="101" t="s">
        <v>2914</v>
      </c>
      <c r="U18" s="101" t="s">
        <v>2914</v>
      </c>
      <c r="V18" s="101" t="s">
        <v>2914</v>
      </c>
      <c r="W18" s="101" t="s">
        <v>2914</v>
      </c>
      <c r="X18" s="101" t="s">
        <v>2914</v>
      </c>
      <c r="Y18" s="101" t="s">
        <v>2914</v>
      </c>
      <c r="Z18" s="101" t="s">
        <v>2914</v>
      </c>
      <c r="AA18" s="101"/>
      <c r="AB18" s="120"/>
      <c r="AC18" s="115"/>
      <c r="AD18" s="115"/>
      <c r="AE18" s="115"/>
      <c r="AF18" s="115" t="s">
        <v>2236</v>
      </c>
      <c r="AG18" s="105" t="s">
        <v>2914</v>
      </c>
      <c r="AH18" s="116"/>
      <c r="AI18" s="105" t="s">
        <v>2914</v>
      </c>
      <c r="AJ18" s="104"/>
      <c r="AK18" s="104"/>
      <c r="AL18" s="105" t="s">
        <v>2916</v>
      </c>
      <c r="AM18" s="104"/>
      <c r="AN18" s="104"/>
      <c r="AO18" s="104"/>
      <c r="AP18" s="104"/>
      <c r="AQ18" s="104"/>
      <c r="AR18" s="104"/>
      <c r="AS18" s="104"/>
      <c r="AT18" s="104"/>
    </row>
    <row r="19" customFormat="false" ht="14.25" hidden="false" customHeight="false" outlineLevel="0" collapsed="false">
      <c r="A19" s="51" t="str">
        <f aca="false">IF(ISERROR(VLOOKUP($L19,'nCino | Field Mappings'!$C:$M,1,FALSE())), "No", "Yes")</f>
        <v>Yes</v>
      </c>
      <c r="D19" s="79" t="n">
        <v>15</v>
      </c>
      <c r="E19" s="109"/>
      <c r="F19" s="94" t="s">
        <v>2913</v>
      </c>
      <c r="G19" s="94" t="s">
        <v>2913</v>
      </c>
      <c r="H19" s="95" t="s">
        <v>50</v>
      </c>
      <c r="I19" s="96" t="s">
        <v>49</v>
      </c>
      <c r="J19" s="124" t="s">
        <v>1480</v>
      </c>
      <c r="K19" s="118" t="s">
        <v>327</v>
      </c>
      <c r="L19" s="98" t="str">
        <f aca="false">_xlfn.CONCAT(I19,".",K19)</f>
        <v>LLC_BI__Loan__c.LLC_BI__lookupKey__c</v>
      </c>
      <c r="M19" s="112" t="s">
        <v>2944</v>
      </c>
      <c r="N19" s="118" t="s">
        <v>2926</v>
      </c>
      <c r="O19" s="119" t="n">
        <v>255</v>
      </c>
      <c r="P19" s="119"/>
      <c r="Q19" s="101" t="s">
        <v>2914</v>
      </c>
      <c r="R19" s="101" t="s">
        <v>2914</v>
      </c>
      <c r="S19" s="101" t="s">
        <v>2914</v>
      </c>
      <c r="T19" s="101" t="s">
        <v>2914</v>
      </c>
      <c r="U19" s="101" t="s">
        <v>2914</v>
      </c>
      <c r="V19" s="101" t="s">
        <v>2914</v>
      </c>
      <c r="W19" s="101" t="s">
        <v>2914</v>
      </c>
      <c r="X19" s="101" t="s">
        <v>2914</v>
      </c>
      <c r="Y19" s="101" t="s">
        <v>2914</v>
      </c>
      <c r="Z19" s="101" t="s">
        <v>2914</v>
      </c>
      <c r="AA19" s="101"/>
      <c r="AB19" s="120"/>
      <c r="AC19" s="115"/>
      <c r="AD19" s="115"/>
      <c r="AE19" s="115"/>
      <c r="AF19" s="115" t="s">
        <v>2236</v>
      </c>
      <c r="AG19" s="105" t="s">
        <v>2914</v>
      </c>
      <c r="AH19" s="116"/>
      <c r="AI19" s="105" t="s">
        <v>2916</v>
      </c>
      <c r="AJ19" s="104"/>
      <c r="AK19" s="104"/>
      <c r="AL19" s="105" t="s">
        <v>2916</v>
      </c>
      <c r="AM19" s="104"/>
      <c r="AN19" s="104"/>
      <c r="AO19" s="104"/>
      <c r="AP19" s="104"/>
      <c r="AQ19" s="104"/>
      <c r="AR19" s="104"/>
      <c r="AS19" s="104"/>
      <c r="AT19" s="104"/>
    </row>
    <row r="20" customFormat="false" ht="14.25" hidden="false" customHeight="false" outlineLevel="0" collapsed="false">
      <c r="A20" s="51" t="str">
        <f aca="false">IF(ISERROR(VLOOKUP($L20,'nCino | Field Mappings'!$C:$M,1,FALSE())), "No", "Yes")</f>
        <v>Yes</v>
      </c>
      <c r="D20" s="79" t="n">
        <v>16</v>
      </c>
      <c r="E20" s="109"/>
      <c r="F20" s="94" t="s">
        <v>2913</v>
      </c>
      <c r="G20" s="94" t="s">
        <v>2913</v>
      </c>
      <c r="H20" s="95" t="s">
        <v>50</v>
      </c>
      <c r="I20" s="96" t="s">
        <v>49</v>
      </c>
      <c r="J20" s="124" t="s">
        <v>1759</v>
      </c>
      <c r="K20" s="118" t="s">
        <v>1758</v>
      </c>
      <c r="L20" s="98" t="str">
        <f aca="false">_xlfn.CONCAT(I20,".",K20)</f>
        <v>LLC_BI__Loan__c.LLC_BI__Status__c</v>
      </c>
      <c r="M20" s="112" t="s">
        <v>2945</v>
      </c>
      <c r="N20" s="118" t="s">
        <v>2929</v>
      </c>
      <c r="O20" s="110" t="s">
        <v>2930</v>
      </c>
      <c r="P20" s="119"/>
      <c r="Q20" s="101" t="s">
        <v>2914</v>
      </c>
      <c r="R20" s="101" t="s">
        <v>2914</v>
      </c>
      <c r="S20" s="101" t="s">
        <v>2914</v>
      </c>
      <c r="T20" s="101" t="s">
        <v>2914</v>
      </c>
      <c r="U20" s="101" t="s">
        <v>2914</v>
      </c>
      <c r="V20" s="101" t="s">
        <v>2914</v>
      </c>
      <c r="W20" s="101" t="s">
        <v>2914</v>
      </c>
      <c r="X20" s="101" t="s">
        <v>2914</v>
      </c>
      <c r="Y20" s="101" t="s">
        <v>2914</v>
      </c>
      <c r="Z20" s="101" t="s">
        <v>2914</v>
      </c>
      <c r="AA20" s="101"/>
      <c r="AB20" s="120"/>
      <c r="AC20" s="115"/>
      <c r="AD20" s="115"/>
      <c r="AE20" s="115"/>
      <c r="AF20" s="115" t="s">
        <v>2236</v>
      </c>
      <c r="AG20" s="105" t="s">
        <v>2914</v>
      </c>
      <c r="AH20" s="126"/>
      <c r="AI20" s="105" t="s">
        <v>2914</v>
      </c>
      <c r="AJ20" s="104"/>
      <c r="AK20" s="104"/>
      <c r="AL20" s="105" t="s">
        <v>2916</v>
      </c>
      <c r="AM20" s="104"/>
      <c r="AN20" s="104"/>
      <c r="AO20" s="104"/>
      <c r="AP20" s="104"/>
      <c r="AQ20" s="104"/>
      <c r="AR20" s="104"/>
      <c r="AS20" s="104"/>
      <c r="AT20" s="104"/>
    </row>
    <row r="21" customFormat="false" ht="14.25" hidden="false" customHeight="false" outlineLevel="0" collapsed="false">
      <c r="A21" s="51" t="str">
        <f aca="false">IF(ISERROR(VLOOKUP($L21,'nCino | Field Mappings'!$C:$M,1,FALSE())), "No", "Yes")</f>
        <v>Yes</v>
      </c>
      <c r="D21" s="79" t="n">
        <v>17</v>
      </c>
      <c r="E21" s="93"/>
      <c r="F21" s="94" t="s">
        <v>2913</v>
      </c>
      <c r="G21" s="94" t="s">
        <v>2913</v>
      </c>
      <c r="H21" s="95" t="s">
        <v>50</v>
      </c>
      <c r="I21" s="96" t="s">
        <v>49</v>
      </c>
      <c r="J21" s="121" t="s">
        <v>2946</v>
      </c>
      <c r="K21" s="118" t="s">
        <v>1782</v>
      </c>
      <c r="L21" s="98" t="str">
        <f aca="false">_xlfn.CONCAT(I21,".",K21)</f>
        <v>LLC_BI__Loan__c.LLC_BI__Term_Months__c</v>
      </c>
      <c r="M21" s="123" t="s">
        <v>2947</v>
      </c>
      <c r="N21" s="118" t="s">
        <v>2948</v>
      </c>
      <c r="O21" s="119" t="n">
        <v>10</v>
      </c>
      <c r="P21" s="119" t="n">
        <v>0</v>
      </c>
      <c r="Q21" s="101" t="s">
        <v>2914</v>
      </c>
      <c r="R21" s="101" t="s">
        <v>2914</v>
      </c>
      <c r="S21" s="101" t="s">
        <v>2914</v>
      </c>
      <c r="T21" s="101" t="s">
        <v>2914</v>
      </c>
      <c r="U21" s="101" t="s">
        <v>2914</v>
      </c>
      <c r="V21" s="101" t="s">
        <v>2914</v>
      </c>
      <c r="W21" s="101" t="s">
        <v>2914</v>
      </c>
      <c r="X21" s="101" t="s">
        <v>2914</v>
      </c>
      <c r="Y21" s="101" t="s">
        <v>2914</v>
      </c>
      <c r="Z21" s="101" t="s">
        <v>2914</v>
      </c>
      <c r="AA21" s="101"/>
      <c r="AB21" s="120"/>
      <c r="AC21" s="115"/>
      <c r="AD21" s="115"/>
      <c r="AE21" s="115"/>
      <c r="AF21" s="115" t="s">
        <v>2236</v>
      </c>
      <c r="AG21" s="105" t="s">
        <v>2914</v>
      </c>
      <c r="AH21" s="116"/>
      <c r="AI21" s="105" t="s">
        <v>2916</v>
      </c>
      <c r="AJ21" s="104"/>
      <c r="AK21" s="104"/>
      <c r="AL21" s="105" t="s">
        <v>2916</v>
      </c>
      <c r="AM21" s="104"/>
      <c r="AN21" s="104"/>
      <c r="AO21" s="104"/>
      <c r="AP21" s="104"/>
      <c r="AQ21" s="104"/>
      <c r="AR21" s="104"/>
      <c r="AS21" s="104"/>
      <c r="AT21" s="104"/>
    </row>
    <row r="22" customFormat="false" ht="14.25" hidden="false" customHeight="false" outlineLevel="0" collapsed="false">
      <c r="A22" s="51" t="str">
        <f aca="false">IF(ISERROR(VLOOKUP($L22,'nCino | Field Mappings'!$C:$M,1,FALSE())), "No", "Yes")</f>
        <v>Yes</v>
      </c>
      <c r="D22" s="79" t="n">
        <v>18</v>
      </c>
      <c r="E22" s="109"/>
      <c r="F22" s="94" t="s">
        <v>2913</v>
      </c>
      <c r="G22" s="94" t="s">
        <v>2913</v>
      </c>
      <c r="H22" s="95" t="s">
        <v>50</v>
      </c>
      <c r="I22" s="96" t="s">
        <v>49</v>
      </c>
      <c r="J22" s="111" t="s">
        <v>2949</v>
      </c>
      <c r="K22" s="118" t="s">
        <v>628</v>
      </c>
      <c r="L22" s="98" t="str">
        <f aca="false">_xlfn.CONCAT(I22,".",K22)</f>
        <v>LLC_BI__Loan__c.CCS_Is_this_Facility_LBCM__c</v>
      </c>
      <c r="M22" s="122" t="s">
        <v>2950</v>
      </c>
      <c r="N22" s="118" t="s">
        <v>2929</v>
      </c>
      <c r="O22" s="110" t="s">
        <v>2930</v>
      </c>
      <c r="P22" s="119"/>
      <c r="Q22" s="101" t="s">
        <v>2914</v>
      </c>
      <c r="R22" s="101" t="s">
        <v>2914</v>
      </c>
      <c r="S22" s="101" t="s">
        <v>2914</v>
      </c>
      <c r="T22" s="101" t="s">
        <v>2914</v>
      </c>
      <c r="U22" s="101" t="s">
        <v>2914</v>
      </c>
      <c r="V22" s="101" t="s">
        <v>2914</v>
      </c>
      <c r="W22" s="101" t="s">
        <v>2914</v>
      </c>
      <c r="X22" s="101" t="s">
        <v>2914</v>
      </c>
      <c r="Y22" s="101" t="s">
        <v>2914</v>
      </c>
      <c r="Z22" s="101" t="s">
        <v>2914</v>
      </c>
      <c r="AA22" s="101"/>
      <c r="AB22" s="120"/>
      <c r="AC22" s="115"/>
      <c r="AD22" s="115"/>
      <c r="AE22" s="115"/>
      <c r="AF22" s="115" t="s">
        <v>2236</v>
      </c>
      <c r="AG22" s="105" t="s">
        <v>2914</v>
      </c>
      <c r="AH22" s="116"/>
      <c r="AI22" s="105" t="s">
        <v>2916</v>
      </c>
      <c r="AJ22" s="104"/>
      <c r="AK22" s="104"/>
      <c r="AL22" s="105" t="s">
        <v>2916</v>
      </c>
      <c r="AM22" s="104"/>
      <c r="AN22" s="104"/>
      <c r="AO22" s="104"/>
      <c r="AP22" s="104"/>
      <c r="AQ22" s="104"/>
      <c r="AR22" s="104"/>
      <c r="AS22" s="104"/>
      <c r="AT22" s="104"/>
    </row>
    <row r="23" customFormat="false" ht="16.5" hidden="false" customHeight="true" outlineLevel="0" collapsed="false">
      <c r="A23" s="51" t="str">
        <f aca="false">IF(ISERROR(VLOOKUP($L23,'nCino | Field Mappings'!$C:$M,1,FALSE())), "No", "Yes")</f>
        <v>Yes</v>
      </c>
      <c r="D23" s="79" t="n">
        <v>19</v>
      </c>
      <c r="E23" s="109"/>
      <c r="F23" s="94" t="s">
        <v>2913</v>
      </c>
      <c r="G23" s="94" t="s">
        <v>2913</v>
      </c>
      <c r="H23" s="95" t="s">
        <v>50</v>
      </c>
      <c r="I23" s="96" t="s">
        <v>49</v>
      </c>
      <c r="J23" s="121" t="s">
        <v>701</v>
      </c>
      <c r="K23" s="118" t="s">
        <v>700</v>
      </c>
      <c r="L23" s="98" t="str">
        <f aca="false">_xlfn.CONCAT(I23,".",K23)</f>
        <v>LLC_BI__Loan__c.CCS_ODType__c</v>
      </c>
      <c r="M23" s="123" t="s">
        <v>2951</v>
      </c>
      <c r="N23" s="118" t="s">
        <v>2929</v>
      </c>
      <c r="O23" s="110" t="s">
        <v>2930</v>
      </c>
      <c r="P23" s="119"/>
      <c r="Q23" s="120"/>
      <c r="R23" s="120"/>
      <c r="S23" s="120"/>
      <c r="T23" s="120" t="s">
        <v>2914</v>
      </c>
      <c r="U23" s="120" t="s">
        <v>2914</v>
      </c>
      <c r="V23" s="120" t="s">
        <v>2914</v>
      </c>
      <c r="W23" s="120" t="s">
        <v>2914</v>
      </c>
      <c r="X23" s="120"/>
      <c r="Y23" s="120"/>
      <c r="Z23" s="120"/>
      <c r="AA23" s="120"/>
      <c r="AB23" s="120"/>
      <c r="AC23" s="115"/>
      <c r="AD23" s="115"/>
      <c r="AE23" s="115"/>
      <c r="AF23" s="115" t="s">
        <v>2236</v>
      </c>
      <c r="AG23" s="105" t="s">
        <v>2914</v>
      </c>
      <c r="AH23" s="116"/>
      <c r="AI23" s="105" t="s">
        <v>2916</v>
      </c>
      <c r="AJ23" s="104"/>
      <c r="AK23" s="104"/>
      <c r="AL23" s="105" t="s">
        <v>2916</v>
      </c>
      <c r="AM23" s="104"/>
      <c r="AN23" s="104"/>
      <c r="AO23" s="104"/>
      <c r="AP23" s="104"/>
      <c r="AQ23" s="104"/>
      <c r="AR23" s="104"/>
      <c r="AS23" s="104"/>
      <c r="AT23" s="104"/>
    </row>
    <row r="24" customFormat="false" ht="14.25" hidden="false" customHeight="false" outlineLevel="0" collapsed="false">
      <c r="A24" s="51" t="str">
        <f aca="false">IF(ISERROR(VLOOKUP($L24,'nCino | Field Mappings'!$C:$M,1,FALSE())), "No", "Yes")</f>
        <v>Yes</v>
      </c>
      <c r="D24" s="79" t="n">
        <v>20</v>
      </c>
      <c r="E24" s="109"/>
      <c r="F24" s="94" t="s">
        <v>2913</v>
      </c>
      <c r="G24" s="127" t="s">
        <v>2952</v>
      </c>
      <c r="H24" s="95" t="s">
        <v>50</v>
      </c>
      <c r="I24" s="96" t="s">
        <v>49</v>
      </c>
      <c r="J24" s="121" t="s">
        <v>750</v>
      </c>
      <c r="K24" s="118" t="s">
        <v>749</v>
      </c>
      <c r="L24" s="98" t="str">
        <f aca="false">_xlfn.CONCAT(I24,".",K24)</f>
        <v>LLC_BI__Loan__c.CCS_Purpose__c</v>
      </c>
      <c r="M24" s="123" t="s">
        <v>2953</v>
      </c>
      <c r="N24" s="118" t="s">
        <v>2929</v>
      </c>
      <c r="O24" s="110" t="s">
        <v>2930</v>
      </c>
      <c r="P24" s="119"/>
      <c r="Q24" s="120"/>
      <c r="R24" s="120"/>
      <c r="S24" s="120"/>
      <c r="T24" s="120"/>
      <c r="U24" s="120"/>
      <c r="V24" s="120"/>
      <c r="W24" s="120"/>
      <c r="X24" s="120" t="s">
        <v>2914</v>
      </c>
      <c r="Y24" s="120" t="s">
        <v>2914</v>
      </c>
      <c r="Z24" s="120" t="s">
        <v>2914</v>
      </c>
      <c r="AA24" s="120"/>
      <c r="AB24" s="120"/>
      <c r="AC24" s="115"/>
      <c r="AD24" s="115"/>
      <c r="AE24" s="115"/>
      <c r="AF24" s="115" t="s">
        <v>2236</v>
      </c>
      <c r="AG24" s="105" t="s">
        <v>2914</v>
      </c>
      <c r="AH24" s="116"/>
      <c r="AI24" s="105" t="s">
        <v>2916</v>
      </c>
      <c r="AJ24" s="104"/>
      <c r="AK24" s="104"/>
      <c r="AL24" s="105" t="s">
        <v>2916</v>
      </c>
      <c r="AM24" s="104"/>
      <c r="AN24" s="104"/>
      <c r="AO24" s="104"/>
      <c r="AP24" s="104"/>
      <c r="AQ24" s="104"/>
      <c r="AR24" s="104"/>
      <c r="AS24" s="104"/>
      <c r="AT24" s="104"/>
    </row>
    <row r="25" customFormat="false" ht="16.5" hidden="false" customHeight="true" outlineLevel="0" collapsed="false">
      <c r="A25" s="51" t="str">
        <f aca="false">IF(ISERROR(VLOOKUP($L25,'nCino | Field Mappings'!$C:$M,1,FALSE())), "No", "Yes")</f>
        <v>Yes</v>
      </c>
      <c r="D25" s="79" t="n">
        <v>21</v>
      </c>
      <c r="E25" s="109"/>
      <c r="F25" s="94" t="s">
        <v>2913</v>
      </c>
      <c r="G25" s="94" t="s">
        <v>2913</v>
      </c>
      <c r="H25" s="95" t="s">
        <v>50</v>
      </c>
      <c r="I25" s="96" t="s">
        <v>49</v>
      </c>
      <c r="J25" s="124" t="s">
        <v>876</v>
      </c>
      <c r="K25" s="118" t="s">
        <v>1627</v>
      </c>
      <c r="L25" s="98" t="str">
        <f aca="false">_xlfn.CONCAT(I25,".",K25)</f>
        <v>LLC_BI__Loan__c.LLC_BI__Principal_Balance__c</v>
      </c>
      <c r="M25" s="112" t="s">
        <v>2954</v>
      </c>
      <c r="N25" s="118" t="s">
        <v>2927</v>
      </c>
      <c r="O25" s="119" t="n">
        <v>16</v>
      </c>
      <c r="P25" s="119" t="n">
        <v>2</v>
      </c>
      <c r="Q25" s="101" t="s">
        <v>2914</v>
      </c>
      <c r="R25" s="101" t="s">
        <v>2914</v>
      </c>
      <c r="S25" s="101" t="s">
        <v>2914</v>
      </c>
      <c r="T25" s="101" t="s">
        <v>2914</v>
      </c>
      <c r="U25" s="101" t="s">
        <v>2914</v>
      </c>
      <c r="V25" s="101" t="s">
        <v>2914</v>
      </c>
      <c r="W25" s="101" t="s">
        <v>2914</v>
      </c>
      <c r="X25" s="101" t="s">
        <v>2914</v>
      </c>
      <c r="Y25" s="101" t="s">
        <v>2914</v>
      </c>
      <c r="Z25" s="101" t="s">
        <v>2914</v>
      </c>
      <c r="AA25" s="101"/>
      <c r="AB25" s="120"/>
      <c r="AC25" s="115"/>
      <c r="AD25" s="115"/>
      <c r="AE25" s="115"/>
      <c r="AF25" s="115" t="s">
        <v>2236</v>
      </c>
      <c r="AG25" s="105" t="s">
        <v>2914</v>
      </c>
      <c r="AH25" s="116"/>
      <c r="AI25" s="105" t="s">
        <v>2916</v>
      </c>
      <c r="AJ25" s="104"/>
      <c r="AK25" s="104"/>
      <c r="AL25" s="105" t="s">
        <v>2916</v>
      </c>
      <c r="AM25" s="104"/>
      <c r="AN25" s="104"/>
      <c r="AO25" s="104"/>
      <c r="AP25" s="104"/>
      <c r="AQ25" s="104"/>
      <c r="AR25" s="104"/>
      <c r="AS25" s="104"/>
      <c r="AT25" s="104"/>
    </row>
    <row r="26" customFormat="false" ht="14.25" hidden="false" customHeight="false" outlineLevel="0" collapsed="false">
      <c r="A26" s="51" t="str">
        <f aca="false">IF(ISERROR(VLOOKUP($L26,'nCino | Field Mappings'!$C:$M,1,FALSE())), "No", "Yes")</f>
        <v>Yes</v>
      </c>
      <c r="D26" s="79" t="n">
        <v>22</v>
      </c>
      <c r="E26" s="109" t="s">
        <v>2912</v>
      </c>
      <c r="F26" s="94" t="s">
        <v>2913</v>
      </c>
      <c r="G26" s="94" t="s">
        <v>2913</v>
      </c>
      <c r="H26" s="95" t="s">
        <v>50</v>
      </c>
      <c r="I26" s="96" t="s">
        <v>49</v>
      </c>
      <c r="J26" s="111" t="s">
        <v>2955</v>
      </c>
      <c r="K26" s="118" t="s">
        <v>1881</v>
      </c>
      <c r="L26" s="98" t="str">
        <f aca="false">_xlfn.CONCAT(I26,".",K26)</f>
        <v>LLC_BI__Loan__c.OwnerId</v>
      </c>
      <c r="M26" s="122" t="s">
        <v>2956</v>
      </c>
      <c r="N26" s="112" t="s">
        <v>2957</v>
      </c>
      <c r="O26" s="119" t="n">
        <v>18</v>
      </c>
      <c r="P26" s="128"/>
      <c r="Q26" s="101" t="s">
        <v>2914</v>
      </c>
      <c r="R26" s="101" t="s">
        <v>2914</v>
      </c>
      <c r="S26" s="101" t="s">
        <v>2914</v>
      </c>
      <c r="T26" s="101" t="s">
        <v>2914</v>
      </c>
      <c r="U26" s="101" t="s">
        <v>2914</v>
      </c>
      <c r="V26" s="101" t="s">
        <v>2914</v>
      </c>
      <c r="W26" s="101" t="s">
        <v>2914</v>
      </c>
      <c r="X26" s="101" t="s">
        <v>2914</v>
      </c>
      <c r="Y26" s="101" t="s">
        <v>2914</v>
      </c>
      <c r="Z26" s="101" t="s">
        <v>2914</v>
      </c>
      <c r="AA26" s="101"/>
      <c r="AB26" s="120"/>
      <c r="AC26" s="115"/>
      <c r="AD26" s="115"/>
      <c r="AE26" s="115"/>
      <c r="AF26" s="115" t="s">
        <v>2236</v>
      </c>
      <c r="AG26" s="105" t="s">
        <v>2914</v>
      </c>
      <c r="AH26" s="116"/>
      <c r="AI26" s="105" t="s">
        <v>2916</v>
      </c>
      <c r="AJ26" s="104"/>
      <c r="AK26" s="104"/>
      <c r="AL26" s="105" t="s">
        <v>2916</v>
      </c>
      <c r="AM26" s="104"/>
      <c r="AN26" s="104"/>
      <c r="AO26" s="104"/>
      <c r="AP26" s="104"/>
      <c r="AQ26" s="104"/>
      <c r="AR26" s="104"/>
      <c r="AS26" s="104"/>
      <c r="AT26" s="104"/>
    </row>
    <row r="27" customFormat="false" ht="15.75" hidden="false" customHeight="true" outlineLevel="0" collapsed="false">
      <c r="A27" s="51" t="str">
        <f aca="false">IF(ISERROR(VLOOKUP($L27,'nCino | Field Mappings'!$C:$M,1,FALSE())), "No", "Yes")</f>
        <v>Yes</v>
      </c>
      <c r="D27" s="79" t="n">
        <v>23</v>
      </c>
      <c r="E27" s="109"/>
      <c r="F27" s="94" t="s">
        <v>2913</v>
      </c>
      <c r="G27" s="94" t="s">
        <v>2913</v>
      </c>
      <c r="H27" s="95" t="s">
        <v>50</v>
      </c>
      <c r="I27" s="96" t="s">
        <v>49</v>
      </c>
      <c r="J27" s="111" t="s">
        <v>722</v>
      </c>
      <c r="K27" s="118" t="s">
        <v>721</v>
      </c>
      <c r="L27" s="98" t="str">
        <f aca="false">_xlfn.CONCAT(I27,".",K27)</f>
        <v>LLC_BI__Loan__c.CCS_Previously_Sanctioned_Amount__c</v>
      </c>
      <c r="M27" s="122" t="s">
        <v>2958</v>
      </c>
      <c r="N27" s="129" t="s">
        <v>2927</v>
      </c>
      <c r="O27" s="119" t="n">
        <v>16</v>
      </c>
      <c r="P27" s="119" t="n">
        <v>2</v>
      </c>
      <c r="Q27" s="130" t="s">
        <v>2914</v>
      </c>
      <c r="R27" s="101" t="s">
        <v>2914</v>
      </c>
      <c r="S27" s="101" t="s">
        <v>2914</v>
      </c>
      <c r="T27" s="101" t="s">
        <v>2914</v>
      </c>
      <c r="U27" s="131" t="s">
        <v>2914</v>
      </c>
      <c r="V27" s="101" t="s">
        <v>2914</v>
      </c>
      <c r="W27" s="131" t="s">
        <v>2914</v>
      </c>
      <c r="X27" s="101" t="s">
        <v>2914</v>
      </c>
      <c r="Y27" s="101" t="s">
        <v>2914</v>
      </c>
      <c r="Z27" s="101" t="s">
        <v>2914</v>
      </c>
      <c r="AA27" s="101"/>
      <c r="AB27" s="120"/>
      <c r="AC27" s="115"/>
      <c r="AD27" s="115"/>
      <c r="AE27" s="115"/>
      <c r="AF27" s="115" t="s">
        <v>2236</v>
      </c>
      <c r="AG27" s="105" t="s">
        <v>2914</v>
      </c>
      <c r="AH27" s="116"/>
      <c r="AI27" s="105" t="s">
        <v>2916</v>
      </c>
      <c r="AJ27" s="104"/>
      <c r="AK27" s="104"/>
      <c r="AL27" s="105" t="s">
        <v>2916</v>
      </c>
      <c r="AM27" s="104"/>
      <c r="AN27" s="104"/>
      <c r="AO27" s="104"/>
      <c r="AP27" s="104"/>
      <c r="AQ27" s="104"/>
      <c r="AR27" s="104"/>
      <c r="AS27" s="104"/>
      <c r="AT27" s="104"/>
    </row>
    <row r="28" customFormat="false" ht="16.5" hidden="false" customHeight="true" outlineLevel="0" collapsed="false">
      <c r="A28" s="51" t="str">
        <f aca="false">IF(ISERROR(VLOOKUP($L28,'nCino | Field Mappings'!$C:$M,1,FALSE())), "No", "Yes")</f>
        <v>Yes</v>
      </c>
      <c r="D28" s="79" t="n">
        <v>24</v>
      </c>
      <c r="E28" s="109"/>
      <c r="F28" s="94" t="s">
        <v>2913</v>
      </c>
      <c r="G28" s="94" t="s">
        <v>2913</v>
      </c>
      <c r="H28" s="95" t="s">
        <v>50</v>
      </c>
      <c r="I28" s="96" t="s">
        <v>49</v>
      </c>
      <c r="J28" s="124" t="s">
        <v>1636</v>
      </c>
      <c r="K28" s="118" t="s">
        <v>1635</v>
      </c>
      <c r="L28" s="98" t="str">
        <f aca="false">_xlfn.CONCAT(I28,".",K28)</f>
        <v>LLC_BI__Loan__c.LLC_BI__Product__c</v>
      </c>
      <c r="M28" s="112" t="s">
        <v>2959</v>
      </c>
      <c r="N28" s="129" t="s">
        <v>2929</v>
      </c>
      <c r="O28" s="110" t="s">
        <v>2930</v>
      </c>
      <c r="P28" s="119"/>
      <c r="Q28" s="130" t="s">
        <v>2914</v>
      </c>
      <c r="R28" s="101" t="s">
        <v>2914</v>
      </c>
      <c r="S28" s="101" t="s">
        <v>2914</v>
      </c>
      <c r="T28" s="101" t="s">
        <v>2914</v>
      </c>
      <c r="U28" s="101" t="s">
        <v>2914</v>
      </c>
      <c r="V28" s="101" t="s">
        <v>2914</v>
      </c>
      <c r="W28" s="101" t="s">
        <v>2914</v>
      </c>
      <c r="X28" s="101" t="s">
        <v>2914</v>
      </c>
      <c r="Y28" s="101" t="s">
        <v>2914</v>
      </c>
      <c r="Z28" s="101" t="s">
        <v>2914</v>
      </c>
      <c r="AA28" s="101"/>
      <c r="AB28" s="120"/>
      <c r="AC28" s="115"/>
      <c r="AD28" s="115"/>
      <c r="AE28" s="115"/>
      <c r="AF28" s="115" t="s">
        <v>2236</v>
      </c>
      <c r="AG28" s="105" t="s">
        <v>2914</v>
      </c>
      <c r="AH28" s="126"/>
      <c r="AI28" s="105" t="s">
        <v>2916</v>
      </c>
      <c r="AJ28" s="104"/>
      <c r="AK28" s="104"/>
      <c r="AL28" s="105" t="s">
        <v>2916</v>
      </c>
      <c r="AM28" s="104"/>
      <c r="AN28" s="104"/>
      <c r="AO28" s="104"/>
      <c r="AP28" s="104"/>
      <c r="AQ28" s="104"/>
      <c r="AR28" s="104"/>
      <c r="AS28" s="104"/>
      <c r="AT28" s="104"/>
    </row>
    <row r="29" customFormat="false" ht="14.25" hidden="false" customHeight="false" outlineLevel="0" collapsed="false">
      <c r="A29" s="51" t="str">
        <f aca="false">IF(ISERROR(VLOOKUP($L29,'nCino | Field Mappings'!$C:$M,1,FALSE())), "No", "Yes")</f>
        <v>Yes</v>
      </c>
      <c r="D29" s="79" t="n">
        <v>25</v>
      </c>
      <c r="E29" s="109"/>
      <c r="F29" s="94" t="s">
        <v>2913</v>
      </c>
      <c r="G29" s="94" t="s">
        <v>2913</v>
      </c>
      <c r="H29" s="95" t="s">
        <v>50</v>
      </c>
      <c r="I29" s="96" t="s">
        <v>49</v>
      </c>
      <c r="J29" s="132" t="s">
        <v>1639</v>
      </c>
      <c r="K29" s="133" t="s">
        <v>1638</v>
      </c>
      <c r="L29" s="98" t="str">
        <f aca="false">_xlfn.CONCAT(I29,".",K29)</f>
        <v>LLC_BI__Loan__c.LLC_BI__Product_Line__c</v>
      </c>
      <c r="M29" s="112" t="s">
        <v>2960</v>
      </c>
      <c r="N29" s="129" t="s">
        <v>2929</v>
      </c>
      <c r="O29" s="110" t="s">
        <v>2930</v>
      </c>
      <c r="P29" s="119"/>
      <c r="Q29" s="130" t="s">
        <v>2914</v>
      </c>
      <c r="R29" s="101" t="s">
        <v>2914</v>
      </c>
      <c r="S29" s="101" t="s">
        <v>2914</v>
      </c>
      <c r="T29" s="101" t="s">
        <v>2914</v>
      </c>
      <c r="U29" s="101" t="s">
        <v>2914</v>
      </c>
      <c r="V29" s="101" t="s">
        <v>2914</v>
      </c>
      <c r="W29" s="101" t="s">
        <v>2914</v>
      </c>
      <c r="X29" s="101" t="s">
        <v>2914</v>
      </c>
      <c r="Y29" s="101" t="s">
        <v>2914</v>
      </c>
      <c r="Z29" s="101" t="s">
        <v>2914</v>
      </c>
      <c r="AA29" s="134"/>
      <c r="AB29" s="135"/>
      <c r="AC29" s="136"/>
      <c r="AD29" s="115"/>
      <c r="AE29" s="115"/>
      <c r="AF29" s="115" t="s">
        <v>2236</v>
      </c>
      <c r="AG29" s="105" t="s">
        <v>2914</v>
      </c>
      <c r="AH29" s="116"/>
      <c r="AI29" s="105" t="s">
        <v>2916</v>
      </c>
      <c r="AJ29" s="104"/>
      <c r="AK29" s="104"/>
      <c r="AL29" s="105" t="s">
        <v>2916</v>
      </c>
      <c r="AM29" s="104"/>
      <c r="AN29" s="104"/>
      <c r="AO29" s="104"/>
      <c r="AP29" s="104"/>
      <c r="AQ29" s="104"/>
      <c r="AR29" s="104"/>
      <c r="AS29" s="104"/>
      <c r="AT29" s="104"/>
    </row>
    <row r="30" customFormat="false" ht="16.5" hidden="false" customHeight="true" outlineLevel="0" collapsed="false">
      <c r="A30" s="51" t="str">
        <f aca="false">IF(ISERROR(VLOOKUP($L30,'nCino | Field Mappings'!$C:$M,1,FALSE())), "No", "Yes")</f>
        <v>Yes</v>
      </c>
      <c r="D30" s="79" t="n">
        <v>26</v>
      </c>
      <c r="E30" s="104"/>
      <c r="F30" s="94" t="s">
        <v>2913</v>
      </c>
      <c r="G30" s="94" t="s">
        <v>2913</v>
      </c>
      <c r="H30" s="95" t="s">
        <v>50</v>
      </c>
      <c r="I30" s="137" t="s">
        <v>49</v>
      </c>
      <c r="J30" s="124" t="s">
        <v>1647</v>
      </c>
      <c r="K30" s="118" t="s">
        <v>1646</v>
      </c>
      <c r="L30" s="138" t="str">
        <f aca="false">_xlfn.CONCAT(I30,".",K30)</f>
        <v>LLC_BI__Loan__c.LLC_BI__Product_Type__c</v>
      </c>
      <c r="M30" s="139" t="s">
        <v>2961</v>
      </c>
      <c r="N30" s="118" t="s">
        <v>2929</v>
      </c>
      <c r="O30" s="110" t="s">
        <v>2930</v>
      </c>
      <c r="P30" s="119"/>
      <c r="Q30" s="130" t="s">
        <v>2914</v>
      </c>
      <c r="R30" s="101" t="s">
        <v>2914</v>
      </c>
      <c r="S30" s="101" t="s">
        <v>2914</v>
      </c>
      <c r="T30" s="101" t="s">
        <v>2914</v>
      </c>
      <c r="U30" s="101" t="s">
        <v>2914</v>
      </c>
      <c r="V30" s="101" t="s">
        <v>2914</v>
      </c>
      <c r="W30" s="101" t="s">
        <v>2914</v>
      </c>
      <c r="X30" s="101" t="s">
        <v>2914</v>
      </c>
      <c r="Y30" s="101" t="s">
        <v>2914</v>
      </c>
      <c r="Z30" s="101" t="s">
        <v>2914</v>
      </c>
      <c r="AA30" s="101"/>
      <c r="AB30" s="120"/>
      <c r="AC30" s="115"/>
      <c r="AD30" s="140"/>
      <c r="AE30" s="115"/>
      <c r="AF30" s="115" t="s">
        <v>2236</v>
      </c>
      <c r="AG30" s="105" t="s">
        <v>2914</v>
      </c>
      <c r="AH30" s="141"/>
      <c r="AI30" s="105" t="s">
        <v>2916</v>
      </c>
      <c r="AJ30" s="104"/>
      <c r="AK30" s="104"/>
      <c r="AL30" s="105" t="s">
        <v>2916</v>
      </c>
      <c r="AM30" s="104"/>
      <c r="AN30" s="104"/>
      <c r="AO30" s="104"/>
      <c r="AP30" s="104"/>
      <c r="AQ30" s="104"/>
      <c r="AR30" s="104"/>
      <c r="AS30" s="104"/>
      <c r="AT30" s="104"/>
    </row>
    <row r="31" customFormat="false" ht="14.25" hidden="false" customHeight="false" outlineLevel="0" collapsed="false">
      <c r="A31" s="51" t="str">
        <f aca="false">IF(ISERROR(VLOOKUP($L31,'nCino | Field Mappings'!$C:$M,1,FALSE())), "No", "Yes")</f>
        <v>Yes</v>
      </c>
      <c r="D31" s="79" t="n">
        <v>27</v>
      </c>
      <c r="E31" s="109"/>
      <c r="F31" s="94" t="s">
        <v>2913</v>
      </c>
      <c r="G31" s="94" t="s">
        <v>2913</v>
      </c>
      <c r="H31" s="95" t="s">
        <v>50</v>
      </c>
      <c r="I31" s="96" t="s">
        <v>49</v>
      </c>
      <c r="J31" s="142" t="s">
        <v>768</v>
      </c>
      <c r="K31" s="143" t="s">
        <v>767</v>
      </c>
      <c r="L31" s="98" t="str">
        <f aca="false">_xlfn.CONCAT(I31,".",K31)</f>
        <v>LLC_BI__Loan__c.CCS_Security__c</v>
      </c>
      <c r="M31" s="144" t="s">
        <v>2962</v>
      </c>
      <c r="N31" s="118" t="s">
        <v>2929</v>
      </c>
      <c r="O31" s="110" t="s">
        <v>2930</v>
      </c>
      <c r="P31" s="119"/>
      <c r="Q31" s="130" t="s">
        <v>2914</v>
      </c>
      <c r="R31" s="101" t="s">
        <v>2914</v>
      </c>
      <c r="S31" s="101" t="s">
        <v>2914</v>
      </c>
      <c r="T31" s="101" t="s">
        <v>2914</v>
      </c>
      <c r="U31" s="101" t="s">
        <v>2914</v>
      </c>
      <c r="V31" s="101" t="s">
        <v>2914</v>
      </c>
      <c r="W31" s="101" t="s">
        <v>2914</v>
      </c>
      <c r="X31" s="101" t="s">
        <v>2914</v>
      </c>
      <c r="Y31" s="101" t="s">
        <v>2914</v>
      </c>
      <c r="Z31" s="101" t="s">
        <v>2914</v>
      </c>
      <c r="AA31" s="101"/>
      <c r="AB31" s="120"/>
      <c r="AC31" s="115"/>
      <c r="AD31" s="140"/>
      <c r="AE31" s="115"/>
      <c r="AF31" s="115" t="s">
        <v>2236</v>
      </c>
      <c r="AG31" s="105" t="s">
        <v>2914</v>
      </c>
      <c r="AH31" s="116"/>
      <c r="AI31" s="105" t="s">
        <v>2916</v>
      </c>
      <c r="AJ31" s="104"/>
      <c r="AK31" s="104"/>
      <c r="AL31" s="105" t="s">
        <v>2916</v>
      </c>
      <c r="AM31" s="104"/>
      <c r="AN31" s="104"/>
      <c r="AO31" s="104"/>
      <c r="AP31" s="104"/>
      <c r="AQ31" s="104"/>
      <c r="AR31" s="104"/>
      <c r="AS31" s="104"/>
      <c r="AT31" s="104"/>
    </row>
    <row r="32" customFormat="false" ht="14.25" hidden="false" customHeight="false" outlineLevel="0" collapsed="false">
      <c r="A32" s="51" t="str">
        <f aca="false">IF(ISERROR(VLOOKUP($L32,'nCino | Field Mappings'!$C:$M,1,FALSE())), "No", "Yes")</f>
        <v>Yes</v>
      </c>
      <c r="D32" s="79" t="n">
        <v>28</v>
      </c>
      <c r="E32" s="109"/>
      <c r="F32" s="94" t="s">
        <v>2913</v>
      </c>
      <c r="G32" s="94" t="s">
        <v>2913</v>
      </c>
      <c r="H32" s="95" t="s">
        <v>50</v>
      </c>
      <c r="I32" s="96" t="s">
        <v>49</v>
      </c>
      <c r="J32" s="145" t="s">
        <v>801</v>
      </c>
      <c r="K32" s="143" t="s">
        <v>800</v>
      </c>
      <c r="L32" s="98" t="str">
        <f aca="false">_xlfn.CONCAT(I32,".",K32)</f>
        <v>LLC_BI__Loan__c.CCS_SortCode__c</v>
      </c>
      <c r="M32" s="102" t="s">
        <v>2963</v>
      </c>
      <c r="N32" s="146" t="s">
        <v>2926</v>
      </c>
      <c r="O32" s="113" t="n">
        <v>6</v>
      </c>
      <c r="P32" s="113"/>
      <c r="Q32" s="130" t="s">
        <v>2914</v>
      </c>
      <c r="R32" s="101" t="s">
        <v>2914</v>
      </c>
      <c r="S32" s="101" t="s">
        <v>2914</v>
      </c>
      <c r="T32" s="101" t="s">
        <v>2914</v>
      </c>
      <c r="U32" s="101"/>
      <c r="V32" s="101"/>
      <c r="W32" s="101"/>
      <c r="X32" s="101" t="s">
        <v>2914</v>
      </c>
      <c r="Y32" s="101" t="s">
        <v>2914</v>
      </c>
      <c r="Z32" s="101"/>
      <c r="AA32" s="101"/>
      <c r="AB32" s="101"/>
      <c r="AC32" s="114"/>
      <c r="AD32" s="147"/>
      <c r="AE32" s="114"/>
      <c r="AF32" s="115" t="s">
        <v>2236</v>
      </c>
      <c r="AG32" s="105" t="s">
        <v>2914</v>
      </c>
      <c r="AH32" s="148"/>
      <c r="AI32" s="105" t="s">
        <v>2916</v>
      </c>
      <c r="AJ32" s="104"/>
      <c r="AK32" s="104"/>
      <c r="AL32" s="105" t="s">
        <v>2916</v>
      </c>
      <c r="AM32" s="104"/>
      <c r="AN32" s="104"/>
      <c r="AO32" s="104"/>
      <c r="AP32" s="104"/>
      <c r="AQ32" s="104"/>
      <c r="AR32" s="104"/>
      <c r="AS32" s="104"/>
      <c r="AT32" s="104"/>
    </row>
    <row r="33" customFormat="false" ht="14.25" hidden="false" customHeight="false" outlineLevel="0" collapsed="false">
      <c r="A33" s="51" t="str">
        <f aca="false">IF(ISERROR(VLOOKUP($L33,'nCino | Field Mappings'!$C:$M,1,FALSE())), "No", "Yes")</f>
        <v>Yes</v>
      </c>
      <c r="D33" s="79" t="n">
        <v>29</v>
      </c>
      <c r="E33" s="109"/>
      <c r="F33" s="94" t="s">
        <v>2913</v>
      </c>
      <c r="G33" s="94" t="s">
        <v>2913</v>
      </c>
      <c r="H33" s="95" t="s">
        <v>50</v>
      </c>
      <c r="I33" s="96" t="s">
        <v>49</v>
      </c>
      <c r="J33" s="111" t="s">
        <v>1747</v>
      </c>
      <c r="K33" s="118" t="s">
        <v>1746</v>
      </c>
      <c r="L33" s="98" t="str">
        <f aca="false">_xlfn.CONCAT(I33,".",K33)</f>
        <v>LLC_BI__Loan__c.LLC_BI__Stage__c</v>
      </c>
      <c r="M33" s="112" t="s">
        <v>2964</v>
      </c>
      <c r="N33" s="129" t="s">
        <v>2929</v>
      </c>
      <c r="O33" s="110" t="s">
        <v>2930</v>
      </c>
      <c r="P33" s="113"/>
      <c r="Q33" s="149" t="s">
        <v>2914</v>
      </c>
      <c r="R33" s="131" t="s">
        <v>2914</v>
      </c>
      <c r="S33" s="131" t="s">
        <v>2914</v>
      </c>
      <c r="T33" s="131" t="s">
        <v>2914</v>
      </c>
      <c r="U33" s="131" t="s">
        <v>2914</v>
      </c>
      <c r="V33" s="131" t="s">
        <v>2914</v>
      </c>
      <c r="W33" s="101" t="s">
        <v>2914</v>
      </c>
      <c r="X33" s="101" t="s">
        <v>2914</v>
      </c>
      <c r="Y33" s="131" t="s">
        <v>2914</v>
      </c>
      <c r="Z33" s="131" t="s">
        <v>2914</v>
      </c>
      <c r="AA33" s="131"/>
      <c r="AB33" s="131"/>
      <c r="AC33" s="150"/>
      <c r="AD33" s="114"/>
      <c r="AE33" s="114"/>
      <c r="AF33" s="115" t="s">
        <v>2236</v>
      </c>
      <c r="AG33" s="105" t="s">
        <v>2914</v>
      </c>
      <c r="AH33" s="116"/>
      <c r="AI33" s="105" t="s">
        <v>2914</v>
      </c>
      <c r="AJ33" s="104"/>
      <c r="AK33" s="104"/>
      <c r="AL33" s="105" t="s">
        <v>2916</v>
      </c>
      <c r="AM33" s="104"/>
      <c r="AN33" s="104"/>
      <c r="AO33" s="104"/>
      <c r="AP33" s="104"/>
      <c r="AQ33" s="104"/>
      <c r="AR33" s="104"/>
      <c r="AS33" s="104"/>
      <c r="AT33" s="104"/>
    </row>
    <row r="34" customFormat="false" ht="14.25" hidden="false" customHeight="false" outlineLevel="0" collapsed="false">
      <c r="A34" s="51" t="str">
        <f aca="false">IF(ISERROR(VLOOKUP($L34,'nCino | Field Mappings'!$C:$M,1,FALSE())), "No", "Yes")</f>
        <v>Yes</v>
      </c>
      <c r="D34" s="79" t="n">
        <v>30</v>
      </c>
      <c r="E34" s="109"/>
      <c r="F34" s="94" t="s">
        <v>2913</v>
      </c>
      <c r="G34" s="94" t="s">
        <v>2913</v>
      </c>
      <c r="H34" s="95" t="s">
        <v>50</v>
      </c>
      <c r="I34" s="96" t="s">
        <v>49</v>
      </c>
      <c r="J34" s="121" t="s">
        <v>2965</v>
      </c>
      <c r="K34" s="118" t="s">
        <v>889</v>
      </c>
      <c r="L34" s="98" t="str">
        <f aca="false">_xlfn.CONCAT(I34,".",K34)</f>
        <v>LLC_BI__Loan__c.CCS_WhatIsSecured__c</v>
      </c>
      <c r="M34" s="123" t="s">
        <v>2966</v>
      </c>
      <c r="N34" s="118" t="s">
        <v>2967</v>
      </c>
      <c r="O34" s="119" t="n">
        <v>18</v>
      </c>
      <c r="P34" s="119" t="n">
        <v>0</v>
      </c>
      <c r="Q34" s="130" t="s">
        <v>2914</v>
      </c>
      <c r="R34" s="101" t="s">
        <v>2914</v>
      </c>
      <c r="S34" s="101" t="s">
        <v>2914</v>
      </c>
      <c r="T34" s="101" t="s">
        <v>2914</v>
      </c>
      <c r="U34" s="101" t="s">
        <v>2914</v>
      </c>
      <c r="V34" s="101" t="s">
        <v>2914</v>
      </c>
      <c r="W34" s="101" t="s">
        <v>2914</v>
      </c>
      <c r="X34" s="101" t="s">
        <v>2914</v>
      </c>
      <c r="Y34" s="101" t="s">
        <v>2914</v>
      </c>
      <c r="Z34" s="101" t="s">
        <v>2914</v>
      </c>
      <c r="AA34" s="101"/>
      <c r="AB34" s="120"/>
      <c r="AC34" s="114"/>
      <c r="AD34" s="115"/>
      <c r="AE34" s="115"/>
      <c r="AF34" s="115" t="s">
        <v>2236</v>
      </c>
      <c r="AG34" s="105" t="s">
        <v>2914</v>
      </c>
      <c r="AH34" s="116"/>
      <c r="AI34" s="105" t="s">
        <v>2916</v>
      </c>
      <c r="AJ34" s="104"/>
      <c r="AK34" s="104"/>
      <c r="AL34" s="105" t="s">
        <v>2914</v>
      </c>
      <c r="AM34" s="105" t="s">
        <v>2914</v>
      </c>
      <c r="AN34" s="104" t="s">
        <v>2968</v>
      </c>
      <c r="AO34" s="104" t="s">
        <v>2969</v>
      </c>
      <c r="AP34" s="104"/>
      <c r="AQ34" s="104"/>
      <c r="AR34" s="104"/>
      <c r="AS34" s="104"/>
      <c r="AT34" s="104"/>
    </row>
    <row r="35" customFormat="false" ht="14.25" hidden="false" customHeight="false" outlineLevel="0" collapsed="false">
      <c r="A35" s="51" t="str">
        <f aca="false">IF(ISERROR(VLOOKUP($L35,'nCino | Field Mappings'!$C:$M,1,FALSE())), "No", "Yes")</f>
        <v>Yes</v>
      </c>
      <c r="D35" s="79" t="n">
        <v>31</v>
      </c>
      <c r="E35" s="109" t="s">
        <v>2970</v>
      </c>
      <c r="F35" s="94" t="s">
        <v>2913</v>
      </c>
      <c r="G35" s="94" t="s">
        <v>2913</v>
      </c>
      <c r="H35" s="95" t="s">
        <v>50</v>
      </c>
      <c r="I35" s="96" t="s">
        <v>49</v>
      </c>
      <c r="J35" s="111" t="s">
        <v>1643</v>
      </c>
      <c r="K35" s="118" t="s">
        <v>1642</v>
      </c>
      <c r="L35" s="98" t="str">
        <f aca="false">_xlfn.CONCAT(I35,".",K35)</f>
        <v>LLC_BI__Loan__c.LLC_BI__Product_Reference__c</v>
      </c>
      <c r="M35" s="112" t="s">
        <v>2971</v>
      </c>
      <c r="N35" s="118" t="s">
        <v>2972</v>
      </c>
      <c r="O35" s="119" t="n">
        <v>18</v>
      </c>
      <c r="P35" s="151"/>
      <c r="Q35" s="101" t="s">
        <v>2914</v>
      </c>
      <c r="R35" s="101" t="s">
        <v>2914</v>
      </c>
      <c r="S35" s="101" t="s">
        <v>2914</v>
      </c>
      <c r="T35" s="101" t="s">
        <v>2914</v>
      </c>
      <c r="U35" s="120"/>
      <c r="V35" s="120"/>
      <c r="W35" s="120"/>
      <c r="X35" s="120"/>
      <c r="Y35" s="120"/>
      <c r="Z35" s="120"/>
      <c r="AA35" s="120"/>
      <c r="AB35" s="120"/>
      <c r="AC35" s="114"/>
      <c r="AD35" s="114"/>
      <c r="AE35" s="114"/>
      <c r="AF35" s="115" t="s">
        <v>2236</v>
      </c>
      <c r="AG35" s="105" t="s">
        <v>2914</v>
      </c>
      <c r="AH35" s="116"/>
      <c r="AI35" s="105" t="s">
        <v>2916</v>
      </c>
      <c r="AJ35" s="104"/>
      <c r="AK35" s="104"/>
      <c r="AL35" s="105" t="s">
        <v>2916</v>
      </c>
      <c r="AM35" s="104"/>
      <c r="AN35" s="104"/>
      <c r="AO35" s="104"/>
      <c r="AP35" s="104"/>
      <c r="AQ35" s="104"/>
      <c r="AR35" s="104"/>
      <c r="AS35" s="104"/>
      <c r="AT35" s="104"/>
    </row>
    <row r="36" customFormat="false" ht="28.5" hidden="false" customHeight="false" outlineLevel="0" collapsed="false">
      <c r="A36" s="51" t="str">
        <f aca="false">IF(ISERROR(VLOOKUP($L36,'nCino | Field Mappings'!$C:$M,1,FALSE())), "No", "Yes")</f>
        <v>Yes</v>
      </c>
      <c r="D36" s="79" t="n">
        <v>32</v>
      </c>
      <c r="E36" s="109"/>
      <c r="F36" s="94" t="s">
        <v>2913</v>
      </c>
      <c r="G36" s="127" t="s">
        <v>2952</v>
      </c>
      <c r="H36" s="95" t="s">
        <v>50</v>
      </c>
      <c r="I36" s="96" t="s">
        <v>49</v>
      </c>
      <c r="J36" s="111" t="s">
        <v>2973</v>
      </c>
      <c r="K36" s="96" t="s">
        <v>400</v>
      </c>
      <c r="L36" s="98" t="str">
        <f aca="false">_xlfn.CONCAT(I36,".",K36)</f>
        <v>LLC_BI__Loan__c.CCS_AmountPerEncashment__c</v>
      </c>
      <c r="M36" s="122" t="s">
        <v>2974</v>
      </c>
      <c r="N36" s="118" t="s">
        <v>2927</v>
      </c>
      <c r="O36" s="119" t="n">
        <v>18</v>
      </c>
      <c r="P36" s="119" t="n">
        <v>0</v>
      </c>
      <c r="Q36" s="120"/>
      <c r="R36" s="120"/>
      <c r="S36" s="120"/>
      <c r="T36" s="120"/>
      <c r="U36" s="120"/>
      <c r="V36" s="120"/>
      <c r="W36" s="120"/>
      <c r="X36" s="101" t="s">
        <v>2914</v>
      </c>
      <c r="Y36" s="101" t="s">
        <v>2914</v>
      </c>
      <c r="Z36" s="120"/>
      <c r="AA36" s="120"/>
      <c r="AB36" s="120"/>
      <c r="AC36" s="114"/>
      <c r="AD36" s="114"/>
      <c r="AE36" s="114"/>
      <c r="AF36" s="115" t="s">
        <v>2236</v>
      </c>
      <c r="AG36" s="105" t="s">
        <v>2914</v>
      </c>
      <c r="AH36" s="116"/>
      <c r="AI36" s="105" t="s">
        <v>2916</v>
      </c>
      <c r="AJ36" s="104"/>
      <c r="AK36" s="104"/>
      <c r="AL36" s="105" t="s">
        <v>2916</v>
      </c>
      <c r="AM36" s="104"/>
      <c r="AN36" s="104"/>
      <c r="AO36" s="104"/>
      <c r="AP36" s="104"/>
      <c r="AQ36" s="104"/>
      <c r="AR36" s="104"/>
      <c r="AS36" s="104"/>
      <c r="AT36" s="104"/>
    </row>
    <row r="37" customFormat="false" ht="28.5" hidden="false" customHeight="false" outlineLevel="0" collapsed="false">
      <c r="A37" s="51" t="str">
        <f aca="false">IF(ISERROR(VLOOKUP($L37,'nCino | Field Mappings'!$C:$M,1,FALSE())), "No", "Yes")</f>
        <v>Yes</v>
      </c>
      <c r="D37" s="79" t="n">
        <v>33</v>
      </c>
      <c r="E37" s="109" t="s">
        <v>2970</v>
      </c>
      <c r="F37" s="94" t="s">
        <v>2913</v>
      </c>
      <c r="G37" s="127" t="s">
        <v>2952</v>
      </c>
      <c r="H37" s="95" t="s">
        <v>50</v>
      </c>
      <c r="I37" s="96" t="s">
        <v>49</v>
      </c>
      <c r="J37" s="121" t="s">
        <v>380</v>
      </c>
      <c r="K37" s="96" t="s">
        <v>379</v>
      </c>
      <c r="L37" s="98" t="str">
        <f aca="false">_xlfn.CONCAT(I37,".",K37)</f>
        <v>LLC_BI__Loan__c.Business_Charge_Card_Sanctioned_Limit__c</v>
      </c>
      <c r="M37" s="152" t="s">
        <v>2975</v>
      </c>
      <c r="N37" s="118" t="s">
        <v>2976</v>
      </c>
      <c r="O37" s="153" t="n">
        <v>16</v>
      </c>
      <c r="P37" s="153" t="n">
        <v>2</v>
      </c>
      <c r="Q37" s="120"/>
      <c r="R37" s="120"/>
      <c r="S37" s="120"/>
      <c r="T37" s="120"/>
      <c r="U37" s="101" t="s">
        <v>2914</v>
      </c>
      <c r="V37" s="101" t="s">
        <v>2914</v>
      </c>
      <c r="W37" s="101" t="s">
        <v>2914</v>
      </c>
      <c r="X37" s="101" t="s">
        <v>2914</v>
      </c>
      <c r="Y37" s="120"/>
      <c r="Z37" s="120"/>
      <c r="AA37" s="120"/>
      <c r="AB37" s="120"/>
      <c r="AC37" s="114"/>
      <c r="AD37" s="114"/>
      <c r="AE37" s="114"/>
      <c r="AF37" s="115" t="s">
        <v>2236</v>
      </c>
      <c r="AG37" s="105" t="s">
        <v>2914</v>
      </c>
      <c r="AH37" s="116"/>
      <c r="AI37" s="105" t="s">
        <v>2916</v>
      </c>
      <c r="AJ37" s="104"/>
      <c r="AK37" s="104"/>
      <c r="AL37" s="105" t="s">
        <v>2916</v>
      </c>
      <c r="AM37" s="104"/>
      <c r="AN37" s="104"/>
      <c r="AO37" s="104"/>
      <c r="AP37" s="104"/>
      <c r="AQ37" s="104"/>
      <c r="AR37" s="104"/>
      <c r="AS37" s="104"/>
      <c r="AT37" s="104"/>
    </row>
    <row r="38" customFormat="false" ht="14.25" hidden="false" customHeight="false" outlineLevel="0" collapsed="false">
      <c r="A38" s="51" t="str">
        <f aca="false">IF(ISERROR(VLOOKUP($L38,'nCino | Field Mappings'!$C:$M,1,FALSE())), "No", "Yes")</f>
        <v>Yes</v>
      </c>
      <c r="D38" s="79" t="n">
        <v>34</v>
      </c>
      <c r="E38" s="109"/>
      <c r="F38" s="94" t="s">
        <v>2913</v>
      </c>
      <c r="G38" s="127" t="s">
        <v>2952</v>
      </c>
      <c r="H38" s="95" t="s">
        <v>50</v>
      </c>
      <c r="I38" s="96" t="s">
        <v>49</v>
      </c>
      <c r="J38" s="111" t="s">
        <v>441</v>
      </c>
      <c r="K38" s="96" t="s">
        <v>440</v>
      </c>
      <c r="L38" s="98" t="str">
        <f aca="false">_xlfn.CONCAT(I38,".",K38)</f>
        <v>LLC_BI__Loan__c.CCS_CardScheme__c</v>
      </c>
      <c r="M38" s="112" t="s">
        <v>2977</v>
      </c>
      <c r="N38" s="118" t="s">
        <v>2929</v>
      </c>
      <c r="O38" s="110" t="s">
        <v>2930</v>
      </c>
      <c r="P38" s="113"/>
      <c r="Q38" s="101"/>
      <c r="R38" s="101"/>
      <c r="S38" s="101"/>
      <c r="T38" s="101"/>
      <c r="U38" s="101"/>
      <c r="V38" s="101"/>
      <c r="W38" s="101" t="s">
        <v>2914</v>
      </c>
      <c r="X38" s="101" t="s">
        <v>2914</v>
      </c>
      <c r="Y38" s="101"/>
      <c r="Z38" s="101"/>
      <c r="AA38" s="101"/>
      <c r="AB38" s="101"/>
      <c r="AC38" s="114"/>
      <c r="AD38" s="114"/>
      <c r="AE38" s="114"/>
      <c r="AF38" s="115" t="s">
        <v>2236</v>
      </c>
      <c r="AG38" s="105" t="s">
        <v>2914</v>
      </c>
      <c r="AH38" s="116"/>
      <c r="AI38" s="105" t="s">
        <v>2916</v>
      </c>
      <c r="AJ38" s="104"/>
      <c r="AK38" s="104"/>
      <c r="AL38" s="105" t="s">
        <v>2916</v>
      </c>
      <c r="AM38" s="104"/>
      <c r="AN38" s="104"/>
      <c r="AO38" s="104"/>
      <c r="AP38" s="104"/>
      <c r="AQ38" s="104"/>
      <c r="AR38" s="104"/>
      <c r="AS38" s="104"/>
      <c r="AT38" s="104"/>
    </row>
    <row r="39" customFormat="false" ht="28.5" hidden="false" customHeight="false" outlineLevel="0" collapsed="false">
      <c r="A39" s="51" t="str">
        <f aca="false">IF(ISERROR(VLOOKUP($L39,'nCino | Field Mappings'!$C:$M,1,FALSE())), "No", "Yes")</f>
        <v>Yes</v>
      </c>
      <c r="D39" s="79" t="n">
        <v>35</v>
      </c>
      <c r="E39" s="109"/>
      <c r="F39" s="94" t="s">
        <v>2913</v>
      </c>
      <c r="G39" s="127" t="s">
        <v>2952</v>
      </c>
      <c r="H39" s="95" t="s">
        <v>50</v>
      </c>
      <c r="I39" s="96" t="s">
        <v>49</v>
      </c>
      <c r="J39" s="111" t="s">
        <v>2978</v>
      </c>
      <c r="K39" s="96" t="s">
        <v>489</v>
      </c>
      <c r="L39" s="104" t="str">
        <f aca="false">_xlfn.CONCAT(I39,".",K39)</f>
        <v>LLC_BI__Loan__c.CCS_DateOfMarketLinksAgreement__c</v>
      </c>
      <c r="M39" s="122" t="s">
        <v>2979</v>
      </c>
      <c r="N39" s="118" t="s">
        <v>1</v>
      </c>
      <c r="O39" s="119"/>
      <c r="P39" s="119"/>
      <c r="Q39" s="120"/>
      <c r="R39" s="120"/>
      <c r="S39" s="120"/>
      <c r="T39" s="120"/>
      <c r="U39" s="120"/>
      <c r="V39" s="120"/>
      <c r="W39" s="120"/>
      <c r="X39" s="101" t="s">
        <v>2914</v>
      </c>
      <c r="Y39" s="120" t="s">
        <v>2980</v>
      </c>
      <c r="Z39" s="120"/>
      <c r="AA39" s="120"/>
      <c r="AB39" s="120"/>
      <c r="AC39" s="115"/>
      <c r="AD39" s="115"/>
      <c r="AE39" s="115"/>
      <c r="AF39" s="115" t="s">
        <v>2236</v>
      </c>
      <c r="AG39" s="105" t="s">
        <v>2914</v>
      </c>
      <c r="AH39" s="116"/>
      <c r="AI39" s="105" t="s">
        <v>2916</v>
      </c>
      <c r="AJ39" s="104"/>
      <c r="AK39" s="104"/>
      <c r="AL39" s="105" t="s">
        <v>2916</v>
      </c>
      <c r="AM39" s="104"/>
      <c r="AN39" s="104"/>
      <c r="AO39" s="104"/>
      <c r="AP39" s="104"/>
      <c r="AQ39" s="104"/>
      <c r="AR39" s="104"/>
      <c r="AS39" s="104"/>
      <c r="AT39" s="104"/>
    </row>
    <row r="40" customFormat="false" ht="28.5" hidden="false" customHeight="false" outlineLevel="0" collapsed="false">
      <c r="A40" s="51" t="str">
        <f aca="false">IF(ISERROR(VLOOKUP($L40,'nCino | Field Mappings'!$C:$M,1,FALSE())), "No", "Yes")</f>
        <v>Yes</v>
      </c>
      <c r="D40" s="79" t="n">
        <v>36</v>
      </c>
      <c r="E40" s="109"/>
      <c r="F40" s="94" t="s">
        <v>2913</v>
      </c>
      <c r="G40" s="127" t="s">
        <v>2952</v>
      </c>
      <c r="H40" s="95" t="s">
        <v>50</v>
      </c>
      <c r="I40" s="96" t="s">
        <v>49</v>
      </c>
      <c r="J40" s="111" t="s">
        <v>2981</v>
      </c>
      <c r="K40" s="96" t="s">
        <v>492</v>
      </c>
      <c r="L40" s="98" t="str">
        <f aca="false">_xlfn.CONCAT(I40,".",K40)</f>
        <v>LLC_BI__Loan__c.CCS_DateOfMarketLinksAgreementKnown__c</v>
      </c>
      <c r="M40" s="122" t="s">
        <v>2982</v>
      </c>
      <c r="N40" s="118" t="s">
        <v>2929</v>
      </c>
      <c r="O40" s="110" t="s">
        <v>2930</v>
      </c>
      <c r="P40" s="113"/>
      <c r="Q40" s="101"/>
      <c r="R40" s="101"/>
      <c r="S40" s="101"/>
      <c r="T40" s="101"/>
      <c r="U40" s="101"/>
      <c r="V40" s="101"/>
      <c r="W40" s="101"/>
      <c r="X40" s="101" t="s">
        <v>2914</v>
      </c>
      <c r="Y40" s="101" t="s">
        <v>2914</v>
      </c>
      <c r="Z40" s="101"/>
      <c r="AA40" s="101"/>
      <c r="AB40" s="101"/>
      <c r="AC40" s="114"/>
      <c r="AD40" s="114"/>
      <c r="AE40" s="114"/>
      <c r="AF40" s="115" t="s">
        <v>2236</v>
      </c>
      <c r="AG40" s="105" t="s">
        <v>2914</v>
      </c>
      <c r="AH40" s="116"/>
      <c r="AI40" s="105" t="s">
        <v>2916</v>
      </c>
      <c r="AJ40" s="104"/>
      <c r="AK40" s="104"/>
      <c r="AL40" s="105" t="s">
        <v>2916</v>
      </c>
      <c r="AM40" s="104"/>
      <c r="AN40" s="104"/>
      <c r="AO40" s="104"/>
      <c r="AP40" s="104"/>
      <c r="AQ40" s="104"/>
      <c r="AR40" s="104"/>
      <c r="AS40" s="104"/>
      <c r="AT40" s="104"/>
    </row>
    <row r="41" customFormat="false" ht="14.25" hidden="false" customHeight="false" outlineLevel="0" collapsed="false">
      <c r="A41" s="51" t="str">
        <f aca="false">IF(ISERROR(VLOOKUP($L41,'nCino | Field Mappings'!$C:$M,1,FALSE())), "No", "Yes")</f>
        <v>Yes</v>
      </c>
      <c r="D41" s="79" t="n">
        <v>37</v>
      </c>
      <c r="E41" s="109"/>
      <c r="F41" s="94" t="s">
        <v>2913</v>
      </c>
      <c r="G41" s="127" t="s">
        <v>2952</v>
      </c>
      <c r="H41" s="95" t="s">
        <v>50</v>
      </c>
      <c r="I41" s="96" t="s">
        <v>49</v>
      </c>
      <c r="J41" s="111" t="s">
        <v>563</v>
      </c>
      <c r="K41" s="118" t="s">
        <v>562</v>
      </c>
      <c r="L41" s="98" t="str">
        <f aca="false">_xlfn.CONCAT(I41,".",K41)</f>
        <v>LLC_BI__Loan__c.CCS_FormFactor__c</v>
      </c>
      <c r="M41" s="112" t="s">
        <v>2983</v>
      </c>
      <c r="N41" s="118" t="s">
        <v>2929</v>
      </c>
      <c r="O41" s="110" t="s">
        <v>2930</v>
      </c>
      <c r="P41" s="113"/>
      <c r="Q41" s="101"/>
      <c r="R41" s="101"/>
      <c r="S41" s="101"/>
      <c r="T41" s="101"/>
      <c r="U41" s="101"/>
      <c r="V41" s="101"/>
      <c r="W41" s="101" t="s">
        <v>2914</v>
      </c>
      <c r="X41" s="101"/>
      <c r="Y41" s="101"/>
      <c r="Z41" s="101"/>
      <c r="AA41" s="101"/>
      <c r="AB41" s="101"/>
      <c r="AC41" s="114"/>
      <c r="AD41" s="114"/>
      <c r="AE41" s="114"/>
      <c r="AF41" s="115" t="s">
        <v>2236</v>
      </c>
      <c r="AG41" s="105" t="s">
        <v>2914</v>
      </c>
      <c r="AH41" s="116"/>
      <c r="AI41" s="105" t="s">
        <v>2916</v>
      </c>
      <c r="AJ41" s="104"/>
      <c r="AK41" s="104"/>
      <c r="AL41" s="105" t="s">
        <v>2916</v>
      </c>
      <c r="AM41" s="104"/>
      <c r="AN41" s="104"/>
      <c r="AO41" s="104"/>
      <c r="AP41" s="104"/>
      <c r="AQ41" s="104"/>
      <c r="AR41" s="104"/>
      <c r="AS41" s="104"/>
      <c r="AT41" s="104"/>
    </row>
    <row r="42" customFormat="false" ht="14.25" hidden="false" customHeight="false" outlineLevel="0" collapsed="false">
      <c r="A42" s="51" t="str">
        <f aca="false">IF(ISERROR(VLOOKUP($L42,'nCino | Field Mappings'!$C:$M,1,FALSE())), "No", "Yes")</f>
        <v>Yes</v>
      </c>
      <c r="D42" s="79" t="n">
        <v>38</v>
      </c>
      <c r="E42" s="109"/>
      <c r="F42" s="94" t="s">
        <v>2913</v>
      </c>
      <c r="G42" s="127" t="s">
        <v>2952</v>
      </c>
      <c r="H42" s="95" t="s">
        <v>50</v>
      </c>
      <c r="I42" s="96" t="s">
        <v>49</v>
      </c>
      <c r="J42" s="111" t="s">
        <v>566</v>
      </c>
      <c r="K42" s="118" t="s">
        <v>565</v>
      </c>
      <c r="L42" s="98" t="str">
        <f aca="false">_xlfn.CONCAT(I42,".",K42)</f>
        <v>LLC_BI__Loan__c.CCS_Frequency__c</v>
      </c>
      <c r="M42" s="122" t="s">
        <v>2984</v>
      </c>
      <c r="N42" s="118" t="s">
        <v>2929</v>
      </c>
      <c r="O42" s="110" t="s">
        <v>2930</v>
      </c>
      <c r="P42" s="113"/>
      <c r="Q42" s="101"/>
      <c r="R42" s="101"/>
      <c r="S42" s="101"/>
      <c r="T42" s="101"/>
      <c r="U42" s="101"/>
      <c r="V42" s="101"/>
      <c r="W42" s="101"/>
      <c r="X42" s="101" t="s">
        <v>2914</v>
      </c>
      <c r="Y42" s="101" t="s">
        <v>2914</v>
      </c>
      <c r="Z42" s="101"/>
      <c r="AA42" s="101"/>
      <c r="AB42" s="101"/>
      <c r="AC42" s="114"/>
      <c r="AD42" s="114"/>
      <c r="AE42" s="114"/>
      <c r="AF42" s="115" t="s">
        <v>2236</v>
      </c>
      <c r="AG42" s="105" t="s">
        <v>2914</v>
      </c>
      <c r="AH42" s="116"/>
      <c r="AI42" s="105" t="s">
        <v>2916</v>
      </c>
      <c r="AJ42" s="104"/>
      <c r="AK42" s="104"/>
      <c r="AL42" s="105" t="s">
        <v>2916</v>
      </c>
      <c r="AM42" s="104"/>
      <c r="AN42" s="104"/>
      <c r="AO42" s="104"/>
      <c r="AP42" s="104"/>
      <c r="AQ42" s="104"/>
      <c r="AR42" s="104"/>
      <c r="AS42" s="104"/>
      <c r="AT42" s="104"/>
    </row>
    <row r="43" customFormat="false" ht="14.25" hidden="false" customHeight="false" outlineLevel="0" collapsed="false">
      <c r="A43" s="51" t="str">
        <f aca="false">IF(ISERROR(VLOOKUP($L43,'nCino | Field Mappings'!$C:$M,1,FALSE())), "No", "Yes")</f>
        <v>Yes</v>
      </c>
      <c r="D43" s="79" t="n">
        <v>39</v>
      </c>
      <c r="E43" s="109"/>
      <c r="F43" s="94" t="s">
        <v>2913</v>
      </c>
      <c r="G43" s="127" t="s">
        <v>2952</v>
      </c>
      <c r="H43" s="95" t="s">
        <v>50</v>
      </c>
      <c r="I43" s="96" t="s">
        <v>49</v>
      </c>
      <c r="J43" s="111" t="s">
        <v>581</v>
      </c>
      <c r="K43" s="118" t="s">
        <v>580</v>
      </c>
      <c r="L43" s="98" t="str">
        <f aca="false">_xlfn.CONCAT(I43,".",K43)</f>
        <v>LLC_BI__Loan__c.CCS_Heritage__c</v>
      </c>
      <c r="M43" s="112" t="s">
        <v>2985</v>
      </c>
      <c r="N43" s="118" t="s">
        <v>2929</v>
      </c>
      <c r="O43" s="110" t="s">
        <v>2930</v>
      </c>
      <c r="P43" s="113"/>
      <c r="Q43" s="101"/>
      <c r="R43" s="101"/>
      <c r="S43" s="101"/>
      <c r="T43" s="101"/>
      <c r="U43" s="101"/>
      <c r="V43" s="101"/>
      <c r="W43" s="101" t="s">
        <v>2914</v>
      </c>
      <c r="X43" s="101"/>
      <c r="Y43" s="101"/>
      <c r="Z43" s="101"/>
      <c r="AA43" s="101"/>
      <c r="AB43" s="101"/>
      <c r="AC43" s="114"/>
      <c r="AD43" s="114"/>
      <c r="AE43" s="114"/>
      <c r="AF43" s="115" t="s">
        <v>2236</v>
      </c>
      <c r="AG43" s="105" t="s">
        <v>2914</v>
      </c>
      <c r="AH43" s="116"/>
      <c r="AI43" s="105" t="s">
        <v>2916</v>
      </c>
      <c r="AJ43" s="104"/>
      <c r="AK43" s="104"/>
      <c r="AL43" s="105" t="s">
        <v>2916</v>
      </c>
      <c r="AM43" s="104"/>
      <c r="AN43" s="104"/>
      <c r="AO43" s="104"/>
      <c r="AP43" s="104"/>
      <c r="AQ43" s="104"/>
      <c r="AR43" s="104"/>
      <c r="AS43" s="104"/>
      <c r="AT43" s="104"/>
    </row>
    <row r="44" customFormat="false" ht="28.5" hidden="false" customHeight="false" outlineLevel="0" collapsed="false">
      <c r="A44" s="51" t="str">
        <f aca="false">IF(ISERROR(VLOOKUP($L44,'nCino | Field Mappings'!$C:$M,1,FALSE())), "No", "Yes")</f>
        <v>Yes</v>
      </c>
      <c r="D44" s="79" t="n">
        <v>40</v>
      </c>
      <c r="E44" s="109"/>
      <c r="F44" s="94" t="s">
        <v>2913</v>
      </c>
      <c r="G44" s="127" t="s">
        <v>2952</v>
      </c>
      <c r="H44" s="95" t="s">
        <v>50</v>
      </c>
      <c r="I44" s="96" t="s">
        <v>49</v>
      </c>
      <c r="J44" s="111" t="s">
        <v>502</v>
      </c>
      <c r="K44" s="118" t="s">
        <v>501</v>
      </c>
      <c r="L44" s="98" t="str">
        <f aca="false">_xlfn.CONCAT(I44,".",K44)</f>
        <v>LLC_BI__Loan__c.CCS_DateOfTravelLinkAgreementKnown__c</v>
      </c>
      <c r="M44" s="122" t="s">
        <v>2986</v>
      </c>
      <c r="N44" s="118" t="s">
        <v>2929</v>
      </c>
      <c r="O44" s="110" t="s">
        <v>2930</v>
      </c>
      <c r="P44" s="119"/>
      <c r="Q44" s="120"/>
      <c r="R44" s="120"/>
      <c r="S44" s="120"/>
      <c r="T44" s="120"/>
      <c r="U44" s="120"/>
      <c r="V44" s="120"/>
      <c r="W44" s="120"/>
      <c r="X44" s="101" t="s">
        <v>2914</v>
      </c>
      <c r="Y44" s="101" t="s">
        <v>2914</v>
      </c>
      <c r="Z44" s="120"/>
      <c r="AA44" s="120"/>
      <c r="AB44" s="120"/>
      <c r="AC44" s="115"/>
      <c r="AD44" s="115"/>
      <c r="AE44" s="115"/>
      <c r="AF44" s="115" t="s">
        <v>2236</v>
      </c>
      <c r="AG44" s="105" t="s">
        <v>2914</v>
      </c>
      <c r="AH44" s="116"/>
      <c r="AI44" s="105" t="s">
        <v>2916</v>
      </c>
      <c r="AJ44" s="104"/>
      <c r="AK44" s="104"/>
      <c r="AL44" s="105" t="s">
        <v>2916</v>
      </c>
      <c r="AM44" s="104"/>
      <c r="AN44" s="104"/>
      <c r="AO44" s="104"/>
      <c r="AP44" s="104"/>
      <c r="AQ44" s="104"/>
      <c r="AR44" s="104"/>
      <c r="AS44" s="104"/>
      <c r="AT44" s="104"/>
    </row>
    <row r="45" customFormat="false" ht="14.25" hidden="false" customHeight="true" outlineLevel="0" collapsed="false">
      <c r="A45" s="51" t="str">
        <f aca="false">IF(ISERROR(VLOOKUP($L45,'nCino | Field Mappings'!$C:$M,1,FALSE())), "No", "Yes")</f>
        <v>Yes</v>
      </c>
      <c r="D45" s="79" t="n">
        <v>41</v>
      </c>
      <c r="E45" s="109"/>
      <c r="F45" s="94" t="s">
        <v>2913</v>
      </c>
      <c r="G45" s="127" t="s">
        <v>2952</v>
      </c>
      <c r="H45" s="95" t="s">
        <v>50</v>
      </c>
      <c r="I45" s="96" t="s">
        <v>49</v>
      </c>
      <c r="J45" s="111" t="s">
        <v>499</v>
      </c>
      <c r="K45" s="118" t="s">
        <v>498</v>
      </c>
      <c r="L45" s="104" t="str">
        <f aca="false">_xlfn.CONCAT(I45,".",K45)</f>
        <v>LLC_BI__Loan__c.CCS_DateOfTravelLinkAgreement__c</v>
      </c>
      <c r="M45" s="122" t="s">
        <v>2987</v>
      </c>
      <c r="N45" s="118" t="s">
        <v>1</v>
      </c>
      <c r="O45" s="119"/>
      <c r="P45" s="119"/>
      <c r="Q45" s="120"/>
      <c r="R45" s="120"/>
      <c r="S45" s="120"/>
      <c r="T45" s="120"/>
      <c r="U45" s="120"/>
      <c r="V45" s="120"/>
      <c r="W45" s="120"/>
      <c r="X45" s="120"/>
      <c r="Y45" s="101" t="s">
        <v>2914</v>
      </c>
      <c r="Z45" s="120"/>
      <c r="AA45" s="120"/>
      <c r="AB45" s="120"/>
      <c r="AC45" s="115"/>
      <c r="AD45" s="115"/>
      <c r="AE45" s="115"/>
      <c r="AF45" s="115" t="s">
        <v>2236</v>
      </c>
      <c r="AG45" s="105" t="s">
        <v>2914</v>
      </c>
      <c r="AH45" s="116"/>
      <c r="AI45" s="105" t="s">
        <v>2916</v>
      </c>
      <c r="AJ45" s="104"/>
      <c r="AK45" s="104"/>
      <c r="AL45" s="105" t="s">
        <v>2916</v>
      </c>
      <c r="AM45" s="104"/>
      <c r="AN45" s="104"/>
      <c r="AO45" s="104"/>
      <c r="AP45" s="104"/>
      <c r="AQ45" s="104"/>
      <c r="AR45" s="104"/>
      <c r="AS45" s="104"/>
      <c r="AT45" s="104"/>
    </row>
    <row r="46" customFormat="false" ht="28.5" hidden="false" customHeight="false" outlineLevel="0" collapsed="false">
      <c r="A46" s="51" t="str">
        <f aca="false">IF(ISERROR(VLOOKUP($L46,'nCino | Field Mappings'!$C:$M,1,FALSE())), "No", "Yes")</f>
        <v>Yes</v>
      </c>
      <c r="D46" s="79" t="n">
        <v>42</v>
      </c>
      <c r="E46" s="109"/>
      <c r="F46" s="94" t="s">
        <v>2913</v>
      </c>
      <c r="G46" s="127" t="s">
        <v>2952</v>
      </c>
      <c r="H46" s="95" t="s">
        <v>50</v>
      </c>
      <c r="I46" s="96" t="s">
        <v>49</v>
      </c>
      <c r="J46" s="111" t="s">
        <v>2988</v>
      </c>
      <c r="K46" s="96" t="s">
        <v>681</v>
      </c>
      <c r="L46" s="98" t="str">
        <f aca="false">_xlfn.CONCAT(I46,".",K46)</f>
        <v>LLC_BI__Loan__c.CCS_MoneyOutExtractionIntended__c</v>
      </c>
      <c r="M46" s="122" t="s">
        <v>2989</v>
      </c>
      <c r="N46" s="118" t="s">
        <v>2929</v>
      </c>
      <c r="O46" s="110" t="s">
        <v>2930</v>
      </c>
      <c r="P46" s="119"/>
      <c r="Q46" s="120"/>
      <c r="R46" s="120"/>
      <c r="S46" s="101" t="s">
        <v>2914</v>
      </c>
      <c r="T46" s="120"/>
      <c r="U46" s="120"/>
      <c r="V46" s="120"/>
      <c r="W46" s="120"/>
      <c r="X46" s="120"/>
      <c r="Y46" s="120"/>
      <c r="Z46" s="120"/>
      <c r="AA46" s="120"/>
      <c r="AB46" s="120"/>
      <c r="AC46" s="115"/>
      <c r="AD46" s="115"/>
      <c r="AE46" s="115"/>
      <c r="AF46" s="115" t="s">
        <v>2236</v>
      </c>
      <c r="AG46" s="105" t="s">
        <v>2914</v>
      </c>
      <c r="AH46" s="116"/>
      <c r="AI46" s="105" t="s">
        <v>2916</v>
      </c>
      <c r="AJ46" s="104"/>
      <c r="AK46" s="104"/>
      <c r="AL46" s="105" t="s">
        <v>2916</v>
      </c>
      <c r="AM46" s="104"/>
      <c r="AN46" s="104"/>
      <c r="AO46" s="104"/>
      <c r="AP46" s="104"/>
      <c r="AQ46" s="104"/>
      <c r="AR46" s="104"/>
      <c r="AS46" s="104"/>
      <c r="AT46" s="104"/>
    </row>
    <row r="47" customFormat="false" ht="28.5" hidden="false" customHeight="false" outlineLevel="0" collapsed="false">
      <c r="A47" s="51" t="str">
        <f aca="false">IF(ISERROR(VLOOKUP($L47,'nCino | Field Mappings'!$C:$M,1,FALSE())), "No", "Yes")</f>
        <v>Yes</v>
      </c>
      <c r="D47" s="79" t="n">
        <v>43</v>
      </c>
      <c r="E47" s="109"/>
      <c r="F47" s="94" t="s">
        <v>2913</v>
      </c>
      <c r="G47" s="127" t="s">
        <v>2952</v>
      </c>
      <c r="H47" s="95" t="s">
        <v>50</v>
      </c>
      <c r="I47" s="96" t="s">
        <v>49</v>
      </c>
      <c r="J47" s="111" t="s">
        <v>2990</v>
      </c>
      <c r="K47" s="118" t="s">
        <v>675</v>
      </c>
      <c r="L47" s="98" t="str">
        <f aca="false">_xlfn.CONCAT(I47,".",K47)</f>
        <v>LLC_BI__Loan__c.CCS_MaxValueThroughOnlineBulkPayments__c</v>
      </c>
      <c r="M47" s="122" t="s">
        <v>2991</v>
      </c>
      <c r="N47" s="118" t="s">
        <v>2927</v>
      </c>
      <c r="O47" s="119" t="n">
        <v>18</v>
      </c>
      <c r="P47" s="119" t="n">
        <v>0</v>
      </c>
      <c r="Q47" s="120"/>
      <c r="R47" s="120"/>
      <c r="S47" s="120"/>
      <c r="T47" s="120"/>
      <c r="U47" s="120"/>
      <c r="V47" s="120"/>
      <c r="W47" s="120"/>
      <c r="X47" s="101" t="s">
        <v>2914</v>
      </c>
      <c r="Y47" s="101" t="s">
        <v>2914</v>
      </c>
      <c r="Z47" s="101" t="s">
        <v>2914</v>
      </c>
      <c r="AA47" s="101"/>
      <c r="AB47" s="120"/>
      <c r="AC47" s="115"/>
      <c r="AD47" s="115"/>
      <c r="AE47" s="115"/>
      <c r="AF47" s="115" t="s">
        <v>2236</v>
      </c>
      <c r="AG47" s="105" t="s">
        <v>2914</v>
      </c>
      <c r="AH47" s="116"/>
      <c r="AI47" s="105" t="s">
        <v>2916</v>
      </c>
      <c r="AJ47" s="104"/>
      <c r="AK47" s="104"/>
      <c r="AL47" s="105" t="s">
        <v>2916</v>
      </c>
      <c r="AM47" s="104"/>
      <c r="AN47" s="104"/>
      <c r="AO47" s="104"/>
      <c r="AP47" s="104"/>
      <c r="AQ47" s="104"/>
      <c r="AR47" s="104"/>
      <c r="AS47" s="104"/>
      <c r="AT47" s="104"/>
    </row>
    <row r="48" customFormat="false" ht="28.5" hidden="false" customHeight="false" outlineLevel="0" collapsed="false">
      <c r="A48" s="51" t="str">
        <f aca="false">IF(ISERROR(VLOOKUP($L48,'nCino | Field Mappings'!$C:$M,1,FALSE())), "No", "Yes")</f>
        <v>Yes</v>
      </c>
      <c r="D48" s="79" t="n">
        <v>44</v>
      </c>
      <c r="E48" s="109"/>
      <c r="F48" s="94" t="s">
        <v>2913</v>
      </c>
      <c r="G48" s="94" t="s">
        <v>2913</v>
      </c>
      <c r="H48" s="95" t="s">
        <v>50</v>
      </c>
      <c r="I48" s="96" t="s">
        <v>49</v>
      </c>
      <c r="J48" s="111" t="s">
        <v>2992</v>
      </c>
      <c r="K48" s="118" t="s">
        <v>709</v>
      </c>
      <c r="L48" s="98" t="str">
        <f aca="false">_xlfn.CONCAT(I48,".",K48)</f>
        <v>LLC_BI__Loan__c.CCS_Partially_Amortising_Loan_Type__c</v>
      </c>
      <c r="M48" s="122" t="s">
        <v>2993</v>
      </c>
      <c r="N48" s="118" t="s">
        <v>2929</v>
      </c>
      <c r="O48" s="110" t="s">
        <v>2930</v>
      </c>
      <c r="P48" s="119"/>
      <c r="Q48" s="101" t="s">
        <v>2914</v>
      </c>
      <c r="R48" s="120"/>
      <c r="S48" s="120"/>
      <c r="T48" s="120"/>
      <c r="U48" s="120"/>
      <c r="V48" s="120"/>
      <c r="W48" s="120"/>
      <c r="X48" s="120"/>
      <c r="Y48" s="120"/>
      <c r="Z48" s="120"/>
      <c r="AA48" s="120"/>
      <c r="AB48" s="120"/>
      <c r="AC48" s="115"/>
      <c r="AD48" s="115"/>
      <c r="AE48" s="115"/>
      <c r="AF48" s="115" t="s">
        <v>2236</v>
      </c>
      <c r="AG48" s="105" t="s">
        <v>2914</v>
      </c>
      <c r="AH48" s="116"/>
      <c r="AI48" s="105" t="s">
        <v>2916</v>
      </c>
      <c r="AJ48" s="104"/>
      <c r="AK48" s="104"/>
      <c r="AL48" s="105" t="s">
        <v>2916</v>
      </c>
      <c r="AM48" s="104"/>
      <c r="AN48" s="104"/>
      <c r="AO48" s="104"/>
      <c r="AP48" s="104"/>
      <c r="AQ48" s="104"/>
      <c r="AR48" s="104"/>
      <c r="AS48" s="104"/>
      <c r="AT48" s="104"/>
    </row>
    <row r="49" customFormat="false" ht="18.75" hidden="false" customHeight="true" outlineLevel="0" collapsed="false">
      <c r="A49" s="51" t="str">
        <f aca="false">IF(ISERROR(VLOOKUP($L49,'nCino | Field Mappings'!$C:$M,1,FALSE())), "No", "Yes")</f>
        <v>Yes</v>
      </c>
      <c r="D49" s="79" t="n">
        <v>45</v>
      </c>
      <c r="E49" s="109"/>
      <c r="F49" s="94" t="s">
        <v>2913</v>
      </c>
      <c r="G49" s="94" t="s">
        <v>2913</v>
      </c>
      <c r="H49" s="95" t="s">
        <v>50</v>
      </c>
      <c r="I49" s="96" t="s">
        <v>49</v>
      </c>
      <c r="J49" s="121" t="s">
        <v>762</v>
      </c>
      <c r="K49" s="118" t="s">
        <v>761</v>
      </c>
      <c r="L49" s="98" t="str">
        <f aca="false">_xlfn.CONCAT(I49,".",K49)</f>
        <v>LLC_BI__Loan__c.CCS_RightOfWithdrawalConfirmed__c</v>
      </c>
      <c r="M49" s="123" t="s">
        <v>2994</v>
      </c>
      <c r="N49" s="118" t="s">
        <v>2929</v>
      </c>
      <c r="O49" s="110" t="s">
        <v>2930</v>
      </c>
      <c r="P49" s="119"/>
      <c r="Q49" s="120"/>
      <c r="R49" s="120"/>
      <c r="S49" s="101" t="s">
        <v>2914</v>
      </c>
      <c r="T49" s="120"/>
      <c r="U49" s="101" t="s">
        <v>2914</v>
      </c>
      <c r="V49" s="120"/>
      <c r="W49" s="120"/>
      <c r="X49" s="120"/>
      <c r="Y49" s="120"/>
      <c r="Z49" s="120"/>
      <c r="AA49" s="120"/>
      <c r="AB49" s="120"/>
      <c r="AC49" s="115"/>
      <c r="AD49" s="115"/>
      <c r="AE49" s="115"/>
      <c r="AF49" s="115" t="s">
        <v>2236</v>
      </c>
      <c r="AG49" s="105" t="s">
        <v>2914</v>
      </c>
      <c r="AH49" s="116"/>
      <c r="AI49" s="105" t="s">
        <v>2916</v>
      </c>
      <c r="AJ49" s="104"/>
      <c r="AK49" s="104"/>
      <c r="AL49" s="105" t="s">
        <v>2916</v>
      </c>
      <c r="AM49" s="104"/>
      <c r="AN49" s="104"/>
      <c r="AO49" s="104"/>
      <c r="AP49" s="104"/>
      <c r="AQ49" s="104"/>
      <c r="AR49" s="104"/>
      <c r="AS49" s="104"/>
      <c r="AT49" s="104"/>
    </row>
    <row r="50" customFormat="false" ht="14.25" hidden="false" customHeight="false" outlineLevel="0" collapsed="false">
      <c r="A50" s="51" t="str">
        <f aca="false">IF(ISERROR(VLOOKUP($L50,'nCino | Field Mappings'!$C:$M,1,FALSE())), "No", "Yes")</f>
        <v>Yes</v>
      </c>
      <c r="D50" s="79" t="n">
        <v>46</v>
      </c>
      <c r="E50" s="109"/>
      <c r="F50" s="94" t="s">
        <v>2913</v>
      </c>
      <c r="G50" s="127" t="s">
        <v>2952</v>
      </c>
      <c r="H50" s="95" t="s">
        <v>50</v>
      </c>
      <c r="I50" s="96" t="s">
        <v>49</v>
      </c>
      <c r="J50" s="111" t="s">
        <v>837</v>
      </c>
      <c r="K50" s="118" t="s">
        <v>836</v>
      </c>
      <c r="L50" s="98" t="str">
        <f aca="false">_xlfn.CONCAT(I50,".",K50)</f>
        <v>LLC_BI__Loan__c.CCS_SurroundServices__c</v>
      </c>
      <c r="M50" s="112" t="s">
        <v>2995</v>
      </c>
      <c r="N50" s="118" t="s">
        <v>2929</v>
      </c>
      <c r="O50" s="110" t="s">
        <v>2930</v>
      </c>
      <c r="P50" s="119"/>
      <c r="Q50" s="120"/>
      <c r="R50" s="120"/>
      <c r="S50" s="120"/>
      <c r="T50" s="120"/>
      <c r="U50" s="120"/>
      <c r="V50" s="120"/>
      <c r="W50" s="101" t="s">
        <v>2914</v>
      </c>
      <c r="X50" s="120"/>
      <c r="Y50" s="120"/>
      <c r="Z50" s="120"/>
      <c r="AA50" s="120"/>
      <c r="AB50" s="120"/>
      <c r="AC50" s="115"/>
      <c r="AD50" s="115"/>
      <c r="AE50" s="115"/>
      <c r="AF50" s="115" t="s">
        <v>2236</v>
      </c>
      <c r="AG50" s="105" t="s">
        <v>2914</v>
      </c>
      <c r="AH50" s="116"/>
      <c r="AI50" s="105" t="s">
        <v>2916</v>
      </c>
      <c r="AJ50" s="104"/>
      <c r="AK50" s="104"/>
      <c r="AL50" s="105" t="s">
        <v>2916</v>
      </c>
      <c r="AM50" s="104"/>
      <c r="AN50" s="104"/>
      <c r="AO50" s="104"/>
      <c r="AP50" s="104"/>
      <c r="AQ50" s="104"/>
      <c r="AR50" s="104"/>
      <c r="AS50" s="104"/>
      <c r="AT50" s="104"/>
    </row>
    <row r="51" customFormat="false" ht="16.5" hidden="false" customHeight="true" outlineLevel="0" collapsed="false">
      <c r="A51" s="51" t="str">
        <f aca="false">IF(ISERROR(VLOOKUP($L51,'nCino | Field Mappings'!$C:$M,1,FALSE())), "No", "Yes")</f>
        <v>Yes</v>
      </c>
      <c r="D51" s="79" t="n">
        <v>47</v>
      </c>
      <c r="E51" s="109"/>
      <c r="F51" s="94" t="s">
        <v>2913</v>
      </c>
      <c r="G51" s="127" t="s">
        <v>2952</v>
      </c>
      <c r="H51" s="95" t="s">
        <v>50</v>
      </c>
      <c r="I51" s="96" t="s">
        <v>49</v>
      </c>
      <c r="J51" s="111" t="s">
        <v>2996</v>
      </c>
      <c r="K51" s="118" t="s">
        <v>883</v>
      </c>
      <c r="L51" s="98" t="str">
        <f aca="false">_xlfn.CONCAT(I51,".",K51)</f>
        <v>LLC_BI__Loan__c.CCS_ValueOfDailyOrder__c</v>
      </c>
      <c r="M51" s="122" t="s">
        <v>2997</v>
      </c>
      <c r="N51" s="118" t="s">
        <v>2927</v>
      </c>
      <c r="O51" s="113" t="n">
        <v>16</v>
      </c>
      <c r="P51" s="113" t="n">
        <v>2</v>
      </c>
      <c r="Q51" s="101"/>
      <c r="R51" s="101"/>
      <c r="S51" s="101"/>
      <c r="T51" s="101"/>
      <c r="U51" s="101"/>
      <c r="V51" s="101"/>
      <c r="W51" s="101"/>
      <c r="X51" s="101" t="s">
        <v>2914</v>
      </c>
      <c r="Y51" s="101" t="s">
        <v>2914</v>
      </c>
      <c r="Z51" s="101"/>
      <c r="AA51" s="101"/>
      <c r="AB51" s="101"/>
      <c r="AC51" s="114"/>
      <c r="AD51" s="114"/>
      <c r="AE51" s="114"/>
      <c r="AF51" s="115" t="s">
        <v>2236</v>
      </c>
      <c r="AG51" s="105" t="s">
        <v>2914</v>
      </c>
      <c r="AH51" s="116"/>
      <c r="AI51" s="105" t="s">
        <v>2916</v>
      </c>
      <c r="AJ51" s="104"/>
      <c r="AK51" s="104"/>
      <c r="AL51" s="105" t="s">
        <v>2916</v>
      </c>
      <c r="AM51" s="104"/>
      <c r="AN51" s="104"/>
      <c r="AO51" s="104"/>
      <c r="AP51" s="104"/>
      <c r="AQ51" s="104"/>
      <c r="AR51" s="104"/>
      <c r="AS51" s="104"/>
      <c r="AT51" s="104"/>
    </row>
    <row r="52" customFormat="false" ht="28.5" hidden="false" customHeight="false" outlineLevel="0" collapsed="false">
      <c r="A52" s="51" t="str">
        <f aca="false">IF(ISERROR(VLOOKUP($L52,'nCino | Field Mappings'!$C:$M,1,FALSE())), "No", "Yes")</f>
        <v>Yes</v>
      </c>
      <c r="D52" s="79" t="n">
        <v>48</v>
      </c>
      <c r="E52" s="109"/>
      <c r="F52" s="94" t="s">
        <v>2913</v>
      </c>
      <c r="G52" s="94" t="s">
        <v>2913</v>
      </c>
      <c r="H52" s="95" t="s">
        <v>50</v>
      </c>
      <c r="I52" s="96" t="s">
        <v>49</v>
      </c>
      <c r="J52" s="111" t="s">
        <v>2998</v>
      </c>
      <c r="K52" s="118" t="s">
        <v>382</v>
      </c>
      <c r="L52" s="98" t="str">
        <f aca="false">_xlfn.CONCAT(I52,".",K52)</f>
        <v>LLC_BI__Loan__c.CCS_50_of_Security_LV_from_Land_Property__c</v>
      </c>
      <c r="M52" s="122" t="s">
        <v>2999</v>
      </c>
      <c r="N52" s="118" t="s">
        <v>2929</v>
      </c>
      <c r="O52" s="110" t="s">
        <v>2930</v>
      </c>
      <c r="P52" s="113"/>
      <c r="Q52" s="101" t="s">
        <v>2914</v>
      </c>
      <c r="R52" s="101" t="s">
        <v>2914</v>
      </c>
      <c r="S52" s="101" t="s">
        <v>2914</v>
      </c>
      <c r="T52" s="101"/>
      <c r="U52" s="101" t="s">
        <v>2914</v>
      </c>
      <c r="V52" s="101"/>
      <c r="W52" s="101"/>
      <c r="X52" s="101" t="s">
        <v>2914</v>
      </c>
      <c r="Y52" s="101" t="s">
        <v>2914</v>
      </c>
      <c r="Z52" s="101" t="s">
        <v>2914</v>
      </c>
      <c r="AA52" s="101"/>
      <c r="AB52" s="101"/>
      <c r="AC52" s="114"/>
      <c r="AD52" s="114"/>
      <c r="AE52" s="114"/>
      <c r="AF52" s="115" t="s">
        <v>2236</v>
      </c>
      <c r="AG52" s="105" t="s">
        <v>2914</v>
      </c>
      <c r="AH52" s="116"/>
      <c r="AI52" s="105" t="s">
        <v>2916</v>
      </c>
      <c r="AJ52" s="104"/>
      <c r="AK52" s="104"/>
      <c r="AL52" s="105" t="s">
        <v>2916</v>
      </c>
      <c r="AM52" s="104"/>
      <c r="AN52" s="104"/>
      <c r="AO52" s="104"/>
      <c r="AP52" s="104"/>
      <c r="AQ52" s="104"/>
      <c r="AR52" s="104"/>
      <c r="AS52" s="104"/>
      <c r="AT52" s="104"/>
    </row>
    <row r="53" customFormat="false" ht="17.25" hidden="false" customHeight="true" outlineLevel="0" collapsed="false">
      <c r="A53" s="51" t="str">
        <f aca="false">IF(ISERROR(VLOOKUP($L53,'nCino | Field Mappings'!$C:$M,1,FALSE())), "No", "Yes")</f>
        <v>Yes</v>
      </c>
      <c r="D53" s="79" t="n">
        <v>49</v>
      </c>
      <c r="E53" s="109"/>
      <c r="F53" s="94" t="s">
        <v>2913</v>
      </c>
      <c r="G53" s="127" t="s">
        <v>2952</v>
      </c>
      <c r="H53" s="95" t="s">
        <v>50</v>
      </c>
      <c r="I53" s="96" t="s">
        <v>49</v>
      </c>
      <c r="J53" s="111" t="s">
        <v>893</v>
      </c>
      <c r="K53" s="118" t="s">
        <v>892</v>
      </c>
      <c r="L53" s="98" t="str">
        <f aca="false">_xlfn.CONCAT(I53,".",K53)</f>
        <v>LLC_BI__Loan__c.CCS_Which_limits_apply_to_the_facility__c</v>
      </c>
      <c r="M53" s="122" t="s">
        <v>3000</v>
      </c>
      <c r="N53" s="112" t="s">
        <v>3001</v>
      </c>
      <c r="O53" s="110" t="s">
        <v>2930</v>
      </c>
      <c r="P53" s="119"/>
      <c r="Q53" s="120"/>
      <c r="R53" s="120"/>
      <c r="S53" s="120"/>
      <c r="T53" s="120"/>
      <c r="U53" s="120"/>
      <c r="V53" s="120"/>
      <c r="W53" s="120"/>
      <c r="X53" s="101" t="s">
        <v>2914</v>
      </c>
      <c r="Y53" s="101" t="s">
        <v>2914</v>
      </c>
      <c r="Z53" s="120"/>
      <c r="AA53" s="120"/>
      <c r="AB53" s="120"/>
      <c r="AC53" s="115"/>
      <c r="AD53" s="115"/>
      <c r="AE53" s="115"/>
      <c r="AF53" s="115" t="s">
        <v>2236</v>
      </c>
      <c r="AG53" s="105" t="s">
        <v>2914</v>
      </c>
      <c r="AH53" s="116"/>
      <c r="AI53" s="105" t="s">
        <v>2916</v>
      </c>
      <c r="AJ53" s="104"/>
      <c r="AK53" s="104"/>
      <c r="AL53" s="105" t="s">
        <v>2916</v>
      </c>
      <c r="AM53" s="104"/>
      <c r="AN53" s="104"/>
      <c r="AO53" s="104"/>
      <c r="AP53" s="104"/>
      <c r="AQ53" s="104"/>
      <c r="AR53" s="104"/>
      <c r="AS53" s="104"/>
      <c r="AT53" s="104"/>
    </row>
    <row r="54" customFormat="false" ht="28.5" hidden="false" customHeight="false" outlineLevel="0" collapsed="false">
      <c r="A54" s="51" t="str">
        <f aca="false">IF(ISERROR(VLOOKUP($L54,'nCino | Field Mappings'!$C:$M,1,FALSE())), "No", "Yes")</f>
        <v>Yes</v>
      </c>
      <c r="D54" s="79" t="n">
        <v>50</v>
      </c>
      <c r="E54" s="109"/>
      <c r="F54" s="94" t="s">
        <v>2913</v>
      </c>
      <c r="G54" s="127" t="s">
        <v>2952</v>
      </c>
      <c r="H54" s="95" t="s">
        <v>50</v>
      </c>
      <c r="I54" s="96" t="s">
        <v>49</v>
      </c>
      <c r="J54" s="111" t="s">
        <v>3002</v>
      </c>
      <c r="K54" s="118" t="s">
        <v>666</v>
      </c>
      <c r="L54" s="98" t="str">
        <f aca="false">_xlfn.CONCAT(I54,".",K54)</f>
        <v>LLC_BI__Loan__c.CCS_Max_period_for_each_FX_contract__c</v>
      </c>
      <c r="M54" s="112" t="s">
        <v>3003</v>
      </c>
      <c r="N54" s="118" t="s">
        <v>2929</v>
      </c>
      <c r="O54" s="110" t="s">
        <v>2930</v>
      </c>
      <c r="P54" s="119"/>
      <c r="Q54" s="120"/>
      <c r="R54" s="120"/>
      <c r="S54" s="120"/>
      <c r="T54" s="120"/>
      <c r="U54" s="120"/>
      <c r="V54" s="120"/>
      <c r="W54" s="120"/>
      <c r="X54" s="101" t="s">
        <v>2914</v>
      </c>
      <c r="Y54" s="101" t="s">
        <v>2914</v>
      </c>
      <c r="Z54" s="120"/>
      <c r="AA54" s="120"/>
      <c r="AB54" s="120"/>
      <c r="AC54" s="115"/>
      <c r="AD54" s="115"/>
      <c r="AE54" s="115"/>
      <c r="AF54" s="115" t="s">
        <v>2236</v>
      </c>
      <c r="AG54" s="105" t="s">
        <v>2914</v>
      </c>
      <c r="AH54" s="116"/>
      <c r="AI54" s="105" t="s">
        <v>2916</v>
      </c>
      <c r="AJ54" s="104"/>
      <c r="AK54" s="104"/>
      <c r="AL54" s="105" t="s">
        <v>2916</v>
      </c>
      <c r="AM54" s="104"/>
      <c r="AN54" s="104"/>
      <c r="AO54" s="104"/>
      <c r="AP54" s="104"/>
      <c r="AQ54" s="104"/>
      <c r="AR54" s="104"/>
      <c r="AS54" s="104"/>
      <c r="AT54" s="104"/>
    </row>
    <row r="55" customFormat="false" ht="18" hidden="false" customHeight="true" outlineLevel="0" collapsed="false">
      <c r="A55" s="51" t="str">
        <f aca="false">IF(ISERROR(VLOOKUP($L55,'nCino | Field Mappings'!$C:$M,1,FALSE())), "No", "Yes")</f>
        <v>Yes</v>
      </c>
      <c r="D55" s="79" t="n">
        <v>51</v>
      </c>
      <c r="E55" s="109"/>
      <c r="F55" s="94" t="s">
        <v>2913</v>
      </c>
      <c r="G55" s="127" t="s">
        <v>2952</v>
      </c>
      <c r="H55" s="95" t="s">
        <v>50</v>
      </c>
      <c r="I55" s="96" t="s">
        <v>49</v>
      </c>
      <c r="J55" s="124" t="s">
        <v>411</v>
      </c>
      <c r="K55" s="118" t="s">
        <v>410</v>
      </c>
      <c r="L55" s="98" t="str">
        <f aca="false">_xlfn.CONCAT(I55,".",K55)</f>
        <v>LLC_BI__Loan__c.CCS_Apply_CRH__c</v>
      </c>
      <c r="M55" s="112" t="s">
        <v>3004</v>
      </c>
      <c r="N55" s="118" t="s">
        <v>2929</v>
      </c>
      <c r="O55" s="110" t="s">
        <v>2930</v>
      </c>
      <c r="P55" s="153"/>
      <c r="Q55" s="101" t="s">
        <v>2914</v>
      </c>
      <c r="R55" s="101" t="s">
        <v>2914</v>
      </c>
      <c r="S55" s="120"/>
      <c r="T55" s="120"/>
      <c r="U55" s="120"/>
      <c r="V55" s="120"/>
      <c r="W55" s="120"/>
      <c r="X55" s="120"/>
      <c r="Y55" s="120"/>
      <c r="Z55" s="120"/>
      <c r="AA55" s="120"/>
      <c r="AB55" s="120"/>
      <c r="AC55" s="115"/>
      <c r="AD55" s="115"/>
      <c r="AE55" s="115"/>
      <c r="AF55" s="115" t="s">
        <v>2236</v>
      </c>
      <c r="AG55" s="105" t="s">
        <v>2914</v>
      </c>
      <c r="AH55" s="126"/>
      <c r="AI55" s="105" t="s">
        <v>2916</v>
      </c>
      <c r="AJ55" s="104"/>
      <c r="AK55" s="104"/>
      <c r="AL55" s="105" t="s">
        <v>2916</v>
      </c>
      <c r="AM55" s="104"/>
      <c r="AN55" s="104"/>
      <c r="AO55" s="104"/>
      <c r="AP55" s="104"/>
      <c r="AQ55" s="104"/>
      <c r="AR55" s="104"/>
      <c r="AS55" s="104"/>
      <c r="AT55" s="104"/>
    </row>
    <row r="56" customFormat="false" ht="28.5" hidden="false" customHeight="false" outlineLevel="0" collapsed="false">
      <c r="A56" s="51" t="str">
        <f aca="false">IF(ISERROR(VLOOKUP($L56,'nCino | Field Mappings'!$C:$M,1,FALSE())), "No", "Yes")</f>
        <v>Yes</v>
      </c>
      <c r="D56" s="79" t="n">
        <v>52</v>
      </c>
      <c r="E56" s="109"/>
      <c r="F56" s="94" t="s">
        <v>2913</v>
      </c>
      <c r="G56" s="127" t="s">
        <v>2952</v>
      </c>
      <c r="H56" s="95" t="s">
        <v>50</v>
      </c>
      <c r="I56" s="96" t="s">
        <v>49</v>
      </c>
      <c r="J56" s="124" t="s">
        <v>414</v>
      </c>
      <c r="K56" s="118" t="s">
        <v>413</v>
      </c>
      <c r="L56" s="98" t="str">
        <f aca="false">_xlfn.CONCAT(I56,".",K56)</f>
        <v>LLC_BI__Loan__c.CCS_Apply_Tranche_Drawdown__c</v>
      </c>
      <c r="M56" s="112" t="s">
        <v>3005</v>
      </c>
      <c r="N56" s="118" t="s">
        <v>2929</v>
      </c>
      <c r="O56" s="110" t="s">
        <v>2930</v>
      </c>
      <c r="P56" s="153"/>
      <c r="Q56" s="101" t="s">
        <v>2914</v>
      </c>
      <c r="R56" s="101" t="s">
        <v>2914</v>
      </c>
      <c r="S56" s="120"/>
      <c r="T56" s="120"/>
      <c r="U56" s="120"/>
      <c r="V56" s="120"/>
      <c r="W56" s="120"/>
      <c r="X56" s="120"/>
      <c r="Y56" s="120"/>
      <c r="Z56" s="120"/>
      <c r="AA56" s="120"/>
      <c r="AB56" s="120"/>
      <c r="AC56" s="115"/>
      <c r="AD56" s="115"/>
      <c r="AE56" s="115"/>
      <c r="AF56" s="115" t="s">
        <v>2236</v>
      </c>
      <c r="AG56" s="105" t="s">
        <v>2914</v>
      </c>
      <c r="AH56" s="126"/>
      <c r="AI56" s="105" t="s">
        <v>2916</v>
      </c>
      <c r="AJ56" s="104"/>
      <c r="AK56" s="104"/>
      <c r="AL56" s="105" t="s">
        <v>2916</v>
      </c>
      <c r="AM56" s="104"/>
      <c r="AN56" s="104"/>
      <c r="AO56" s="104"/>
      <c r="AP56" s="104"/>
      <c r="AQ56" s="104"/>
      <c r="AR56" s="104"/>
      <c r="AS56" s="104"/>
      <c r="AT56" s="104"/>
    </row>
    <row r="57" customFormat="false" ht="14.25" hidden="false" customHeight="false" outlineLevel="0" collapsed="false">
      <c r="A57" s="51" t="str">
        <f aca="false">IF(ISERROR(VLOOKUP($L57,'nCino | Field Mappings'!$C:$M,1,FALSE())), "No", "Yes")</f>
        <v>Yes</v>
      </c>
      <c r="D57" s="79" t="n">
        <v>53</v>
      </c>
      <c r="E57" s="109"/>
      <c r="F57" s="94" t="s">
        <v>2913</v>
      </c>
      <c r="G57" s="127" t="s">
        <v>2952</v>
      </c>
      <c r="H57" s="95" t="s">
        <v>50</v>
      </c>
      <c r="I57" s="96" t="s">
        <v>49</v>
      </c>
      <c r="J57" s="124" t="s">
        <v>444</v>
      </c>
      <c r="K57" s="118" t="s">
        <v>443</v>
      </c>
      <c r="L57" s="98" t="str">
        <f aca="false">_xlfn.CONCAT(I57,".",K57)</f>
        <v>LLC_BI__Loan__c.CCS_CCA__c</v>
      </c>
      <c r="M57" s="112" t="s">
        <v>3006</v>
      </c>
      <c r="N57" s="118" t="s">
        <v>3007</v>
      </c>
      <c r="O57" s="153" t="s">
        <v>3008</v>
      </c>
      <c r="P57" s="153"/>
      <c r="Q57" s="120"/>
      <c r="R57" s="101" t="s">
        <v>2914</v>
      </c>
      <c r="S57" s="101" t="s">
        <v>2914</v>
      </c>
      <c r="T57" s="101" t="s">
        <v>2914</v>
      </c>
      <c r="U57" s="120"/>
      <c r="V57" s="120"/>
      <c r="W57" s="120"/>
      <c r="X57" s="120"/>
      <c r="Y57" s="120"/>
      <c r="Z57" s="120"/>
      <c r="AA57" s="120"/>
      <c r="AB57" s="120"/>
      <c r="AC57" s="115"/>
      <c r="AD57" s="115"/>
      <c r="AE57" s="115"/>
      <c r="AF57" s="115" t="s">
        <v>2236</v>
      </c>
      <c r="AG57" s="105" t="s">
        <v>2914</v>
      </c>
      <c r="AH57" s="126"/>
      <c r="AI57" s="105" t="s">
        <v>2916</v>
      </c>
      <c r="AJ57" s="104"/>
      <c r="AK57" s="104"/>
      <c r="AL57" s="105" t="s">
        <v>2916</v>
      </c>
      <c r="AM57" s="104"/>
      <c r="AN57" s="104"/>
      <c r="AO57" s="104"/>
      <c r="AP57" s="104"/>
      <c r="AQ57" s="104"/>
      <c r="AR57" s="104"/>
      <c r="AS57" s="104"/>
      <c r="AT57" s="104"/>
    </row>
    <row r="58" customFormat="false" ht="28.5" hidden="false" customHeight="false" outlineLevel="0" collapsed="false">
      <c r="A58" s="51" t="str">
        <f aca="false">IF(ISERROR(VLOOKUP($L58,'nCino | Field Mappings'!$C:$M,1,FALSE())), "No", "Yes")</f>
        <v>Yes</v>
      </c>
      <c r="D58" s="79" t="n">
        <v>54</v>
      </c>
      <c r="E58" s="109"/>
      <c r="F58" s="94" t="s">
        <v>2913</v>
      </c>
      <c r="G58" s="127" t="s">
        <v>2952</v>
      </c>
      <c r="H58" s="95" t="s">
        <v>50</v>
      </c>
      <c r="I58" s="96" t="s">
        <v>49</v>
      </c>
      <c r="J58" s="124" t="s">
        <v>3009</v>
      </c>
      <c r="K58" s="118" t="s">
        <v>446</v>
      </c>
      <c r="L58" s="98" t="str">
        <f aca="false">_xlfn.CONCAT(I58,".",K58)</f>
        <v>LLC_BI__Loan__c.CCS_CFGICleanGrowthFinanceInitiative__c</v>
      </c>
      <c r="M58" s="112" t="s">
        <v>3010</v>
      </c>
      <c r="N58" s="118" t="s">
        <v>2929</v>
      </c>
      <c r="O58" s="110" t="s">
        <v>2930</v>
      </c>
      <c r="P58" s="153"/>
      <c r="Q58" s="101" t="s">
        <v>2914</v>
      </c>
      <c r="R58" s="120"/>
      <c r="S58" s="120"/>
      <c r="T58" s="120"/>
      <c r="U58" s="120"/>
      <c r="V58" s="120"/>
      <c r="W58" s="120"/>
      <c r="X58" s="120"/>
      <c r="Y58" s="120"/>
      <c r="Z58" s="120"/>
      <c r="AA58" s="120"/>
      <c r="AB58" s="120"/>
      <c r="AC58" s="115"/>
      <c r="AD58" s="115"/>
      <c r="AE58" s="115"/>
      <c r="AF58" s="115" t="s">
        <v>2236</v>
      </c>
      <c r="AG58" s="105" t="s">
        <v>2914</v>
      </c>
      <c r="AH58" s="126"/>
      <c r="AI58" s="105" t="s">
        <v>2916</v>
      </c>
      <c r="AJ58" s="104"/>
      <c r="AK58" s="104"/>
      <c r="AL58" s="105" t="s">
        <v>2916</v>
      </c>
      <c r="AM58" s="104"/>
      <c r="AN58" s="104"/>
      <c r="AO58" s="104"/>
      <c r="AP58" s="104"/>
      <c r="AQ58" s="104"/>
      <c r="AR58" s="104"/>
      <c r="AS58" s="104"/>
      <c r="AT58" s="104"/>
    </row>
    <row r="59" customFormat="false" ht="28.5" hidden="false" customHeight="false" outlineLevel="0" collapsed="false">
      <c r="A59" s="51" t="str">
        <f aca="false">IF(ISERROR(VLOOKUP($L59,'nCino | Field Mappings'!$C:$M,1,FALSE())), "No", "Yes")</f>
        <v>Yes</v>
      </c>
      <c r="D59" s="79" t="n">
        <v>55</v>
      </c>
      <c r="E59" s="109"/>
      <c r="F59" s="94" t="s">
        <v>2913</v>
      </c>
      <c r="G59" s="127" t="s">
        <v>2952</v>
      </c>
      <c r="H59" s="95" t="s">
        <v>50</v>
      </c>
      <c r="I59" s="96" t="s">
        <v>49</v>
      </c>
      <c r="J59" s="124" t="s">
        <v>479</v>
      </c>
      <c r="K59" s="118" t="s">
        <v>478</v>
      </c>
      <c r="L59" s="98" t="str">
        <f aca="false">_xlfn.CONCAT(I59,".",K59)</f>
        <v>LLC_BI__Loan__c.CCS_CRH_Monthly_or_Quarterly__c</v>
      </c>
      <c r="M59" s="112" t="s">
        <v>3011</v>
      </c>
      <c r="N59" s="118" t="s">
        <v>2929</v>
      </c>
      <c r="O59" s="110" t="s">
        <v>2930</v>
      </c>
      <c r="P59" s="153"/>
      <c r="Q59" s="120"/>
      <c r="R59" s="120"/>
      <c r="S59" s="120"/>
      <c r="T59" s="120"/>
      <c r="U59" s="120"/>
      <c r="V59" s="120"/>
      <c r="W59" s="120"/>
      <c r="X59" s="120"/>
      <c r="Y59" s="120"/>
      <c r="Z59" s="120"/>
      <c r="AA59" s="120"/>
      <c r="AB59" s="120"/>
      <c r="AC59" s="115"/>
      <c r="AD59" s="115"/>
      <c r="AE59" s="115"/>
      <c r="AF59" s="115" t="s">
        <v>2236</v>
      </c>
      <c r="AG59" s="105" t="s">
        <v>2914</v>
      </c>
      <c r="AH59" s="126"/>
      <c r="AI59" s="105" t="s">
        <v>2916</v>
      </c>
      <c r="AJ59" s="104"/>
      <c r="AK59" s="104"/>
      <c r="AL59" s="105" t="s">
        <v>2914</v>
      </c>
      <c r="AM59" s="104" t="s">
        <v>3012</v>
      </c>
      <c r="AN59" s="125" t="s">
        <v>3013</v>
      </c>
      <c r="AO59" s="104"/>
      <c r="AP59" s="104"/>
      <c r="AQ59" s="104"/>
      <c r="AR59" s="104"/>
      <c r="AS59" s="104"/>
      <c r="AT59" s="104"/>
    </row>
    <row r="60" customFormat="false" ht="14.25" hidden="false" customHeight="false" outlineLevel="0" collapsed="false">
      <c r="A60" s="51" t="str">
        <f aca="false">IF(ISERROR(VLOOKUP($L60,'nCino | Field Mappings'!$C:$M,1,FALSE())), "No", "Yes")</f>
        <v>Yes</v>
      </c>
      <c r="C60" s="0" t="s">
        <v>2914</v>
      </c>
      <c r="D60" s="154" t="n">
        <v>56</v>
      </c>
      <c r="E60" s="155"/>
      <c r="F60" s="156" t="s">
        <v>2913</v>
      </c>
      <c r="G60" s="156" t="s">
        <v>2952</v>
      </c>
      <c r="H60" s="157" t="s">
        <v>50</v>
      </c>
      <c r="I60" s="158" t="s">
        <v>49</v>
      </c>
      <c r="J60" s="159" t="s">
        <v>189</v>
      </c>
      <c r="K60" s="160" t="s">
        <v>484</v>
      </c>
      <c r="L60" s="161" t="str">
        <f aca="false">_xlfn.CONCAT(I60,".",K60)</f>
        <v>LLC_BI__Loan__c.CCS_CurrentLimit__c</v>
      </c>
      <c r="M60" s="161" t="s">
        <v>3014</v>
      </c>
      <c r="N60" s="160" t="s">
        <v>2927</v>
      </c>
      <c r="O60" s="162" t="n">
        <v>16</v>
      </c>
      <c r="P60" s="162" t="n">
        <v>2</v>
      </c>
      <c r="Q60" s="163"/>
      <c r="R60" s="163"/>
      <c r="S60" s="163"/>
      <c r="T60" s="163"/>
      <c r="U60" s="163"/>
      <c r="V60" s="163"/>
      <c r="W60" s="163"/>
      <c r="X60" s="163"/>
      <c r="Y60" s="163"/>
      <c r="Z60" s="163"/>
      <c r="AA60" s="163"/>
      <c r="AB60" s="163"/>
      <c r="AC60" s="164"/>
      <c r="AD60" s="164"/>
      <c r="AE60" s="164"/>
      <c r="AF60" s="164" t="s">
        <v>2236</v>
      </c>
      <c r="AG60" s="165" t="s">
        <v>2914</v>
      </c>
      <c r="AH60" s="166"/>
      <c r="AI60" s="165" t="s">
        <v>2916</v>
      </c>
      <c r="AJ60" s="167"/>
      <c r="AK60" s="167"/>
      <c r="AL60" s="167"/>
      <c r="AM60" s="167"/>
      <c r="AN60" s="167"/>
      <c r="AO60" s="167"/>
      <c r="AP60" s="167"/>
      <c r="AQ60" s="167"/>
      <c r="AR60" s="167"/>
      <c r="AS60" s="167"/>
      <c r="AT60" s="167"/>
    </row>
    <row r="61" customFormat="false" ht="28.5" hidden="false" customHeight="false" outlineLevel="0" collapsed="false">
      <c r="A61" s="51" t="str">
        <f aca="false">IF(ISERROR(VLOOKUP($L61,'nCino | Field Mappings'!$C:$M,1,FALSE())), "No", "Yes")</f>
        <v>Yes</v>
      </c>
      <c r="D61" s="79" t="n">
        <v>57</v>
      </c>
      <c r="E61" s="109"/>
      <c r="F61" s="94" t="s">
        <v>2913</v>
      </c>
      <c r="G61" s="127" t="s">
        <v>2952</v>
      </c>
      <c r="H61" s="95" t="s">
        <v>50</v>
      </c>
      <c r="I61" s="137" t="s">
        <v>49</v>
      </c>
      <c r="J61" s="168" t="s">
        <v>3015</v>
      </c>
      <c r="K61" s="143" t="s">
        <v>385</v>
      </c>
      <c r="L61" s="169" t="str">
        <f aca="false">_xlfn.CONCAT(I61,".",K61)</f>
        <v>LLC_BI__Loan__c.CCS_Account_a_Discounted_Account__c</v>
      </c>
      <c r="M61" s="170" t="s">
        <v>3016</v>
      </c>
      <c r="N61" s="143" t="s">
        <v>2929</v>
      </c>
      <c r="O61" s="110" t="s">
        <v>2930</v>
      </c>
      <c r="P61" s="153"/>
      <c r="Q61" s="171"/>
      <c r="R61" s="172"/>
      <c r="S61" s="172"/>
      <c r="T61" s="172"/>
      <c r="U61" s="172"/>
      <c r="V61" s="172"/>
      <c r="W61" s="172"/>
      <c r="X61" s="172"/>
      <c r="Y61" s="172"/>
      <c r="Z61" s="172"/>
      <c r="AA61" s="172"/>
      <c r="AB61" s="172"/>
      <c r="AC61" s="173"/>
      <c r="AD61" s="173"/>
      <c r="AE61" s="173"/>
      <c r="AF61" s="173" t="s">
        <v>2236</v>
      </c>
      <c r="AG61" s="105" t="s">
        <v>2914</v>
      </c>
      <c r="AH61" s="174"/>
      <c r="AI61" s="175" t="s">
        <v>2916</v>
      </c>
      <c r="AJ61" s="108"/>
      <c r="AK61" s="108"/>
      <c r="AL61" s="175" t="s">
        <v>2916</v>
      </c>
      <c r="AM61" s="108"/>
      <c r="AN61" s="108"/>
      <c r="AO61" s="108"/>
      <c r="AP61" s="108"/>
      <c r="AQ61" s="108"/>
      <c r="AR61" s="108"/>
      <c r="AS61" s="108"/>
      <c r="AT61" s="108"/>
    </row>
    <row r="62" customFormat="false" ht="28.5" hidden="false" customHeight="false" outlineLevel="0" collapsed="false">
      <c r="A62" s="51" t="str">
        <f aca="false">IF(ISERROR(VLOOKUP($L62,'nCino | Field Mappings'!$C:$M,1,FALSE())), "No", "Yes")</f>
        <v>Yes</v>
      </c>
      <c r="D62" s="79" t="n">
        <v>58</v>
      </c>
      <c r="E62" s="109"/>
      <c r="F62" s="94" t="s">
        <v>2913</v>
      </c>
      <c r="G62" s="127" t="s">
        <v>2952</v>
      </c>
      <c r="H62" s="95" t="s">
        <v>50</v>
      </c>
      <c r="I62" s="137" t="s">
        <v>49</v>
      </c>
      <c r="J62" s="124" t="s">
        <v>638</v>
      </c>
      <c r="K62" s="118" t="s">
        <v>637</v>
      </c>
      <c r="L62" s="98" t="str">
        <f aca="false">_xlfn.CONCAT(I62,".",K62)</f>
        <v>LLC_BI__Loan__c.CCS_LBCM_Facility_Validation__c</v>
      </c>
      <c r="M62" s="112" t="s">
        <v>3017</v>
      </c>
      <c r="N62" s="129" t="s">
        <v>3007</v>
      </c>
      <c r="O62" s="153" t="s">
        <v>3008</v>
      </c>
      <c r="P62" s="153"/>
      <c r="Q62" s="120"/>
      <c r="R62" s="176"/>
      <c r="S62" s="120"/>
      <c r="T62" s="120"/>
      <c r="U62" s="120"/>
      <c r="V62" s="120"/>
      <c r="W62" s="120"/>
      <c r="X62" s="120"/>
      <c r="Y62" s="120"/>
      <c r="Z62" s="120"/>
      <c r="AA62" s="120"/>
      <c r="AB62" s="120"/>
      <c r="AC62" s="115"/>
      <c r="AD62" s="115"/>
      <c r="AE62" s="115"/>
      <c r="AF62" s="115" t="s">
        <v>2236</v>
      </c>
      <c r="AG62" s="105" t="s">
        <v>2914</v>
      </c>
      <c r="AH62" s="126"/>
      <c r="AI62" s="105" t="s">
        <v>2916</v>
      </c>
      <c r="AJ62" s="104"/>
      <c r="AK62" s="104"/>
      <c r="AL62" s="105" t="s">
        <v>2916</v>
      </c>
      <c r="AM62" s="104"/>
      <c r="AN62" s="104"/>
      <c r="AO62" s="104"/>
      <c r="AP62" s="104"/>
      <c r="AQ62" s="104"/>
      <c r="AR62" s="104"/>
      <c r="AS62" s="104"/>
      <c r="AT62" s="104"/>
    </row>
    <row r="63" customFormat="false" ht="16.5" hidden="false" customHeight="true" outlineLevel="0" collapsed="false">
      <c r="A63" s="51" t="str">
        <f aca="false">IF(ISERROR(VLOOKUP($L63,'nCino | Field Mappings'!$C:$M,1,FALSE())), "No", "Yes")</f>
        <v>Yes</v>
      </c>
      <c r="D63" s="79" t="n">
        <v>59</v>
      </c>
      <c r="E63" s="109"/>
      <c r="F63" s="94" t="s">
        <v>2913</v>
      </c>
      <c r="G63" s="127" t="s">
        <v>2952</v>
      </c>
      <c r="H63" s="95" t="s">
        <v>50</v>
      </c>
      <c r="I63" s="137" t="s">
        <v>49</v>
      </c>
      <c r="J63" s="124" t="s">
        <v>659</v>
      </c>
      <c r="K63" s="118" t="s">
        <v>658</v>
      </c>
      <c r="L63" s="98" t="str">
        <f aca="false">_xlfn.CONCAT(I63,".",K63)</f>
        <v>LLC_BI__Loan__c.CCS_Loan_Repayment_Profile__c</v>
      </c>
      <c r="M63" s="112" t="s">
        <v>3018</v>
      </c>
      <c r="N63" s="143" t="s">
        <v>2929</v>
      </c>
      <c r="O63" s="110" t="s">
        <v>2930</v>
      </c>
      <c r="P63" s="153"/>
      <c r="Q63" s="101" t="s">
        <v>2914</v>
      </c>
      <c r="R63" s="130" t="s">
        <v>2914</v>
      </c>
      <c r="S63" s="120"/>
      <c r="T63" s="120"/>
      <c r="U63" s="120"/>
      <c r="V63" s="120"/>
      <c r="W63" s="120"/>
      <c r="X63" s="120"/>
      <c r="Y63" s="120"/>
      <c r="Z63" s="120"/>
      <c r="AA63" s="120"/>
      <c r="AB63" s="120"/>
      <c r="AC63" s="115"/>
      <c r="AD63" s="115"/>
      <c r="AE63" s="115"/>
      <c r="AF63" s="115" t="s">
        <v>2236</v>
      </c>
      <c r="AG63" s="105" t="s">
        <v>2914</v>
      </c>
      <c r="AH63" s="126"/>
      <c r="AI63" s="105" t="s">
        <v>2916</v>
      </c>
      <c r="AJ63" s="104"/>
      <c r="AK63" s="104"/>
      <c r="AL63" s="105" t="s">
        <v>2916</v>
      </c>
      <c r="AM63" s="104"/>
      <c r="AN63" s="104"/>
      <c r="AO63" s="104"/>
      <c r="AP63" s="104"/>
      <c r="AQ63" s="104"/>
      <c r="AR63" s="104"/>
      <c r="AS63" s="104"/>
      <c r="AT63" s="104"/>
    </row>
    <row r="64" customFormat="false" ht="28.5" hidden="false" customHeight="false" outlineLevel="0" collapsed="false">
      <c r="A64" s="51" t="str">
        <f aca="false">IF(ISERROR(VLOOKUP($L64,'nCino | Field Mappings'!$C:$M,1,FALSE())), "No", "Yes")</f>
        <v>Yes</v>
      </c>
      <c r="D64" s="79" t="n">
        <v>60</v>
      </c>
      <c r="E64" s="109"/>
      <c r="F64" s="94" t="s">
        <v>2913</v>
      </c>
      <c r="G64" s="127" t="s">
        <v>2952</v>
      </c>
      <c r="H64" s="95" t="s">
        <v>50</v>
      </c>
      <c r="I64" s="137" t="s">
        <v>49</v>
      </c>
      <c r="J64" s="124" t="s">
        <v>679</v>
      </c>
      <c r="K64" s="118" t="s">
        <v>678</v>
      </c>
      <c r="L64" s="98" t="str">
        <f aca="false">_xlfn.CONCAT(I64,".",K64)</f>
        <v>LLC_BI__Loan__c.CCS_Minimum_Amount_Per_Drawdown__c</v>
      </c>
      <c r="M64" s="112" t="s">
        <v>3019</v>
      </c>
      <c r="N64" s="143" t="s">
        <v>2927</v>
      </c>
      <c r="O64" s="153" t="n">
        <v>16</v>
      </c>
      <c r="P64" s="153" t="n">
        <v>2</v>
      </c>
      <c r="Q64" s="101" t="s">
        <v>2914</v>
      </c>
      <c r="R64" s="130" t="s">
        <v>2914</v>
      </c>
      <c r="S64" s="120"/>
      <c r="T64" s="120"/>
      <c r="U64" s="120"/>
      <c r="V64" s="120"/>
      <c r="W64" s="120"/>
      <c r="X64" s="120"/>
      <c r="Y64" s="120"/>
      <c r="Z64" s="120"/>
      <c r="AA64" s="120"/>
      <c r="AB64" s="120"/>
      <c r="AC64" s="115"/>
      <c r="AD64" s="115"/>
      <c r="AE64" s="115"/>
      <c r="AF64" s="115" t="s">
        <v>2236</v>
      </c>
      <c r="AG64" s="105" t="s">
        <v>2914</v>
      </c>
      <c r="AH64" s="126"/>
      <c r="AI64" s="105" t="s">
        <v>2916</v>
      </c>
      <c r="AJ64" s="104"/>
      <c r="AK64" s="104"/>
      <c r="AL64" s="105" t="s">
        <v>2914</v>
      </c>
      <c r="AM64" s="104" t="s">
        <v>3020</v>
      </c>
      <c r="AN64" s="125" t="s">
        <v>3021</v>
      </c>
      <c r="AO64" s="104"/>
      <c r="AP64" s="104"/>
      <c r="AQ64" s="104"/>
      <c r="AR64" s="104"/>
      <c r="AS64" s="104"/>
      <c r="AT64" s="104"/>
    </row>
    <row r="65" customFormat="false" ht="28.5" hidden="false" customHeight="false" outlineLevel="0" collapsed="false">
      <c r="A65" s="51" t="str">
        <f aca="false">IF(ISERROR(VLOOKUP($L65,'nCino | Field Mappings'!$C:$M,1,FALSE())), "No", "Yes")</f>
        <v>Yes</v>
      </c>
      <c r="D65" s="79" t="n">
        <v>61</v>
      </c>
      <c r="E65" s="109"/>
      <c r="F65" s="94" t="s">
        <v>2913</v>
      </c>
      <c r="G65" s="127" t="s">
        <v>2952</v>
      </c>
      <c r="H65" s="95" t="s">
        <v>50</v>
      </c>
      <c r="I65" s="137" t="s">
        <v>49</v>
      </c>
      <c r="J65" s="124" t="s">
        <v>695</v>
      </c>
      <c r="K65" s="118" t="s">
        <v>694</v>
      </c>
      <c r="L65" s="98" t="str">
        <f aca="false">_xlfn.CONCAT(I65,".",K65)</f>
        <v>LLC_BI__Loan__c.CCS_Number_of_Months_in_CRH__c</v>
      </c>
      <c r="M65" s="112" t="s">
        <v>3022</v>
      </c>
      <c r="N65" s="177" t="s">
        <v>2948</v>
      </c>
      <c r="O65" s="153" t="n">
        <v>18</v>
      </c>
      <c r="P65" s="153" t="n">
        <v>0</v>
      </c>
      <c r="Q65" s="101" t="s">
        <v>2914</v>
      </c>
      <c r="R65" s="130" t="s">
        <v>2914</v>
      </c>
      <c r="S65" s="120"/>
      <c r="T65" s="120"/>
      <c r="U65" s="120"/>
      <c r="V65" s="120"/>
      <c r="W65" s="120"/>
      <c r="X65" s="120"/>
      <c r="Y65" s="120"/>
      <c r="Z65" s="120"/>
      <c r="AA65" s="120"/>
      <c r="AB65" s="120"/>
      <c r="AC65" s="115"/>
      <c r="AD65" s="115"/>
      <c r="AE65" s="115"/>
      <c r="AF65" s="115" t="s">
        <v>2236</v>
      </c>
      <c r="AG65" s="105" t="s">
        <v>2914</v>
      </c>
      <c r="AH65" s="126"/>
      <c r="AI65" s="105" t="s">
        <v>2916</v>
      </c>
      <c r="AJ65" s="104"/>
      <c r="AK65" s="104"/>
      <c r="AL65" s="105" t="s">
        <v>2914</v>
      </c>
      <c r="AM65" s="104" t="s">
        <v>3023</v>
      </c>
      <c r="AN65" s="125" t="s">
        <v>3024</v>
      </c>
      <c r="AO65" s="104"/>
      <c r="AP65" s="104"/>
      <c r="AQ65" s="104"/>
      <c r="AR65" s="104"/>
      <c r="AS65" s="104"/>
      <c r="AT65" s="104"/>
    </row>
    <row r="66" customFormat="false" ht="16.5" hidden="false" customHeight="true" outlineLevel="0" collapsed="false">
      <c r="A66" s="51" t="str">
        <f aca="false">IF(ISERROR(VLOOKUP($L66,'nCino | Field Mappings'!$C:$M,1,FALSE())), "No", "Yes")</f>
        <v>Yes</v>
      </c>
      <c r="D66" s="79" t="n">
        <v>62</v>
      </c>
      <c r="E66" s="109"/>
      <c r="F66" s="94" t="s">
        <v>2913</v>
      </c>
      <c r="G66" s="127" t="s">
        <v>2952</v>
      </c>
      <c r="H66" s="95" t="s">
        <v>50</v>
      </c>
      <c r="I66" s="137" t="s">
        <v>49</v>
      </c>
      <c r="J66" s="124" t="s">
        <v>698</v>
      </c>
      <c r="K66" s="118" t="s">
        <v>697</v>
      </c>
      <c r="L66" s="98" t="str">
        <f aca="false">_xlfn.CONCAT(I66,".",K66)</f>
        <v>LLC_BI__Loan__c.CCS_Number_of_Quarters_in_CRH__c</v>
      </c>
      <c r="M66" s="178" t="s">
        <v>3025</v>
      </c>
      <c r="N66" s="118" t="s">
        <v>2948</v>
      </c>
      <c r="O66" s="179" t="n">
        <v>18</v>
      </c>
      <c r="P66" s="153" t="n">
        <v>0</v>
      </c>
      <c r="Q66" s="101" t="s">
        <v>2914</v>
      </c>
      <c r="R66" s="130" t="s">
        <v>2914</v>
      </c>
      <c r="S66" s="120"/>
      <c r="T66" s="120"/>
      <c r="U66" s="120"/>
      <c r="V66" s="120"/>
      <c r="W66" s="120"/>
      <c r="X66" s="120"/>
      <c r="Y66" s="120"/>
      <c r="Z66" s="120"/>
      <c r="AA66" s="120"/>
      <c r="AB66" s="120"/>
      <c r="AC66" s="115"/>
      <c r="AD66" s="115"/>
      <c r="AE66" s="115"/>
      <c r="AF66" s="115" t="s">
        <v>2236</v>
      </c>
      <c r="AG66" s="105" t="s">
        <v>2914</v>
      </c>
      <c r="AH66" s="126"/>
      <c r="AI66" s="105" t="s">
        <v>2916</v>
      </c>
      <c r="AJ66" s="104"/>
      <c r="AK66" s="104"/>
      <c r="AL66" s="105" t="s">
        <v>2914</v>
      </c>
      <c r="AM66" s="104" t="s">
        <v>3026</v>
      </c>
      <c r="AN66" s="125" t="s">
        <v>3027</v>
      </c>
      <c r="AO66" s="104"/>
      <c r="AP66" s="104"/>
      <c r="AQ66" s="104"/>
      <c r="AR66" s="104"/>
      <c r="AS66" s="104"/>
      <c r="AT66" s="104"/>
    </row>
    <row r="67" customFormat="false" ht="14.25" hidden="false" customHeight="false" outlineLevel="0" collapsed="false">
      <c r="A67" s="51" t="str">
        <f aca="false">IF(ISERROR(VLOOKUP($L67,'nCino | Field Mappings'!$C:$M,1,FALSE())), "No", "Yes")</f>
        <v>Yes</v>
      </c>
      <c r="C67" s="0" t="s">
        <v>2914</v>
      </c>
      <c r="D67" s="154" t="n">
        <v>63</v>
      </c>
      <c r="E67" s="155"/>
      <c r="F67" s="156" t="s">
        <v>2913</v>
      </c>
      <c r="G67" s="156" t="s">
        <v>2952</v>
      </c>
      <c r="H67" s="157" t="s">
        <v>50</v>
      </c>
      <c r="I67" s="180" t="s">
        <v>49</v>
      </c>
      <c r="J67" s="159" t="s">
        <v>200</v>
      </c>
      <c r="K67" s="160" t="s">
        <v>744</v>
      </c>
      <c r="L67" s="161" t="str">
        <f aca="false">_xlfn.CONCAT(I67,".",K67)</f>
        <v>LLC_BI__Loan__c.CCS_ProposedLimit__c</v>
      </c>
      <c r="M67" s="161" t="s">
        <v>3028</v>
      </c>
      <c r="N67" s="181" t="s">
        <v>2927</v>
      </c>
      <c r="O67" s="162" t="n">
        <v>16</v>
      </c>
      <c r="P67" s="162" t="n">
        <v>2</v>
      </c>
      <c r="Q67" s="163"/>
      <c r="R67" s="182"/>
      <c r="S67" s="163"/>
      <c r="T67" s="163"/>
      <c r="U67" s="163"/>
      <c r="V67" s="163"/>
      <c r="W67" s="163"/>
      <c r="X67" s="163"/>
      <c r="Y67" s="163"/>
      <c r="Z67" s="163"/>
      <c r="AA67" s="163"/>
      <c r="AB67" s="163"/>
      <c r="AC67" s="164"/>
      <c r="AD67" s="164"/>
      <c r="AE67" s="164"/>
      <c r="AF67" s="164" t="s">
        <v>2236</v>
      </c>
      <c r="AG67" s="165" t="s">
        <v>2914</v>
      </c>
      <c r="AH67" s="166"/>
      <c r="AI67" s="165" t="s">
        <v>2916</v>
      </c>
      <c r="AJ67" s="167"/>
      <c r="AK67" s="167"/>
      <c r="AL67" s="165" t="s">
        <v>2916</v>
      </c>
      <c r="AM67" s="167"/>
      <c r="AN67" s="167"/>
      <c r="AO67" s="167"/>
      <c r="AP67" s="167"/>
      <c r="AQ67" s="167"/>
      <c r="AR67" s="167"/>
      <c r="AS67" s="167"/>
      <c r="AT67" s="167"/>
    </row>
    <row r="68" customFormat="false" ht="14.25" hidden="false" customHeight="false" outlineLevel="0" collapsed="false">
      <c r="A68" s="51" t="str">
        <f aca="false">IF(ISERROR(VLOOKUP($L68,'nCino | Field Mappings'!$C:$M,1,FALSE())), "No", "Yes")</f>
        <v>Yes</v>
      </c>
      <c r="D68" s="79" t="n">
        <v>64</v>
      </c>
      <c r="E68" s="109"/>
      <c r="F68" s="94" t="s">
        <v>2913</v>
      </c>
      <c r="G68" s="127" t="s">
        <v>2952</v>
      </c>
      <c r="H68" s="95" t="s">
        <v>50</v>
      </c>
      <c r="I68" s="137" t="s">
        <v>49</v>
      </c>
      <c r="J68" s="124" t="s">
        <v>753</v>
      </c>
      <c r="K68" s="118" t="s">
        <v>752</v>
      </c>
      <c r="L68" s="98" t="str">
        <f aca="false">_xlfn.CONCAT(I68,".",K68)</f>
        <v>LLC_BI__Loan__c.CCS_Repayment_Frequency__c</v>
      </c>
      <c r="M68" s="178" t="s">
        <v>3029</v>
      </c>
      <c r="N68" s="118" t="s">
        <v>2929</v>
      </c>
      <c r="O68" s="183" t="s">
        <v>2930</v>
      </c>
      <c r="P68" s="153"/>
      <c r="Q68" s="101" t="s">
        <v>2914</v>
      </c>
      <c r="R68" s="130" t="s">
        <v>2914</v>
      </c>
      <c r="S68" s="120"/>
      <c r="T68" s="120"/>
      <c r="U68" s="120"/>
      <c r="V68" s="120"/>
      <c r="W68" s="120"/>
      <c r="X68" s="120"/>
      <c r="Y68" s="120"/>
      <c r="Z68" s="120"/>
      <c r="AA68" s="120"/>
      <c r="AB68" s="120"/>
      <c r="AC68" s="115"/>
      <c r="AD68" s="115"/>
      <c r="AE68" s="115"/>
      <c r="AF68" s="115" t="s">
        <v>2236</v>
      </c>
      <c r="AG68" s="105" t="s">
        <v>2914</v>
      </c>
      <c r="AH68" s="126"/>
      <c r="AI68" s="105" t="s">
        <v>2916</v>
      </c>
      <c r="AJ68" s="104"/>
      <c r="AK68" s="104"/>
      <c r="AL68" s="105" t="s">
        <v>2916</v>
      </c>
      <c r="AM68" s="104"/>
      <c r="AN68" s="104"/>
      <c r="AO68" s="104"/>
      <c r="AP68" s="104"/>
      <c r="AQ68" s="104"/>
      <c r="AR68" s="104"/>
      <c r="AS68" s="104"/>
      <c r="AT68" s="104"/>
    </row>
    <row r="69" customFormat="false" ht="28.5" hidden="false" customHeight="false" outlineLevel="0" collapsed="false">
      <c r="A69" s="51" t="str">
        <f aca="false">IF(ISERROR(VLOOKUP($L69,'nCino | Field Mappings'!$C:$M,1,FALSE())), "No", "Yes")</f>
        <v>Yes</v>
      </c>
      <c r="D69" s="79" t="n">
        <v>65</v>
      </c>
      <c r="E69" s="109"/>
      <c r="F69" s="94" t="s">
        <v>2913</v>
      </c>
      <c r="G69" s="127" t="s">
        <v>2952</v>
      </c>
      <c r="H69" s="95" t="s">
        <v>50</v>
      </c>
      <c r="I69" s="137" t="s">
        <v>49</v>
      </c>
      <c r="J69" s="111" t="s">
        <v>3030</v>
      </c>
      <c r="K69" s="118" t="s">
        <v>1206</v>
      </c>
      <c r="L69" s="98" t="str">
        <f aca="false">_xlfn.CONCAT(I69,".",K69)</f>
        <v>LLC_BI__Loan__c.LLC_BI__Financed_Fee_Calculations__c</v>
      </c>
      <c r="M69" s="184" t="s">
        <v>3031</v>
      </c>
      <c r="N69" s="118" t="s">
        <v>2929</v>
      </c>
      <c r="O69" s="183" t="s">
        <v>2930</v>
      </c>
      <c r="P69" s="119"/>
      <c r="Q69" s="101"/>
      <c r="R69" s="130" t="s">
        <v>2914</v>
      </c>
      <c r="S69" s="120"/>
      <c r="T69" s="120"/>
      <c r="U69" s="120"/>
      <c r="V69" s="120"/>
      <c r="W69" s="120"/>
      <c r="X69" s="120"/>
      <c r="Y69" s="120"/>
      <c r="Z69" s="120"/>
      <c r="AA69" s="120"/>
      <c r="AB69" s="120"/>
      <c r="AC69" s="115"/>
      <c r="AD69" s="115"/>
      <c r="AE69" s="115"/>
      <c r="AF69" s="115" t="s">
        <v>2236</v>
      </c>
      <c r="AG69" s="105" t="s">
        <v>2914</v>
      </c>
      <c r="AH69" s="126"/>
      <c r="AI69" s="105" t="s">
        <v>2916</v>
      </c>
      <c r="AJ69" s="104"/>
      <c r="AK69" s="104"/>
      <c r="AL69" s="105" t="s">
        <v>2916</v>
      </c>
      <c r="AM69" s="104"/>
      <c r="AN69" s="104"/>
      <c r="AO69" s="104"/>
      <c r="AP69" s="104"/>
      <c r="AQ69" s="104"/>
      <c r="AR69" s="104"/>
      <c r="AS69" s="104"/>
      <c r="AT69" s="104"/>
    </row>
    <row r="70" customFormat="false" ht="14.25" hidden="false" customHeight="false" outlineLevel="0" collapsed="false">
      <c r="A70" s="51" t="str">
        <f aca="false">IF(ISERROR(VLOOKUP($L70,'nCino | Field Mappings'!$C:$M,1,FALSE())), "No", "Yes")</f>
        <v>Yes</v>
      </c>
      <c r="D70" s="79" t="n">
        <v>66</v>
      </c>
      <c r="E70" s="109" t="s">
        <v>2970</v>
      </c>
      <c r="F70" s="94" t="s">
        <v>2913</v>
      </c>
      <c r="G70" s="94" t="s">
        <v>2913</v>
      </c>
      <c r="H70" s="95" t="s">
        <v>50</v>
      </c>
      <c r="I70" s="137" t="s">
        <v>49</v>
      </c>
      <c r="J70" s="97" t="s">
        <v>876</v>
      </c>
      <c r="K70" s="118" t="s">
        <v>208</v>
      </c>
      <c r="L70" s="98" t="str">
        <f aca="false">_xlfn.CONCAT(I70,".",K70)</f>
        <v>LLC_BI__Loan__c.CCS_Utilisation__c</v>
      </c>
      <c r="M70" s="98" t="s">
        <v>3032</v>
      </c>
      <c r="N70" s="185" t="s">
        <v>2976</v>
      </c>
      <c r="O70" s="153" t="n">
        <v>16</v>
      </c>
      <c r="P70" s="153" t="n">
        <v>2</v>
      </c>
      <c r="Q70" s="120"/>
      <c r="R70" s="176"/>
      <c r="S70" s="120"/>
      <c r="T70" s="120"/>
      <c r="U70" s="120"/>
      <c r="V70" s="120"/>
      <c r="W70" s="120"/>
      <c r="X70" s="120"/>
      <c r="Y70" s="120"/>
      <c r="Z70" s="120"/>
      <c r="AA70" s="120"/>
      <c r="AB70" s="120"/>
      <c r="AC70" s="186"/>
      <c r="AD70" s="186"/>
      <c r="AE70" s="186"/>
      <c r="AF70" s="47" t="s">
        <v>2237</v>
      </c>
      <c r="AG70" s="105" t="s">
        <v>2914</v>
      </c>
      <c r="AH70" s="103"/>
      <c r="AI70" s="105" t="s">
        <v>2916</v>
      </c>
      <c r="AJ70" s="104"/>
      <c r="AK70" s="104"/>
      <c r="AL70" s="105" t="s">
        <v>2916</v>
      </c>
      <c r="AM70" s="104"/>
      <c r="AN70" s="104"/>
      <c r="AO70" s="104"/>
      <c r="AP70" s="104"/>
      <c r="AQ70" s="104"/>
      <c r="AR70" s="104"/>
      <c r="AS70" s="104"/>
      <c r="AT70" s="104"/>
    </row>
    <row r="71" customFormat="false" ht="14.25" hidden="false" customHeight="false" outlineLevel="0" collapsed="false">
      <c r="A71" s="51" t="str">
        <f aca="false">IF(ISERROR(VLOOKUP($L71,'nCino | Field Mappings'!$C:$M,1,FALSE())), "No", "Yes")</f>
        <v>Yes</v>
      </c>
      <c r="D71" s="79" t="n">
        <v>67</v>
      </c>
      <c r="E71" s="109" t="s">
        <v>2970</v>
      </c>
      <c r="F71" s="94" t="s">
        <v>2913</v>
      </c>
      <c r="G71" s="94" t="s">
        <v>2913</v>
      </c>
      <c r="H71" s="95" t="s">
        <v>50</v>
      </c>
      <c r="I71" s="137" t="s">
        <v>49</v>
      </c>
      <c r="J71" s="97" t="s">
        <v>435</v>
      </c>
      <c r="K71" s="118" t="s">
        <v>434</v>
      </c>
      <c r="L71" s="98" t="str">
        <f aca="false">_xlfn.CONCAT(I71,".",K71)</f>
        <v>LLC_BI__Loan__c.CCS_Borrowing_Structure_Route__c</v>
      </c>
      <c r="M71" s="98" t="s">
        <v>3033</v>
      </c>
      <c r="N71" s="178" t="s">
        <v>3034</v>
      </c>
      <c r="O71" s="153" t="n">
        <v>4</v>
      </c>
      <c r="P71" s="153"/>
      <c r="Q71" s="120"/>
      <c r="R71" s="176"/>
      <c r="S71" s="120"/>
      <c r="T71" s="120"/>
      <c r="U71" s="120"/>
      <c r="V71" s="120"/>
      <c r="W71" s="120"/>
      <c r="X71" s="120"/>
      <c r="Y71" s="120"/>
      <c r="Z71" s="120"/>
      <c r="AA71" s="120"/>
      <c r="AB71" s="120"/>
      <c r="AC71" s="186"/>
      <c r="AD71" s="186"/>
      <c r="AE71" s="186"/>
      <c r="AF71" s="47" t="s">
        <v>2237</v>
      </c>
      <c r="AG71" s="105" t="s">
        <v>2914</v>
      </c>
      <c r="AH71" s="103"/>
      <c r="AI71" s="105" t="s">
        <v>2916</v>
      </c>
      <c r="AJ71" s="104"/>
      <c r="AK71" s="104"/>
      <c r="AL71" s="105" t="s">
        <v>2916</v>
      </c>
      <c r="AM71" s="104"/>
      <c r="AN71" s="104"/>
      <c r="AO71" s="104"/>
      <c r="AP71" s="104"/>
      <c r="AQ71" s="104"/>
      <c r="AR71" s="104"/>
      <c r="AS71" s="104"/>
      <c r="AT71" s="104"/>
    </row>
    <row r="72" customFormat="false" ht="14.25" hidden="false" customHeight="false" outlineLevel="0" collapsed="false">
      <c r="A72" s="51" t="str">
        <f aca="false">IF(ISERROR(VLOOKUP($L72,'nCino | Field Mappings'!$C:$M,1,FALSE())), "No", "Yes")</f>
        <v>Yes</v>
      </c>
      <c r="D72" s="79" t="n">
        <v>68</v>
      </c>
      <c r="E72" s="109" t="s">
        <v>2970</v>
      </c>
      <c r="F72" s="94" t="s">
        <v>2913</v>
      </c>
      <c r="G72" s="94" t="s">
        <v>2913</v>
      </c>
      <c r="H72" s="95" t="s">
        <v>50</v>
      </c>
      <c r="I72" s="137" t="s">
        <v>49</v>
      </c>
      <c r="J72" s="97" t="s">
        <v>5</v>
      </c>
      <c r="K72" s="118" t="s">
        <v>449</v>
      </c>
      <c r="L72" s="98" t="str">
        <f aca="false">_xlfn.CONCAT(I72,".",K72)</f>
        <v>LLC_BI__Loan__c.CCS_Change__c</v>
      </c>
      <c r="M72" s="98" t="s">
        <v>3035</v>
      </c>
      <c r="N72" s="129" t="s">
        <v>2976</v>
      </c>
      <c r="O72" s="153" t="n">
        <v>16</v>
      </c>
      <c r="P72" s="153" t="n">
        <v>2</v>
      </c>
      <c r="Q72" s="120"/>
      <c r="R72" s="176"/>
      <c r="S72" s="120"/>
      <c r="T72" s="120"/>
      <c r="U72" s="120"/>
      <c r="V72" s="120"/>
      <c r="W72" s="120"/>
      <c r="X72" s="120"/>
      <c r="Y72" s="120"/>
      <c r="Z72" s="120"/>
      <c r="AA72" s="120"/>
      <c r="AB72" s="120"/>
      <c r="AC72" s="186"/>
      <c r="AD72" s="186"/>
      <c r="AE72" s="186"/>
      <c r="AF72" s="47" t="s">
        <v>2237</v>
      </c>
      <c r="AG72" s="105" t="s">
        <v>2914</v>
      </c>
      <c r="AH72" s="103"/>
      <c r="AI72" s="105" t="s">
        <v>2916</v>
      </c>
      <c r="AJ72" s="104"/>
      <c r="AK72" s="104"/>
      <c r="AL72" s="105" t="s">
        <v>2916</v>
      </c>
      <c r="AM72" s="104"/>
      <c r="AN72" s="104"/>
      <c r="AO72" s="104"/>
      <c r="AP72" s="104"/>
      <c r="AQ72" s="104"/>
      <c r="AR72" s="104"/>
      <c r="AS72" s="104"/>
      <c r="AT72" s="104"/>
    </row>
    <row r="73" customFormat="false" ht="14.25" hidden="false" customHeight="false" outlineLevel="0" collapsed="false">
      <c r="A73" s="51" t="str">
        <f aca="false">IF(ISERROR(VLOOKUP($L73,'nCino | Field Mappings'!$C:$M,1,FALSE())), "No", "Yes")</f>
        <v>Yes</v>
      </c>
      <c r="D73" s="79" t="n">
        <v>69</v>
      </c>
      <c r="E73" s="109" t="s">
        <v>2970</v>
      </c>
      <c r="F73" s="94" t="s">
        <v>2913</v>
      </c>
      <c r="G73" s="94" t="s">
        <v>2913</v>
      </c>
      <c r="H73" s="95" t="s">
        <v>50</v>
      </c>
      <c r="I73" s="137" t="s">
        <v>49</v>
      </c>
      <c r="J73" s="97" t="s">
        <v>476</v>
      </c>
      <c r="K73" s="118" t="s">
        <v>475</v>
      </c>
      <c r="L73" s="98" t="str">
        <f aca="false">_xlfn.CONCAT(I73,".",K73)</f>
        <v>LLC_BI__Loan__c.CCS_Converted_to_Base_Rate__c</v>
      </c>
      <c r="M73" s="98" t="s">
        <v>3036</v>
      </c>
      <c r="N73" s="143" t="s">
        <v>2976</v>
      </c>
      <c r="O73" s="153" t="n">
        <v>16</v>
      </c>
      <c r="P73" s="153" t="n">
        <v>2</v>
      </c>
      <c r="Q73" s="120"/>
      <c r="R73" s="176"/>
      <c r="S73" s="120"/>
      <c r="T73" s="120"/>
      <c r="U73" s="120"/>
      <c r="V73" s="120"/>
      <c r="W73" s="120"/>
      <c r="X73" s="120"/>
      <c r="Y73" s="120"/>
      <c r="Z73" s="120"/>
      <c r="AA73" s="120"/>
      <c r="AB73" s="120"/>
      <c r="AC73" s="186"/>
      <c r="AD73" s="186"/>
      <c r="AE73" s="186"/>
      <c r="AF73" s="47" t="s">
        <v>2237</v>
      </c>
      <c r="AG73" s="105" t="s">
        <v>2914</v>
      </c>
      <c r="AH73" s="103"/>
      <c r="AI73" s="105" t="s">
        <v>2916</v>
      </c>
      <c r="AJ73" s="104"/>
      <c r="AK73" s="104"/>
      <c r="AL73" s="105" t="s">
        <v>2916</v>
      </c>
      <c r="AM73" s="104"/>
      <c r="AN73" s="104"/>
      <c r="AO73" s="104"/>
      <c r="AP73" s="104"/>
      <c r="AQ73" s="104"/>
      <c r="AR73" s="104"/>
      <c r="AS73" s="104"/>
      <c r="AT73" s="104"/>
    </row>
    <row r="74" customFormat="false" ht="14.25" hidden="false" customHeight="false" outlineLevel="0" collapsed="false">
      <c r="A74" s="51" t="str">
        <f aca="false">IF(ISERROR(VLOOKUP($L74,'nCino | Field Mappings'!$C:$M,1,FALSE())), "No", "Yes")</f>
        <v>Yes</v>
      </c>
      <c r="D74" s="79" t="n">
        <v>70</v>
      </c>
      <c r="E74" s="109" t="s">
        <v>2970</v>
      </c>
      <c r="F74" s="94" t="s">
        <v>2913</v>
      </c>
      <c r="G74" s="94" t="s">
        <v>2913</v>
      </c>
      <c r="H74" s="95" t="s">
        <v>50</v>
      </c>
      <c r="I74" s="137" t="s">
        <v>49</v>
      </c>
      <c r="J74" s="97" t="s">
        <v>482</v>
      </c>
      <c r="K74" s="118" t="s">
        <v>481</v>
      </c>
      <c r="L74" s="98" t="str">
        <f aca="false">_xlfn.CONCAT(I74,".",K74)</f>
        <v>LLC_BI__Loan__c.CCS_Current__c</v>
      </c>
      <c r="M74" s="98" t="s">
        <v>3037</v>
      </c>
      <c r="N74" s="177" t="s">
        <v>2976</v>
      </c>
      <c r="O74" s="153" t="n">
        <v>16</v>
      </c>
      <c r="P74" s="153" t="n">
        <v>2</v>
      </c>
      <c r="Q74" s="120"/>
      <c r="R74" s="187"/>
      <c r="S74" s="188"/>
      <c r="T74" s="188"/>
      <c r="U74" s="188"/>
      <c r="V74" s="188"/>
      <c r="W74" s="188"/>
      <c r="X74" s="188"/>
      <c r="Y74" s="188"/>
      <c r="Z74" s="188"/>
      <c r="AA74" s="188"/>
      <c r="AB74" s="188"/>
      <c r="AC74" s="189"/>
      <c r="AD74" s="189"/>
      <c r="AE74" s="189"/>
      <c r="AF74" s="190" t="s">
        <v>2237</v>
      </c>
      <c r="AG74" s="105" t="s">
        <v>2914</v>
      </c>
      <c r="AH74" s="191"/>
      <c r="AI74" s="105" t="s">
        <v>2916</v>
      </c>
      <c r="AJ74" s="104"/>
      <c r="AK74" s="104"/>
      <c r="AL74" s="105" t="s">
        <v>2916</v>
      </c>
      <c r="AM74" s="104"/>
      <c r="AN74" s="104"/>
      <c r="AO74" s="104"/>
      <c r="AP74" s="104"/>
      <c r="AQ74" s="104"/>
      <c r="AR74" s="104"/>
      <c r="AS74" s="104"/>
      <c r="AT74" s="104"/>
    </row>
    <row r="75" customFormat="false" ht="14.25" hidden="false" customHeight="false" outlineLevel="0" collapsed="false">
      <c r="A75" s="51" t="str">
        <f aca="false">IF(ISERROR(VLOOKUP($L75,'nCino | Field Mappings'!$C:$M,1,FALSE())), "No", "Yes")</f>
        <v>Yes</v>
      </c>
      <c r="D75" s="79" t="n">
        <v>71</v>
      </c>
      <c r="E75" s="109" t="s">
        <v>2970</v>
      </c>
      <c r="F75" s="94" t="s">
        <v>2913</v>
      </c>
      <c r="G75" s="127" t="s">
        <v>2952</v>
      </c>
      <c r="H75" s="95" t="s">
        <v>50</v>
      </c>
      <c r="I75" s="137" t="s">
        <v>49</v>
      </c>
      <c r="J75" s="97" t="s">
        <v>517</v>
      </c>
      <c r="K75" s="118" t="s">
        <v>516</v>
      </c>
      <c r="L75" s="98" t="str">
        <f aca="false">_xlfn.CONCAT(I75,".",K75)</f>
        <v>LLC_BI__Loan__c.CCS_Eligible_for_CRH__c</v>
      </c>
      <c r="M75" s="192" t="s">
        <v>3038</v>
      </c>
      <c r="N75" s="118" t="s">
        <v>3039</v>
      </c>
      <c r="O75" s="179" t="n">
        <v>1300</v>
      </c>
      <c r="P75" s="153"/>
      <c r="Q75" s="101" t="s">
        <v>2914</v>
      </c>
      <c r="R75" s="130" t="s">
        <v>2914</v>
      </c>
      <c r="S75" s="120"/>
      <c r="T75" s="120"/>
      <c r="U75" s="193"/>
      <c r="V75" s="193"/>
      <c r="W75" s="193"/>
      <c r="X75" s="193"/>
      <c r="Y75" s="193"/>
      <c r="Z75" s="193"/>
      <c r="AA75" s="193"/>
      <c r="AB75" s="193"/>
      <c r="AC75" s="194"/>
      <c r="AD75" s="194"/>
      <c r="AE75" s="194"/>
      <c r="AF75" s="47" t="s">
        <v>2237</v>
      </c>
      <c r="AG75" s="105" t="s">
        <v>2914</v>
      </c>
      <c r="AH75" s="104"/>
      <c r="AI75" s="105" t="s">
        <v>2916</v>
      </c>
      <c r="AJ75" s="104"/>
      <c r="AK75" s="104"/>
      <c r="AL75" s="105" t="s">
        <v>2916</v>
      </c>
      <c r="AM75" s="104"/>
      <c r="AN75" s="104"/>
      <c r="AO75" s="104"/>
      <c r="AP75" s="104"/>
      <c r="AQ75" s="104"/>
      <c r="AR75" s="104"/>
      <c r="AS75" s="104"/>
      <c r="AT75" s="104"/>
    </row>
    <row r="76" customFormat="false" ht="17.25" hidden="false" customHeight="true" outlineLevel="0" collapsed="false">
      <c r="A76" s="51" t="str">
        <f aca="false">IF(ISERROR(VLOOKUP($L76,'nCino | Field Mappings'!$C:$M,1,FALSE())), "No", "Yes")</f>
        <v>Yes</v>
      </c>
      <c r="D76" s="79" t="n">
        <v>72</v>
      </c>
      <c r="E76" s="104" t="s">
        <v>2970</v>
      </c>
      <c r="F76" s="94" t="s">
        <v>2913</v>
      </c>
      <c r="G76" s="127" t="s">
        <v>2952</v>
      </c>
      <c r="H76" s="96" t="s">
        <v>50</v>
      </c>
      <c r="I76" s="96" t="s">
        <v>49</v>
      </c>
      <c r="J76" s="97" t="s">
        <v>871</v>
      </c>
      <c r="K76" s="118" t="s">
        <v>870</v>
      </c>
      <c r="L76" s="98" t="str">
        <f aca="false">_xlfn.CONCAT(I76,".",K76)</f>
        <v>LLC_BI__Loan__c.CCS_TrancheDrawdown__c</v>
      </c>
      <c r="M76" s="98" t="s">
        <v>3040</v>
      </c>
      <c r="N76" s="185" t="s">
        <v>3039</v>
      </c>
      <c r="O76" s="153" t="n">
        <v>1300</v>
      </c>
      <c r="P76" s="153"/>
      <c r="Q76" s="101" t="s">
        <v>2914</v>
      </c>
      <c r="R76" s="130" t="s">
        <v>2914</v>
      </c>
      <c r="S76" s="120"/>
      <c r="T76" s="120"/>
      <c r="U76" s="193"/>
      <c r="V76" s="193"/>
      <c r="W76" s="193"/>
      <c r="X76" s="193"/>
      <c r="Y76" s="193"/>
      <c r="Z76" s="193"/>
      <c r="AA76" s="193"/>
      <c r="AB76" s="193"/>
      <c r="AC76" s="194"/>
      <c r="AD76" s="194"/>
      <c r="AE76" s="194"/>
      <c r="AF76" s="47" t="s">
        <v>2237</v>
      </c>
      <c r="AG76" s="105" t="s">
        <v>2914</v>
      </c>
      <c r="AH76" s="104"/>
      <c r="AI76" s="105" t="s">
        <v>2916</v>
      </c>
      <c r="AJ76" s="104"/>
      <c r="AK76" s="104"/>
      <c r="AL76" s="105" t="s">
        <v>2916</v>
      </c>
      <c r="AM76" s="104"/>
      <c r="AN76" s="104"/>
      <c r="AO76" s="104"/>
      <c r="AP76" s="104"/>
      <c r="AQ76" s="104"/>
      <c r="AR76" s="104"/>
      <c r="AS76" s="104"/>
      <c r="AT76" s="104"/>
    </row>
    <row r="77" customFormat="false" ht="14.25" hidden="false" customHeight="false" outlineLevel="0" collapsed="false">
      <c r="A77" s="51" t="str">
        <f aca="false">IF(ISERROR(VLOOKUP($L77,'nCino | Field Mappings'!$C:$M,1,FALSE())), "No", "Yes")</f>
        <v>Yes</v>
      </c>
      <c r="D77" s="79" t="n">
        <v>73</v>
      </c>
      <c r="E77" s="104" t="s">
        <v>2970</v>
      </c>
      <c r="F77" s="94" t="s">
        <v>2913</v>
      </c>
      <c r="G77" s="94" t="s">
        <v>2913</v>
      </c>
      <c r="H77" s="96" t="s">
        <v>50</v>
      </c>
      <c r="I77" s="96" t="s">
        <v>49</v>
      </c>
      <c r="J77" s="97" t="s">
        <v>526</v>
      </c>
      <c r="K77" s="118" t="s">
        <v>525</v>
      </c>
      <c r="L77" s="98" t="str">
        <f aca="false">_xlfn.CONCAT(I77,".",K77)</f>
        <v>LLC_BI__Loan__c.CCS_Exclude_from_Change__c</v>
      </c>
      <c r="M77" s="98" t="s">
        <v>3041</v>
      </c>
      <c r="N77" s="178" t="s">
        <v>3034</v>
      </c>
      <c r="O77" s="153" t="n">
        <v>4</v>
      </c>
      <c r="P77" s="153"/>
      <c r="Q77" s="120"/>
      <c r="R77" s="176"/>
      <c r="S77" s="120"/>
      <c r="T77" s="120"/>
      <c r="U77" s="193"/>
      <c r="V77" s="193"/>
      <c r="W77" s="193"/>
      <c r="X77" s="193"/>
      <c r="Y77" s="193"/>
      <c r="Z77" s="193"/>
      <c r="AA77" s="193"/>
      <c r="AB77" s="193"/>
      <c r="AC77" s="194"/>
      <c r="AD77" s="194"/>
      <c r="AE77" s="194"/>
      <c r="AF77" s="47" t="s">
        <v>2237</v>
      </c>
      <c r="AG77" s="105" t="s">
        <v>2914</v>
      </c>
      <c r="AH77" s="104"/>
      <c r="AI77" s="105" t="s">
        <v>2916</v>
      </c>
      <c r="AJ77" s="104"/>
      <c r="AK77" s="104"/>
      <c r="AL77" s="105" t="s">
        <v>2916</v>
      </c>
      <c r="AM77" s="104"/>
      <c r="AN77" s="104"/>
      <c r="AO77" s="104"/>
      <c r="AP77" s="104"/>
      <c r="AQ77" s="104"/>
      <c r="AR77" s="104"/>
      <c r="AS77" s="104"/>
      <c r="AT77" s="104"/>
    </row>
    <row r="78" customFormat="false" ht="15" hidden="false" customHeight="true" outlineLevel="0" collapsed="false">
      <c r="A78" s="51" t="str">
        <f aca="false">IF(ISERROR(VLOOKUP($L78,'nCino | Field Mappings'!$C:$M,1,FALSE())), "No", "Yes")</f>
        <v>Yes</v>
      </c>
      <c r="D78" s="79" t="n">
        <v>74</v>
      </c>
      <c r="E78" s="104" t="s">
        <v>2970</v>
      </c>
      <c r="F78" s="94" t="s">
        <v>2913</v>
      </c>
      <c r="G78" s="94" t="s">
        <v>2913</v>
      </c>
      <c r="H78" s="96" t="s">
        <v>50</v>
      </c>
      <c r="I78" s="96" t="s">
        <v>49</v>
      </c>
      <c r="J78" s="97" t="s">
        <v>529</v>
      </c>
      <c r="K78" s="118" t="s">
        <v>528</v>
      </c>
      <c r="L78" s="98" t="str">
        <f aca="false">_xlfn.CONCAT(I78,".",K78)</f>
        <v>LLC_BI__Loan__c.CCS_Exclude_from_Exposure_Value__c</v>
      </c>
      <c r="M78" s="98" t="s">
        <v>3042</v>
      </c>
      <c r="N78" s="178" t="s">
        <v>3034</v>
      </c>
      <c r="O78" s="153" t="n">
        <v>4</v>
      </c>
      <c r="P78" s="153"/>
      <c r="Q78" s="176"/>
      <c r="R78" s="176"/>
      <c r="S78" s="120"/>
      <c r="T78" s="120"/>
      <c r="U78" s="193"/>
      <c r="V78" s="193"/>
      <c r="W78" s="193"/>
      <c r="X78" s="193"/>
      <c r="Y78" s="193"/>
      <c r="Z78" s="193"/>
      <c r="AA78" s="193"/>
      <c r="AB78" s="193"/>
      <c r="AC78" s="194"/>
      <c r="AD78" s="194"/>
      <c r="AE78" s="194"/>
      <c r="AF78" s="47" t="s">
        <v>2237</v>
      </c>
      <c r="AG78" s="105" t="s">
        <v>2914</v>
      </c>
      <c r="AH78" s="104"/>
      <c r="AI78" s="105" t="s">
        <v>2916</v>
      </c>
      <c r="AJ78" s="104"/>
      <c r="AK78" s="104"/>
      <c r="AL78" s="105" t="s">
        <v>2916</v>
      </c>
      <c r="AM78" s="104"/>
      <c r="AN78" s="104"/>
      <c r="AO78" s="104"/>
      <c r="AP78" s="104"/>
      <c r="AQ78" s="104"/>
      <c r="AR78" s="104"/>
      <c r="AS78" s="104"/>
      <c r="AT78" s="104"/>
    </row>
    <row r="79" customFormat="false" ht="14.25" hidden="false" customHeight="false" outlineLevel="0" collapsed="false">
      <c r="A79" s="51" t="str">
        <f aca="false">IF(ISERROR(VLOOKUP($L79,'nCino | Field Mappings'!$C:$M,1,FALSE())), "No", "Yes")</f>
        <v>Yes</v>
      </c>
      <c r="D79" s="79" t="n">
        <v>75</v>
      </c>
      <c r="E79" s="104" t="s">
        <v>2970</v>
      </c>
      <c r="F79" s="94" t="s">
        <v>2913</v>
      </c>
      <c r="G79" s="94" t="s">
        <v>2913</v>
      </c>
      <c r="H79" s="96" t="s">
        <v>50</v>
      </c>
      <c r="I79" s="96" t="s">
        <v>49</v>
      </c>
      <c r="J79" s="97" t="s">
        <v>535</v>
      </c>
      <c r="K79" s="118" t="s">
        <v>534</v>
      </c>
      <c r="L79" s="98" t="str">
        <f aca="false">_xlfn.CONCAT(I79,".",K79)</f>
        <v>LLC_BI__Loan__c.CCS_Exposure_Value__c</v>
      </c>
      <c r="M79" s="98" t="s">
        <v>3043</v>
      </c>
      <c r="N79" s="129" t="s">
        <v>3039</v>
      </c>
      <c r="O79" s="153" t="n">
        <v>1300</v>
      </c>
      <c r="P79" s="153"/>
      <c r="Q79" s="176"/>
      <c r="R79" s="176"/>
      <c r="S79" s="120"/>
      <c r="T79" s="120"/>
      <c r="U79" s="193"/>
      <c r="V79" s="193"/>
      <c r="W79" s="193"/>
      <c r="X79" s="193"/>
      <c r="Y79" s="193"/>
      <c r="Z79" s="193"/>
      <c r="AA79" s="193"/>
      <c r="AB79" s="193"/>
      <c r="AC79" s="194"/>
      <c r="AD79" s="194"/>
      <c r="AE79" s="194"/>
      <c r="AF79" s="47" t="s">
        <v>2237</v>
      </c>
      <c r="AG79" s="105" t="s">
        <v>2914</v>
      </c>
      <c r="AH79" s="104"/>
      <c r="AI79" s="105" t="s">
        <v>2916</v>
      </c>
      <c r="AJ79" s="104"/>
      <c r="AK79" s="104"/>
      <c r="AL79" s="105" t="s">
        <v>2916</v>
      </c>
      <c r="AM79" s="104"/>
      <c r="AN79" s="104"/>
      <c r="AO79" s="104"/>
      <c r="AP79" s="104"/>
      <c r="AQ79" s="104"/>
      <c r="AR79" s="104"/>
      <c r="AS79" s="104"/>
      <c r="AT79" s="104"/>
    </row>
    <row r="80" customFormat="false" ht="14.25" hidden="false" customHeight="false" outlineLevel="0" collapsed="false">
      <c r="A80" s="51" t="str">
        <f aca="false">IF(ISERROR(VLOOKUP($L80,'nCino | Field Mappings'!$C:$M,1,FALSE())), "No", "Yes")</f>
        <v>Yes</v>
      </c>
      <c r="D80" s="79" t="n">
        <v>76</v>
      </c>
      <c r="E80" s="104" t="s">
        <v>2970</v>
      </c>
      <c r="F80" s="94" t="s">
        <v>2913</v>
      </c>
      <c r="G80" s="94" t="s">
        <v>2913</v>
      </c>
      <c r="H80" s="96" t="s">
        <v>50</v>
      </c>
      <c r="I80" s="96" t="s">
        <v>49</v>
      </c>
      <c r="J80" s="97" t="s">
        <v>569</v>
      </c>
      <c r="K80" s="118" t="s">
        <v>568</v>
      </c>
      <c r="L80" s="98" t="str">
        <f aca="false">_xlfn.CONCAT(I80,".",K80)</f>
        <v>LLC_BI__Loan__c.CCS_Front_Book_Back_Book__c</v>
      </c>
      <c r="M80" s="98" t="s">
        <v>3044</v>
      </c>
      <c r="N80" s="129" t="s">
        <v>3039</v>
      </c>
      <c r="O80" s="153" t="n">
        <v>1300</v>
      </c>
      <c r="P80" s="153"/>
      <c r="Q80" s="130" t="s">
        <v>2914</v>
      </c>
      <c r="R80" s="130" t="s">
        <v>2914</v>
      </c>
      <c r="S80" s="101" t="s">
        <v>2914</v>
      </c>
      <c r="T80" s="101" t="s">
        <v>2914</v>
      </c>
      <c r="U80" s="193"/>
      <c r="V80" s="193"/>
      <c r="W80" s="193"/>
      <c r="X80" s="193"/>
      <c r="Y80" s="193"/>
      <c r="Z80" s="193"/>
      <c r="AA80" s="193"/>
      <c r="AB80" s="193"/>
      <c r="AC80" s="194"/>
      <c r="AD80" s="194"/>
      <c r="AE80" s="194"/>
      <c r="AF80" s="47" t="s">
        <v>2237</v>
      </c>
      <c r="AG80" s="105" t="s">
        <v>2914</v>
      </c>
      <c r="AH80" s="104"/>
      <c r="AI80" s="105" t="s">
        <v>2916</v>
      </c>
      <c r="AJ80" s="104"/>
      <c r="AK80" s="104"/>
      <c r="AL80" s="105" t="s">
        <v>2916</v>
      </c>
      <c r="AM80" s="104"/>
      <c r="AN80" s="104"/>
      <c r="AO80" s="104"/>
      <c r="AP80" s="104"/>
      <c r="AQ80" s="104"/>
      <c r="AR80" s="104"/>
      <c r="AS80" s="104"/>
      <c r="AT80" s="104"/>
    </row>
    <row r="81" customFormat="false" ht="14.25" hidden="false" customHeight="false" outlineLevel="0" collapsed="false">
      <c r="A81" s="51" t="str">
        <f aca="false">IF(ISERROR(VLOOKUP($L81,'nCino | Field Mappings'!$C:$M,1,FALSE())), "No", "Yes")</f>
        <v>Yes</v>
      </c>
      <c r="D81" s="79" t="n">
        <v>77</v>
      </c>
      <c r="E81" s="104" t="s">
        <v>2970</v>
      </c>
      <c r="F81" s="94" t="s">
        <v>2913</v>
      </c>
      <c r="G81" s="94" t="s">
        <v>2913</v>
      </c>
      <c r="H81" s="96" t="s">
        <v>50</v>
      </c>
      <c r="I81" s="96" t="s">
        <v>49</v>
      </c>
      <c r="J81" s="97" t="s">
        <v>578</v>
      </c>
      <c r="K81" s="118" t="s">
        <v>577</v>
      </c>
      <c r="L81" s="98" t="str">
        <f aca="false">_xlfn.CONCAT(I81,".",K81)</f>
        <v>LLC_BI__Loan__c.CCS_Hard_Soft__c</v>
      </c>
      <c r="M81" s="98" t="s">
        <v>3045</v>
      </c>
      <c r="N81" s="129" t="s">
        <v>3039</v>
      </c>
      <c r="O81" s="153" t="n">
        <v>1300</v>
      </c>
      <c r="P81" s="153"/>
      <c r="Q81" s="130" t="s">
        <v>2914</v>
      </c>
      <c r="R81" s="130" t="s">
        <v>2914</v>
      </c>
      <c r="S81" s="101" t="s">
        <v>2914</v>
      </c>
      <c r="T81" s="101" t="s">
        <v>2914</v>
      </c>
      <c r="U81" s="193"/>
      <c r="V81" s="193"/>
      <c r="W81" s="193"/>
      <c r="X81" s="193"/>
      <c r="Y81" s="193"/>
      <c r="Z81" s="193"/>
      <c r="AA81" s="193"/>
      <c r="AB81" s="193"/>
      <c r="AC81" s="194"/>
      <c r="AD81" s="194"/>
      <c r="AE81" s="194"/>
      <c r="AF81" s="47" t="s">
        <v>2237</v>
      </c>
      <c r="AG81" s="105" t="s">
        <v>2914</v>
      </c>
      <c r="AH81" s="104"/>
      <c r="AI81" s="105" t="s">
        <v>2916</v>
      </c>
      <c r="AJ81" s="104"/>
      <c r="AK81" s="104"/>
      <c r="AL81" s="105" t="s">
        <v>2916</v>
      </c>
      <c r="AM81" s="104"/>
      <c r="AN81" s="104"/>
      <c r="AO81" s="104"/>
      <c r="AP81" s="104"/>
      <c r="AQ81" s="104"/>
      <c r="AR81" s="104"/>
      <c r="AS81" s="104"/>
      <c r="AT81" s="104"/>
    </row>
    <row r="82" customFormat="false" ht="14.25" hidden="false" customHeight="false" outlineLevel="0" collapsed="false">
      <c r="A82" s="51" t="str">
        <f aca="false">IF(ISERROR(VLOOKUP($L82,'nCino | Field Mappings'!$C:$M,1,FALSE())), "No", "Yes")</f>
        <v>Yes</v>
      </c>
      <c r="D82" s="79" t="n">
        <v>78</v>
      </c>
      <c r="E82" s="104" t="s">
        <v>2970</v>
      </c>
      <c r="F82" s="94" t="s">
        <v>2913</v>
      </c>
      <c r="G82" s="94" t="s">
        <v>2913</v>
      </c>
      <c r="H82" s="96" t="s">
        <v>50</v>
      </c>
      <c r="I82" s="96" t="s">
        <v>49</v>
      </c>
      <c r="J82" s="97" t="s">
        <v>572</v>
      </c>
      <c r="K82" s="118" t="s">
        <v>571</v>
      </c>
      <c r="L82" s="98" t="str">
        <f aca="false">_xlfn.CONCAT(I82,".",K82)</f>
        <v>LLC_BI__Loan__c.CCS_Hard_Bank_LCBM_Limits__c</v>
      </c>
      <c r="M82" s="98" t="s">
        <v>3046</v>
      </c>
      <c r="N82" s="129" t="s">
        <v>2976</v>
      </c>
      <c r="O82" s="153" t="n">
        <v>16</v>
      </c>
      <c r="P82" s="153" t="n">
        <v>2</v>
      </c>
      <c r="Q82" s="176"/>
      <c r="R82" s="176"/>
      <c r="S82" s="120"/>
      <c r="T82" s="120"/>
      <c r="U82" s="193"/>
      <c r="V82" s="193"/>
      <c r="W82" s="193"/>
      <c r="X82" s="193"/>
      <c r="Y82" s="193"/>
      <c r="Z82" s="193"/>
      <c r="AA82" s="193"/>
      <c r="AB82" s="193"/>
      <c r="AC82" s="194"/>
      <c r="AD82" s="194"/>
      <c r="AE82" s="194"/>
      <c r="AF82" s="47" t="s">
        <v>2237</v>
      </c>
      <c r="AG82" s="105" t="s">
        <v>2914</v>
      </c>
      <c r="AH82" s="104"/>
      <c r="AI82" s="105" t="s">
        <v>2916</v>
      </c>
      <c r="AJ82" s="104"/>
      <c r="AK82" s="104"/>
      <c r="AL82" s="105" t="s">
        <v>2916</v>
      </c>
      <c r="AM82" s="104"/>
      <c r="AN82" s="104"/>
      <c r="AO82" s="104"/>
      <c r="AP82" s="104"/>
      <c r="AQ82" s="104"/>
      <c r="AR82" s="104"/>
      <c r="AS82" s="104"/>
      <c r="AT82" s="104"/>
    </row>
    <row r="83" customFormat="false" ht="14.25" hidden="false" customHeight="false" outlineLevel="0" collapsed="false">
      <c r="A83" s="51" t="str">
        <f aca="false">IF(ISERROR(VLOOKUP($L83,'nCino | Field Mappings'!$C:$M,1,FALSE())), "No", "Yes")</f>
        <v>Yes</v>
      </c>
      <c r="D83" s="79" t="n">
        <v>79</v>
      </c>
      <c r="E83" s="104" t="s">
        <v>2970</v>
      </c>
      <c r="F83" s="94" t="s">
        <v>2913</v>
      </c>
      <c r="G83" s="94" t="s">
        <v>2913</v>
      </c>
      <c r="H83" s="96" t="s">
        <v>50</v>
      </c>
      <c r="I83" s="96" t="s">
        <v>49</v>
      </c>
      <c r="J83" s="97" t="s">
        <v>575</v>
      </c>
      <c r="K83" s="118" t="s">
        <v>574</v>
      </c>
      <c r="L83" s="98" t="str">
        <f aca="false">_xlfn.CONCAT(I83,".",K83)</f>
        <v>LLC_BI__Loan__c.CCS_Hard_Bank_Limits__c</v>
      </c>
      <c r="M83" s="98" t="s">
        <v>3047</v>
      </c>
      <c r="N83" s="129" t="s">
        <v>2976</v>
      </c>
      <c r="O83" s="153" t="n">
        <v>16</v>
      </c>
      <c r="P83" s="153" t="n">
        <v>2</v>
      </c>
      <c r="Q83" s="176"/>
      <c r="R83" s="176"/>
      <c r="S83" s="120"/>
      <c r="T83" s="120"/>
      <c r="U83" s="193"/>
      <c r="V83" s="193"/>
      <c r="W83" s="193"/>
      <c r="X83" s="193"/>
      <c r="Y83" s="193"/>
      <c r="Z83" s="193"/>
      <c r="AA83" s="193"/>
      <c r="AB83" s="193"/>
      <c r="AC83" s="194"/>
      <c r="AD83" s="194"/>
      <c r="AE83" s="194"/>
      <c r="AF83" s="47" t="s">
        <v>2237</v>
      </c>
      <c r="AG83" s="105" t="s">
        <v>2914</v>
      </c>
      <c r="AH83" s="104"/>
      <c r="AI83" s="105" t="s">
        <v>2916</v>
      </c>
      <c r="AJ83" s="104"/>
      <c r="AK83" s="104"/>
      <c r="AL83" s="105" t="s">
        <v>2916</v>
      </c>
      <c r="AM83" s="104"/>
      <c r="AN83" s="104"/>
      <c r="AO83" s="104"/>
      <c r="AP83" s="104"/>
      <c r="AQ83" s="104"/>
      <c r="AR83" s="104"/>
      <c r="AS83" s="104"/>
      <c r="AT83" s="104"/>
    </row>
    <row r="84" customFormat="false" ht="14.25" hidden="false" customHeight="false" outlineLevel="0" collapsed="false">
      <c r="A84" s="51" t="str">
        <f aca="false">IF(ISERROR(VLOOKUP($L84,'nCino | Field Mappings'!$C:$M,1,FALSE())), "No", "Yes")</f>
        <v>Yes</v>
      </c>
      <c r="D84" s="79" t="n">
        <v>80</v>
      </c>
      <c r="E84" s="104" t="s">
        <v>2970</v>
      </c>
      <c r="F84" s="94" t="s">
        <v>2913</v>
      </c>
      <c r="G84" s="94" t="s">
        <v>2913</v>
      </c>
      <c r="H84" s="96" t="s">
        <v>50</v>
      </c>
      <c r="I84" s="96" t="s">
        <v>49</v>
      </c>
      <c r="J84" s="97" t="s">
        <v>635</v>
      </c>
      <c r="K84" s="118" t="s">
        <v>634</v>
      </c>
      <c r="L84" s="98" t="str">
        <f aca="false">_xlfn.CONCAT(I84,".",K84)</f>
        <v>LLC_BI__Loan__c.CCS_Journey__c</v>
      </c>
      <c r="M84" s="98"/>
      <c r="N84" s="129" t="s">
        <v>3039</v>
      </c>
      <c r="O84" s="153" t="n">
        <v>1300</v>
      </c>
      <c r="P84" s="153"/>
      <c r="Q84" s="176"/>
      <c r="R84" s="176"/>
      <c r="S84" s="120"/>
      <c r="T84" s="120"/>
      <c r="U84" s="193"/>
      <c r="V84" s="193"/>
      <c r="W84" s="193"/>
      <c r="X84" s="193"/>
      <c r="Y84" s="193"/>
      <c r="Z84" s="193"/>
      <c r="AA84" s="193"/>
      <c r="AB84" s="193"/>
      <c r="AC84" s="194"/>
      <c r="AD84" s="194"/>
      <c r="AE84" s="194"/>
      <c r="AF84" s="47" t="s">
        <v>2237</v>
      </c>
      <c r="AG84" s="105" t="s">
        <v>2914</v>
      </c>
      <c r="AH84" s="104"/>
      <c r="AI84" s="105" t="s">
        <v>2916</v>
      </c>
      <c r="AJ84" s="104"/>
      <c r="AK84" s="104"/>
      <c r="AL84" s="105" t="s">
        <v>2916</v>
      </c>
      <c r="AM84" s="104"/>
      <c r="AN84" s="104"/>
      <c r="AO84" s="104"/>
      <c r="AP84" s="104"/>
      <c r="AQ84" s="104"/>
      <c r="AR84" s="104"/>
      <c r="AS84" s="104"/>
      <c r="AT84" s="104"/>
    </row>
    <row r="85" customFormat="false" ht="14.25" hidden="false" customHeight="false" outlineLevel="0" collapsed="false">
      <c r="A85" s="51" t="str">
        <f aca="false">IF(ISERROR(VLOOKUP($L85,'nCino | Field Mappings'!$C:$M,1,FALSE())), "No", "Yes")</f>
        <v>Yes</v>
      </c>
      <c r="D85" s="79" t="n">
        <v>81</v>
      </c>
      <c r="E85" s="104" t="s">
        <v>2970</v>
      </c>
      <c r="F85" s="94" t="s">
        <v>2913</v>
      </c>
      <c r="G85" s="94" t="s">
        <v>2913</v>
      </c>
      <c r="H85" s="96" t="s">
        <v>50</v>
      </c>
      <c r="I85" s="96" t="s">
        <v>49</v>
      </c>
      <c r="J85" s="97" t="s">
        <v>644</v>
      </c>
      <c r="K85" s="118" t="s">
        <v>643</v>
      </c>
      <c r="L85" s="98" t="str">
        <f aca="false">_xlfn.CONCAT(I85,".",K85)</f>
        <v>LLC_BI__Loan__c.CCS_Limit_Indicator__c</v>
      </c>
      <c r="M85" s="98" t="s">
        <v>3048</v>
      </c>
      <c r="N85" s="129" t="s">
        <v>3039</v>
      </c>
      <c r="O85" s="153" t="n">
        <v>1300</v>
      </c>
      <c r="P85" s="153"/>
      <c r="Q85" s="176"/>
      <c r="R85" s="176"/>
      <c r="S85" s="120"/>
      <c r="T85" s="120"/>
      <c r="U85" s="193"/>
      <c r="V85" s="193"/>
      <c r="W85" s="193"/>
      <c r="X85" s="193"/>
      <c r="Y85" s="193"/>
      <c r="Z85" s="193"/>
      <c r="AA85" s="193"/>
      <c r="AB85" s="193"/>
      <c r="AC85" s="194"/>
      <c r="AD85" s="194"/>
      <c r="AE85" s="194"/>
      <c r="AF85" s="47" t="s">
        <v>2237</v>
      </c>
      <c r="AG85" s="105" t="s">
        <v>2914</v>
      </c>
      <c r="AH85" s="104"/>
      <c r="AI85" s="105" t="s">
        <v>2916</v>
      </c>
      <c r="AJ85" s="104"/>
      <c r="AK85" s="104"/>
      <c r="AL85" s="105" t="s">
        <v>2916</v>
      </c>
      <c r="AM85" s="104"/>
      <c r="AN85" s="104"/>
      <c r="AO85" s="104"/>
      <c r="AP85" s="104"/>
      <c r="AQ85" s="104"/>
      <c r="AR85" s="104"/>
      <c r="AS85" s="104"/>
      <c r="AT85" s="104"/>
    </row>
    <row r="86" customFormat="false" ht="14.25" hidden="false" customHeight="false" outlineLevel="0" collapsed="false">
      <c r="A86" s="51" t="str">
        <f aca="false">IF(ISERROR(VLOOKUP($L86,'nCino | Field Mappings'!$C:$M,1,FALSE())), "No", "Yes")</f>
        <v>Yes</v>
      </c>
      <c r="D86" s="79" t="n">
        <v>82</v>
      </c>
      <c r="E86" s="104" t="s">
        <v>2970</v>
      </c>
      <c r="F86" s="94" t="s">
        <v>2913</v>
      </c>
      <c r="G86" s="94" t="s">
        <v>2913</v>
      </c>
      <c r="H86" s="96" t="s">
        <v>50</v>
      </c>
      <c r="I86" s="96" t="s">
        <v>49</v>
      </c>
      <c r="J86" s="97" t="s">
        <v>731</v>
      </c>
      <c r="K86" s="118" t="s">
        <v>730</v>
      </c>
      <c r="L86" s="98" t="str">
        <f aca="false">_xlfn.CONCAT(I86,".",K86)</f>
        <v>LLC_BI__Loan__c.CCS_Product_Approval_Rendering__c</v>
      </c>
      <c r="M86" s="98" t="s">
        <v>3049</v>
      </c>
      <c r="N86" s="178" t="s">
        <v>3034</v>
      </c>
      <c r="O86" s="153" t="n">
        <v>4</v>
      </c>
      <c r="P86" s="153"/>
      <c r="Q86" s="176"/>
      <c r="R86" s="176"/>
      <c r="S86" s="120"/>
      <c r="T86" s="120"/>
      <c r="U86" s="193"/>
      <c r="V86" s="193"/>
      <c r="W86" s="193"/>
      <c r="X86" s="193"/>
      <c r="Y86" s="193"/>
      <c r="Z86" s="193"/>
      <c r="AA86" s="193"/>
      <c r="AB86" s="193"/>
      <c r="AC86" s="194"/>
      <c r="AD86" s="194"/>
      <c r="AE86" s="194"/>
      <c r="AF86" s="47" t="s">
        <v>2237</v>
      </c>
      <c r="AG86" s="105" t="s">
        <v>2914</v>
      </c>
      <c r="AH86" s="104"/>
      <c r="AI86" s="105" t="s">
        <v>2916</v>
      </c>
      <c r="AJ86" s="104"/>
      <c r="AK86" s="104"/>
      <c r="AL86" s="105" t="s">
        <v>2916</v>
      </c>
      <c r="AM86" s="104"/>
      <c r="AN86" s="104"/>
      <c r="AO86" s="104"/>
      <c r="AP86" s="104"/>
      <c r="AQ86" s="104"/>
      <c r="AR86" s="104"/>
      <c r="AS86" s="104"/>
      <c r="AT86" s="104"/>
    </row>
    <row r="87" customFormat="false" ht="14.25" hidden="false" customHeight="false" outlineLevel="0" collapsed="false">
      <c r="A87" s="51" t="str">
        <f aca="false">IF(ISERROR(VLOOKUP($L87,'nCino | Field Mappings'!$C:$M,1,FALSE())), "No", "Yes")</f>
        <v>Yes</v>
      </c>
      <c r="C87" s="0" t="s">
        <v>2914</v>
      </c>
      <c r="D87" s="154" t="n">
        <v>83</v>
      </c>
      <c r="E87" s="167" t="s">
        <v>2970</v>
      </c>
      <c r="F87" s="156" t="s">
        <v>2913</v>
      </c>
      <c r="G87" s="156" t="s">
        <v>2913</v>
      </c>
      <c r="H87" s="158" t="s">
        <v>50</v>
      </c>
      <c r="I87" s="158" t="s">
        <v>49</v>
      </c>
      <c r="J87" s="195" t="s">
        <v>771</v>
      </c>
      <c r="K87" s="160" t="s">
        <v>770</v>
      </c>
      <c r="L87" s="161" t="str">
        <f aca="false">_xlfn.CONCAT(I87,".",K87)</f>
        <v>LLC_BI__Loan__c.CCS_Security_Validation_Check__c</v>
      </c>
      <c r="M87" s="161"/>
      <c r="N87" s="196" t="s">
        <v>3034</v>
      </c>
      <c r="O87" s="162" t="n">
        <v>4</v>
      </c>
      <c r="P87" s="162"/>
      <c r="Q87" s="182"/>
      <c r="R87" s="182"/>
      <c r="S87" s="163"/>
      <c r="T87" s="163"/>
      <c r="U87" s="197"/>
      <c r="V87" s="197"/>
      <c r="W87" s="197"/>
      <c r="X87" s="197"/>
      <c r="Y87" s="197"/>
      <c r="Z87" s="197"/>
      <c r="AA87" s="197"/>
      <c r="AB87" s="197"/>
      <c r="AC87" s="166"/>
      <c r="AD87" s="166"/>
      <c r="AE87" s="166"/>
      <c r="AF87" s="198" t="s">
        <v>2237</v>
      </c>
      <c r="AG87" s="165" t="s">
        <v>2914</v>
      </c>
      <c r="AH87" s="167"/>
      <c r="AI87" s="165" t="s">
        <v>2916</v>
      </c>
      <c r="AJ87" s="167"/>
      <c r="AK87" s="167"/>
      <c r="AL87" s="165" t="s">
        <v>2916</v>
      </c>
      <c r="AM87" s="167"/>
      <c r="AN87" s="167"/>
      <c r="AO87" s="167"/>
      <c r="AP87" s="167"/>
      <c r="AQ87" s="167"/>
      <c r="AR87" s="167"/>
      <c r="AS87" s="167"/>
      <c r="AT87" s="167"/>
    </row>
    <row r="88" customFormat="false" ht="28.5" hidden="false" customHeight="false" outlineLevel="0" collapsed="false">
      <c r="A88" s="51" t="str">
        <f aca="false">IF(ISERROR(VLOOKUP($L88,'nCino | Field Mappings'!$C:$M,1,FALSE())), "No", "Yes")</f>
        <v>Yes</v>
      </c>
      <c r="D88" s="79" t="n">
        <v>84</v>
      </c>
      <c r="E88" s="104" t="s">
        <v>2970</v>
      </c>
      <c r="F88" s="94" t="s">
        <v>2913</v>
      </c>
      <c r="G88" s="94" t="s">
        <v>2913</v>
      </c>
      <c r="H88" s="96" t="s">
        <v>50</v>
      </c>
      <c r="I88" s="96" t="s">
        <v>49</v>
      </c>
      <c r="J88" s="97" t="s">
        <v>780</v>
      </c>
      <c r="K88" s="118" t="s">
        <v>779</v>
      </c>
      <c r="L88" s="98" t="str">
        <f aca="false">_xlfn.CONCAT(I88,".",K88)</f>
        <v>LLC_BI__Loan__c.CCS_SetUpDisplayRatesActionProfiles__c</v>
      </c>
      <c r="M88" s="98" t="s">
        <v>3050</v>
      </c>
      <c r="N88" s="178" t="s">
        <v>3034</v>
      </c>
      <c r="O88" s="153" t="n">
        <v>4</v>
      </c>
      <c r="P88" s="153"/>
      <c r="Q88" s="176"/>
      <c r="R88" s="176"/>
      <c r="S88" s="120"/>
      <c r="T88" s="120"/>
      <c r="U88" s="193"/>
      <c r="V88" s="193"/>
      <c r="W88" s="193"/>
      <c r="X88" s="193"/>
      <c r="Y88" s="193"/>
      <c r="Z88" s="193"/>
      <c r="AA88" s="193"/>
      <c r="AB88" s="193"/>
      <c r="AC88" s="194"/>
      <c r="AD88" s="194"/>
      <c r="AE88" s="194"/>
      <c r="AF88" s="47" t="s">
        <v>2237</v>
      </c>
      <c r="AG88" s="105" t="s">
        <v>2914</v>
      </c>
      <c r="AH88" s="104"/>
      <c r="AI88" s="105" t="s">
        <v>2916</v>
      </c>
      <c r="AJ88" s="104"/>
      <c r="AK88" s="104"/>
      <c r="AL88" s="105" t="s">
        <v>2916</v>
      </c>
      <c r="AM88" s="104"/>
      <c r="AN88" s="104"/>
      <c r="AO88" s="104"/>
      <c r="AP88" s="104"/>
      <c r="AQ88" s="104"/>
      <c r="AR88" s="104"/>
      <c r="AS88" s="104"/>
      <c r="AT88" s="104"/>
    </row>
    <row r="89" customFormat="false" ht="14.25" hidden="false" customHeight="false" outlineLevel="0" collapsed="false">
      <c r="A89" s="51" t="str">
        <f aca="false">IF(ISERROR(VLOOKUP($L89,'nCino | Field Mappings'!$C:$M,1,FALSE())), "No", "Yes")</f>
        <v>Yes</v>
      </c>
      <c r="D89" s="79" t="n">
        <v>85</v>
      </c>
      <c r="E89" s="104" t="s">
        <v>2970</v>
      </c>
      <c r="F89" s="94" t="s">
        <v>2913</v>
      </c>
      <c r="G89" s="94" t="s">
        <v>2913</v>
      </c>
      <c r="H89" s="96" t="s">
        <v>50</v>
      </c>
      <c r="I89" s="96" t="s">
        <v>49</v>
      </c>
      <c r="J89" s="97" t="s">
        <v>795</v>
      </c>
      <c r="K89" s="118" t="s">
        <v>794</v>
      </c>
      <c r="L89" s="98" t="str">
        <f aca="false">_xlfn.CONCAT(I89,".",K89)</f>
        <v>LLC_BI__Loan__c.CCS_Soft_Bank_LCBM_Limits__c</v>
      </c>
      <c r="M89" s="98" t="s">
        <v>3051</v>
      </c>
      <c r="N89" s="129" t="s">
        <v>2976</v>
      </c>
      <c r="O89" s="153" t="n">
        <v>16</v>
      </c>
      <c r="P89" s="153" t="n">
        <v>2</v>
      </c>
      <c r="Q89" s="176"/>
      <c r="R89" s="176"/>
      <c r="S89" s="120"/>
      <c r="T89" s="120"/>
      <c r="U89" s="193"/>
      <c r="V89" s="193"/>
      <c r="W89" s="193"/>
      <c r="X89" s="193"/>
      <c r="Y89" s="193"/>
      <c r="Z89" s="193"/>
      <c r="AA89" s="193"/>
      <c r="AB89" s="193"/>
      <c r="AC89" s="194"/>
      <c r="AD89" s="194"/>
      <c r="AE89" s="194"/>
      <c r="AF89" s="47" t="s">
        <v>2237</v>
      </c>
      <c r="AG89" s="105" t="s">
        <v>2914</v>
      </c>
      <c r="AH89" s="104"/>
      <c r="AI89" s="105" t="s">
        <v>2916</v>
      </c>
      <c r="AJ89" s="104"/>
      <c r="AK89" s="104"/>
      <c r="AL89" s="105" t="s">
        <v>2916</v>
      </c>
      <c r="AM89" s="104"/>
      <c r="AN89" s="104"/>
      <c r="AO89" s="104"/>
      <c r="AP89" s="104"/>
      <c r="AQ89" s="104"/>
      <c r="AR89" s="104"/>
      <c r="AS89" s="104"/>
      <c r="AT89" s="104"/>
    </row>
    <row r="90" customFormat="false" ht="14.25" hidden="false" customHeight="false" outlineLevel="0" collapsed="false">
      <c r="A90" s="51" t="str">
        <f aca="false">IF(ISERROR(VLOOKUP($L90,'nCino | Field Mappings'!$C:$M,1,FALSE())), "No", "Yes")</f>
        <v>Yes</v>
      </c>
      <c r="D90" s="79" t="n">
        <v>86</v>
      </c>
      <c r="E90" s="104" t="s">
        <v>2970</v>
      </c>
      <c r="F90" s="94" t="s">
        <v>2913</v>
      </c>
      <c r="G90" s="94" t="s">
        <v>2913</v>
      </c>
      <c r="H90" s="96" t="s">
        <v>50</v>
      </c>
      <c r="I90" s="96" t="s">
        <v>49</v>
      </c>
      <c r="J90" s="97" t="s">
        <v>798</v>
      </c>
      <c r="K90" s="118" t="s">
        <v>797</v>
      </c>
      <c r="L90" s="98" t="str">
        <f aca="false">_xlfn.CONCAT(I90,".",K90)</f>
        <v>LLC_BI__Loan__c.CCS_Soft_Bank_Limits__c</v>
      </c>
      <c r="M90" s="98" t="s">
        <v>3052</v>
      </c>
      <c r="N90" s="129" t="s">
        <v>2976</v>
      </c>
      <c r="O90" s="153" t="n">
        <v>16</v>
      </c>
      <c r="P90" s="153" t="n">
        <v>2</v>
      </c>
      <c r="Q90" s="176"/>
      <c r="R90" s="176"/>
      <c r="S90" s="120"/>
      <c r="T90" s="120"/>
      <c r="U90" s="193"/>
      <c r="V90" s="193"/>
      <c r="W90" s="193"/>
      <c r="X90" s="193"/>
      <c r="Y90" s="193"/>
      <c r="Z90" s="193"/>
      <c r="AA90" s="193"/>
      <c r="AB90" s="193"/>
      <c r="AC90" s="194"/>
      <c r="AD90" s="194"/>
      <c r="AE90" s="194"/>
      <c r="AF90" s="47" t="s">
        <v>2237</v>
      </c>
      <c r="AG90" s="105" t="s">
        <v>2914</v>
      </c>
      <c r="AH90" s="104"/>
      <c r="AI90" s="105" t="s">
        <v>2916</v>
      </c>
      <c r="AJ90" s="104"/>
      <c r="AK90" s="104"/>
      <c r="AL90" s="105" t="s">
        <v>2916</v>
      </c>
      <c r="AM90" s="104"/>
      <c r="AN90" s="104"/>
      <c r="AO90" s="104"/>
      <c r="AP90" s="104"/>
      <c r="AQ90" s="104"/>
      <c r="AR90" s="104"/>
      <c r="AS90" s="104"/>
      <c r="AT90" s="104"/>
    </row>
    <row r="91" customFormat="false" ht="14.25" hidden="false" customHeight="false" outlineLevel="0" collapsed="false">
      <c r="A91" s="51" t="str">
        <f aca="false">IF(ISERROR(VLOOKUP($L91,'nCino | Field Mappings'!$C:$M,1,FALSE())), "No", "Yes")</f>
        <v>Yes</v>
      </c>
      <c r="D91" s="79" t="n">
        <v>87</v>
      </c>
      <c r="E91" s="104" t="s">
        <v>2970</v>
      </c>
      <c r="F91" s="94" t="s">
        <v>2913</v>
      </c>
      <c r="G91" s="94" t="s">
        <v>2913</v>
      </c>
      <c r="H91" s="96" t="s">
        <v>50</v>
      </c>
      <c r="I91" s="96" t="s">
        <v>49</v>
      </c>
      <c r="J91" s="97" t="s">
        <v>868</v>
      </c>
      <c r="K91" s="118" t="s">
        <v>867</v>
      </c>
      <c r="L91" s="98" t="str">
        <f aca="false">_xlfn.CONCAT(I91,".",K91)</f>
        <v>LLC_BI__Loan__c.CCS_Traded_Non_Traded__c</v>
      </c>
      <c r="M91" s="98" t="s">
        <v>3053</v>
      </c>
      <c r="N91" s="129" t="s">
        <v>3039</v>
      </c>
      <c r="O91" s="153" t="n">
        <v>1300</v>
      </c>
      <c r="P91" s="153"/>
      <c r="Q91" s="130" t="s">
        <v>2914</v>
      </c>
      <c r="R91" s="130" t="s">
        <v>2914</v>
      </c>
      <c r="S91" s="101" t="s">
        <v>2914</v>
      </c>
      <c r="T91" s="101" t="s">
        <v>2914</v>
      </c>
      <c r="U91" s="193"/>
      <c r="V91" s="193"/>
      <c r="W91" s="193"/>
      <c r="X91" s="193"/>
      <c r="Y91" s="193"/>
      <c r="Z91" s="193"/>
      <c r="AA91" s="193"/>
      <c r="AB91" s="193"/>
      <c r="AC91" s="194"/>
      <c r="AD91" s="194"/>
      <c r="AE91" s="194"/>
      <c r="AF91" s="47" t="s">
        <v>2237</v>
      </c>
      <c r="AG91" s="105" t="s">
        <v>2914</v>
      </c>
      <c r="AH91" s="104"/>
      <c r="AI91" s="105" t="s">
        <v>2916</v>
      </c>
      <c r="AJ91" s="104"/>
      <c r="AK91" s="104"/>
      <c r="AL91" s="105" t="s">
        <v>2916</v>
      </c>
      <c r="AM91" s="104"/>
      <c r="AN91" s="104"/>
      <c r="AO91" s="104"/>
      <c r="AP91" s="104"/>
      <c r="AQ91" s="104"/>
      <c r="AR91" s="104"/>
      <c r="AS91" s="104"/>
      <c r="AT91" s="104"/>
    </row>
    <row r="92" customFormat="false" ht="14.25" hidden="false" customHeight="false" outlineLevel="0" collapsed="false">
      <c r="A92" s="51" t="str">
        <f aca="false">IF(ISERROR(VLOOKUP($L92,'nCino | Field Mappings'!$C:$M,1,FALSE())), "No", "Yes")</f>
        <v>Yes</v>
      </c>
      <c r="D92" s="79" t="n">
        <v>88</v>
      </c>
      <c r="E92" s="104" t="s">
        <v>2912</v>
      </c>
      <c r="F92" s="94" t="s">
        <v>2913</v>
      </c>
      <c r="G92" s="94" t="s">
        <v>2913</v>
      </c>
      <c r="H92" s="96" t="s">
        <v>50</v>
      </c>
      <c r="I92" s="96" t="s">
        <v>49</v>
      </c>
      <c r="J92" s="97" t="s">
        <v>2896</v>
      </c>
      <c r="K92" s="118" t="s">
        <v>370</v>
      </c>
      <c r="L92" s="98" t="str">
        <f aca="false">_xlfn.CONCAT(I92,".",K92)</f>
        <v>LLC_BI__Loan__c.RecordTypeId</v>
      </c>
      <c r="M92" s="98"/>
      <c r="N92" s="129" t="s">
        <v>3054</v>
      </c>
      <c r="O92" s="153" t="n">
        <v>18</v>
      </c>
      <c r="P92" s="153"/>
      <c r="Q92" s="130"/>
      <c r="R92" s="130"/>
      <c r="S92" s="101"/>
      <c r="T92" s="101"/>
      <c r="U92" s="193"/>
      <c r="V92" s="193"/>
      <c r="W92" s="193"/>
      <c r="X92" s="193"/>
      <c r="Y92" s="193"/>
      <c r="Z92" s="193"/>
      <c r="AA92" s="193"/>
      <c r="AB92" s="193"/>
      <c r="AC92" s="194"/>
      <c r="AD92" s="194"/>
      <c r="AE92" s="194"/>
      <c r="AF92" s="47"/>
      <c r="AG92" s="105" t="s">
        <v>2914</v>
      </c>
      <c r="AH92" s="104"/>
      <c r="AI92" s="105" t="s">
        <v>2916</v>
      </c>
      <c r="AJ92" s="104"/>
      <c r="AK92" s="104"/>
      <c r="AL92" s="105" t="s">
        <v>2916</v>
      </c>
      <c r="AM92" s="104"/>
      <c r="AN92" s="104"/>
      <c r="AO92" s="104"/>
      <c r="AP92" s="104"/>
      <c r="AQ92" s="104"/>
      <c r="AR92" s="104"/>
      <c r="AS92" s="104"/>
      <c r="AT92" s="104"/>
    </row>
    <row r="93" customFormat="false" ht="28.5" hidden="false" customHeight="false" outlineLevel="0" collapsed="false">
      <c r="A93" s="51" t="str">
        <f aca="false">IF(ISERROR(VLOOKUP($L93,'nCino | Field Mappings'!$C:$M,1,FALSE())), "No", "Yes")</f>
        <v>Yes</v>
      </c>
      <c r="D93" s="79" t="n">
        <v>89</v>
      </c>
      <c r="E93" s="104"/>
      <c r="F93" s="94" t="s">
        <v>2913</v>
      </c>
      <c r="G93" s="127" t="s">
        <v>2952</v>
      </c>
      <c r="H93" s="96" t="s">
        <v>50</v>
      </c>
      <c r="I93" s="96" t="s">
        <v>49</v>
      </c>
      <c r="J93" s="97" t="s">
        <v>590</v>
      </c>
      <c r="K93" s="118" t="s">
        <v>589</v>
      </c>
      <c r="L93" s="98" t="str">
        <f aca="false">_xlfn.CONCAT(I93,".",K93)</f>
        <v>LLC_BI__Loan__c.CCS_Increase_to_be_applied_e_g_0_25__c</v>
      </c>
      <c r="M93" s="98" t="s">
        <v>3055</v>
      </c>
      <c r="N93" s="129" t="s">
        <v>2967</v>
      </c>
      <c r="O93" s="153" t="n">
        <v>16</v>
      </c>
      <c r="P93" s="153" t="n">
        <v>2</v>
      </c>
      <c r="Q93" s="199"/>
      <c r="R93" s="101"/>
      <c r="S93" s="101"/>
      <c r="T93" s="101"/>
      <c r="U93" s="193"/>
      <c r="V93" s="193"/>
      <c r="W93" s="193"/>
      <c r="X93" s="193"/>
      <c r="Y93" s="193"/>
      <c r="Z93" s="193"/>
      <c r="AA93" s="193"/>
      <c r="AB93" s="193"/>
      <c r="AC93" s="194"/>
      <c r="AD93" s="194"/>
      <c r="AE93" s="194"/>
      <c r="AF93" s="47"/>
      <c r="AG93" s="105" t="s">
        <v>2914</v>
      </c>
      <c r="AH93" s="104"/>
      <c r="AI93" s="105" t="s">
        <v>2916</v>
      </c>
      <c r="AJ93" s="104"/>
      <c r="AK93" s="104"/>
      <c r="AL93" s="105" t="s">
        <v>2916</v>
      </c>
      <c r="AM93" s="104"/>
      <c r="AN93" s="104"/>
      <c r="AO93" s="104"/>
      <c r="AP93" s="104"/>
      <c r="AQ93" s="104"/>
      <c r="AR93" s="104"/>
      <c r="AS93" s="104"/>
      <c r="AT93" s="104"/>
    </row>
    <row r="94" customFormat="false" ht="16.5" hidden="false" customHeight="true" outlineLevel="0" collapsed="false">
      <c r="A94" s="51" t="str">
        <f aca="false">IF(ISERROR(VLOOKUP($L94,'nCino | Field Mappings'!$C:$M,1,FALSE())), "No", "Yes")</f>
        <v>Yes</v>
      </c>
      <c r="D94" s="79" t="n">
        <v>90</v>
      </c>
      <c r="E94" s="104"/>
      <c r="F94" s="94" t="s">
        <v>2913</v>
      </c>
      <c r="G94" s="127" t="s">
        <v>2952</v>
      </c>
      <c r="H94" s="96" t="s">
        <v>50</v>
      </c>
      <c r="I94" s="96" t="s">
        <v>49</v>
      </c>
      <c r="J94" s="97" t="s">
        <v>584</v>
      </c>
      <c r="K94" s="118" t="s">
        <v>583</v>
      </c>
      <c r="L94" s="98" t="str">
        <f aca="false">_xlfn.CONCAT(I94,".",K94)</f>
        <v>LLC_BI__Loan__c.CCS_How_much_to_pay_off_each_month__c</v>
      </c>
      <c r="M94" s="98" t="s">
        <v>3056</v>
      </c>
      <c r="N94" s="129" t="s">
        <v>2929</v>
      </c>
      <c r="O94" s="110" t="s">
        <v>2930</v>
      </c>
      <c r="P94" s="153"/>
      <c r="Q94" s="130"/>
      <c r="R94" s="130"/>
      <c r="S94" s="101"/>
      <c r="T94" s="101"/>
      <c r="U94" s="193"/>
      <c r="V94" s="193"/>
      <c r="W94" s="193"/>
      <c r="X94" s="193"/>
      <c r="Y94" s="193"/>
      <c r="Z94" s="193"/>
      <c r="AA94" s="193"/>
      <c r="AB94" s="193"/>
      <c r="AC94" s="194"/>
      <c r="AD94" s="194"/>
      <c r="AE94" s="194"/>
      <c r="AF94" s="47"/>
      <c r="AG94" s="105" t="s">
        <v>2914</v>
      </c>
      <c r="AH94" s="104"/>
      <c r="AI94" s="105" t="s">
        <v>2916</v>
      </c>
      <c r="AJ94" s="104"/>
      <c r="AK94" s="104"/>
      <c r="AL94" s="105" t="s">
        <v>2916</v>
      </c>
      <c r="AM94" s="104"/>
      <c r="AN94" s="104"/>
      <c r="AO94" s="104"/>
      <c r="AP94" s="104"/>
      <c r="AQ94" s="104"/>
      <c r="AR94" s="104"/>
      <c r="AS94" s="104"/>
      <c r="AT94" s="104"/>
    </row>
    <row r="95" customFormat="false" ht="15" hidden="false" customHeight="true" outlineLevel="0" collapsed="false">
      <c r="A95" s="51" t="str">
        <f aca="false">IF(ISERROR(VLOOKUP($L95,'nCino | Field Mappings'!$C:$M,1,FALSE())), "No", "Yes")</f>
        <v>Yes</v>
      </c>
      <c r="D95" s="79" t="n">
        <v>91</v>
      </c>
      <c r="E95" s="104"/>
      <c r="F95" s="94" t="s">
        <v>2913</v>
      </c>
      <c r="G95" s="127" t="s">
        <v>2952</v>
      </c>
      <c r="H95" s="96" t="s">
        <v>50</v>
      </c>
      <c r="I95" s="96" t="s">
        <v>49</v>
      </c>
      <c r="J95" s="97" t="s">
        <v>587</v>
      </c>
      <c r="K95" s="118" t="s">
        <v>586</v>
      </c>
      <c r="L95" s="98" t="str">
        <f aca="false">_xlfn.CONCAT(I95,".",K95)</f>
        <v>LLC_BI__Loan__c.CCS_How_much_would_you_like_to_pay__c</v>
      </c>
      <c r="M95" s="98" t="s">
        <v>3057</v>
      </c>
      <c r="N95" s="118" t="s">
        <v>2927</v>
      </c>
      <c r="O95" s="153" t="n">
        <v>16</v>
      </c>
      <c r="P95" s="153" t="n">
        <v>2</v>
      </c>
      <c r="Q95" s="101"/>
      <c r="R95" s="101"/>
      <c r="S95" s="101"/>
      <c r="T95" s="101"/>
      <c r="U95" s="120"/>
      <c r="V95" s="120"/>
      <c r="W95" s="120"/>
      <c r="X95" s="120"/>
      <c r="Y95" s="120"/>
      <c r="Z95" s="120"/>
      <c r="AA95" s="120"/>
      <c r="AB95" s="120"/>
      <c r="AC95" s="186"/>
      <c r="AD95" s="186"/>
      <c r="AE95" s="186"/>
      <c r="AF95" s="47"/>
      <c r="AG95" s="105" t="s">
        <v>2914</v>
      </c>
      <c r="AH95" s="104"/>
      <c r="AI95" s="105" t="s">
        <v>2916</v>
      </c>
      <c r="AJ95" s="104"/>
      <c r="AK95" s="104"/>
      <c r="AL95" s="105" t="s">
        <v>2916</v>
      </c>
      <c r="AM95" s="104"/>
      <c r="AN95" s="104"/>
      <c r="AO95" s="104"/>
      <c r="AP95" s="104"/>
      <c r="AQ95" s="104"/>
      <c r="AR95" s="104"/>
      <c r="AS95" s="104"/>
      <c r="AT95" s="104"/>
    </row>
    <row r="96" customFormat="false" ht="15" hidden="false" customHeight="true" outlineLevel="0" collapsed="false">
      <c r="A96" s="51" t="str">
        <f aca="false">IF(ISERROR(VLOOKUP($L96,'nCino | Field Mappings'!$C:$M,1,FALSE())), "No", "Yes")</f>
        <v>Yes</v>
      </c>
      <c r="D96" s="79" t="n">
        <v>92</v>
      </c>
      <c r="E96" s="104"/>
      <c r="F96" s="94" t="s">
        <v>2913</v>
      </c>
      <c r="G96" s="127" t="s">
        <v>2952</v>
      </c>
      <c r="H96" s="96" t="s">
        <v>50</v>
      </c>
      <c r="I96" s="96" t="s">
        <v>49</v>
      </c>
      <c r="J96" s="97" t="s">
        <v>608</v>
      </c>
      <c r="K96" s="118" t="s">
        <v>607</v>
      </c>
      <c r="L96" s="98" t="str">
        <f aca="false">_xlfn.CONCAT(I96,".",K96)</f>
        <v>LLC_BI__Loan__c.CCS_Initial_Monthly_Payments__c</v>
      </c>
      <c r="M96" s="98" t="s">
        <v>3058</v>
      </c>
      <c r="N96" s="118" t="s">
        <v>2927</v>
      </c>
      <c r="O96" s="153" t="n">
        <v>18</v>
      </c>
      <c r="P96" s="153" t="n">
        <v>0</v>
      </c>
      <c r="Q96" s="101"/>
      <c r="R96" s="101"/>
      <c r="S96" s="101"/>
      <c r="T96" s="101"/>
      <c r="U96" s="120"/>
      <c r="V96" s="120"/>
      <c r="W96" s="120"/>
      <c r="X96" s="120"/>
      <c r="Y96" s="120"/>
      <c r="Z96" s="120"/>
      <c r="AA96" s="120"/>
      <c r="AB96" s="120"/>
      <c r="AC96" s="186"/>
      <c r="AD96" s="186"/>
      <c r="AE96" s="186"/>
      <c r="AF96" s="47"/>
      <c r="AG96" s="105" t="s">
        <v>2914</v>
      </c>
      <c r="AH96" s="104"/>
      <c r="AI96" s="105" t="s">
        <v>2916</v>
      </c>
      <c r="AJ96" s="104"/>
      <c r="AK96" s="104"/>
      <c r="AL96" s="105" t="s">
        <v>2916</v>
      </c>
      <c r="AM96" s="104"/>
      <c r="AN96" s="104"/>
      <c r="AO96" s="104"/>
      <c r="AP96" s="104"/>
      <c r="AQ96" s="104"/>
      <c r="AR96" s="104"/>
      <c r="AS96" s="104"/>
      <c r="AT96" s="104"/>
    </row>
    <row r="97" customFormat="false" ht="15" hidden="false" customHeight="true" outlineLevel="0" collapsed="false">
      <c r="A97" s="51" t="str">
        <f aca="false">IF(ISERROR(VLOOKUP($L97,'nCino | Field Mappings'!$C:$M,1,FALSE())), "No", "Yes")</f>
        <v>Yes</v>
      </c>
      <c r="D97" s="79" t="n">
        <v>93</v>
      </c>
      <c r="E97" s="104"/>
      <c r="F97" s="94" t="s">
        <v>2913</v>
      </c>
      <c r="G97" s="127" t="s">
        <v>2952</v>
      </c>
      <c r="H97" s="96" t="s">
        <v>50</v>
      </c>
      <c r="I97" s="96" t="s">
        <v>49</v>
      </c>
      <c r="J97" s="97" t="s">
        <v>608</v>
      </c>
      <c r="K97" s="118" t="s">
        <v>610</v>
      </c>
      <c r="L97" s="98" t="str">
        <f aca="false">_xlfn.CONCAT(I97,".",K97)</f>
        <v>LLC_BI__Loan__c.CCS_Initial_Monthly_Payments_split__c</v>
      </c>
      <c r="M97" s="98" t="s">
        <v>3059</v>
      </c>
      <c r="N97" s="129" t="s">
        <v>2927</v>
      </c>
      <c r="O97" s="153" t="n">
        <v>18</v>
      </c>
      <c r="P97" s="153" t="n">
        <v>0</v>
      </c>
      <c r="Q97" s="101"/>
      <c r="R97" s="101"/>
      <c r="S97" s="101"/>
      <c r="T97" s="101"/>
      <c r="U97" s="120"/>
      <c r="V97" s="120"/>
      <c r="W97" s="120"/>
      <c r="X97" s="120"/>
      <c r="Y97" s="120"/>
      <c r="Z97" s="120"/>
      <c r="AA97" s="120"/>
      <c r="AB97" s="120"/>
      <c r="AC97" s="186"/>
      <c r="AD97" s="186"/>
      <c r="AE97" s="186"/>
      <c r="AF97" s="47"/>
      <c r="AG97" s="105" t="s">
        <v>2914</v>
      </c>
      <c r="AH97" s="104"/>
      <c r="AI97" s="105" t="s">
        <v>2916</v>
      </c>
      <c r="AJ97" s="104"/>
      <c r="AK97" s="104"/>
      <c r="AL97" s="105" t="s">
        <v>2916</v>
      </c>
      <c r="AM97" s="104"/>
      <c r="AN97" s="104"/>
      <c r="AO97" s="104"/>
      <c r="AP97" s="104"/>
      <c r="AQ97" s="104"/>
      <c r="AR97" s="104"/>
      <c r="AS97" s="104"/>
      <c r="AT97" s="104"/>
    </row>
    <row r="98" customFormat="false" ht="15" hidden="false" customHeight="true" outlineLevel="0" collapsed="false">
      <c r="A98" s="51" t="str">
        <f aca="false">IF(ISERROR(VLOOKUP($L98,'nCino | Field Mappings'!$C:$M,1,FALSE())), "No", "Yes")</f>
        <v>Yes</v>
      </c>
      <c r="D98" s="79" t="n">
        <v>94</v>
      </c>
      <c r="E98" s="104"/>
      <c r="F98" s="94" t="s">
        <v>2913</v>
      </c>
      <c r="G98" s="127" t="s">
        <v>2952</v>
      </c>
      <c r="H98" s="96" t="s">
        <v>50</v>
      </c>
      <c r="I98" s="96" t="s">
        <v>49</v>
      </c>
      <c r="J98" s="97" t="s">
        <v>593</v>
      </c>
      <c r="K98" s="118" t="s">
        <v>592</v>
      </c>
      <c r="L98" s="98" t="str">
        <f aca="false">_xlfn.CONCAT(I98,".",K98)</f>
        <v>LLC_BI__Loan__c.CCS_Indicative_Monthly_Payment_Amount__c</v>
      </c>
      <c r="M98" s="98" t="s">
        <v>3060</v>
      </c>
      <c r="N98" s="129" t="s">
        <v>2927</v>
      </c>
      <c r="O98" s="153" t="n">
        <v>18</v>
      </c>
      <c r="P98" s="153" t="n">
        <v>0</v>
      </c>
      <c r="Q98" s="101"/>
      <c r="R98" s="101"/>
      <c r="S98" s="101"/>
      <c r="T98" s="101"/>
      <c r="U98" s="120"/>
      <c r="V98" s="120"/>
      <c r="W98" s="120"/>
      <c r="X98" s="120"/>
      <c r="Y98" s="120"/>
      <c r="Z98" s="120"/>
      <c r="AA98" s="120"/>
      <c r="AB98" s="120"/>
      <c r="AC98" s="186"/>
      <c r="AD98" s="186"/>
      <c r="AE98" s="186"/>
      <c r="AF98" s="47"/>
      <c r="AG98" s="105" t="s">
        <v>2914</v>
      </c>
      <c r="AH98" s="104"/>
      <c r="AI98" s="105" t="s">
        <v>2916</v>
      </c>
      <c r="AJ98" s="104"/>
      <c r="AK98" s="104"/>
      <c r="AL98" s="105" t="s">
        <v>2916</v>
      </c>
      <c r="AM98" s="104"/>
      <c r="AN98" s="104"/>
      <c r="AO98" s="104"/>
      <c r="AP98" s="104"/>
      <c r="AQ98" s="104"/>
      <c r="AR98" s="104"/>
      <c r="AS98" s="104"/>
      <c r="AT98" s="104"/>
    </row>
    <row r="99" customFormat="false" ht="15" hidden="false" customHeight="true" outlineLevel="0" collapsed="false">
      <c r="A99" s="51" t="str">
        <f aca="false">IF(ISERROR(VLOOKUP($L99,'nCino | Field Mappings'!$C:$M,1,FALSE())), "No", "Yes")</f>
        <v>Yes</v>
      </c>
      <c r="D99" s="79" t="n">
        <v>95</v>
      </c>
      <c r="E99" s="104"/>
      <c r="F99" s="94" t="s">
        <v>2913</v>
      </c>
      <c r="G99" s="127" t="s">
        <v>2952</v>
      </c>
      <c r="H99" s="96" t="s">
        <v>50</v>
      </c>
      <c r="I99" s="96" t="s">
        <v>49</v>
      </c>
      <c r="J99" s="97" t="s">
        <v>596</v>
      </c>
      <c r="K99" s="118" t="s">
        <v>595</v>
      </c>
      <c r="L99" s="192" t="str">
        <f aca="false">_xlfn.CONCAT(I99,".",K99)</f>
        <v>LLC_BI__Loan__c.CCS_Indicative_Total_Amount_Payable__c</v>
      </c>
      <c r="M99" s="98" t="s">
        <v>3061</v>
      </c>
      <c r="N99" s="200" t="s">
        <v>2927</v>
      </c>
      <c r="O99" s="179" t="n">
        <v>18</v>
      </c>
      <c r="P99" s="179" t="n">
        <v>0</v>
      </c>
      <c r="Q99" s="130"/>
      <c r="R99" s="130"/>
      <c r="S99" s="130"/>
      <c r="T99" s="130"/>
      <c r="U99" s="176"/>
      <c r="V99" s="176"/>
      <c r="W99" s="176"/>
      <c r="X99" s="176"/>
      <c r="Y99" s="176"/>
      <c r="Z99" s="176"/>
      <c r="AA99" s="176"/>
      <c r="AB99" s="176"/>
      <c r="AC99" s="201"/>
      <c r="AD99" s="201"/>
      <c r="AE99" s="201"/>
      <c r="AF99" s="202"/>
      <c r="AG99" s="105" t="s">
        <v>2914</v>
      </c>
      <c r="AH99" s="93"/>
      <c r="AI99" s="105" t="s">
        <v>2916</v>
      </c>
      <c r="AJ99" s="93"/>
      <c r="AK99" s="93"/>
      <c r="AL99" s="105" t="s">
        <v>2916</v>
      </c>
      <c r="AM99" s="93"/>
      <c r="AN99" s="93"/>
      <c r="AO99" s="93"/>
      <c r="AP99" s="93"/>
      <c r="AQ99" s="93"/>
      <c r="AR99" s="93"/>
      <c r="AS99" s="93"/>
      <c r="AT99" s="93"/>
    </row>
    <row r="100" customFormat="false" ht="15" hidden="false" customHeight="true" outlineLevel="0" collapsed="false">
      <c r="A100" s="51" t="str">
        <f aca="false">IF(ISERROR(VLOOKUP($L100,'nCino | Field Mappings'!$C:$M,1,FALSE())), "No", "Yes")</f>
        <v>Yes</v>
      </c>
      <c r="D100" s="79" t="n">
        <v>96</v>
      </c>
      <c r="E100" s="104"/>
      <c r="F100" s="94" t="s">
        <v>2913</v>
      </c>
      <c r="G100" s="127" t="s">
        <v>2952</v>
      </c>
      <c r="H100" s="96" t="s">
        <v>50</v>
      </c>
      <c r="I100" s="96" t="s">
        <v>49</v>
      </c>
      <c r="J100" s="97" t="s">
        <v>599</v>
      </c>
      <c r="K100" s="118" t="s">
        <v>598</v>
      </c>
      <c r="L100" s="203" t="str">
        <f aca="false">_xlfn.CONCAT(I100,".",K100)</f>
        <v>LLC_BI__Loan__c.CCS_Indicative_Total_Payable_Arr_Fee__c</v>
      </c>
      <c r="M100" s="98" t="s">
        <v>3062</v>
      </c>
      <c r="N100" s="200" t="s">
        <v>2927</v>
      </c>
      <c r="O100" s="179" t="n">
        <v>18</v>
      </c>
      <c r="P100" s="179" t="n">
        <v>0</v>
      </c>
      <c r="Q100" s="130"/>
      <c r="R100" s="130"/>
      <c r="S100" s="130"/>
      <c r="T100" s="130"/>
      <c r="U100" s="176"/>
      <c r="V100" s="176"/>
      <c r="W100" s="176"/>
      <c r="X100" s="176"/>
      <c r="Y100" s="176"/>
      <c r="Z100" s="176"/>
      <c r="AA100" s="176"/>
      <c r="AB100" s="176"/>
      <c r="AC100" s="201"/>
      <c r="AD100" s="201"/>
      <c r="AE100" s="201"/>
      <c r="AF100" s="202"/>
      <c r="AG100" s="105" t="s">
        <v>2914</v>
      </c>
      <c r="AH100" s="93"/>
      <c r="AI100" s="105" t="s">
        <v>2916</v>
      </c>
      <c r="AJ100" s="93"/>
      <c r="AK100" s="93"/>
      <c r="AL100" s="105" t="s">
        <v>2916</v>
      </c>
      <c r="AM100" s="93"/>
      <c r="AN100" s="93"/>
      <c r="AO100" s="93"/>
      <c r="AP100" s="93"/>
      <c r="AQ100" s="93"/>
      <c r="AR100" s="93"/>
      <c r="AS100" s="93"/>
      <c r="AT100" s="93"/>
    </row>
    <row r="101" customFormat="false" ht="15" hidden="false" customHeight="true" outlineLevel="0" collapsed="false">
      <c r="A101" s="51" t="str">
        <f aca="false">IF(ISERROR(VLOOKUP($L101,'nCino | Field Mappings'!$C:$M,1,FALSE())), "No", "Yes")</f>
        <v>Yes</v>
      </c>
      <c r="D101" s="79" t="n">
        <v>97</v>
      </c>
      <c r="E101" s="104"/>
      <c r="F101" s="94" t="s">
        <v>2913</v>
      </c>
      <c r="G101" s="127" t="s">
        <v>2952</v>
      </c>
      <c r="H101" s="96" t="s">
        <v>50</v>
      </c>
      <c r="I101" s="96" t="s">
        <v>49</v>
      </c>
      <c r="J101" s="97" t="s">
        <v>613</v>
      </c>
      <c r="K101" s="118" t="s">
        <v>612</v>
      </c>
      <c r="L101" s="98" t="str">
        <f aca="false">_xlfn.CONCAT(I101,".",K101)</f>
        <v>LLC_BI__Loan__c.CCS_Interest_Rate_Type__c</v>
      </c>
      <c r="M101" s="98" t="s">
        <v>3063</v>
      </c>
      <c r="N101" s="200" t="s">
        <v>2929</v>
      </c>
      <c r="O101" s="110" t="s">
        <v>2930</v>
      </c>
      <c r="P101" s="179"/>
      <c r="Q101" s="130"/>
      <c r="R101" s="130"/>
      <c r="S101" s="130"/>
      <c r="T101" s="130"/>
      <c r="U101" s="176"/>
      <c r="V101" s="176"/>
      <c r="W101" s="176"/>
      <c r="X101" s="176"/>
      <c r="Y101" s="176"/>
      <c r="Z101" s="176"/>
      <c r="AA101" s="176"/>
      <c r="AB101" s="176"/>
      <c r="AC101" s="201"/>
      <c r="AD101" s="201"/>
      <c r="AE101" s="201"/>
      <c r="AF101" s="202"/>
      <c r="AG101" s="105" t="s">
        <v>2914</v>
      </c>
      <c r="AH101" s="93"/>
      <c r="AI101" s="105" t="s">
        <v>2916</v>
      </c>
      <c r="AJ101" s="93"/>
      <c r="AK101" s="93"/>
      <c r="AL101" s="105" t="s">
        <v>2916</v>
      </c>
      <c r="AM101" s="93"/>
      <c r="AN101" s="93"/>
      <c r="AO101" s="93"/>
      <c r="AP101" s="93"/>
      <c r="AQ101" s="93"/>
      <c r="AR101" s="93"/>
      <c r="AS101" s="93"/>
      <c r="AT101" s="93"/>
    </row>
    <row r="102" customFormat="false" ht="15" hidden="false" customHeight="true" outlineLevel="0" collapsed="false">
      <c r="A102" s="51" t="str">
        <f aca="false">IF(ISERROR(VLOOKUP($L102,'nCino | Field Mappings'!$C:$M,1,FALSE())), "No", "Yes")</f>
        <v>Yes</v>
      </c>
      <c r="D102" s="79" t="n">
        <v>98</v>
      </c>
      <c r="E102" s="104"/>
      <c r="F102" s="94" t="s">
        <v>2913</v>
      </c>
      <c r="G102" s="127" t="s">
        <v>2952</v>
      </c>
      <c r="H102" s="96" t="s">
        <v>50</v>
      </c>
      <c r="I102" s="96" t="s">
        <v>49</v>
      </c>
      <c r="J102" s="97" t="s">
        <v>613</v>
      </c>
      <c r="K102" s="118" t="s">
        <v>615</v>
      </c>
      <c r="L102" s="98" t="str">
        <f aca="false">_xlfn.CONCAT(I102,".",K102)</f>
        <v>LLC_BI__Loan__c.CCS_Interest_Rate_Type_Greater50NonSplit__c</v>
      </c>
      <c r="M102" s="98" t="s">
        <v>3064</v>
      </c>
      <c r="N102" s="200" t="s">
        <v>2926</v>
      </c>
      <c r="O102" s="179" t="n">
        <v>255</v>
      </c>
      <c r="P102" s="179"/>
      <c r="Q102" s="130"/>
      <c r="R102" s="130"/>
      <c r="S102" s="130"/>
      <c r="T102" s="130"/>
      <c r="U102" s="176"/>
      <c r="V102" s="176"/>
      <c r="W102" s="176"/>
      <c r="X102" s="176"/>
      <c r="Y102" s="176"/>
      <c r="Z102" s="176"/>
      <c r="AA102" s="176"/>
      <c r="AB102" s="176"/>
      <c r="AC102" s="201"/>
      <c r="AD102" s="201"/>
      <c r="AE102" s="201"/>
      <c r="AF102" s="202"/>
      <c r="AG102" s="105" t="s">
        <v>2914</v>
      </c>
      <c r="AH102" s="93"/>
      <c r="AI102" s="105" t="s">
        <v>2916</v>
      </c>
      <c r="AJ102" s="93"/>
      <c r="AK102" s="93"/>
      <c r="AL102" s="105" t="s">
        <v>2916</v>
      </c>
      <c r="AM102" s="93"/>
      <c r="AN102" s="93"/>
      <c r="AO102" s="93"/>
      <c r="AP102" s="93"/>
      <c r="AQ102" s="93"/>
      <c r="AR102" s="93"/>
      <c r="AS102" s="93"/>
      <c r="AT102" s="93"/>
    </row>
    <row r="103" customFormat="false" ht="14.25" hidden="false" customHeight="true" outlineLevel="0" collapsed="false">
      <c r="A103" s="51" t="str">
        <f aca="false">IF(ISERROR(VLOOKUP($L103,'nCino | Field Mappings'!$C:$M,1,FALSE())), "No", "Yes")</f>
        <v>Yes</v>
      </c>
      <c r="D103" s="79" t="n">
        <v>99</v>
      </c>
      <c r="E103" s="104"/>
      <c r="F103" s="94" t="s">
        <v>2913</v>
      </c>
      <c r="G103" s="127" t="s">
        <v>2952</v>
      </c>
      <c r="H103" s="96" t="s">
        <v>50</v>
      </c>
      <c r="I103" s="96" t="s">
        <v>49</v>
      </c>
      <c r="J103" s="97" t="s">
        <v>613</v>
      </c>
      <c r="K103" s="118" t="s">
        <v>617</v>
      </c>
      <c r="L103" s="98" t="str">
        <f aca="false">_xlfn.CONCAT(I103,".",K103)</f>
        <v>LLC_BI__Loan__c.CCS_Interest_Rate_Type_Greater50Split__c</v>
      </c>
      <c r="M103" s="98" t="s">
        <v>3065</v>
      </c>
      <c r="N103" s="200" t="s">
        <v>2926</v>
      </c>
      <c r="O103" s="179" t="n">
        <v>255</v>
      </c>
      <c r="P103" s="179"/>
      <c r="Q103" s="130"/>
      <c r="R103" s="130"/>
      <c r="S103" s="130"/>
      <c r="T103" s="130"/>
      <c r="U103" s="176"/>
      <c r="V103" s="176"/>
      <c r="W103" s="176"/>
      <c r="X103" s="176"/>
      <c r="Y103" s="176"/>
      <c r="Z103" s="176"/>
      <c r="AA103" s="176"/>
      <c r="AB103" s="176"/>
      <c r="AC103" s="201"/>
      <c r="AD103" s="201"/>
      <c r="AE103" s="201"/>
      <c r="AF103" s="202"/>
      <c r="AG103" s="105" t="s">
        <v>2914</v>
      </c>
      <c r="AH103" s="93"/>
      <c r="AI103" s="105" t="s">
        <v>2916</v>
      </c>
      <c r="AJ103" s="93"/>
      <c r="AK103" s="93"/>
      <c r="AL103" s="105" t="s">
        <v>2916</v>
      </c>
      <c r="AM103" s="93"/>
      <c r="AN103" s="93"/>
      <c r="AO103" s="93"/>
      <c r="AP103" s="93"/>
      <c r="AQ103" s="93"/>
      <c r="AR103" s="93"/>
      <c r="AS103" s="93"/>
      <c r="AT103" s="93"/>
    </row>
    <row r="104" customFormat="false" ht="15" hidden="false" customHeight="true" outlineLevel="0" collapsed="false">
      <c r="A104" s="51" t="str">
        <f aca="false">IF(ISERROR(VLOOKUP($L104,'nCino | Field Mappings'!$C:$M,1,FALSE())), "No", "Yes")</f>
        <v>Yes</v>
      </c>
      <c r="D104" s="79" t="n">
        <v>100</v>
      </c>
      <c r="E104" s="104"/>
      <c r="F104" s="94" t="s">
        <v>2913</v>
      </c>
      <c r="G104" s="127" t="s">
        <v>2952</v>
      </c>
      <c r="H104" s="96" t="s">
        <v>50</v>
      </c>
      <c r="I104" s="96" t="s">
        <v>49</v>
      </c>
      <c r="J104" s="97" t="s">
        <v>613</v>
      </c>
      <c r="K104" s="118" t="s">
        <v>619</v>
      </c>
      <c r="L104" s="98" t="str">
        <f aca="false">_xlfn.CONCAT(I104,".",K104)</f>
        <v>LLC_BI__Loan__c.CCS_Interest_Rate_Type_split__c</v>
      </c>
      <c r="M104" s="98" t="s">
        <v>3066</v>
      </c>
      <c r="N104" s="200" t="s">
        <v>2929</v>
      </c>
      <c r="O104" s="110" t="s">
        <v>2930</v>
      </c>
      <c r="P104" s="179"/>
      <c r="Q104" s="130"/>
      <c r="R104" s="130"/>
      <c r="S104" s="130"/>
      <c r="T104" s="130"/>
      <c r="U104" s="176"/>
      <c r="V104" s="176"/>
      <c r="W104" s="176"/>
      <c r="X104" s="176"/>
      <c r="Y104" s="176"/>
      <c r="Z104" s="176"/>
      <c r="AA104" s="176"/>
      <c r="AB104" s="176"/>
      <c r="AC104" s="201"/>
      <c r="AD104" s="201"/>
      <c r="AE104" s="201"/>
      <c r="AF104" s="202"/>
      <c r="AG104" s="105" t="s">
        <v>2914</v>
      </c>
      <c r="AH104" s="93"/>
      <c r="AI104" s="105" t="s">
        <v>2916</v>
      </c>
      <c r="AJ104" s="93"/>
      <c r="AK104" s="93"/>
      <c r="AL104" s="105" t="s">
        <v>2916</v>
      </c>
      <c r="AM104" s="93"/>
      <c r="AN104" s="93"/>
      <c r="AO104" s="93"/>
      <c r="AP104" s="93"/>
      <c r="AQ104" s="93"/>
      <c r="AR104" s="93"/>
      <c r="AS104" s="93"/>
      <c r="AT104" s="93"/>
    </row>
    <row r="105" customFormat="false" ht="15" hidden="false" customHeight="true" outlineLevel="0" collapsed="false">
      <c r="A105" s="51" t="str">
        <f aca="false">IF(ISERROR(VLOOKUP($L105,'nCino | Field Mappings'!$C:$M,1,FALSE())), "No", "Yes")</f>
        <v>Yes</v>
      </c>
      <c r="D105" s="79" t="n">
        <v>101</v>
      </c>
      <c r="E105" s="104"/>
      <c r="F105" s="94" t="s">
        <v>2913</v>
      </c>
      <c r="G105" s="127" t="s">
        <v>2952</v>
      </c>
      <c r="H105" s="96" t="s">
        <v>50</v>
      </c>
      <c r="I105" s="96" t="s">
        <v>49</v>
      </c>
      <c r="J105" s="97" t="s">
        <v>3067</v>
      </c>
      <c r="K105" s="118" t="s">
        <v>621</v>
      </c>
      <c r="L105" s="98" t="str">
        <f aca="false">_xlfn.CONCAT(I105,".",K105)</f>
        <v>LLC_BI__Loan__c.CCS_InterestPaymentPer1000_used_for_1day__c</v>
      </c>
      <c r="M105" s="98" t="s">
        <v>3068</v>
      </c>
      <c r="N105" s="200" t="s">
        <v>2927</v>
      </c>
      <c r="O105" s="153" t="n">
        <v>16</v>
      </c>
      <c r="P105" s="179" t="n">
        <v>2</v>
      </c>
      <c r="Q105" s="130"/>
      <c r="R105" s="130"/>
      <c r="S105" s="130"/>
      <c r="T105" s="130"/>
      <c r="U105" s="176"/>
      <c r="V105" s="176"/>
      <c r="W105" s="176"/>
      <c r="X105" s="176"/>
      <c r="Y105" s="176"/>
      <c r="Z105" s="176"/>
      <c r="AA105" s="176"/>
      <c r="AB105" s="176"/>
      <c r="AC105" s="201"/>
      <c r="AD105" s="201"/>
      <c r="AE105" s="201"/>
      <c r="AF105" s="202"/>
      <c r="AG105" s="105" t="s">
        <v>2914</v>
      </c>
      <c r="AH105" s="93"/>
      <c r="AI105" s="105" t="s">
        <v>2916</v>
      </c>
      <c r="AJ105" s="93"/>
      <c r="AK105" s="93"/>
      <c r="AL105" s="105" t="s">
        <v>2916</v>
      </c>
      <c r="AM105" s="93"/>
      <c r="AN105" s="93"/>
      <c r="AO105" s="93"/>
      <c r="AP105" s="93"/>
      <c r="AQ105" s="93"/>
      <c r="AR105" s="93"/>
      <c r="AS105" s="93"/>
      <c r="AT105" s="93"/>
    </row>
    <row r="106" customFormat="false" ht="15" hidden="false" customHeight="true" outlineLevel="0" collapsed="false">
      <c r="A106" s="51" t="str">
        <f aca="false">IF(ISERROR(VLOOKUP($L106,'nCino | Field Mappings'!$C:$M,1,FALSE())), "No", "Yes")</f>
        <v>Yes</v>
      </c>
      <c r="D106" s="79" t="n">
        <v>102</v>
      </c>
      <c r="E106" s="93"/>
      <c r="F106" s="94" t="s">
        <v>2913</v>
      </c>
      <c r="G106" s="127" t="s">
        <v>2952</v>
      </c>
      <c r="H106" s="96" t="s">
        <v>50</v>
      </c>
      <c r="I106" s="96" t="s">
        <v>49</v>
      </c>
      <c r="J106" s="97" t="s">
        <v>3069</v>
      </c>
      <c r="K106" s="118" t="s">
        <v>624</v>
      </c>
      <c r="L106" s="98" t="str">
        <f aca="false">_xlfn.CONCAT(I106,".",K106)</f>
        <v>LLC_BI__Loan__c.CCS_InterestPaymentPer1000_used_for_30__c</v>
      </c>
      <c r="M106" s="98" t="s">
        <v>3070</v>
      </c>
      <c r="N106" s="200" t="s">
        <v>2927</v>
      </c>
      <c r="O106" s="179" t="n">
        <v>16</v>
      </c>
      <c r="P106" s="179" t="n">
        <v>2</v>
      </c>
      <c r="Q106" s="130"/>
      <c r="R106" s="130"/>
      <c r="S106" s="130"/>
      <c r="T106" s="130"/>
      <c r="U106" s="176"/>
      <c r="V106" s="176"/>
      <c r="W106" s="176"/>
      <c r="X106" s="176"/>
      <c r="Y106" s="176"/>
      <c r="Z106" s="176"/>
      <c r="AA106" s="176"/>
      <c r="AB106" s="176"/>
      <c r="AC106" s="201"/>
      <c r="AD106" s="201"/>
      <c r="AE106" s="201"/>
      <c r="AF106" s="202"/>
      <c r="AG106" s="105" t="s">
        <v>2914</v>
      </c>
      <c r="AH106" s="93"/>
      <c r="AI106" s="105" t="s">
        <v>2916</v>
      </c>
      <c r="AJ106" s="93"/>
      <c r="AK106" s="93"/>
      <c r="AL106" s="105" t="s">
        <v>2916</v>
      </c>
      <c r="AM106" s="93"/>
      <c r="AN106" s="93"/>
      <c r="AO106" s="93"/>
      <c r="AP106" s="93"/>
      <c r="AQ106" s="93"/>
      <c r="AR106" s="93"/>
      <c r="AS106" s="93"/>
      <c r="AT106" s="93"/>
    </row>
    <row r="107" customFormat="false" ht="15" hidden="false" customHeight="true" outlineLevel="0" collapsed="false">
      <c r="A107" s="51" t="str">
        <f aca="false">IF(ISERROR(VLOOKUP($L107,'nCino | Field Mappings'!$C:$M,1,FALSE())), "No", "Yes")</f>
        <v>Yes</v>
      </c>
      <c r="C107" s="0" t="s">
        <v>2914</v>
      </c>
      <c r="D107" s="154" t="n">
        <v>103</v>
      </c>
      <c r="E107" s="204"/>
      <c r="F107" s="156" t="s">
        <v>2913</v>
      </c>
      <c r="G107" s="156" t="s">
        <v>2952</v>
      </c>
      <c r="H107" s="158" t="s">
        <v>50</v>
      </c>
      <c r="I107" s="158" t="s">
        <v>49</v>
      </c>
      <c r="J107" s="195" t="s">
        <v>3071</v>
      </c>
      <c r="K107" s="160" t="s">
        <v>631</v>
      </c>
      <c r="L107" s="161" t="str">
        <f aca="false">_xlfn.CONCAT(I107,".",K107)</f>
        <v>LLC_BI__Loan__c.CCS_IsThisLimitCollateralised__c</v>
      </c>
      <c r="M107" s="161" t="s">
        <v>3072</v>
      </c>
      <c r="N107" s="205" t="s">
        <v>2929</v>
      </c>
      <c r="O107" s="206" t="s">
        <v>2930</v>
      </c>
      <c r="P107" s="207"/>
      <c r="Q107" s="208"/>
      <c r="R107" s="208"/>
      <c r="S107" s="208"/>
      <c r="T107" s="208"/>
      <c r="U107" s="182"/>
      <c r="V107" s="182"/>
      <c r="W107" s="182"/>
      <c r="X107" s="182"/>
      <c r="Y107" s="182"/>
      <c r="Z107" s="182"/>
      <c r="AA107" s="182"/>
      <c r="AB107" s="182"/>
      <c r="AC107" s="209"/>
      <c r="AD107" s="209"/>
      <c r="AE107" s="209"/>
      <c r="AF107" s="210"/>
      <c r="AG107" s="165" t="s">
        <v>2914</v>
      </c>
      <c r="AH107" s="204"/>
      <c r="AI107" s="165" t="s">
        <v>2916</v>
      </c>
      <c r="AJ107" s="204"/>
      <c r="AK107" s="204"/>
      <c r="AL107" s="211" t="s">
        <v>2916</v>
      </c>
      <c r="AM107" s="204"/>
      <c r="AN107" s="204"/>
      <c r="AO107" s="204"/>
      <c r="AP107" s="204"/>
      <c r="AQ107" s="204"/>
      <c r="AR107" s="204"/>
      <c r="AS107" s="204"/>
      <c r="AT107" s="204"/>
    </row>
    <row r="108" customFormat="false" ht="15" hidden="false" customHeight="true" outlineLevel="0" collapsed="false">
      <c r="A108" s="51" t="str">
        <f aca="false">IF(ISERROR(VLOOKUP($L108,'nCino | Field Mappings'!$C:$M,1,FALSE())), "No", "Yes")</f>
        <v>No</v>
      </c>
      <c r="B108" s="0" t="s">
        <v>3073</v>
      </c>
      <c r="C108" s="0" t="s">
        <v>2914</v>
      </c>
      <c r="D108" s="154" t="n">
        <v>104</v>
      </c>
      <c r="E108" s="204"/>
      <c r="F108" s="156" t="s">
        <v>2913</v>
      </c>
      <c r="G108" s="156" t="s">
        <v>2952</v>
      </c>
      <c r="H108" s="158" t="s">
        <v>50</v>
      </c>
      <c r="I108" s="158" t="s">
        <v>49</v>
      </c>
      <c r="J108" s="195" t="s">
        <v>650</v>
      </c>
      <c r="K108" s="160" t="s">
        <v>3074</v>
      </c>
      <c r="L108" s="161" t="str">
        <f aca="false">_xlfn.CONCAT(I108,".",K108)</f>
        <v>LLC_BI__Loan__c.CCS_Limity_Type__c</v>
      </c>
      <c r="M108" s="161" t="s">
        <v>3075</v>
      </c>
      <c r="N108" s="205" t="s">
        <v>2929</v>
      </c>
      <c r="O108" s="206" t="s">
        <v>2930</v>
      </c>
      <c r="P108" s="207"/>
      <c r="Q108" s="208"/>
      <c r="R108" s="208"/>
      <c r="S108" s="208"/>
      <c r="T108" s="208"/>
      <c r="U108" s="182"/>
      <c r="V108" s="182"/>
      <c r="W108" s="182"/>
      <c r="X108" s="182"/>
      <c r="Y108" s="182"/>
      <c r="Z108" s="182"/>
      <c r="AA108" s="182"/>
      <c r="AB108" s="182"/>
      <c r="AC108" s="209"/>
      <c r="AD108" s="209"/>
      <c r="AE108" s="209"/>
      <c r="AF108" s="210"/>
      <c r="AG108" s="165" t="s">
        <v>2914</v>
      </c>
      <c r="AH108" s="204"/>
      <c r="AI108" s="165" t="s">
        <v>2916</v>
      </c>
      <c r="AJ108" s="204"/>
      <c r="AK108" s="204"/>
      <c r="AL108" s="211" t="s">
        <v>2916</v>
      </c>
      <c r="AM108" s="204"/>
      <c r="AN108" s="204"/>
      <c r="AO108" s="204"/>
      <c r="AP108" s="204"/>
      <c r="AQ108" s="204"/>
      <c r="AR108" s="204"/>
      <c r="AS108" s="204"/>
      <c r="AT108" s="204"/>
    </row>
    <row r="109" customFormat="false" ht="15" hidden="false" customHeight="true" outlineLevel="0" collapsed="false">
      <c r="A109" s="51" t="str">
        <f aca="false">IF(ISERROR(VLOOKUP($L109,'nCino | Field Mappings'!$C:$M,1,FALSE())), "No", "Yes")</f>
        <v>Yes</v>
      </c>
      <c r="C109" s="0" t="s">
        <v>2914</v>
      </c>
      <c r="D109" s="154" t="n">
        <v>105</v>
      </c>
      <c r="E109" s="204"/>
      <c r="F109" s="156" t="s">
        <v>2913</v>
      </c>
      <c r="G109" s="156" t="s">
        <v>2952</v>
      </c>
      <c r="H109" s="158" t="s">
        <v>50</v>
      </c>
      <c r="I109" s="158" t="s">
        <v>49</v>
      </c>
      <c r="J109" s="195" t="s">
        <v>670</v>
      </c>
      <c r="K109" s="160" t="s">
        <v>669</v>
      </c>
      <c r="L109" s="161" t="str">
        <f aca="false">_xlfn.CONCAT(I109,".",K109)</f>
        <v>LLC_BI__Loan__c.CCS_MaximumCurrentLimit__c</v>
      </c>
      <c r="M109" s="161" t="s">
        <v>3076</v>
      </c>
      <c r="N109" s="205" t="s">
        <v>2927</v>
      </c>
      <c r="O109" s="162" t="n">
        <v>16</v>
      </c>
      <c r="P109" s="207" t="n">
        <v>2</v>
      </c>
      <c r="Q109" s="204"/>
      <c r="R109" s="208"/>
      <c r="S109" s="208"/>
      <c r="T109" s="208"/>
      <c r="U109" s="182"/>
      <c r="V109" s="182"/>
      <c r="W109" s="182"/>
      <c r="X109" s="182"/>
      <c r="Y109" s="182"/>
      <c r="Z109" s="182"/>
      <c r="AA109" s="182"/>
      <c r="AB109" s="182"/>
      <c r="AC109" s="209"/>
      <c r="AD109" s="209"/>
      <c r="AE109" s="209"/>
      <c r="AF109" s="210"/>
      <c r="AG109" s="165" t="s">
        <v>2914</v>
      </c>
      <c r="AH109" s="204"/>
      <c r="AI109" s="165" t="s">
        <v>2916</v>
      </c>
      <c r="AJ109" s="204"/>
      <c r="AK109" s="204"/>
      <c r="AL109" s="211" t="s">
        <v>2916</v>
      </c>
      <c r="AM109" s="204"/>
      <c r="AN109" s="204"/>
      <c r="AO109" s="204"/>
      <c r="AP109" s="204"/>
      <c r="AQ109" s="204"/>
      <c r="AR109" s="204"/>
      <c r="AS109" s="204"/>
      <c r="AT109" s="204"/>
    </row>
    <row r="110" customFormat="false" ht="15" hidden="false" customHeight="true" outlineLevel="0" collapsed="false">
      <c r="A110" s="51" t="str">
        <f aca="false">IF(ISERROR(VLOOKUP($L110,'nCino | Field Mappings'!$C:$M,1,FALSE())), "No", "Yes")</f>
        <v>Yes</v>
      </c>
      <c r="C110" s="0" t="s">
        <v>2914</v>
      </c>
      <c r="D110" s="154" t="n">
        <v>106</v>
      </c>
      <c r="E110" s="167"/>
      <c r="F110" s="156" t="s">
        <v>2913</v>
      </c>
      <c r="G110" s="156" t="s">
        <v>2952</v>
      </c>
      <c r="H110" s="158" t="s">
        <v>50</v>
      </c>
      <c r="I110" s="158" t="s">
        <v>49</v>
      </c>
      <c r="J110" s="195" t="s">
        <v>673</v>
      </c>
      <c r="K110" s="160" t="s">
        <v>672</v>
      </c>
      <c r="L110" s="161" t="str">
        <f aca="false">_xlfn.CONCAT(I110,".",K110)</f>
        <v>LLC_BI__Loan__c.CCS_MaximumProposedLimit__c</v>
      </c>
      <c r="M110" s="161" t="s">
        <v>3077</v>
      </c>
      <c r="N110" s="205" t="s">
        <v>2927</v>
      </c>
      <c r="O110" s="207" t="n">
        <v>16</v>
      </c>
      <c r="P110" s="207" t="n">
        <v>2</v>
      </c>
      <c r="Q110" s="208"/>
      <c r="R110" s="208"/>
      <c r="S110" s="208"/>
      <c r="T110" s="208"/>
      <c r="U110" s="182"/>
      <c r="V110" s="182"/>
      <c r="W110" s="182"/>
      <c r="X110" s="182"/>
      <c r="Y110" s="182"/>
      <c r="Z110" s="182"/>
      <c r="AA110" s="182"/>
      <c r="AB110" s="182"/>
      <c r="AC110" s="209"/>
      <c r="AD110" s="209"/>
      <c r="AE110" s="209"/>
      <c r="AF110" s="210"/>
      <c r="AG110" s="165" t="s">
        <v>2914</v>
      </c>
      <c r="AH110" s="204"/>
      <c r="AI110" s="165" t="s">
        <v>2916</v>
      </c>
      <c r="AJ110" s="204"/>
      <c r="AK110" s="204"/>
      <c r="AL110" s="211" t="s">
        <v>2916</v>
      </c>
      <c r="AM110" s="204"/>
      <c r="AN110" s="204"/>
      <c r="AO110" s="204"/>
      <c r="AP110" s="204"/>
      <c r="AQ110" s="204"/>
      <c r="AR110" s="204"/>
      <c r="AS110" s="204"/>
      <c r="AT110" s="204"/>
    </row>
    <row r="111" customFormat="false" ht="15" hidden="false" customHeight="true" outlineLevel="0" collapsed="false">
      <c r="A111" s="51" t="str">
        <f aca="false">IF(ISERROR(VLOOKUP($L111,'nCino | Field Mappings'!$C:$M,1,FALSE())), "No", "Yes")</f>
        <v>Yes</v>
      </c>
      <c r="C111" s="0" t="s">
        <v>2914</v>
      </c>
      <c r="D111" s="154" t="n">
        <v>107</v>
      </c>
      <c r="E111" s="167" t="s">
        <v>2970</v>
      </c>
      <c r="F111" s="156" t="s">
        <v>2913</v>
      </c>
      <c r="G111" s="156" t="s">
        <v>2952</v>
      </c>
      <c r="H111" s="158" t="s">
        <v>50</v>
      </c>
      <c r="I111" s="158" t="s">
        <v>49</v>
      </c>
      <c r="J111" s="195" t="s">
        <v>692</v>
      </c>
      <c r="K111" s="160" t="s">
        <v>691</v>
      </c>
      <c r="L111" s="161" t="str">
        <f aca="false">_xlfn.CONCAT(I111,".",K111)</f>
        <v>LLC_BI__Loan__c.CCS_Number_of_Fees__c</v>
      </c>
      <c r="M111" s="161"/>
      <c r="N111" s="212" t="s">
        <v>3078</v>
      </c>
      <c r="O111" s="207" t="n">
        <v>18</v>
      </c>
      <c r="P111" s="207" t="n">
        <v>0</v>
      </c>
      <c r="Q111" s="205"/>
      <c r="R111" s="205"/>
      <c r="S111" s="205"/>
      <c r="T111" s="205"/>
      <c r="U111" s="205"/>
      <c r="V111" s="205"/>
      <c r="W111" s="205"/>
      <c r="X111" s="205"/>
      <c r="Y111" s="205"/>
      <c r="Z111" s="205"/>
      <c r="AA111" s="205"/>
      <c r="AB111" s="205"/>
      <c r="AC111" s="205"/>
      <c r="AD111" s="205"/>
      <c r="AE111" s="205"/>
      <c r="AF111" s="205"/>
      <c r="AG111" s="165" t="s">
        <v>2914</v>
      </c>
      <c r="AH111" s="205"/>
      <c r="AI111" s="165" t="s">
        <v>2916</v>
      </c>
      <c r="AJ111" s="205"/>
      <c r="AK111" s="205"/>
      <c r="AL111" s="211" t="s">
        <v>2916</v>
      </c>
      <c r="AM111" s="205"/>
      <c r="AN111" s="205"/>
      <c r="AO111" s="205"/>
      <c r="AP111" s="205"/>
      <c r="AQ111" s="205"/>
      <c r="AR111" s="205"/>
      <c r="AS111" s="205"/>
      <c r="AT111" s="205"/>
    </row>
    <row r="112" customFormat="false" ht="15" hidden="false" customHeight="true" outlineLevel="0" collapsed="false">
      <c r="A112" s="51" t="str">
        <f aca="false">IF(ISERROR(VLOOKUP($L112,'nCino | Field Mappings'!$C:$M,1,FALSE())), "No", "Yes")</f>
        <v>Yes</v>
      </c>
      <c r="D112" s="79" t="n">
        <v>108</v>
      </c>
      <c r="E112" s="104" t="s">
        <v>2970</v>
      </c>
      <c r="F112" s="94" t="s">
        <v>2913</v>
      </c>
      <c r="G112" s="127" t="s">
        <v>2952</v>
      </c>
      <c r="H112" s="96" t="s">
        <v>50</v>
      </c>
      <c r="I112" s="96" t="s">
        <v>49</v>
      </c>
      <c r="J112" s="97" t="s">
        <v>135</v>
      </c>
      <c r="K112" s="118" t="s">
        <v>134</v>
      </c>
      <c r="L112" s="98" t="str">
        <f aca="false">_xlfn.CONCAT(I112,".",K112)</f>
        <v>LLC_BI__Loan__c.CCS_Number_of_Cards__c</v>
      </c>
      <c r="M112" s="98" t="s">
        <v>3079</v>
      </c>
      <c r="N112" s="138" t="s">
        <v>3080</v>
      </c>
      <c r="O112" s="213" t="n">
        <v>18</v>
      </c>
      <c r="P112" s="179" t="n">
        <v>0</v>
      </c>
      <c r="Q112" s="200"/>
      <c r="R112" s="200"/>
      <c r="S112" s="200"/>
      <c r="T112" s="200"/>
      <c r="U112" s="200"/>
      <c r="V112" s="200"/>
      <c r="W112" s="200"/>
      <c r="X112" s="200"/>
      <c r="Y112" s="200"/>
      <c r="Z112" s="200"/>
      <c r="AA112" s="200"/>
      <c r="AB112" s="200"/>
      <c r="AC112" s="200"/>
      <c r="AD112" s="200"/>
      <c r="AE112" s="200"/>
      <c r="AF112" s="200"/>
      <c r="AG112" s="105" t="s">
        <v>2914</v>
      </c>
      <c r="AH112" s="200"/>
      <c r="AI112" s="105" t="s">
        <v>2916</v>
      </c>
      <c r="AJ112" s="200"/>
      <c r="AK112" s="200"/>
      <c r="AL112" s="105" t="s">
        <v>2916</v>
      </c>
      <c r="AM112" s="200"/>
      <c r="AN112" s="200"/>
      <c r="AO112" s="200"/>
      <c r="AP112" s="200"/>
      <c r="AQ112" s="200"/>
      <c r="AR112" s="200"/>
      <c r="AS112" s="200"/>
      <c r="AT112" s="200"/>
    </row>
    <row r="113" customFormat="false" ht="15" hidden="false" customHeight="true" outlineLevel="0" collapsed="false">
      <c r="A113" s="51" t="str">
        <f aca="false">IF(ISERROR(VLOOKUP($L113,'nCino | Field Mappings'!$C:$M,1,FALSE())), "No", "Yes")</f>
        <v>Yes</v>
      </c>
      <c r="C113" s="0" t="s">
        <v>2914</v>
      </c>
      <c r="D113" s="154" t="n">
        <v>109</v>
      </c>
      <c r="E113" s="167"/>
      <c r="F113" s="156" t="s">
        <v>2913</v>
      </c>
      <c r="G113" s="156" t="s">
        <v>2952</v>
      </c>
      <c r="H113" s="158" t="s">
        <v>50</v>
      </c>
      <c r="I113" s="158" t="s">
        <v>49</v>
      </c>
      <c r="J113" s="195" t="s">
        <v>719</v>
      </c>
      <c r="K113" s="160" t="s">
        <v>718</v>
      </c>
      <c r="L113" s="161" t="str">
        <f aca="false">_xlfn.CONCAT(I113,".",K113)</f>
        <v>LLC_BI__Loan__c.CCS_PotentialFutureExposure__c</v>
      </c>
      <c r="M113" s="161" t="s">
        <v>3081</v>
      </c>
      <c r="N113" s="205" t="s">
        <v>2926</v>
      </c>
      <c r="O113" s="207" t="n">
        <v>255</v>
      </c>
      <c r="P113" s="207"/>
      <c r="Q113" s="205"/>
      <c r="R113" s="205"/>
      <c r="S113" s="205"/>
      <c r="T113" s="205"/>
      <c r="U113" s="205"/>
      <c r="V113" s="205"/>
      <c r="W113" s="205"/>
      <c r="X113" s="205"/>
      <c r="Y113" s="205"/>
      <c r="Z113" s="205"/>
      <c r="AA113" s="205"/>
      <c r="AB113" s="205"/>
      <c r="AC113" s="205"/>
      <c r="AD113" s="205"/>
      <c r="AE113" s="205"/>
      <c r="AF113" s="205"/>
      <c r="AG113" s="165" t="s">
        <v>2914</v>
      </c>
      <c r="AH113" s="205"/>
      <c r="AI113" s="165" t="s">
        <v>2916</v>
      </c>
      <c r="AJ113" s="205"/>
      <c r="AK113" s="205"/>
      <c r="AL113" s="211" t="s">
        <v>2916</v>
      </c>
      <c r="AM113" s="205"/>
      <c r="AN113" s="205"/>
      <c r="AO113" s="205"/>
      <c r="AP113" s="205"/>
      <c r="AQ113" s="205"/>
      <c r="AR113" s="205"/>
      <c r="AS113" s="205"/>
      <c r="AT113" s="205"/>
    </row>
    <row r="114" customFormat="false" ht="15" hidden="false" customHeight="true" outlineLevel="0" collapsed="false">
      <c r="A114" s="51" t="str">
        <f aca="false">IF(ISERROR(VLOOKUP($L114,'nCino | Field Mappings'!$C:$M,1,FALSE())), "No", "Yes")</f>
        <v>Yes</v>
      </c>
      <c r="D114" s="79" t="n">
        <v>110</v>
      </c>
      <c r="E114" s="104"/>
      <c r="F114" s="94" t="s">
        <v>2913</v>
      </c>
      <c r="G114" s="127" t="s">
        <v>2952</v>
      </c>
      <c r="H114" s="96" t="s">
        <v>50</v>
      </c>
      <c r="I114" s="96" t="s">
        <v>49</v>
      </c>
      <c r="J114" s="97" t="s">
        <v>716</v>
      </c>
      <c r="K114" s="118" t="s">
        <v>715</v>
      </c>
      <c r="L114" s="98" t="str">
        <f aca="false">_xlfn.CONCAT(I114,".",K114)</f>
        <v>LLC_BI__Loan__c.CCS_Potential_Lost_Income__c</v>
      </c>
      <c r="M114" s="98" t="s">
        <v>3082</v>
      </c>
      <c r="N114" s="200" t="s">
        <v>2927</v>
      </c>
      <c r="O114" s="179" t="n">
        <v>18</v>
      </c>
      <c r="P114" s="179" t="n">
        <v>0</v>
      </c>
      <c r="Q114" s="200"/>
      <c r="R114" s="200"/>
      <c r="S114" s="200"/>
      <c r="T114" s="200"/>
      <c r="U114" s="200"/>
      <c r="V114" s="200"/>
      <c r="W114" s="200"/>
      <c r="X114" s="200"/>
      <c r="Y114" s="200"/>
      <c r="Z114" s="200"/>
      <c r="AA114" s="200"/>
      <c r="AB114" s="200"/>
      <c r="AC114" s="200"/>
      <c r="AD114" s="200"/>
      <c r="AE114" s="200"/>
      <c r="AF114" s="200"/>
      <c r="AG114" s="105" t="s">
        <v>2914</v>
      </c>
      <c r="AH114" s="200"/>
      <c r="AI114" s="105" t="s">
        <v>2916</v>
      </c>
      <c r="AJ114" s="200"/>
      <c r="AK114" s="200"/>
      <c r="AL114" s="105" t="s">
        <v>2916</v>
      </c>
      <c r="AM114" s="200"/>
      <c r="AN114" s="200"/>
      <c r="AO114" s="200"/>
      <c r="AP114" s="200"/>
      <c r="AQ114" s="200"/>
      <c r="AR114" s="200"/>
      <c r="AS114" s="200"/>
      <c r="AT114" s="200"/>
    </row>
    <row r="115" customFormat="false" ht="15" hidden="false" customHeight="true" outlineLevel="0" collapsed="false">
      <c r="A115" s="51" t="str">
        <f aca="false">IF(ISERROR(VLOOKUP($L115,'nCino | Field Mappings'!$C:$M,1,FALSE())), "No", "Yes")</f>
        <v>Yes</v>
      </c>
      <c r="D115" s="79" t="n">
        <v>111</v>
      </c>
      <c r="E115" s="104"/>
      <c r="F115" s="94" t="s">
        <v>2913</v>
      </c>
      <c r="G115" s="127" t="s">
        <v>2952</v>
      </c>
      <c r="H115" s="96" t="s">
        <v>50</v>
      </c>
      <c r="I115" s="96" t="s">
        <v>49</v>
      </c>
      <c r="J115" s="97" t="s">
        <v>737</v>
      </c>
      <c r="K115" s="118" t="s">
        <v>736</v>
      </c>
      <c r="L115" s="98" t="str">
        <f aca="false">_xlfn.CONCAT(I115,".",K115)</f>
        <v>LLC_BI__Loan__c.CCS_Proposed_Exception_Pricing_Margin__c</v>
      </c>
      <c r="M115" s="98" t="s">
        <v>3083</v>
      </c>
      <c r="N115" s="214" t="s">
        <v>2967</v>
      </c>
      <c r="O115" s="215" t="n">
        <v>16</v>
      </c>
      <c r="P115" s="216" t="n">
        <v>2</v>
      </c>
      <c r="Q115" s="130"/>
      <c r="R115" s="130"/>
      <c r="S115" s="130"/>
      <c r="T115" s="130"/>
      <c r="U115" s="130"/>
      <c r="V115" s="130"/>
      <c r="W115" s="130"/>
      <c r="X115" s="130"/>
      <c r="Y115" s="130"/>
      <c r="Z115" s="130"/>
      <c r="AA115" s="130"/>
      <c r="AB115" s="130"/>
      <c r="AC115" s="130"/>
      <c r="AD115" s="130"/>
      <c r="AE115" s="130"/>
      <c r="AF115" s="130"/>
      <c r="AG115" s="105" t="s">
        <v>2914</v>
      </c>
      <c r="AH115" s="130"/>
      <c r="AI115" s="105" t="s">
        <v>2916</v>
      </c>
      <c r="AJ115" s="130"/>
      <c r="AK115" s="130"/>
      <c r="AL115" s="105" t="s">
        <v>2916</v>
      </c>
      <c r="AM115" s="130"/>
      <c r="AN115" s="130"/>
      <c r="AO115" s="130"/>
      <c r="AP115" s="130"/>
      <c r="AQ115" s="130"/>
      <c r="AR115" s="130"/>
      <c r="AS115" s="130"/>
      <c r="AT115" s="130"/>
    </row>
    <row r="116" customFormat="false" ht="15" hidden="false" customHeight="true" outlineLevel="0" collapsed="false">
      <c r="A116" s="51" t="str">
        <f aca="false">IF(ISERROR(VLOOKUP($L116,'nCino | Field Mappings'!$C:$M,1,FALSE())), "No", "Yes")</f>
        <v>Yes</v>
      </c>
      <c r="C116" s="0" t="s">
        <v>2914</v>
      </c>
      <c r="D116" s="154" t="n">
        <v>112</v>
      </c>
      <c r="E116" s="167" t="s">
        <v>2970</v>
      </c>
      <c r="F116" s="156" t="s">
        <v>2913</v>
      </c>
      <c r="G116" s="156" t="s">
        <v>2952</v>
      </c>
      <c r="H116" s="158" t="s">
        <v>50</v>
      </c>
      <c r="I116" s="158" t="s">
        <v>49</v>
      </c>
      <c r="J116" s="195" t="s">
        <v>737</v>
      </c>
      <c r="K116" s="160" t="s">
        <v>739</v>
      </c>
      <c r="L116" s="161" t="str">
        <f aca="false">_xlfn.CONCAT(I116,".",K116)</f>
        <v>LLC_BI__Loan__c.CCS_Proposed_Exception_Pricing_Margin_de__c</v>
      </c>
      <c r="M116" s="161" t="s">
        <v>3084</v>
      </c>
      <c r="N116" s="217" t="s">
        <v>3085</v>
      </c>
      <c r="O116" s="218" t="n">
        <v>16</v>
      </c>
      <c r="P116" s="218" t="n">
        <v>2</v>
      </c>
      <c r="Q116" s="208"/>
      <c r="R116" s="208"/>
      <c r="S116" s="208"/>
      <c r="T116" s="208"/>
      <c r="U116" s="208"/>
      <c r="V116" s="208"/>
      <c r="W116" s="208"/>
      <c r="X116" s="208"/>
      <c r="Y116" s="208"/>
      <c r="Z116" s="208"/>
      <c r="AA116" s="208"/>
      <c r="AB116" s="208"/>
      <c r="AC116" s="208"/>
      <c r="AD116" s="208"/>
      <c r="AE116" s="208"/>
      <c r="AF116" s="208"/>
      <c r="AG116" s="165" t="s">
        <v>2914</v>
      </c>
      <c r="AH116" s="208"/>
      <c r="AI116" s="165" t="s">
        <v>2916</v>
      </c>
      <c r="AJ116" s="208"/>
      <c r="AK116" s="208"/>
      <c r="AL116" s="211" t="s">
        <v>2916</v>
      </c>
      <c r="AM116" s="208"/>
      <c r="AN116" s="208"/>
      <c r="AO116" s="208"/>
      <c r="AP116" s="208"/>
      <c r="AQ116" s="208"/>
      <c r="AR116" s="208"/>
      <c r="AS116" s="208"/>
      <c r="AT116" s="208"/>
    </row>
    <row r="117" customFormat="false" ht="15" hidden="false" customHeight="true" outlineLevel="0" collapsed="false">
      <c r="A117" s="51" t="str">
        <f aca="false">IF(ISERROR(VLOOKUP($L117,'nCino | Field Mappings'!$C:$M,1,FALSE())), "No", "Yes")</f>
        <v>Yes</v>
      </c>
      <c r="D117" s="79" t="n">
        <v>113</v>
      </c>
      <c r="E117" s="104"/>
      <c r="F117" s="94" t="s">
        <v>2913</v>
      </c>
      <c r="G117" s="127" t="s">
        <v>2952</v>
      </c>
      <c r="H117" s="96" t="s">
        <v>50</v>
      </c>
      <c r="I117" s="96" t="s">
        <v>49</v>
      </c>
      <c r="J117" s="97" t="s">
        <v>747</v>
      </c>
      <c r="K117" s="118" t="s">
        <v>746</v>
      </c>
      <c r="L117" s="98" t="str">
        <f aca="false">_xlfn.CONCAT(I117,".",K117)</f>
        <v>LLC_BI__Loan__c.CCS_Provide_Comparative_quote__c</v>
      </c>
      <c r="M117" s="98" t="s">
        <v>3086</v>
      </c>
      <c r="N117" s="214" t="s">
        <v>2929</v>
      </c>
      <c r="O117" s="183" t="s">
        <v>2930</v>
      </c>
      <c r="P117" s="216"/>
      <c r="Q117" s="130"/>
      <c r="R117" s="130"/>
      <c r="S117" s="130"/>
      <c r="T117" s="130"/>
      <c r="U117" s="130"/>
      <c r="V117" s="130"/>
      <c r="W117" s="130"/>
      <c r="X117" s="130"/>
      <c r="Y117" s="130"/>
      <c r="Z117" s="130"/>
      <c r="AA117" s="130"/>
      <c r="AB117" s="130"/>
      <c r="AC117" s="130"/>
      <c r="AD117" s="130"/>
      <c r="AE117" s="130"/>
      <c r="AF117" s="130"/>
      <c r="AG117" s="105" t="s">
        <v>2914</v>
      </c>
      <c r="AH117" s="130"/>
      <c r="AI117" s="105" t="s">
        <v>2916</v>
      </c>
      <c r="AJ117" s="130"/>
      <c r="AK117" s="130"/>
      <c r="AL117" s="219" t="s">
        <v>2916</v>
      </c>
      <c r="AM117" s="130"/>
      <c r="AN117" s="130"/>
      <c r="AO117" s="130"/>
      <c r="AP117" s="130"/>
      <c r="AQ117" s="130"/>
      <c r="AR117" s="130"/>
      <c r="AS117" s="130"/>
      <c r="AT117" s="130"/>
    </row>
    <row r="118" customFormat="false" ht="15" hidden="false" customHeight="true" outlineLevel="0" collapsed="false">
      <c r="A118" s="51" t="str">
        <f aca="false">IF(ISERROR(VLOOKUP($L118,'nCino | Field Mappings'!$C:$M,1,FALSE())), "No", "Yes")</f>
        <v>Yes</v>
      </c>
      <c r="D118" s="79" t="n">
        <v>114</v>
      </c>
      <c r="E118" s="104"/>
      <c r="F118" s="94" t="s">
        <v>2913</v>
      </c>
      <c r="G118" s="127" t="s">
        <v>2952</v>
      </c>
      <c r="H118" s="96" t="s">
        <v>50</v>
      </c>
      <c r="I118" s="96" t="s">
        <v>49</v>
      </c>
      <c r="J118" s="97" t="s">
        <v>756</v>
      </c>
      <c r="K118" s="118" t="s">
        <v>755</v>
      </c>
      <c r="L118" s="98" t="str">
        <f aca="false">_xlfn.CONCAT(I118,".",K118)</f>
        <v>LLC_BI__Loan__c.CCS_Returned_Base_Rate_Margin__c</v>
      </c>
      <c r="M118" s="98" t="s">
        <v>3087</v>
      </c>
      <c r="N118" s="214" t="s">
        <v>2967</v>
      </c>
      <c r="O118" s="215" t="n">
        <v>16</v>
      </c>
      <c r="P118" s="216" t="n">
        <v>2</v>
      </c>
      <c r="Q118" s="130"/>
      <c r="R118" s="130"/>
      <c r="S118" s="130"/>
      <c r="T118" s="130"/>
      <c r="U118" s="130"/>
      <c r="V118" s="130"/>
      <c r="W118" s="130"/>
      <c r="X118" s="130"/>
      <c r="Y118" s="130"/>
      <c r="Z118" s="130"/>
      <c r="AA118" s="130"/>
      <c r="AB118" s="130"/>
      <c r="AC118" s="130"/>
      <c r="AD118" s="130"/>
      <c r="AE118" s="130"/>
      <c r="AF118" s="130"/>
      <c r="AG118" s="105" t="s">
        <v>2914</v>
      </c>
      <c r="AH118" s="130"/>
      <c r="AI118" s="105" t="s">
        <v>2916</v>
      </c>
      <c r="AJ118" s="130"/>
      <c r="AK118" s="130"/>
      <c r="AL118" s="105" t="s">
        <v>2916</v>
      </c>
      <c r="AM118" s="130"/>
      <c r="AN118" s="130"/>
      <c r="AO118" s="130"/>
      <c r="AP118" s="130"/>
      <c r="AQ118" s="130"/>
      <c r="AR118" s="130"/>
      <c r="AS118" s="130"/>
      <c r="AT118" s="130"/>
    </row>
    <row r="119" customFormat="false" ht="15" hidden="false" customHeight="true" outlineLevel="0" collapsed="false">
      <c r="A119" s="51" t="str">
        <f aca="false">IF(ISERROR(VLOOKUP($L119,'nCino | Field Mappings'!$C:$M,1,FALSE())), "No", "Yes")</f>
        <v>Yes</v>
      </c>
      <c r="D119" s="79" t="n">
        <v>115</v>
      </c>
      <c r="E119" s="104"/>
      <c r="F119" s="94" t="s">
        <v>2913</v>
      </c>
      <c r="G119" s="127" t="s">
        <v>2952</v>
      </c>
      <c r="H119" s="96" t="s">
        <v>50</v>
      </c>
      <c r="I119" s="96" t="s">
        <v>49</v>
      </c>
      <c r="J119" s="97" t="s">
        <v>759</v>
      </c>
      <c r="K119" s="118" t="s">
        <v>758</v>
      </c>
      <c r="L119" s="98" t="str">
        <f aca="false">_xlfn.CONCAT(I119,".",K119)</f>
        <v>LLC_BI__Loan__c.CCS_Returned_Fixed_Rate_Margin__c</v>
      </c>
      <c r="M119" s="98" t="s">
        <v>3088</v>
      </c>
      <c r="N119" s="214" t="s">
        <v>2967</v>
      </c>
      <c r="O119" s="215" t="n">
        <v>16</v>
      </c>
      <c r="P119" s="216" t="n">
        <v>2</v>
      </c>
      <c r="Q119" s="130"/>
      <c r="R119" s="130"/>
      <c r="S119" s="130"/>
      <c r="T119" s="130"/>
      <c r="U119" s="130"/>
      <c r="V119" s="130"/>
      <c r="W119" s="130"/>
      <c r="X119" s="130"/>
      <c r="Y119" s="130"/>
      <c r="Z119" s="130"/>
      <c r="AA119" s="130"/>
      <c r="AB119" s="130"/>
      <c r="AC119" s="130"/>
      <c r="AD119" s="130"/>
      <c r="AE119" s="130"/>
      <c r="AF119" s="130"/>
      <c r="AG119" s="105" t="s">
        <v>2914</v>
      </c>
      <c r="AH119" s="130"/>
      <c r="AI119" s="105" t="s">
        <v>2916</v>
      </c>
      <c r="AJ119" s="130"/>
      <c r="AK119" s="130"/>
      <c r="AL119" s="105" t="s">
        <v>2916</v>
      </c>
      <c r="AM119" s="130"/>
      <c r="AN119" s="130"/>
      <c r="AO119" s="130"/>
      <c r="AP119" s="130"/>
      <c r="AQ119" s="130"/>
      <c r="AR119" s="130"/>
      <c r="AS119" s="130"/>
      <c r="AT119" s="130"/>
    </row>
    <row r="120" customFormat="false" ht="15" hidden="false" customHeight="true" outlineLevel="0" collapsed="false">
      <c r="A120" s="51" t="str">
        <f aca="false">IF(ISERROR(VLOOKUP($L120,'nCino | Field Mappings'!$C:$M,1,FALSE())), "No", "Yes")</f>
        <v>Yes</v>
      </c>
      <c r="D120" s="79" t="n">
        <v>116</v>
      </c>
      <c r="E120" s="104"/>
      <c r="F120" s="94" t="s">
        <v>2913</v>
      </c>
      <c r="G120" s="127" t="s">
        <v>2952</v>
      </c>
      <c r="H120" s="96" t="s">
        <v>50</v>
      </c>
      <c r="I120" s="96" t="s">
        <v>49</v>
      </c>
      <c r="J120" s="97" t="s">
        <v>774</v>
      </c>
      <c r="K120" s="118" t="s">
        <v>773</v>
      </c>
      <c r="L120" s="98" t="str">
        <f aca="false">_xlfn.CONCAT(I120,".",K120)</f>
        <v>LLC_BI__Loan__c.CCS_Send_quote_to_client_before_sanction__c</v>
      </c>
      <c r="M120" s="98" t="s">
        <v>3089</v>
      </c>
      <c r="N120" s="214" t="s">
        <v>2929</v>
      </c>
      <c r="O120" s="110" t="s">
        <v>2930</v>
      </c>
      <c r="P120" s="220"/>
      <c r="Q120" s="130"/>
      <c r="R120" s="130"/>
      <c r="S120" s="130"/>
      <c r="T120" s="130"/>
      <c r="U120" s="130"/>
      <c r="V120" s="130"/>
      <c r="W120" s="130"/>
      <c r="X120" s="130"/>
      <c r="Y120" s="130"/>
      <c r="Z120" s="130"/>
      <c r="AA120" s="130"/>
      <c r="AB120" s="130"/>
      <c r="AC120" s="130"/>
      <c r="AD120" s="130"/>
      <c r="AE120" s="130"/>
      <c r="AF120" s="130"/>
      <c r="AG120" s="105" t="s">
        <v>2914</v>
      </c>
      <c r="AH120" s="130"/>
      <c r="AI120" s="105" t="s">
        <v>2916</v>
      </c>
      <c r="AJ120" s="130"/>
      <c r="AK120" s="130"/>
      <c r="AL120" s="219" t="s">
        <v>2916</v>
      </c>
      <c r="AM120" s="130"/>
      <c r="AN120" s="130"/>
      <c r="AO120" s="130"/>
      <c r="AP120" s="130"/>
      <c r="AQ120" s="130"/>
      <c r="AR120" s="130"/>
      <c r="AS120" s="130"/>
      <c r="AT120" s="130"/>
    </row>
    <row r="121" customFormat="false" ht="15" hidden="false" customHeight="true" outlineLevel="0" collapsed="false">
      <c r="A121" s="51" t="str">
        <f aca="false">IF(ISERROR(VLOOKUP($L121,'nCino | Field Mappings'!$C:$M,1,FALSE())), "No", "Yes")</f>
        <v>Yes</v>
      </c>
      <c r="D121" s="79" t="n">
        <v>117</v>
      </c>
      <c r="E121" s="104"/>
      <c r="F121" s="94" t="s">
        <v>2913</v>
      </c>
      <c r="G121" s="127" t="s">
        <v>2952</v>
      </c>
      <c r="H121" s="96" t="s">
        <v>50</v>
      </c>
      <c r="I121" s="96" t="s">
        <v>49</v>
      </c>
      <c r="J121" s="97" t="s">
        <v>777</v>
      </c>
      <c r="K121" s="118" t="s">
        <v>776</v>
      </c>
      <c r="L121" s="98" t="str">
        <f aca="false">_xlfn.CONCAT(I121,".",K121)</f>
        <v>LLC_BI__Loan__c.CCS_Set_up_a_direct_debit_to_manage__c</v>
      </c>
      <c r="M121" s="98" t="s">
        <v>3090</v>
      </c>
      <c r="N121" s="214" t="s">
        <v>2929</v>
      </c>
      <c r="O121" s="183" t="s">
        <v>2930</v>
      </c>
      <c r="P121" s="216"/>
      <c r="Q121" s="130"/>
      <c r="R121" s="130"/>
      <c r="S121" s="130"/>
      <c r="T121" s="130"/>
      <c r="U121" s="130"/>
      <c r="V121" s="130"/>
      <c r="W121" s="130"/>
      <c r="X121" s="130"/>
      <c r="Y121" s="130"/>
      <c r="Z121" s="130"/>
      <c r="AA121" s="130"/>
      <c r="AB121" s="130"/>
      <c r="AC121" s="130"/>
      <c r="AD121" s="130"/>
      <c r="AE121" s="130"/>
      <c r="AF121" s="130"/>
      <c r="AG121" s="105" t="s">
        <v>2914</v>
      </c>
      <c r="AH121" s="130"/>
      <c r="AI121" s="105" t="s">
        <v>2916</v>
      </c>
      <c r="AJ121" s="130"/>
      <c r="AK121" s="130"/>
      <c r="AL121" s="219" t="s">
        <v>2916</v>
      </c>
      <c r="AM121" s="130"/>
      <c r="AN121" s="130"/>
      <c r="AO121" s="130"/>
      <c r="AP121" s="130"/>
      <c r="AQ121" s="130"/>
      <c r="AR121" s="130"/>
      <c r="AS121" s="130"/>
      <c r="AT121" s="130"/>
    </row>
    <row r="122" customFormat="false" ht="15" hidden="false" customHeight="true" outlineLevel="0" collapsed="false">
      <c r="A122" s="51" t="str">
        <f aca="false">IF(ISERROR(VLOOKUP($L122,'nCino | Field Mappings'!$C:$M,1,FALSE())), "No", "Yes")</f>
        <v>Yes</v>
      </c>
      <c r="D122" s="79" t="n">
        <v>118</v>
      </c>
      <c r="E122" s="104" t="s">
        <v>2912</v>
      </c>
      <c r="F122" s="94" t="s">
        <v>2913</v>
      </c>
      <c r="G122" s="127" t="s">
        <v>2952</v>
      </c>
      <c r="H122" s="96" t="s">
        <v>50</v>
      </c>
      <c r="I122" s="96" t="s">
        <v>49</v>
      </c>
      <c r="J122" s="97" t="s">
        <v>3091</v>
      </c>
      <c r="K122" s="118" t="s">
        <v>782</v>
      </c>
      <c r="L122" s="98" t="str">
        <f aca="false">_xlfn.CONCAT(I122,".",K122)</f>
        <v>LLC_BI__Loan__c.CCS_Signatory_1__c</v>
      </c>
      <c r="M122" s="98" t="s">
        <v>3092</v>
      </c>
      <c r="N122" s="214" t="s">
        <v>2932</v>
      </c>
      <c r="O122" s="215" t="n">
        <v>18</v>
      </c>
      <c r="P122" s="216"/>
      <c r="Q122" s="130"/>
      <c r="R122" s="130"/>
      <c r="S122" s="130"/>
      <c r="T122" s="130"/>
      <c r="U122" s="130"/>
      <c r="V122" s="130"/>
      <c r="W122" s="130"/>
      <c r="X122" s="130"/>
      <c r="Y122" s="130"/>
      <c r="Z122" s="130"/>
      <c r="AA122" s="130"/>
      <c r="AB122" s="130"/>
      <c r="AC122" s="130"/>
      <c r="AD122" s="130"/>
      <c r="AE122" s="130"/>
      <c r="AF122" s="130"/>
      <c r="AG122" s="105" t="s">
        <v>2914</v>
      </c>
      <c r="AH122" s="130"/>
      <c r="AI122" s="105" t="s">
        <v>2916</v>
      </c>
      <c r="AJ122" s="130"/>
      <c r="AK122" s="130"/>
      <c r="AL122" s="105" t="s">
        <v>2916</v>
      </c>
      <c r="AM122" s="130"/>
      <c r="AN122" s="130"/>
      <c r="AO122" s="130"/>
      <c r="AP122" s="130"/>
      <c r="AQ122" s="130"/>
      <c r="AR122" s="130"/>
      <c r="AS122" s="130"/>
      <c r="AT122" s="130"/>
    </row>
    <row r="123" customFormat="false" ht="15" hidden="false" customHeight="true" outlineLevel="0" collapsed="false">
      <c r="A123" s="51" t="str">
        <f aca="false">IF(ISERROR(VLOOKUP($L123,'nCino | Field Mappings'!$C:$M,1,FALSE())), "No", "Yes")</f>
        <v>Yes</v>
      </c>
      <c r="D123" s="79" t="n">
        <v>119</v>
      </c>
      <c r="E123" s="104" t="s">
        <v>2912</v>
      </c>
      <c r="F123" s="94" t="s">
        <v>2913</v>
      </c>
      <c r="G123" s="127" t="s">
        <v>2952</v>
      </c>
      <c r="H123" s="96" t="s">
        <v>50</v>
      </c>
      <c r="I123" s="96" t="s">
        <v>49</v>
      </c>
      <c r="J123" s="97" t="s">
        <v>3093</v>
      </c>
      <c r="K123" s="118" t="s">
        <v>785</v>
      </c>
      <c r="L123" s="98" t="str">
        <f aca="false">_xlfn.CONCAT(I123,".",K123)</f>
        <v>LLC_BI__Loan__c.CCS_Signatory_2__c</v>
      </c>
      <c r="M123" s="98" t="s">
        <v>3094</v>
      </c>
      <c r="N123" s="214" t="s">
        <v>2932</v>
      </c>
      <c r="O123" s="179" t="n">
        <v>18</v>
      </c>
      <c r="P123" s="216"/>
      <c r="Q123" s="130"/>
      <c r="R123" s="130"/>
      <c r="S123" s="130"/>
      <c r="T123" s="130"/>
      <c r="U123" s="130"/>
      <c r="V123" s="130"/>
      <c r="W123" s="130"/>
      <c r="X123" s="130"/>
      <c r="Y123" s="130"/>
      <c r="Z123" s="130"/>
      <c r="AA123" s="130"/>
      <c r="AB123" s="130"/>
      <c r="AC123" s="130"/>
      <c r="AD123" s="130"/>
      <c r="AE123" s="130"/>
      <c r="AF123" s="130"/>
      <c r="AG123" s="105" t="s">
        <v>2914</v>
      </c>
      <c r="AH123" s="130"/>
      <c r="AI123" s="105" t="s">
        <v>2916</v>
      </c>
      <c r="AJ123" s="130"/>
      <c r="AK123" s="130"/>
      <c r="AL123" s="105" t="s">
        <v>2916</v>
      </c>
      <c r="AM123" s="130"/>
      <c r="AN123" s="130"/>
      <c r="AO123" s="130"/>
      <c r="AP123" s="130"/>
      <c r="AQ123" s="130"/>
      <c r="AR123" s="130"/>
      <c r="AS123" s="130"/>
      <c r="AT123" s="130"/>
    </row>
    <row r="124" customFormat="false" ht="15" hidden="false" customHeight="true" outlineLevel="0" collapsed="false">
      <c r="A124" s="51" t="str">
        <f aca="false">IF(ISERROR(VLOOKUP($L124,'nCino | Field Mappings'!$C:$M,1,FALSE())), "No", "Yes")</f>
        <v>Yes</v>
      </c>
      <c r="D124" s="79" t="n">
        <v>120</v>
      </c>
      <c r="E124" s="104" t="s">
        <v>2912</v>
      </c>
      <c r="F124" s="94" t="s">
        <v>2913</v>
      </c>
      <c r="G124" s="127" t="s">
        <v>2952</v>
      </c>
      <c r="H124" s="96" t="s">
        <v>50</v>
      </c>
      <c r="I124" s="96" t="s">
        <v>49</v>
      </c>
      <c r="J124" s="97" t="s">
        <v>3095</v>
      </c>
      <c r="K124" s="118" t="s">
        <v>788</v>
      </c>
      <c r="L124" s="98" t="str">
        <f aca="false">_xlfn.CONCAT(I124,".",K124)</f>
        <v>LLC_BI__Loan__c.CCS_Signatory_3__c</v>
      </c>
      <c r="M124" s="98" t="s">
        <v>3096</v>
      </c>
      <c r="N124" s="214" t="s">
        <v>2932</v>
      </c>
      <c r="O124" s="179" t="n">
        <v>18</v>
      </c>
      <c r="P124" s="216"/>
      <c r="Q124" s="130"/>
      <c r="R124" s="130"/>
      <c r="S124" s="130"/>
      <c r="T124" s="130"/>
      <c r="U124" s="130"/>
      <c r="V124" s="130"/>
      <c r="W124" s="130"/>
      <c r="X124" s="130"/>
      <c r="Y124" s="130"/>
      <c r="Z124" s="130"/>
      <c r="AA124" s="130"/>
      <c r="AB124" s="130"/>
      <c r="AC124" s="130"/>
      <c r="AD124" s="130"/>
      <c r="AE124" s="130"/>
      <c r="AF124" s="130"/>
      <c r="AG124" s="105" t="s">
        <v>2914</v>
      </c>
      <c r="AH124" s="130"/>
      <c r="AI124" s="105" t="s">
        <v>2916</v>
      </c>
      <c r="AJ124" s="130"/>
      <c r="AK124" s="130"/>
      <c r="AL124" s="105" t="s">
        <v>2916</v>
      </c>
      <c r="AM124" s="130"/>
      <c r="AN124" s="130"/>
      <c r="AO124" s="130"/>
      <c r="AP124" s="130"/>
      <c r="AQ124" s="130"/>
      <c r="AR124" s="130"/>
      <c r="AS124" s="130"/>
      <c r="AT124" s="130"/>
    </row>
    <row r="125" customFormat="false" ht="15" hidden="false" customHeight="true" outlineLevel="0" collapsed="false">
      <c r="A125" s="51" t="str">
        <f aca="false">IF(ISERROR(VLOOKUP($L125,'nCino | Field Mappings'!$C:$M,1,FALSE())), "No", "Yes")</f>
        <v>Yes</v>
      </c>
      <c r="D125" s="79" t="n">
        <v>121</v>
      </c>
      <c r="E125" s="104" t="s">
        <v>2912</v>
      </c>
      <c r="F125" s="94" t="s">
        <v>2913</v>
      </c>
      <c r="G125" s="127" t="s">
        <v>2952</v>
      </c>
      <c r="H125" s="96" t="s">
        <v>50</v>
      </c>
      <c r="I125" s="96" t="s">
        <v>49</v>
      </c>
      <c r="J125" s="97" t="s">
        <v>3097</v>
      </c>
      <c r="K125" s="118" t="s">
        <v>791</v>
      </c>
      <c r="L125" s="98" t="str">
        <f aca="false">_xlfn.CONCAT(I125,".",K125)</f>
        <v>LLC_BI__Loan__c.CCS_Signatory_4__c</v>
      </c>
      <c r="M125" s="98" t="s">
        <v>3098</v>
      </c>
      <c r="N125" s="221" t="s">
        <v>2932</v>
      </c>
      <c r="O125" s="153" t="n">
        <v>18</v>
      </c>
      <c r="P125" s="216"/>
      <c r="Q125" s="130"/>
      <c r="R125" s="130"/>
      <c r="S125" s="130"/>
      <c r="T125" s="130"/>
      <c r="U125" s="130"/>
      <c r="V125" s="130"/>
      <c r="W125" s="130"/>
      <c r="X125" s="130"/>
      <c r="Y125" s="130"/>
      <c r="Z125" s="130"/>
      <c r="AA125" s="130"/>
      <c r="AB125" s="130"/>
      <c r="AC125" s="130"/>
      <c r="AD125" s="130"/>
      <c r="AE125" s="130"/>
      <c r="AF125" s="130"/>
      <c r="AG125" s="105" t="s">
        <v>2914</v>
      </c>
      <c r="AH125" s="130"/>
      <c r="AI125" s="105" t="s">
        <v>2916</v>
      </c>
      <c r="AJ125" s="130"/>
      <c r="AK125" s="130"/>
      <c r="AL125" s="105" t="s">
        <v>2916</v>
      </c>
      <c r="AM125" s="130"/>
      <c r="AN125" s="130"/>
      <c r="AO125" s="130"/>
      <c r="AP125" s="130"/>
      <c r="AQ125" s="130"/>
      <c r="AR125" s="130"/>
      <c r="AS125" s="130"/>
      <c r="AT125" s="130"/>
    </row>
    <row r="126" customFormat="false" ht="15" hidden="false" customHeight="true" outlineLevel="0" collapsed="false">
      <c r="A126" s="51" t="str">
        <f aca="false">IF(ISERROR(VLOOKUP($L126,'nCino | Field Mappings'!$C:$M,1,FALSE())), "No", "Yes")</f>
        <v>Yes</v>
      </c>
      <c r="D126" s="79" t="n">
        <v>122</v>
      </c>
      <c r="E126" s="104"/>
      <c r="F126" s="94" t="s">
        <v>2913</v>
      </c>
      <c r="G126" s="127" t="s">
        <v>2952</v>
      </c>
      <c r="H126" s="96" t="s">
        <v>50</v>
      </c>
      <c r="I126" s="96" t="s">
        <v>49</v>
      </c>
      <c r="J126" s="97" t="s">
        <v>3099</v>
      </c>
      <c r="K126" s="118" t="s">
        <v>803</v>
      </c>
      <c r="L126" s="104" t="str">
        <f aca="false">_xlfn.CONCAT(I126,".",K126)</f>
        <v>LLC_BI__Loan__c.CCS_Specific_1_Date__c</v>
      </c>
      <c r="M126" s="98" t="s">
        <v>3100</v>
      </c>
      <c r="N126" s="221" t="s">
        <v>1</v>
      </c>
      <c r="O126" s="220"/>
      <c r="P126" s="216"/>
      <c r="Q126" s="130"/>
      <c r="R126" s="130"/>
      <c r="S126" s="130"/>
      <c r="T126" s="130"/>
      <c r="U126" s="130"/>
      <c r="V126" s="130"/>
      <c r="W126" s="130"/>
      <c r="X126" s="130"/>
      <c r="Y126" s="130"/>
      <c r="Z126" s="130"/>
      <c r="AA126" s="130"/>
      <c r="AB126" s="130"/>
      <c r="AC126" s="130"/>
      <c r="AD126" s="130"/>
      <c r="AE126" s="130"/>
      <c r="AF126" s="130"/>
      <c r="AG126" s="105" t="s">
        <v>2914</v>
      </c>
      <c r="AH126" s="130"/>
      <c r="AI126" s="105" t="s">
        <v>2916</v>
      </c>
      <c r="AJ126" s="130"/>
      <c r="AK126" s="130"/>
      <c r="AL126" s="105" t="s">
        <v>2916</v>
      </c>
      <c r="AM126" s="130"/>
      <c r="AN126" s="130"/>
      <c r="AO126" s="130"/>
      <c r="AP126" s="130"/>
      <c r="AQ126" s="130"/>
      <c r="AR126" s="130"/>
      <c r="AS126" s="130"/>
      <c r="AT126" s="130"/>
    </row>
    <row r="127" customFormat="false" ht="15" hidden="false" customHeight="true" outlineLevel="0" collapsed="false">
      <c r="A127" s="51" t="str">
        <f aca="false">IF(ISERROR(VLOOKUP($L127,'nCino | Field Mappings'!$C:$M,1,FALSE())), "No", "Yes")</f>
        <v>Yes</v>
      </c>
      <c r="D127" s="79" t="n">
        <v>123</v>
      </c>
      <c r="E127" s="104"/>
      <c r="F127" s="94" t="s">
        <v>2913</v>
      </c>
      <c r="G127" s="127" t="s">
        <v>2952</v>
      </c>
      <c r="H127" s="96" t="s">
        <v>50</v>
      </c>
      <c r="I127" s="96" t="s">
        <v>49</v>
      </c>
      <c r="J127" s="97" t="s">
        <v>3101</v>
      </c>
      <c r="K127" s="118" t="s">
        <v>806</v>
      </c>
      <c r="L127" s="98" t="str">
        <f aca="false">_xlfn.CONCAT(I127,".",K127)</f>
        <v>LLC_BI__Loan__c.CCS_Specific_1_Number_of_Years__c</v>
      </c>
      <c r="M127" s="98" t="s">
        <v>3102</v>
      </c>
      <c r="N127" s="221" t="s">
        <v>2948</v>
      </c>
      <c r="O127" s="220" t="n">
        <v>18</v>
      </c>
      <c r="P127" s="216" t="n">
        <v>0</v>
      </c>
      <c r="Q127" s="130"/>
      <c r="R127" s="130"/>
      <c r="S127" s="130"/>
      <c r="T127" s="130"/>
      <c r="U127" s="130"/>
      <c r="V127" s="130"/>
      <c r="W127" s="130"/>
      <c r="X127" s="130"/>
      <c r="Y127" s="130"/>
      <c r="Z127" s="130"/>
      <c r="AA127" s="130"/>
      <c r="AB127" s="130"/>
      <c r="AC127" s="130"/>
      <c r="AD127" s="130"/>
      <c r="AE127" s="130"/>
      <c r="AF127" s="130"/>
      <c r="AG127" s="105" t="s">
        <v>2914</v>
      </c>
      <c r="AH127" s="130"/>
      <c r="AI127" s="105" t="s">
        <v>2916</v>
      </c>
      <c r="AJ127" s="130"/>
      <c r="AK127" s="130"/>
      <c r="AL127" s="105" t="s">
        <v>2916</v>
      </c>
      <c r="AM127" s="130"/>
      <c r="AN127" s="130"/>
      <c r="AO127" s="130"/>
      <c r="AP127" s="130"/>
      <c r="AQ127" s="130"/>
      <c r="AR127" s="130"/>
      <c r="AS127" s="130"/>
      <c r="AT127" s="130"/>
    </row>
    <row r="128" customFormat="false" ht="15" hidden="false" customHeight="true" outlineLevel="0" collapsed="false">
      <c r="A128" s="51" t="str">
        <f aca="false">IF(ISERROR(VLOOKUP($L128,'nCino | Field Mappings'!$C:$M,1,FALSE())), "No", "Yes")</f>
        <v>Yes</v>
      </c>
      <c r="D128" s="79" t="n">
        <v>124</v>
      </c>
      <c r="E128" s="104"/>
      <c r="F128" s="94" t="s">
        <v>2913</v>
      </c>
      <c r="G128" s="127" t="s">
        <v>2952</v>
      </c>
      <c r="H128" s="96" t="s">
        <v>50</v>
      </c>
      <c r="I128" s="96" t="s">
        <v>49</v>
      </c>
      <c r="J128" s="97" t="s">
        <v>810</v>
      </c>
      <c r="K128" s="118" t="s">
        <v>809</v>
      </c>
      <c r="L128" s="98" t="str">
        <f aca="false">_xlfn.CONCAT(I128,".",K128)</f>
        <v>LLC_BI__Loan__c.CCS_Specific_1_Period_End__c</v>
      </c>
      <c r="M128" s="98" t="s">
        <v>3103</v>
      </c>
      <c r="N128" s="221" t="s">
        <v>2929</v>
      </c>
      <c r="O128" s="104" t="s">
        <v>2930</v>
      </c>
      <c r="P128" s="216"/>
      <c r="Q128" s="130"/>
      <c r="R128" s="130"/>
      <c r="S128" s="130"/>
      <c r="T128" s="130"/>
      <c r="U128" s="130"/>
      <c r="V128" s="130"/>
      <c r="W128" s="130"/>
      <c r="X128" s="130"/>
      <c r="Y128" s="130"/>
      <c r="Z128" s="130"/>
      <c r="AA128" s="130"/>
      <c r="AB128" s="130"/>
      <c r="AC128" s="130"/>
      <c r="AD128" s="130"/>
      <c r="AE128" s="130"/>
      <c r="AF128" s="130"/>
      <c r="AG128" s="105" t="s">
        <v>2914</v>
      </c>
      <c r="AH128" s="130"/>
      <c r="AI128" s="105" t="s">
        <v>2916</v>
      </c>
      <c r="AJ128" s="130"/>
      <c r="AK128" s="130"/>
      <c r="AL128" s="219" t="s">
        <v>2916</v>
      </c>
      <c r="AM128" s="130"/>
      <c r="AN128" s="130"/>
      <c r="AO128" s="130"/>
      <c r="AP128" s="130"/>
      <c r="AQ128" s="130"/>
      <c r="AR128" s="130"/>
      <c r="AS128" s="130"/>
      <c r="AT128" s="130"/>
    </row>
    <row r="129" customFormat="false" ht="15" hidden="false" customHeight="true" outlineLevel="0" collapsed="false">
      <c r="A129" s="51" t="str">
        <f aca="false">IF(ISERROR(VLOOKUP($L129,'nCino | Field Mappings'!$C:$M,1,FALSE())), "No", "Yes")</f>
        <v>Yes</v>
      </c>
      <c r="D129" s="79" t="n">
        <v>125</v>
      </c>
      <c r="E129" s="104"/>
      <c r="F129" s="94" t="s">
        <v>2913</v>
      </c>
      <c r="G129" s="127" t="s">
        <v>2952</v>
      </c>
      <c r="H129" s="96" t="s">
        <v>50</v>
      </c>
      <c r="I129" s="96" t="s">
        <v>49</v>
      </c>
      <c r="J129" s="97" t="s">
        <v>3104</v>
      </c>
      <c r="K129" s="118" t="s">
        <v>812</v>
      </c>
      <c r="L129" s="104" t="str">
        <f aca="false">_xlfn.CONCAT(I129,".",K129)</f>
        <v>LLC_BI__Loan__c.CCS_Specific_2_Date__c</v>
      </c>
      <c r="M129" s="98" t="s">
        <v>3105</v>
      </c>
      <c r="N129" s="214" t="s">
        <v>1</v>
      </c>
      <c r="O129" s="216"/>
      <c r="P129" s="216"/>
      <c r="Q129" s="130"/>
      <c r="R129" s="130"/>
      <c r="S129" s="130"/>
      <c r="T129" s="130"/>
      <c r="U129" s="130"/>
      <c r="V129" s="130"/>
      <c r="W129" s="130"/>
      <c r="X129" s="130"/>
      <c r="Y129" s="130"/>
      <c r="Z129" s="130"/>
      <c r="AA129" s="130"/>
      <c r="AB129" s="130"/>
      <c r="AC129" s="130"/>
      <c r="AD129" s="130"/>
      <c r="AE129" s="130"/>
      <c r="AF129" s="130"/>
      <c r="AG129" s="105" t="s">
        <v>2914</v>
      </c>
      <c r="AH129" s="130"/>
      <c r="AI129" s="105" t="s">
        <v>2916</v>
      </c>
      <c r="AJ129" s="130"/>
      <c r="AK129" s="130"/>
      <c r="AL129" s="105" t="s">
        <v>2916</v>
      </c>
      <c r="AM129" s="130"/>
      <c r="AN129" s="130"/>
      <c r="AO129" s="130"/>
      <c r="AP129" s="130"/>
      <c r="AQ129" s="130"/>
      <c r="AR129" s="130"/>
      <c r="AS129" s="130"/>
      <c r="AT129" s="130"/>
    </row>
    <row r="130" customFormat="false" ht="15" hidden="false" customHeight="true" outlineLevel="0" collapsed="false">
      <c r="A130" s="51" t="str">
        <f aca="false">IF(ISERROR(VLOOKUP($L130,'nCino | Field Mappings'!$C:$M,1,FALSE())), "No", "Yes")</f>
        <v>Yes</v>
      </c>
      <c r="D130" s="79" t="n">
        <v>126</v>
      </c>
      <c r="E130" s="104"/>
      <c r="F130" s="94" t="s">
        <v>2913</v>
      </c>
      <c r="G130" s="127" t="s">
        <v>2952</v>
      </c>
      <c r="H130" s="96" t="s">
        <v>50</v>
      </c>
      <c r="I130" s="96" t="s">
        <v>49</v>
      </c>
      <c r="J130" s="97" t="s">
        <v>3106</v>
      </c>
      <c r="K130" s="118" t="s">
        <v>815</v>
      </c>
      <c r="L130" s="98" t="str">
        <f aca="false">_xlfn.CONCAT(I130,".",K130)</f>
        <v>LLC_BI__Loan__c.CCS_Specific_2_Number_of_Years__c</v>
      </c>
      <c r="M130" s="98" t="s">
        <v>3107</v>
      </c>
      <c r="N130" s="214" t="s">
        <v>2948</v>
      </c>
      <c r="O130" s="216" t="n">
        <v>18</v>
      </c>
      <c r="P130" s="216" t="n">
        <v>0</v>
      </c>
      <c r="Q130" s="130"/>
      <c r="R130" s="130"/>
      <c r="S130" s="130"/>
      <c r="T130" s="130"/>
      <c r="U130" s="130"/>
      <c r="V130" s="130"/>
      <c r="W130" s="130"/>
      <c r="X130" s="130"/>
      <c r="Y130" s="130"/>
      <c r="Z130" s="130"/>
      <c r="AA130" s="130"/>
      <c r="AB130" s="130"/>
      <c r="AC130" s="130"/>
      <c r="AD130" s="130"/>
      <c r="AE130" s="130"/>
      <c r="AF130" s="130"/>
      <c r="AG130" s="105" t="s">
        <v>2914</v>
      </c>
      <c r="AH130" s="130"/>
      <c r="AI130" s="105" t="s">
        <v>2916</v>
      </c>
      <c r="AJ130" s="130"/>
      <c r="AK130" s="130"/>
      <c r="AL130" s="105" t="s">
        <v>2916</v>
      </c>
      <c r="AM130" s="130"/>
      <c r="AN130" s="130"/>
      <c r="AO130" s="130"/>
      <c r="AP130" s="130"/>
      <c r="AQ130" s="130"/>
      <c r="AR130" s="130"/>
      <c r="AS130" s="130"/>
      <c r="AT130" s="130"/>
    </row>
    <row r="131" customFormat="false" ht="15" hidden="false" customHeight="true" outlineLevel="0" collapsed="false">
      <c r="A131" s="51" t="str">
        <f aca="false">IF(ISERROR(VLOOKUP($L131,'nCino | Field Mappings'!$C:$M,1,FALSE())), "No", "Yes")</f>
        <v>Yes</v>
      </c>
      <c r="D131" s="79" t="n">
        <v>127</v>
      </c>
      <c r="E131" s="104"/>
      <c r="F131" s="94" t="s">
        <v>2913</v>
      </c>
      <c r="G131" s="127" t="s">
        <v>2952</v>
      </c>
      <c r="H131" s="96" t="s">
        <v>50</v>
      </c>
      <c r="I131" s="96" t="s">
        <v>49</v>
      </c>
      <c r="J131" s="97" t="s">
        <v>819</v>
      </c>
      <c r="K131" s="118" t="s">
        <v>818</v>
      </c>
      <c r="L131" s="98" t="str">
        <f aca="false">_xlfn.CONCAT(I131,".",K131)</f>
        <v>LLC_BI__Loan__c.CCS_Specific_2_Period_End__c</v>
      </c>
      <c r="M131" s="98" t="s">
        <v>3108</v>
      </c>
      <c r="N131" s="214" t="s">
        <v>2929</v>
      </c>
      <c r="O131" s="93" t="s">
        <v>2930</v>
      </c>
      <c r="P131" s="216"/>
      <c r="Q131" s="130"/>
      <c r="R131" s="130"/>
      <c r="S131" s="130"/>
      <c r="T131" s="130"/>
      <c r="U131" s="130"/>
      <c r="V131" s="130"/>
      <c r="W131" s="130"/>
      <c r="X131" s="130"/>
      <c r="Y131" s="130"/>
      <c r="Z131" s="130"/>
      <c r="AA131" s="130"/>
      <c r="AB131" s="130"/>
      <c r="AC131" s="130"/>
      <c r="AD131" s="130"/>
      <c r="AE131" s="130"/>
      <c r="AF131" s="130"/>
      <c r="AG131" s="105" t="s">
        <v>2914</v>
      </c>
      <c r="AH131" s="130"/>
      <c r="AI131" s="105" t="s">
        <v>2916</v>
      </c>
      <c r="AJ131" s="130"/>
      <c r="AK131" s="130"/>
      <c r="AL131" s="219" t="s">
        <v>2916</v>
      </c>
      <c r="AM131" s="130"/>
      <c r="AN131" s="130"/>
      <c r="AO131" s="130"/>
      <c r="AP131" s="130"/>
      <c r="AQ131" s="130"/>
      <c r="AR131" s="130"/>
      <c r="AS131" s="130"/>
      <c r="AT131" s="130"/>
    </row>
    <row r="132" customFormat="false" ht="15" hidden="false" customHeight="true" outlineLevel="0" collapsed="false">
      <c r="A132" s="51" t="str">
        <f aca="false">IF(ISERROR(VLOOKUP($L132,'nCino | Field Mappings'!$C:$M,1,FALSE())), "No", "Yes")</f>
        <v>Yes</v>
      </c>
      <c r="D132" s="79" t="n">
        <v>128</v>
      </c>
      <c r="E132" s="104"/>
      <c r="F132" s="94" t="s">
        <v>2913</v>
      </c>
      <c r="G132" s="127" t="s">
        <v>2952</v>
      </c>
      <c r="H132" s="96" t="s">
        <v>50</v>
      </c>
      <c r="I132" s="96" t="s">
        <v>49</v>
      </c>
      <c r="J132" s="124" t="s">
        <v>825</v>
      </c>
      <c r="K132" s="133" t="s">
        <v>824</v>
      </c>
      <c r="L132" s="222" t="str">
        <f aca="false">_xlfn.CONCAT(I132,".",K132)</f>
        <v>LLC_BI__Loan__c.CCS_Standard_Rate__c</v>
      </c>
      <c r="M132" s="222" t="s">
        <v>3109</v>
      </c>
      <c r="N132" s="223" t="s">
        <v>2967</v>
      </c>
      <c r="O132" s="224" t="n">
        <v>16</v>
      </c>
      <c r="P132" s="224" t="n">
        <v>2</v>
      </c>
      <c r="Q132" s="225"/>
      <c r="R132" s="225"/>
      <c r="S132" s="225"/>
      <c r="T132" s="225"/>
      <c r="U132" s="225"/>
      <c r="V132" s="225"/>
      <c r="W132" s="225"/>
      <c r="X132" s="225"/>
      <c r="Y132" s="225"/>
      <c r="Z132" s="225"/>
      <c r="AA132" s="225"/>
      <c r="AB132" s="225"/>
      <c r="AC132" s="225"/>
      <c r="AD132" s="225"/>
      <c r="AE132" s="225"/>
      <c r="AF132" s="225"/>
      <c r="AG132" s="226" t="s">
        <v>2914</v>
      </c>
      <c r="AH132" s="225"/>
      <c r="AI132" s="226" t="s">
        <v>2916</v>
      </c>
      <c r="AJ132" s="225"/>
      <c r="AK132" s="225"/>
      <c r="AL132" s="105" t="s">
        <v>2916</v>
      </c>
      <c r="AM132" s="225"/>
      <c r="AN132" s="225"/>
      <c r="AO132" s="225"/>
      <c r="AP132" s="225"/>
      <c r="AQ132" s="225"/>
      <c r="AR132" s="225"/>
      <c r="AS132" s="225"/>
      <c r="AT132" s="225"/>
    </row>
    <row r="133" customFormat="false" ht="15" hidden="false" customHeight="true" outlineLevel="0" collapsed="false">
      <c r="A133" s="51" t="str">
        <f aca="false">IF(ISERROR(VLOOKUP($L133,'nCino | Field Mappings'!$C:$M,1,FALSE())), "No", "Yes")</f>
        <v>Yes</v>
      </c>
      <c r="D133" s="79" t="n">
        <v>129</v>
      </c>
      <c r="E133" s="93"/>
      <c r="F133" s="227" t="s">
        <v>2913</v>
      </c>
      <c r="G133" s="228" t="s">
        <v>2952</v>
      </c>
      <c r="H133" s="95" t="s">
        <v>50</v>
      </c>
      <c r="I133" s="95" t="s">
        <v>49</v>
      </c>
      <c r="J133" s="229" t="s">
        <v>822</v>
      </c>
      <c r="K133" s="118" t="s">
        <v>821</v>
      </c>
      <c r="L133" s="230" t="str">
        <f aca="false">_xlfn.CONCAT(I133,".",K133)</f>
        <v>LLC_BI__Loan__c.CCS_Standard_Matrix_Pricing_Margin__c</v>
      </c>
      <c r="M133" s="192" t="s">
        <v>3110</v>
      </c>
      <c r="N133" s="221" t="s">
        <v>2967</v>
      </c>
      <c r="O133" s="216" t="n">
        <v>16</v>
      </c>
      <c r="P133" s="216" t="n">
        <v>2</v>
      </c>
      <c r="Q133" s="130"/>
      <c r="R133" s="130"/>
      <c r="S133" s="130"/>
      <c r="T133" s="130"/>
      <c r="U133" s="130"/>
      <c r="V133" s="130"/>
      <c r="W133" s="130"/>
      <c r="X133" s="130"/>
      <c r="Y133" s="130"/>
      <c r="Z133" s="130"/>
      <c r="AA133" s="130"/>
      <c r="AB133" s="130"/>
      <c r="AC133" s="130"/>
      <c r="AD133" s="130"/>
      <c r="AE133" s="130"/>
      <c r="AF133" s="130"/>
      <c r="AG133" s="219" t="s">
        <v>2914</v>
      </c>
      <c r="AH133" s="130"/>
      <c r="AI133" s="219" t="s">
        <v>2916</v>
      </c>
      <c r="AJ133" s="130"/>
      <c r="AK133" s="130"/>
      <c r="AL133" s="105" t="s">
        <v>2916</v>
      </c>
      <c r="AM133" s="130"/>
      <c r="AN133" s="130"/>
      <c r="AO133" s="130"/>
      <c r="AP133" s="130"/>
      <c r="AQ133" s="130"/>
      <c r="AR133" s="130"/>
      <c r="AS133" s="130"/>
      <c r="AT133" s="130"/>
    </row>
    <row r="134" customFormat="false" ht="15" hidden="false" customHeight="true" outlineLevel="0" collapsed="false">
      <c r="A134" s="51" t="str">
        <f aca="false">IF(ISERROR(VLOOKUP($L134,'nCino | Field Mappings'!$C:$M,1,FALSE())), "No", "Yes")</f>
        <v>Yes</v>
      </c>
      <c r="D134" s="79" t="n">
        <v>130</v>
      </c>
      <c r="E134" s="231"/>
      <c r="F134" s="227" t="s">
        <v>2913</v>
      </c>
      <c r="G134" s="228" t="s">
        <v>2952</v>
      </c>
      <c r="H134" s="232" t="s">
        <v>50</v>
      </c>
      <c r="I134" s="232" t="s">
        <v>49</v>
      </c>
      <c r="J134" s="233" t="s">
        <v>831</v>
      </c>
      <c r="K134" s="143" t="s">
        <v>830</v>
      </c>
      <c r="L134" s="230" t="str">
        <f aca="false">_xlfn.CONCAT(I134,".",K134)</f>
        <v>LLC_BI__Loan__c.CCS_Step_Option__c</v>
      </c>
      <c r="M134" s="99" t="s">
        <v>3111</v>
      </c>
      <c r="N134" s="221" t="s">
        <v>2929</v>
      </c>
      <c r="O134" s="234" t="s">
        <v>2930</v>
      </c>
      <c r="P134" s="215"/>
      <c r="Q134" s="149"/>
      <c r="R134" s="149"/>
      <c r="S134" s="149"/>
      <c r="T134" s="149"/>
      <c r="U134" s="149"/>
      <c r="V134" s="149"/>
      <c r="W134" s="149"/>
      <c r="X134" s="149"/>
      <c r="Y134" s="149"/>
      <c r="Z134" s="149"/>
      <c r="AA134" s="149"/>
      <c r="AB134" s="149"/>
      <c r="AC134" s="149"/>
      <c r="AD134" s="149"/>
      <c r="AE134" s="149"/>
      <c r="AF134" s="149"/>
      <c r="AG134" s="235" t="s">
        <v>2914</v>
      </c>
      <c r="AH134" s="149"/>
      <c r="AI134" s="235" t="s">
        <v>2916</v>
      </c>
      <c r="AJ134" s="149"/>
      <c r="AK134" s="149"/>
      <c r="AL134" s="235" t="s">
        <v>2916</v>
      </c>
      <c r="AM134" s="149"/>
      <c r="AN134" s="149"/>
      <c r="AO134" s="149"/>
      <c r="AP134" s="149"/>
      <c r="AQ134" s="149"/>
      <c r="AR134" s="149"/>
      <c r="AS134" s="149"/>
      <c r="AT134" s="149"/>
    </row>
    <row r="135" customFormat="false" ht="15" hidden="false" customHeight="true" outlineLevel="0" collapsed="false">
      <c r="A135" s="51" t="str">
        <f aca="false">IF(ISERROR(VLOOKUP($L135,'nCino | Field Mappings'!$C:$M,1,FALSE())), "No", "Yes")</f>
        <v>Yes</v>
      </c>
      <c r="D135" s="79" t="n">
        <v>131</v>
      </c>
      <c r="E135" s="231"/>
      <c r="F135" s="227" t="s">
        <v>2913</v>
      </c>
      <c r="G135" s="228" t="s">
        <v>2952</v>
      </c>
      <c r="H135" s="232" t="s">
        <v>50</v>
      </c>
      <c r="I135" s="232" t="s">
        <v>49</v>
      </c>
      <c r="J135" s="233" t="s">
        <v>828</v>
      </c>
      <c r="K135" s="143" t="s">
        <v>827</v>
      </c>
      <c r="L135" s="230" t="str">
        <f aca="false">_xlfn.CONCAT(I135,".",K135)</f>
        <v>LLC_BI__Loan__c.CCS_Step_Frequency__c</v>
      </c>
      <c r="M135" s="99" t="s">
        <v>3112</v>
      </c>
      <c r="N135" s="221" t="s">
        <v>2929</v>
      </c>
      <c r="O135" s="234" t="s">
        <v>2930</v>
      </c>
      <c r="P135" s="215"/>
      <c r="Q135" s="149"/>
      <c r="R135" s="149"/>
      <c r="S135" s="149"/>
      <c r="T135" s="149"/>
      <c r="U135" s="149"/>
      <c r="V135" s="149"/>
      <c r="W135" s="149"/>
      <c r="X135" s="149"/>
      <c r="Y135" s="149"/>
      <c r="Z135" s="149"/>
      <c r="AA135" s="149"/>
      <c r="AB135" s="149"/>
      <c r="AC135" s="149"/>
      <c r="AD135" s="149"/>
      <c r="AE135" s="149"/>
      <c r="AF135" s="149"/>
      <c r="AG135" s="235" t="s">
        <v>2914</v>
      </c>
      <c r="AH135" s="149"/>
      <c r="AI135" s="235" t="s">
        <v>2916</v>
      </c>
      <c r="AJ135" s="149"/>
      <c r="AK135" s="149"/>
      <c r="AL135" s="235" t="s">
        <v>2916</v>
      </c>
      <c r="AM135" s="149"/>
      <c r="AN135" s="149"/>
      <c r="AO135" s="149"/>
      <c r="AP135" s="149"/>
      <c r="AQ135" s="149"/>
      <c r="AR135" s="149"/>
      <c r="AS135" s="149"/>
      <c r="AT135" s="149"/>
    </row>
    <row r="136" customFormat="false" ht="15" hidden="false" customHeight="true" outlineLevel="0" collapsed="false">
      <c r="A136" s="51" t="str">
        <f aca="false">IF(ISERROR(VLOOKUP($L136,'nCino | Field Mappings'!$C:$M,1,FALSE())), "No", "Yes")</f>
        <v>Yes</v>
      </c>
      <c r="D136" s="79" t="n">
        <v>132</v>
      </c>
      <c r="E136" s="231"/>
      <c r="F136" s="227" t="s">
        <v>2913</v>
      </c>
      <c r="G136" s="228" t="s">
        <v>2952</v>
      </c>
      <c r="H136" s="232" t="s">
        <v>50</v>
      </c>
      <c r="I136" s="232" t="s">
        <v>49</v>
      </c>
      <c r="J136" s="233" t="s">
        <v>840</v>
      </c>
      <c r="K136" s="143" t="s">
        <v>839</v>
      </c>
      <c r="L136" s="230" t="str">
        <f aca="false">_xlfn.CONCAT(I136,".",K136)</f>
        <v>LLC_BI__Loan__c.CCS_Temporary_Limit_Amount__c</v>
      </c>
      <c r="M136" s="99" t="s">
        <v>3113</v>
      </c>
      <c r="N136" s="236" t="s">
        <v>2927</v>
      </c>
      <c r="O136" s="213" t="n">
        <v>16</v>
      </c>
      <c r="P136" s="213" t="n">
        <v>2</v>
      </c>
      <c r="Q136" s="237"/>
      <c r="R136" s="237"/>
      <c r="S136" s="237"/>
      <c r="T136" s="237"/>
      <c r="U136" s="237"/>
      <c r="V136" s="237"/>
      <c r="W136" s="237"/>
      <c r="X136" s="237"/>
      <c r="Y136" s="237"/>
      <c r="Z136" s="237"/>
      <c r="AA136" s="237"/>
      <c r="AB136" s="237"/>
      <c r="AC136" s="237"/>
      <c r="AD136" s="237"/>
      <c r="AE136" s="237"/>
      <c r="AF136" s="237"/>
      <c r="AG136" s="235" t="s">
        <v>2914</v>
      </c>
      <c r="AH136" s="237"/>
      <c r="AI136" s="235" t="s">
        <v>2916</v>
      </c>
      <c r="AJ136" s="237"/>
      <c r="AK136" s="237"/>
      <c r="AL136" s="105" t="s">
        <v>2916</v>
      </c>
      <c r="AM136" s="237"/>
      <c r="AN136" s="237"/>
      <c r="AO136" s="237"/>
      <c r="AP136" s="237"/>
      <c r="AQ136" s="237"/>
      <c r="AR136" s="237"/>
      <c r="AS136" s="237"/>
      <c r="AT136" s="237"/>
    </row>
    <row r="137" customFormat="false" ht="15" hidden="false" customHeight="true" outlineLevel="0" collapsed="false">
      <c r="A137" s="51" t="str">
        <f aca="false">IF(ISERROR(VLOOKUP($L137,'nCino | Field Mappings'!$C:$M,1,FALSE())), "No", "Yes")</f>
        <v>Yes</v>
      </c>
      <c r="D137" s="79" t="n">
        <v>133</v>
      </c>
      <c r="E137" s="231"/>
      <c r="F137" s="227" t="s">
        <v>2913</v>
      </c>
      <c r="G137" s="228" t="s">
        <v>2952</v>
      </c>
      <c r="H137" s="232" t="s">
        <v>50</v>
      </c>
      <c r="I137" s="232" t="s">
        <v>49</v>
      </c>
      <c r="J137" s="233" t="s">
        <v>843</v>
      </c>
      <c r="K137" s="143" t="s">
        <v>842</v>
      </c>
      <c r="L137" s="238" t="str">
        <f aca="false">_xlfn.CONCAT(I137,".",K137)</f>
        <v>LLC_BI__Loan__c.CCS_Temporary_Limit_Expiry_Date__c</v>
      </c>
      <c r="M137" s="99" t="s">
        <v>3114</v>
      </c>
      <c r="N137" s="236" t="s">
        <v>1</v>
      </c>
      <c r="O137" s="215"/>
      <c r="P137" s="215"/>
      <c r="Q137" s="237"/>
      <c r="R137" s="237"/>
      <c r="S137" s="237"/>
      <c r="T137" s="237"/>
      <c r="U137" s="237"/>
      <c r="V137" s="237"/>
      <c r="W137" s="237"/>
      <c r="X137" s="237"/>
      <c r="Y137" s="237"/>
      <c r="Z137" s="237"/>
      <c r="AA137" s="237"/>
      <c r="AB137" s="237"/>
      <c r="AC137" s="237"/>
      <c r="AD137" s="237"/>
      <c r="AE137" s="237"/>
      <c r="AF137" s="237"/>
      <c r="AG137" s="235" t="s">
        <v>2914</v>
      </c>
      <c r="AH137" s="237"/>
      <c r="AI137" s="235" t="s">
        <v>2916</v>
      </c>
      <c r="AJ137" s="237"/>
      <c r="AK137" s="237"/>
      <c r="AL137" s="105" t="s">
        <v>2916</v>
      </c>
      <c r="AM137" s="237"/>
      <c r="AN137" s="237"/>
      <c r="AO137" s="237"/>
      <c r="AP137" s="237"/>
      <c r="AQ137" s="237"/>
      <c r="AR137" s="237"/>
      <c r="AS137" s="237"/>
      <c r="AT137" s="237"/>
    </row>
    <row r="138" customFormat="false" ht="15" hidden="false" customHeight="true" outlineLevel="0" collapsed="false">
      <c r="A138" s="51" t="str">
        <f aca="false">IF(ISERROR(VLOOKUP($L138,'nCino | Field Mappings'!$C:$M,1,FALSE())), "No", "Yes")</f>
        <v>Yes</v>
      </c>
      <c r="D138" s="79" t="n">
        <v>134</v>
      </c>
      <c r="E138" s="231"/>
      <c r="F138" s="227" t="s">
        <v>2913</v>
      </c>
      <c r="G138" s="228" t="s">
        <v>2952</v>
      </c>
      <c r="H138" s="232" t="s">
        <v>50</v>
      </c>
      <c r="I138" s="232" t="s">
        <v>49</v>
      </c>
      <c r="J138" s="233" t="s">
        <v>846</v>
      </c>
      <c r="K138" s="143" t="s">
        <v>845</v>
      </c>
      <c r="L138" s="230" t="str">
        <f aca="false">_xlfn.CONCAT(I138,".",K138)</f>
        <v>LLC_BI__Loan__c.CCS_TenorRestriction__c</v>
      </c>
      <c r="M138" s="99" t="s">
        <v>3115</v>
      </c>
      <c r="N138" s="236" t="s">
        <v>2929</v>
      </c>
      <c r="O138" s="234" t="s">
        <v>2930</v>
      </c>
      <c r="P138" s="215"/>
      <c r="Q138" s="237"/>
      <c r="R138" s="237"/>
      <c r="S138" s="237"/>
      <c r="T138" s="237"/>
      <c r="U138" s="237"/>
      <c r="V138" s="237"/>
      <c r="W138" s="237"/>
      <c r="X138" s="237"/>
      <c r="Y138" s="237"/>
      <c r="Z138" s="237"/>
      <c r="AA138" s="237"/>
      <c r="AB138" s="237"/>
      <c r="AC138" s="237"/>
      <c r="AD138" s="237"/>
      <c r="AE138" s="237"/>
      <c r="AF138" s="237"/>
      <c r="AG138" s="235" t="s">
        <v>2914</v>
      </c>
      <c r="AH138" s="237"/>
      <c r="AI138" s="235" t="s">
        <v>2916</v>
      </c>
      <c r="AJ138" s="237"/>
      <c r="AK138" s="237"/>
      <c r="AL138" s="235" t="s">
        <v>2916</v>
      </c>
      <c r="AM138" s="237"/>
      <c r="AN138" s="237"/>
      <c r="AO138" s="237"/>
      <c r="AP138" s="237"/>
      <c r="AQ138" s="237"/>
      <c r="AR138" s="237"/>
      <c r="AS138" s="237"/>
      <c r="AT138" s="237"/>
    </row>
    <row r="139" customFormat="false" ht="15" hidden="false" customHeight="true" outlineLevel="0" collapsed="false">
      <c r="A139" s="51" t="str">
        <f aca="false">IF(ISERROR(VLOOKUP($L139,'nCino | Field Mappings'!$C:$M,1,FALSE())), "No", "Yes")</f>
        <v>Yes</v>
      </c>
      <c r="D139" s="79" t="n">
        <v>135</v>
      </c>
      <c r="E139" s="231"/>
      <c r="F139" s="227" t="s">
        <v>2913</v>
      </c>
      <c r="G139" s="228" t="s">
        <v>2952</v>
      </c>
      <c r="H139" s="232" t="s">
        <v>50</v>
      </c>
      <c r="I139" s="232" t="s">
        <v>49</v>
      </c>
      <c r="J139" s="233" t="s">
        <v>849</v>
      </c>
      <c r="K139" s="143" t="s">
        <v>848</v>
      </c>
      <c r="L139" s="230" t="str">
        <f aca="false">_xlfn.CONCAT(I139,".",K139)</f>
        <v>LLC_BI__Loan__c.CCS_Total_Exception_Proposed_Rate__c</v>
      </c>
      <c r="M139" s="99" t="s">
        <v>3116</v>
      </c>
      <c r="N139" s="221" t="s">
        <v>2967</v>
      </c>
      <c r="O139" s="215" t="n">
        <v>16</v>
      </c>
      <c r="P139" s="215" t="n">
        <v>2</v>
      </c>
      <c r="Q139" s="237"/>
      <c r="R139" s="237"/>
      <c r="S139" s="237"/>
      <c r="T139" s="237"/>
      <c r="U139" s="237"/>
      <c r="V139" s="237"/>
      <c r="W139" s="237"/>
      <c r="X139" s="237"/>
      <c r="Y139" s="237"/>
      <c r="Z139" s="237"/>
      <c r="AA139" s="237"/>
      <c r="AB139" s="237"/>
      <c r="AC139" s="237"/>
      <c r="AD139" s="237"/>
      <c r="AE139" s="237"/>
      <c r="AF139" s="237"/>
      <c r="AG139" s="235" t="s">
        <v>2914</v>
      </c>
      <c r="AH139" s="237"/>
      <c r="AI139" s="235" t="s">
        <v>2916</v>
      </c>
      <c r="AJ139" s="237"/>
      <c r="AK139" s="237"/>
      <c r="AL139" s="105" t="s">
        <v>2916</v>
      </c>
      <c r="AM139" s="237"/>
      <c r="AN139" s="237"/>
      <c r="AO139" s="237"/>
      <c r="AP139" s="237"/>
      <c r="AQ139" s="237"/>
      <c r="AR139" s="237"/>
      <c r="AS139" s="237"/>
      <c r="AT139" s="237"/>
    </row>
    <row r="140" customFormat="false" ht="15" hidden="false" customHeight="true" outlineLevel="0" collapsed="false">
      <c r="A140" s="51" t="str">
        <f aca="false">IF(ISERROR(VLOOKUP($L140,'nCino | Field Mappings'!$C:$M,1,FALSE())), "No", "Yes")</f>
        <v>Yes</v>
      </c>
      <c r="C140" s="0" t="s">
        <v>2914</v>
      </c>
      <c r="D140" s="154" t="n">
        <v>136</v>
      </c>
      <c r="E140" s="239" t="s">
        <v>2970</v>
      </c>
      <c r="F140" s="240" t="s">
        <v>2913</v>
      </c>
      <c r="G140" s="240" t="s">
        <v>2952</v>
      </c>
      <c r="H140" s="241" t="s">
        <v>50</v>
      </c>
      <c r="I140" s="241" t="s">
        <v>49</v>
      </c>
      <c r="J140" s="242" t="s">
        <v>849</v>
      </c>
      <c r="K140" s="243" t="s">
        <v>851</v>
      </c>
      <c r="L140" s="244" t="str">
        <f aca="false">_xlfn.CONCAT(I140,".",K140)</f>
        <v>LLC_BI__Loan__c.CCS_Total_Exception_Proposed_Rate_del__c</v>
      </c>
      <c r="M140" s="245" t="s">
        <v>3116</v>
      </c>
      <c r="N140" s="246" t="s">
        <v>3085</v>
      </c>
      <c r="O140" s="247" t="n">
        <v>16</v>
      </c>
      <c r="P140" s="247" t="n">
        <v>2</v>
      </c>
      <c r="Q140" s="248"/>
      <c r="R140" s="248"/>
      <c r="S140" s="248"/>
      <c r="T140" s="248"/>
      <c r="U140" s="248"/>
      <c r="V140" s="248"/>
      <c r="W140" s="248"/>
      <c r="X140" s="248"/>
      <c r="Y140" s="248"/>
      <c r="Z140" s="248"/>
      <c r="AA140" s="248"/>
      <c r="AB140" s="248"/>
      <c r="AC140" s="248"/>
      <c r="AD140" s="248"/>
      <c r="AE140" s="248"/>
      <c r="AF140" s="248"/>
      <c r="AG140" s="249" t="s">
        <v>2914</v>
      </c>
      <c r="AH140" s="248"/>
      <c r="AI140" s="249" t="s">
        <v>2916</v>
      </c>
      <c r="AJ140" s="248"/>
      <c r="AK140" s="248"/>
      <c r="AL140" s="211" t="s">
        <v>2916</v>
      </c>
      <c r="AM140" s="248"/>
      <c r="AN140" s="248"/>
      <c r="AO140" s="248"/>
      <c r="AP140" s="248"/>
      <c r="AQ140" s="248"/>
      <c r="AR140" s="248"/>
      <c r="AS140" s="248"/>
      <c r="AT140" s="248"/>
    </row>
    <row r="141" customFormat="false" ht="15" hidden="false" customHeight="true" outlineLevel="0" collapsed="false">
      <c r="A141" s="51" t="str">
        <f aca="false">IF(ISERROR(VLOOKUP($L141,'nCino | Field Mappings'!$C:$M,1,FALSE())), "No", "Yes")</f>
        <v>Yes</v>
      </c>
      <c r="C141" s="0" t="s">
        <v>2914</v>
      </c>
      <c r="D141" s="154" t="n">
        <v>137</v>
      </c>
      <c r="E141" s="204" t="s">
        <v>2970</v>
      </c>
      <c r="F141" s="240" t="s">
        <v>2913</v>
      </c>
      <c r="G141" s="240" t="s">
        <v>2952</v>
      </c>
      <c r="H141" s="241" t="s">
        <v>50</v>
      </c>
      <c r="I141" s="241" t="s">
        <v>49</v>
      </c>
      <c r="J141" s="242" t="s">
        <v>854</v>
      </c>
      <c r="K141" s="243" t="s">
        <v>853</v>
      </c>
      <c r="L141" s="244" t="str">
        <f aca="false">_xlfn.CONCAT(I141,".",K141)</f>
        <v>LLC_BI__Loan__c.CCS_Total_Fee_Amount__c</v>
      </c>
      <c r="M141" s="245" t="s">
        <v>3117</v>
      </c>
      <c r="N141" s="250" t="s">
        <v>3118</v>
      </c>
      <c r="O141" s="247" t="n">
        <v>16</v>
      </c>
      <c r="P141" s="247" t="n">
        <v>2</v>
      </c>
      <c r="Q141" s="248"/>
      <c r="R141" s="248"/>
      <c r="S141" s="248"/>
      <c r="T141" s="248"/>
      <c r="U141" s="248"/>
      <c r="V141" s="248"/>
      <c r="W141" s="248"/>
      <c r="X141" s="248"/>
      <c r="Y141" s="248"/>
      <c r="Z141" s="248"/>
      <c r="AA141" s="248"/>
      <c r="AB141" s="248"/>
      <c r="AC141" s="248"/>
      <c r="AD141" s="248"/>
      <c r="AE141" s="248"/>
      <c r="AF141" s="248"/>
      <c r="AG141" s="249" t="s">
        <v>2914</v>
      </c>
      <c r="AH141" s="248"/>
      <c r="AI141" s="249" t="s">
        <v>2916</v>
      </c>
      <c r="AJ141" s="248"/>
      <c r="AK141" s="248"/>
      <c r="AL141" s="211" t="s">
        <v>2916</v>
      </c>
      <c r="AM141" s="248"/>
      <c r="AN141" s="248"/>
      <c r="AO141" s="248"/>
      <c r="AP141" s="248"/>
      <c r="AQ141" s="248"/>
      <c r="AR141" s="248"/>
      <c r="AS141" s="248"/>
      <c r="AT141" s="248"/>
    </row>
    <row r="142" customFormat="false" ht="15" hidden="false" customHeight="true" outlineLevel="0" collapsed="false">
      <c r="A142" s="51" t="str">
        <f aca="false">IF(ISERROR(VLOOKUP($L142,'nCino | Field Mappings'!$C:$M,1,FALSE())), "No", "Yes")</f>
        <v>Yes</v>
      </c>
      <c r="D142" s="79" t="n">
        <v>138</v>
      </c>
      <c r="E142" s="231"/>
      <c r="F142" s="227" t="s">
        <v>2913</v>
      </c>
      <c r="G142" s="228" t="s">
        <v>2952</v>
      </c>
      <c r="H142" s="232" t="s">
        <v>50</v>
      </c>
      <c r="I142" s="232" t="s">
        <v>49</v>
      </c>
      <c r="J142" s="233" t="s">
        <v>857</v>
      </c>
      <c r="K142" s="143" t="s">
        <v>856</v>
      </c>
      <c r="L142" s="230" t="str">
        <f aca="false">_xlfn.CONCAT(I142,".",K142)</f>
        <v>LLC_BI__Loan__c.CCS_Total_Interest_Rate__c</v>
      </c>
      <c r="M142" s="99" t="s">
        <v>3119</v>
      </c>
      <c r="N142" s="236" t="s">
        <v>2967</v>
      </c>
      <c r="O142" s="215" t="n">
        <v>16</v>
      </c>
      <c r="P142" s="215" t="n">
        <v>2</v>
      </c>
      <c r="Q142" s="237"/>
      <c r="R142" s="237"/>
      <c r="S142" s="237"/>
      <c r="T142" s="237"/>
      <c r="U142" s="237"/>
      <c r="V142" s="237"/>
      <c r="W142" s="237"/>
      <c r="X142" s="237"/>
      <c r="Y142" s="237"/>
      <c r="Z142" s="237"/>
      <c r="AA142" s="237"/>
      <c r="AB142" s="237"/>
      <c r="AC142" s="237"/>
      <c r="AD142" s="237"/>
      <c r="AE142" s="237"/>
      <c r="AF142" s="237"/>
      <c r="AG142" s="235" t="s">
        <v>2914</v>
      </c>
      <c r="AH142" s="237"/>
      <c r="AI142" s="235" t="s">
        <v>2916</v>
      </c>
      <c r="AJ142" s="237"/>
      <c r="AK142" s="237"/>
      <c r="AL142" s="105" t="s">
        <v>2916</v>
      </c>
      <c r="AM142" s="237"/>
      <c r="AN142" s="237"/>
      <c r="AO142" s="237"/>
      <c r="AP142" s="237"/>
      <c r="AQ142" s="237"/>
      <c r="AR142" s="237"/>
      <c r="AS142" s="237"/>
      <c r="AT142" s="237"/>
    </row>
    <row r="143" customFormat="false" ht="15" hidden="false" customHeight="true" outlineLevel="0" collapsed="false">
      <c r="A143" s="51" t="str">
        <f aca="false">IF(ISERROR(VLOOKUP($L143,'nCino | Field Mappings'!$C:$M,1,FALSE())), "No", "Yes")</f>
        <v>Yes</v>
      </c>
      <c r="D143" s="79" t="n">
        <v>139</v>
      </c>
      <c r="E143" s="231"/>
      <c r="F143" s="227" t="s">
        <v>2913</v>
      </c>
      <c r="G143" s="228" t="s">
        <v>2952</v>
      </c>
      <c r="H143" s="232" t="s">
        <v>50</v>
      </c>
      <c r="I143" s="232" t="s">
        <v>49</v>
      </c>
      <c r="J143" s="233" t="s">
        <v>857</v>
      </c>
      <c r="K143" s="143" t="s">
        <v>859</v>
      </c>
      <c r="L143" s="230" t="str">
        <f aca="false">_xlfn.CONCAT(I143,".",K143)</f>
        <v>LLC_BI__Loan__c.CCS_Total_Interest_Rate_split__c</v>
      </c>
      <c r="M143" s="99" t="s">
        <v>3120</v>
      </c>
      <c r="N143" s="221" t="s">
        <v>2967</v>
      </c>
      <c r="O143" s="215" t="n">
        <v>16</v>
      </c>
      <c r="P143" s="215" t="n">
        <v>2</v>
      </c>
      <c r="Q143" s="237"/>
      <c r="R143" s="237"/>
      <c r="S143" s="237"/>
      <c r="T143" s="237"/>
      <c r="U143" s="237"/>
      <c r="V143" s="237"/>
      <c r="W143" s="237"/>
      <c r="X143" s="237"/>
      <c r="Y143" s="237"/>
      <c r="Z143" s="237"/>
      <c r="AA143" s="237"/>
      <c r="AB143" s="237"/>
      <c r="AC143" s="237"/>
      <c r="AD143" s="237"/>
      <c r="AE143" s="237"/>
      <c r="AF143" s="237"/>
      <c r="AG143" s="235" t="s">
        <v>2914</v>
      </c>
      <c r="AH143" s="237"/>
      <c r="AI143" s="235" t="s">
        <v>2916</v>
      </c>
      <c r="AJ143" s="237"/>
      <c r="AK143" s="237"/>
      <c r="AL143" s="105" t="s">
        <v>2916</v>
      </c>
      <c r="AM143" s="237"/>
      <c r="AN143" s="237"/>
      <c r="AO143" s="237"/>
      <c r="AP143" s="237"/>
      <c r="AQ143" s="237"/>
      <c r="AR143" s="237"/>
      <c r="AS143" s="237"/>
      <c r="AT143" s="237"/>
    </row>
    <row r="144" customFormat="false" ht="15" hidden="false" customHeight="true" outlineLevel="0" collapsed="false">
      <c r="A144" s="51" t="str">
        <f aca="false">IF(ISERROR(VLOOKUP($L144,'nCino | Field Mappings'!$C:$M,1,FALSE())), "No", "Yes")</f>
        <v>Yes</v>
      </c>
      <c r="D144" s="79" t="n">
        <v>140</v>
      </c>
      <c r="E144" s="93" t="s">
        <v>2970</v>
      </c>
      <c r="F144" s="227" t="s">
        <v>2913</v>
      </c>
      <c r="G144" s="228" t="s">
        <v>2952</v>
      </c>
      <c r="H144" s="232" t="s">
        <v>50</v>
      </c>
      <c r="I144" s="232" t="s">
        <v>49</v>
      </c>
      <c r="J144" s="233" t="s">
        <v>862</v>
      </c>
      <c r="K144" s="143" t="s">
        <v>861</v>
      </c>
      <c r="L144" s="230" t="str">
        <f aca="false">_xlfn.CONCAT(I144,".",K144)</f>
        <v>LLC_BI__Loan__c.CCS_Total_Limit_for_Cardholders__c</v>
      </c>
      <c r="M144" s="99" t="s">
        <v>3121</v>
      </c>
      <c r="N144" s="251" t="s">
        <v>3122</v>
      </c>
      <c r="O144" s="215" t="n">
        <v>18</v>
      </c>
      <c r="P144" s="215" t="n">
        <v>0</v>
      </c>
      <c r="Q144" s="237"/>
      <c r="R144" s="237"/>
      <c r="S144" s="237"/>
      <c r="T144" s="237"/>
      <c r="U144" s="237"/>
      <c r="V144" s="237"/>
      <c r="W144" s="237"/>
      <c r="X144" s="237"/>
      <c r="Y144" s="237"/>
      <c r="Z144" s="237"/>
      <c r="AA144" s="237"/>
      <c r="AB144" s="237"/>
      <c r="AC144" s="237"/>
      <c r="AD144" s="237"/>
      <c r="AE144" s="237"/>
      <c r="AF144" s="237"/>
      <c r="AG144" s="235" t="s">
        <v>2914</v>
      </c>
      <c r="AH144" s="237"/>
      <c r="AI144" s="235" t="s">
        <v>2916</v>
      </c>
      <c r="AJ144" s="237"/>
      <c r="AK144" s="237"/>
      <c r="AL144" s="105" t="s">
        <v>2916</v>
      </c>
      <c r="AM144" s="237"/>
      <c r="AN144" s="237"/>
      <c r="AO144" s="237"/>
      <c r="AP144" s="237"/>
      <c r="AQ144" s="237"/>
      <c r="AR144" s="237"/>
      <c r="AS144" s="237"/>
      <c r="AT144" s="237"/>
    </row>
    <row r="145" customFormat="false" ht="15" hidden="false" customHeight="true" outlineLevel="0" collapsed="false">
      <c r="A145" s="51" t="str">
        <f aca="false">IF(ISERROR(VLOOKUP($L145,'nCino | Field Mappings'!$C:$M,1,FALSE())), "No", "Yes")</f>
        <v>Yes</v>
      </c>
      <c r="D145" s="79" t="n">
        <v>141</v>
      </c>
      <c r="E145" s="231"/>
      <c r="F145" s="227" t="s">
        <v>2913</v>
      </c>
      <c r="G145" s="228" t="s">
        <v>2952</v>
      </c>
      <c r="H145" s="232" t="s">
        <v>50</v>
      </c>
      <c r="I145" s="232" t="s">
        <v>49</v>
      </c>
      <c r="J145" s="233" t="s">
        <v>865</v>
      </c>
      <c r="K145" s="143" t="s">
        <v>864</v>
      </c>
      <c r="L145" s="230" t="str">
        <f aca="false">_xlfn.CONCAT(I145,".",K145)</f>
        <v>LLC_BI__Loan__c.CCS_Total_Proposed_Rate__c</v>
      </c>
      <c r="M145" s="99" t="s">
        <v>3123</v>
      </c>
      <c r="N145" s="236" t="s">
        <v>2967</v>
      </c>
      <c r="O145" s="215" t="n">
        <v>16</v>
      </c>
      <c r="P145" s="215" t="n">
        <v>2</v>
      </c>
      <c r="Q145" s="215"/>
      <c r="R145" s="215"/>
      <c r="S145" s="215"/>
      <c r="T145" s="215"/>
      <c r="U145" s="215"/>
      <c r="V145" s="215"/>
      <c r="W145" s="215"/>
      <c r="X145" s="215"/>
      <c r="Y145" s="215"/>
      <c r="Z145" s="215"/>
      <c r="AA145" s="215"/>
      <c r="AB145" s="215"/>
      <c r="AC145" s="215"/>
      <c r="AD145" s="215"/>
      <c r="AE145" s="215"/>
      <c r="AF145" s="215"/>
      <c r="AG145" s="235" t="s">
        <v>2914</v>
      </c>
      <c r="AH145" s="215"/>
      <c r="AI145" s="235" t="s">
        <v>2916</v>
      </c>
      <c r="AJ145" s="215"/>
      <c r="AK145" s="215"/>
      <c r="AL145" s="105" t="s">
        <v>2916</v>
      </c>
      <c r="AM145" s="215"/>
      <c r="AN145" s="215"/>
      <c r="AO145" s="215"/>
      <c r="AP145" s="215"/>
      <c r="AQ145" s="215"/>
      <c r="AR145" s="215"/>
      <c r="AS145" s="215"/>
      <c r="AT145" s="215"/>
    </row>
    <row r="146" customFormat="false" ht="15" hidden="false" customHeight="true" outlineLevel="0" collapsed="false">
      <c r="A146" s="51" t="str">
        <f aca="false">IF(ISERROR(VLOOKUP($L146,'nCino | Field Mappings'!$C:$M,1,FALSE())), "No", "Yes")</f>
        <v>Yes</v>
      </c>
      <c r="D146" s="79" t="n">
        <v>142</v>
      </c>
      <c r="E146" s="231"/>
      <c r="F146" s="227" t="s">
        <v>2913</v>
      </c>
      <c r="G146" s="228" t="s">
        <v>2952</v>
      </c>
      <c r="H146" s="232" t="s">
        <v>50</v>
      </c>
      <c r="I146" s="232" t="s">
        <v>49</v>
      </c>
      <c r="J146" s="233" t="s">
        <v>874</v>
      </c>
      <c r="K146" s="143" t="s">
        <v>873</v>
      </c>
      <c r="L146" s="230" t="str">
        <f aca="false">_xlfn.CONCAT(I146,".",K146)</f>
        <v>LLC_BI__Loan__c.CCS_Typical_APR__c</v>
      </c>
      <c r="M146" s="99" t="s">
        <v>3124</v>
      </c>
      <c r="N146" s="236" t="s">
        <v>2967</v>
      </c>
      <c r="O146" s="215" t="n">
        <v>16</v>
      </c>
      <c r="P146" s="215" t="n">
        <v>2</v>
      </c>
      <c r="Q146" s="215"/>
      <c r="R146" s="215"/>
      <c r="S146" s="215"/>
      <c r="T146" s="215"/>
      <c r="U146" s="215"/>
      <c r="V146" s="215"/>
      <c r="W146" s="215"/>
      <c r="X146" s="215"/>
      <c r="Y146" s="215"/>
      <c r="Z146" s="215"/>
      <c r="AA146" s="215"/>
      <c r="AB146" s="215"/>
      <c r="AC146" s="215"/>
      <c r="AD146" s="215"/>
      <c r="AE146" s="215"/>
      <c r="AF146" s="215"/>
      <c r="AG146" s="235" t="s">
        <v>2914</v>
      </c>
      <c r="AH146" s="215"/>
      <c r="AI146" s="235" t="s">
        <v>2916</v>
      </c>
      <c r="AJ146" s="215"/>
      <c r="AK146" s="215"/>
      <c r="AL146" s="105" t="s">
        <v>2916</v>
      </c>
      <c r="AM146" s="215"/>
      <c r="AN146" s="215"/>
      <c r="AO146" s="215"/>
      <c r="AP146" s="215"/>
      <c r="AQ146" s="215"/>
      <c r="AR146" s="215"/>
      <c r="AS146" s="215"/>
      <c r="AT146" s="215"/>
    </row>
    <row r="147" customFormat="false" ht="15" hidden="false" customHeight="true" outlineLevel="0" collapsed="false">
      <c r="A147" s="51" t="str">
        <f aca="false">IF(ISERROR(VLOOKUP($L147,'nCino | Field Mappings'!$C:$M,1,FALSE())), "No", "Yes")</f>
        <v>Yes</v>
      </c>
      <c r="C147" s="0" t="s">
        <v>2914</v>
      </c>
      <c r="D147" s="154" t="n">
        <v>143</v>
      </c>
      <c r="E147" s="239"/>
      <c r="F147" s="240" t="s">
        <v>2913</v>
      </c>
      <c r="G147" s="240" t="s">
        <v>2952</v>
      </c>
      <c r="H147" s="241" t="s">
        <v>50</v>
      </c>
      <c r="I147" s="241" t="s">
        <v>49</v>
      </c>
      <c r="J147" s="242" t="s">
        <v>3125</v>
      </c>
      <c r="K147" s="243" t="s">
        <v>881</v>
      </c>
      <c r="L147" s="244" t="str">
        <f aca="false">_xlfn.CONCAT(I147,".",K147)</f>
        <v>LLC_BI__Loan__c.CCS_Utilisations__c</v>
      </c>
      <c r="M147" s="245" t="s">
        <v>3126</v>
      </c>
      <c r="N147" s="252" t="s">
        <v>2967</v>
      </c>
      <c r="O147" s="247" t="n">
        <v>3</v>
      </c>
      <c r="P147" s="247" t="n">
        <v>2</v>
      </c>
      <c r="Q147" s="248"/>
      <c r="R147" s="248"/>
      <c r="S147" s="248"/>
      <c r="T147" s="248"/>
      <c r="U147" s="248"/>
      <c r="V147" s="248"/>
      <c r="W147" s="248"/>
      <c r="X147" s="248"/>
      <c r="Y147" s="248"/>
      <c r="Z147" s="248"/>
      <c r="AA147" s="248"/>
      <c r="AB147" s="248"/>
      <c r="AC147" s="248"/>
      <c r="AD147" s="248"/>
      <c r="AE147" s="248"/>
      <c r="AF147" s="248"/>
      <c r="AG147" s="249" t="s">
        <v>2914</v>
      </c>
      <c r="AH147" s="248"/>
      <c r="AI147" s="249" t="s">
        <v>2916</v>
      </c>
      <c r="AJ147" s="248"/>
      <c r="AK147" s="248"/>
      <c r="AL147" s="211" t="s">
        <v>2916</v>
      </c>
      <c r="AM147" s="248"/>
      <c r="AN147" s="248"/>
      <c r="AO147" s="248"/>
      <c r="AP147" s="248"/>
      <c r="AQ147" s="248"/>
      <c r="AR147" s="248"/>
      <c r="AS147" s="248"/>
      <c r="AT147" s="248"/>
    </row>
    <row r="148" customFormat="false" ht="15" hidden="false" customHeight="true" outlineLevel="0" collapsed="false">
      <c r="A148" s="51" t="str">
        <f aca="false">IF(ISERROR(VLOOKUP($L148,'nCino | Field Mappings'!$C:$M,1,FALSE())), "No", "Yes")</f>
        <v>Yes</v>
      </c>
      <c r="D148" s="79" t="n">
        <v>144</v>
      </c>
      <c r="E148" s="104"/>
      <c r="F148" s="227" t="s">
        <v>2913</v>
      </c>
      <c r="G148" s="228" t="s">
        <v>2952</v>
      </c>
      <c r="H148" s="232" t="s">
        <v>50</v>
      </c>
      <c r="I148" s="232" t="s">
        <v>49</v>
      </c>
      <c r="J148" s="233" t="s">
        <v>887</v>
      </c>
      <c r="K148" s="143" t="s">
        <v>886</v>
      </c>
      <c r="L148" s="98" t="str">
        <f aca="false">_xlfn.CONCAT(I148,".",K148)</f>
        <v>LLC_BI__Loan__c.CCS_What_percentage_like_to_pay__c</v>
      </c>
      <c r="M148" s="99" t="s">
        <v>3127</v>
      </c>
      <c r="N148" s="236" t="s">
        <v>2967</v>
      </c>
      <c r="O148" s="215" t="n">
        <v>16</v>
      </c>
      <c r="P148" s="215" t="n">
        <v>2</v>
      </c>
      <c r="Q148" s="237"/>
      <c r="R148" s="237"/>
      <c r="S148" s="237"/>
      <c r="T148" s="237"/>
      <c r="U148" s="237"/>
      <c r="V148" s="237"/>
      <c r="W148" s="237"/>
      <c r="X148" s="237"/>
      <c r="Y148" s="237"/>
      <c r="Z148" s="237"/>
      <c r="AA148" s="237"/>
      <c r="AB148" s="237"/>
      <c r="AC148" s="237"/>
      <c r="AD148" s="237"/>
      <c r="AE148" s="237"/>
      <c r="AF148" s="237"/>
      <c r="AG148" s="235" t="s">
        <v>2914</v>
      </c>
      <c r="AH148" s="237"/>
      <c r="AI148" s="235" t="s">
        <v>2916</v>
      </c>
      <c r="AJ148" s="237"/>
      <c r="AK148" s="237"/>
      <c r="AL148" s="105" t="s">
        <v>2916</v>
      </c>
      <c r="AM148" s="237"/>
      <c r="AN148" s="237"/>
      <c r="AO148" s="237"/>
      <c r="AP148" s="237"/>
      <c r="AQ148" s="237"/>
      <c r="AR148" s="237"/>
      <c r="AS148" s="237"/>
      <c r="AT148" s="237"/>
    </row>
    <row r="149" customFormat="false" ht="15" hidden="false" customHeight="true" outlineLevel="0" collapsed="false">
      <c r="A149" s="51" t="str">
        <f aca="false">IF(ISERROR(VLOOKUP($L149,'nCino | Field Mappings'!$C:$M,1,FALSE())), "No", "Yes")</f>
        <v>Yes</v>
      </c>
      <c r="D149" s="79" t="n">
        <v>145</v>
      </c>
      <c r="E149" s="234" t="s">
        <v>3128</v>
      </c>
      <c r="F149" s="253" t="s">
        <v>2952</v>
      </c>
      <c r="G149" s="254" t="s">
        <v>3129</v>
      </c>
      <c r="H149" s="255" t="s">
        <v>50</v>
      </c>
      <c r="I149" s="255" t="s">
        <v>49</v>
      </c>
      <c r="J149" s="256" t="s">
        <v>662</v>
      </c>
      <c r="K149" s="257" t="s">
        <v>661</v>
      </c>
      <c r="L149" s="258" t="s">
        <v>660</v>
      </c>
      <c r="M149" s="259" t="s">
        <v>3130</v>
      </c>
      <c r="N149" s="257" t="s">
        <v>2967</v>
      </c>
      <c r="O149" s="234" t="n">
        <v>16</v>
      </c>
      <c r="P149" s="234" t="n">
        <v>2</v>
      </c>
      <c r="Q149" s="234" t="s">
        <v>3128</v>
      </c>
      <c r="R149" s="234" t="s">
        <v>3128</v>
      </c>
      <c r="S149" s="234" t="s">
        <v>3128</v>
      </c>
      <c r="T149" s="234" t="s">
        <v>3128</v>
      </c>
      <c r="U149" s="234" t="s">
        <v>3128</v>
      </c>
      <c r="V149" s="234" t="s">
        <v>3128</v>
      </c>
      <c r="W149" s="234" t="s">
        <v>3128</v>
      </c>
      <c r="X149" s="234" t="s">
        <v>3128</v>
      </c>
      <c r="Y149" s="234" t="s">
        <v>3128</v>
      </c>
      <c r="Z149" s="234" t="s">
        <v>3128</v>
      </c>
      <c r="AA149" s="234" t="s">
        <v>3128</v>
      </c>
      <c r="AB149" s="234" t="s">
        <v>3128</v>
      </c>
      <c r="AC149" s="234" t="s">
        <v>3128</v>
      </c>
      <c r="AD149" s="234" t="s">
        <v>3128</v>
      </c>
      <c r="AE149" s="234" t="s">
        <v>3128</v>
      </c>
      <c r="AF149" s="234" t="s">
        <v>3128</v>
      </c>
      <c r="AG149" s="235" t="s">
        <v>2914</v>
      </c>
      <c r="AH149" s="234" t="s">
        <v>3128</v>
      </c>
      <c r="AI149" s="235" t="s">
        <v>2916</v>
      </c>
      <c r="AJ149" s="234" t="s">
        <v>3128</v>
      </c>
      <c r="AK149" s="234" t="s">
        <v>3128</v>
      </c>
      <c r="AL149" s="105" t="s">
        <v>2916</v>
      </c>
      <c r="AM149" s="234" t="s">
        <v>3128</v>
      </c>
      <c r="AN149" s="234" t="s">
        <v>3128</v>
      </c>
      <c r="AO149" s="234" t="s">
        <v>3128</v>
      </c>
      <c r="AP149" s="234" t="s">
        <v>3128</v>
      </c>
      <c r="AQ149" s="234" t="s">
        <v>3128</v>
      </c>
      <c r="AR149" s="234" t="s">
        <v>3128</v>
      </c>
      <c r="AS149" s="234" t="s">
        <v>3128</v>
      </c>
      <c r="AT149" s="234" t="s">
        <v>3128</v>
      </c>
    </row>
    <row r="150" customFormat="false" ht="15" hidden="false" customHeight="true" outlineLevel="0" collapsed="false">
      <c r="A150" s="51" t="str">
        <f aca="false">IF(ISERROR(VLOOKUP($L150,'nCino | Field Mappings'!$C:$M,1,FALSE())), "No", "Yes")</f>
        <v>Yes</v>
      </c>
      <c r="D150" s="79" t="n">
        <v>146</v>
      </c>
      <c r="E150" s="234" t="s">
        <v>3128</v>
      </c>
      <c r="F150" s="253" t="s">
        <v>2952</v>
      </c>
      <c r="G150" s="254" t="s">
        <v>3129</v>
      </c>
      <c r="H150" s="255" t="s">
        <v>50</v>
      </c>
      <c r="I150" s="255" t="s">
        <v>49</v>
      </c>
      <c r="J150" s="256" t="s">
        <v>662</v>
      </c>
      <c r="K150" s="257" t="s">
        <v>664</v>
      </c>
      <c r="L150" s="258" t="s">
        <v>663</v>
      </c>
      <c r="M150" s="259" t="s">
        <v>3131</v>
      </c>
      <c r="N150" s="257" t="s">
        <v>2967</v>
      </c>
      <c r="O150" s="234" t="n">
        <v>16</v>
      </c>
      <c r="P150" s="234" t="n">
        <v>2</v>
      </c>
      <c r="Q150" s="234" t="s">
        <v>3128</v>
      </c>
      <c r="R150" s="234" t="s">
        <v>3128</v>
      </c>
      <c r="S150" s="234" t="s">
        <v>3128</v>
      </c>
      <c r="T150" s="234" t="s">
        <v>3128</v>
      </c>
      <c r="U150" s="234" t="s">
        <v>3128</v>
      </c>
      <c r="V150" s="234" t="s">
        <v>3128</v>
      </c>
      <c r="W150" s="234" t="s">
        <v>3128</v>
      </c>
      <c r="X150" s="234" t="s">
        <v>3128</v>
      </c>
      <c r="Y150" s="234" t="s">
        <v>3128</v>
      </c>
      <c r="Z150" s="234" t="s">
        <v>3128</v>
      </c>
      <c r="AA150" s="234" t="s">
        <v>3128</v>
      </c>
      <c r="AB150" s="234" t="s">
        <v>3128</v>
      </c>
      <c r="AC150" s="234" t="s">
        <v>3128</v>
      </c>
      <c r="AD150" s="234" t="s">
        <v>3128</v>
      </c>
      <c r="AE150" s="234" t="s">
        <v>3128</v>
      </c>
      <c r="AF150" s="234" t="s">
        <v>3128</v>
      </c>
      <c r="AG150" s="235" t="s">
        <v>2914</v>
      </c>
      <c r="AH150" s="234" t="s">
        <v>3128</v>
      </c>
      <c r="AI150" s="235" t="s">
        <v>2916</v>
      </c>
      <c r="AJ150" s="234" t="s">
        <v>3128</v>
      </c>
      <c r="AK150" s="234" t="s">
        <v>3128</v>
      </c>
      <c r="AL150" s="105" t="s">
        <v>2916</v>
      </c>
      <c r="AM150" s="234" t="s">
        <v>3128</v>
      </c>
      <c r="AN150" s="234" t="s">
        <v>3128</v>
      </c>
      <c r="AO150" s="234" t="s">
        <v>3128</v>
      </c>
      <c r="AP150" s="234" t="s">
        <v>3128</v>
      </c>
      <c r="AQ150" s="234" t="s">
        <v>3128</v>
      </c>
      <c r="AR150" s="234" t="s">
        <v>3128</v>
      </c>
      <c r="AS150" s="234" t="s">
        <v>3128</v>
      </c>
      <c r="AT150" s="234" t="s">
        <v>3128</v>
      </c>
    </row>
    <row r="151" customFormat="false" ht="15" hidden="false" customHeight="true" outlineLevel="0" collapsed="false">
      <c r="A151" s="51" t="str">
        <f aca="false">IF(ISERROR(VLOOKUP($L151,'nCino | Field Mappings'!$C:$M,1,FALSE())), "No", "Yes")</f>
        <v>Yes</v>
      </c>
      <c r="D151" s="79" t="n">
        <v>147</v>
      </c>
      <c r="E151" s="234" t="s">
        <v>3128</v>
      </c>
      <c r="F151" s="253" t="s">
        <v>2952</v>
      </c>
      <c r="G151" s="254" t="s">
        <v>3129</v>
      </c>
      <c r="H151" s="255" t="s">
        <v>50</v>
      </c>
      <c r="I151" s="255" t="s">
        <v>49</v>
      </c>
      <c r="J151" s="256" t="s">
        <v>392</v>
      </c>
      <c r="K151" s="257" t="s">
        <v>391</v>
      </c>
      <c r="L151" s="104" t="s">
        <v>390</v>
      </c>
      <c r="M151" s="259" t="s">
        <v>3132</v>
      </c>
      <c r="N151" s="257" t="s">
        <v>2967</v>
      </c>
      <c r="O151" s="234" t="n">
        <v>16</v>
      </c>
      <c r="P151" s="234" t="n">
        <v>2</v>
      </c>
      <c r="Q151" s="234" t="s">
        <v>3128</v>
      </c>
      <c r="R151" s="234" t="s">
        <v>3128</v>
      </c>
      <c r="S151" s="234" t="s">
        <v>3128</v>
      </c>
      <c r="T151" s="234" t="s">
        <v>3128</v>
      </c>
      <c r="U151" s="234" t="s">
        <v>3128</v>
      </c>
      <c r="V151" s="234" t="s">
        <v>3128</v>
      </c>
      <c r="W151" s="234" t="s">
        <v>3128</v>
      </c>
      <c r="X151" s="234" t="s">
        <v>3128</v>
      </c>
      <c r="Y151" s="234" t="s">
        <v>3128</v>
      </c>
      <c r="Z151" s="234" t="s">
        <v>3128</v>
      </c>
      <c r="AA151" s="234" t="s">
        <v>3128</v>
      </c>
      <c r="AB151" s="234" t="s">
        <v>3128</v>
      </c>
      <c r="AC151" s="234" t="s">
        <v>3128</v>
      </c>
      <c r="AD151" s="234" t="s">
        <v>3128</v>
      </c>
      <c r="AE151" s="234" t="s">
        <v>3128</v>
      </c>
      <c r="AF151" s="234" t="s">
        <v>3128</v>
      </c>
      <c r="AG151" s="235" t="s">
        <v>2914</v>
      </c>
      <c r="AH151" s="234" t="s">
        <v>3128</v>
      </c>
      <c r="AI151" s="235" t="s">
        <v>2916</v>
      </c>
      <c r="AJ151" s="234" t="s">
        <v>3128</v>
      </c>
      <c r="AK151" s="234" t="s">
        <v>3128</v>
      </c>
      <c r="AL151" s="105" t="s">
        <v>2916</v>
      </c>
      <c r="AM151" s="234" t="s">
        <v>3128</v>
      </c>
      <c r="AN151" s="234" t="s">
        <v>3128</v>
      </c>
      <c r="AO151" s="234" t="s">
        <v>3128</v>
      </c>
      <c r="AP151" s="234" t="s">
        <v>3128</v>
      </c>
      <c r="AQ151" s="234" t="s">
        <v>3128</v>
      </c>
      <c r="AR151" s="234" t="s">
        <v>3128</v>
      </c>
      <c r="AS151" s="234" t="s">
        <v>3128</v>
      </c>
      <c r="AT151" s="234" t="s">
        <v>3128</v>
      </c>
    </row>
    <row r="152" customFormat="false" ht="15" hidden="false" customHeight="true" outlineLevel="0" collapsed="false">
      <c r="A152" s="51" t="str">
        <f aca="false">IF(ISERROR(VLOOKUP($L152,'nCino | Field Mappings'!$C:$M,1,FALSE())), "No", "Yes")</f>
        <v>Yes</v>
      </c>
      <c r="D152" s="79" t="n">
        <v>148</v>
      </c>
      <c r="E152" s="234" t="s">
        <v>3128</v>
      </c>
      <c r="F152" s="253" t="s">
        <v>2952</v>
      </c>
      <c r="G152" s="254" t="s">
        <v>3129</v>
      </c>
      <c r="H152" s="255" t="s">
        <v>50</v>
      </c>
      <c r="I152" s="255" t="s">
        <v>49</v>
      </c>
      <c r="J152" s="256" t="s">
        <v>395</v>
      </c>
      <c r="K152" s="257" t="s">
        <v>394</v>
      </c>
      <c r="L152" s="258" t="s">
        <v>393</v>
      </c>
      <c r="M152" s="259" t="s">
        <v>3133</v>
      </c>
      <c r="N152" s="257" t="s">
        <v>2929</v>
      </c>
      <c r="O152" s="234" t="s">
        <v>2930</v>
      </c>
      <c r="P152" s="234" t="s">
        <v>3128</v>
      </c>
      <c r="Q152" s="234" t="s">
        <v>3128</v>
      </c>
      <c r="R152" s="234" t="s">
        <v>3128</v>
      </c>
      <c r="S152" s="234" t="s">
        <v>3128</v>
      </c>
      <c r="T152" s="234" t="s">
        <v>3128</v>
      </c>
      <c r="U152" s="234" t="s">
        <v>3128</v>
      </c>
      <c r="V152" s="234" t="s">
        <v>3128</v>
      </c>
      <c r="W152" s="234" t="s">
        <v>3128</v>
      </c>
      <c r="X152" s="234" t="s">
        <v>3128</v>
      </c>
      <c r="Y152" s="234" t="s">
        <v>3128</v>
      </c>
      <c r="Z152" s="234" t="s">
        <v>3128</v>
      </c>
      <c r="AA152" s="234" t="s">
        <v>3128</v>
      </c>
      <c r="AB152" s="234" t="s">
        <v>3128</v>
      </c>
      <c r="AC152" s="234" t="s">
        <v>3128</v>
      </c>
      <c r="AD152" s="234" t="s">
        <v>3128</v>
      </c>
      <c r="AE152" s="234" t="s">
        <v>3128</v>
      </c>
      <c r="AF152" s="234" t="s">
        <v>3128</v>
      </c>
      <c r="AG152" s="235" t="s">
        <v>2914</v>
      </c>
      <c r="AH152" s="234" t="s">
        <v>3128</v>
      </c>
      <c r="AI152" s="235" t="s">
        <v>2916</v>
      </c>
      <c r="AJ152" s="234" t="s">
        <v>3128</v>
      </c>
      <c r="AK152" s="234" t="s">
        <v>3128</v>
      </c>
      <c r="AL152" s="105" t="s">
        <v>2916</v>
      </c>
      <c r="AM152" s="234" t="s">
        <v>3128</v>
      </c>
      <c r="AN152" s="234" t="s">
        <v>3128</v>
      </c>
      <c r="AO152" s="234" t="s">
        <v>3128</v>
      </c>
      <c r="AP152" s="234" t="s">
        <v>3128</v>
      </c>
      <c r="AQ152" s="234" t="s">
        <v>3128</v>
      </c>
      <c r="AR152" s="234" t="s">
        <v>3128</v>
      </c>
      <c r="AS152" s="234" t="s">
        <v>3128</v>
      </c>
      <c r="AT152" s="234" t="s">
        <v>3128</v>
      </c>
    </row>
    <row r="153" customFormat="false" ht="15" hidden="false" customHeight="true" outlineLevel="0" collapsed="false">
      <c r="A153" s="51" t="str">
        <f aca="false">IF(ISERROR(VLOOKUP($L153,'nCino | Field Mappings'!$C:$M,1,FALSE())), "No", "Yes")</f>
        <v>Yes</v>
      </c>
      <c r="D153" s="79" t="n">
        <v>149</v>
      </c>
      <c r="E153" s="93" t="s">
        <v>3128</v>
      </c>
      <c r="F153" s="253" t="s">
        <v>2952</v>
      </c>
      <c r="G153" s="254" t="s">
        <v>3129</v>
      </c>
      <c r="H153" s="255" t="s">
        <v>50</v>
      </c>
      <c r="I153" s="255" t="s">
        <v>49</v>
      </c>
      <c r="J153" s="256" t="s">
        <v>398</v>
      </c>
      <c r="K153" s="257" t="s">
        <v>397</v>
      </c>
      <c r="L153" s="258" t="s">
        <v>396</v>
      </c>
      <c r="M153" s="259" t="s">
        <v>3134</v>
      </c>
      <c r="N153" s="257" t="s">
        <v>2929</v>
      </c>
      <c r="O153" s="234" t="s">
        <v>2930</v>
      </c>
      <c r="P153" s="234" t="s">
        <v>3128</v>
      </c>
      <c r="Q153" s="234" t="s">
        <v>3128</v>
      </c>
      <c r="R153" s="234" t="s">
        <v>3128</v>
      </c>
      <c r="S153" s="234" t="s">
        <v>3128</v>
      </c>
      <c r="T153" s="234" t="s">
        <v>3128</v>
      </c>
      <c r="U153" s="234" t="s">
        <v>3128</v>
      </c>
      <c r="V153" s="234" t="s">
        <v>3128</v>
      </c>
      <c r="W153" s="234" t="s">
        <v>3128</v>
      </c>
      <c r="X153" s="234" t="s">
        <v>3128</v>
      </c>
      <c r="Y153" s="234" t="s">
        <v>3128</v>
      </c>
      <c r="Z153" s="234" t="s">
        <v>3128</v>
      </c>
      <c r="AA153" s="234" t="s">
        <v>3128</v>
      </c>
      <c r="AB153" s="234" t="s">
        <v>3128</v>
      </c>
      <c r="AC153" s="234" t="s">
        <v>3128</v>
      </c>
      <c r="AD153" s="234" t="s">
        <v>3128</v>
      </c>
      <c r="AE153" s="234" t="s">
        <v>3128</v>
      </c>
      <c r="AF153" s="234" t="s">
        <v>3128</v>
      </c>
      <c r="AG153" s="235" t="s">
        <v>2914</v>
      </c>
      <c r="AH153" s="234" t="s">
        <v>3128</v>
      </c>
      <c r="AI153" s="235" t="s">
        <v>2916</v>
      </c>
      <c r="AJ153" s="234" t="s">
        <v>3128</v>
      </c>
      <c r="AK153" s="234" t="s">
        <v>3128</v>
      </c>
      <c r="AL153" s="105" t="s">
        <v>2916</v>
      </c>
      <c r="AM153" s="234" t="s">
        <v>3128</v>
      </c>
      <c r="AN153" s="234" t="s">
        <v>3128</v>
      </c>
      <c r="AO153" s="234" t="s">
        <v>3128</v>
      </c>
      <c r="AP153" s="234" t="s">
        <v>3128</v>
      </c>
      <c r="AQ153" s="234" t="s">
        <v>3128</v>
      </c>
      <c r="AR153" s="234" t="s">
        <v>3128</v>
      </c>
      <c r="AS153" s="234" t="s">
        <v>3128</v>
      </c>
      <c r="AT153" s="234" t="s">
        <v>3128</v>
      </c>
    </row>
    <row r="154" customFormat="false" ht="15" hidden="false" customHeight="true" outlineLevel="0" collapsed="false">
      <c r="A154" s="51" t="str">
        <f aca="false">IF(ISERROR(VLOOKUP($L154,'nCino | Field Mappings'!$C:$M,1,FALSE())), "No", "Yes")</f>
        <v>Yes</v>
      </c>
      <c r="D154" s="79" t="n">
        <v>150</v>
      </c>
      <c r="E154" s="234" t="s">
        <v>3128</v>
      </c>
      <c r="F154" s="253" t="s">
        <v>2952</v>
      </c>
      <c r="G154" s="254" t="s">
        <v>3129</v>
      </c>
      <c r="H154" s="255" t="s">
        <v>50</v>
      </c>
      <c r="I154" s="255" t="s">
        <v>49</v>
      </c>
      <c r="J154" s="256" t="s">
        <v>420</v>
      </c>
      <c r="K154" s="257" t="s">
        <v>419</v>
      </c>
      <c r="L154" s="258" t="s">
        <v>418</v>
      </c>
      <c r="M154" s="259" t="s">
        <v>3135</v>
      </c>
      <c r="N154" s="257" t="s">
        <v>2967</v>
      </c>
      <c r="O154" s="234" t="n">
        <v>16</v>
      </c>
      <c r="P154" s="234" t="n">
        <v>2</v>
      </c>
      <c r="Q154" s="234" t="s">
        <v>3128</v>
      </c>
      <c r="R154" s="234" t="s">
        <v>3128</v>
      </c>
      <c r="S154" s="234" t="s">
        <v>3128</v>
      </c>
      <c r="T154" s="234" t="s">
        <v>3128</v>
      </c>
      <c r="U154" s="234" t="s">
        <v>3128</v>
      </c>
      <c r="V154" s="234" t="s">
        <v>3128</v>
      </c>
      <c r="W154" s="234" t="s">
        <v>3128</v>
      </c>
      <c r="X154" s="234" t="s">
        <v>3128</v>
      </c>
      <c r="Y154" s="234" t="s">
        <v>3128</v>
      </c>
      <c r="Z154" s="234" t="s">
        <v>3128</v>
      </c>
      <c r="AA154" s="234" t="s">
        <v>3128</v>
      </c>
      <c r="AB154" s="234" t="s">
        <v>3128</v>
      </c>
      <c r="AC154" s="234" t="s">
        <v>3128</v>
      </c>
      <c r="AD154" s="234" t="s">
        <v>3128</v>
      </c>
      <c r="AE154" s="234" t="s">
        <v>3128</v>
      </c>
      <c r="AF154" s="234" t="s">
        <v>3128</v>
      </c>
      <c r="AG154" s="235" t="s">
        <v>2914</v>
      </c>
      <c r="AH154" s="234" t="s">
        <v>3128</v>
      </c>
      <c r="AI154" s="235" t="s">
        <v>2916</v>
      </c>
      <c r="AJ154" s="234" t="s">
        <v>3128</v>
      </c>
      <c r="AK154" s="234" t="s">
        <v>3128</v>
      </c>
      <c r="AL154" s="105" t="s">
        <v>2916</v>
      </c>
      <c r="AM154" s="234" t="s">
        <v>3128</v>
      </c>
      <c r="AN154" s="234" t="s">
        <v>3128</v>
      </c>
      <c r="AO154" s="234" t="s">
        <v>3128</v>
      </c>
      <c r="AP154" s="234" t="s">
        <v>3128</v>
      </c>
      <c r="AQ154" s="234" t="s">
        <v>3128</v>
      </c>
      <c r="AR154" s="234" t="s">
        <v>3128</v>
      </c>
      <c r="AS154" s="234" t="s">
        <v>3128</v>
      </c>
      <c r="AT154" s="234" t="s">
        <v>3128</v>
      </c>
    </row>
    <row r="155" customFormat="false" ht="15" hidden="false" customHeight="true" outlineLevel="0" collapsed="false">
      <c r="A155" s="51" t="str">
        <f aca="false">IF(ISERROR(VLOOKUP($L155,'nCino | Field Mappings'!$C:$M,1,FALSE())), "No", "Yes")</f>
        <v>Yes</v>
      </c>
      <c r="D155" s="79" t="n">
        <v>151</v>
      </c>
      <c r="E155" s="234" t="s">
        <v>3128</v>
      </c>
      <c r="F155" s="253" t="s">
        <v>2952</v>
      </c>
      <c r="G155" s="254" t="s">
        <v>3129</v>
      </c>
      <c r="H155" s="255" t="s">
        <v>50</v>
      </c>
      <c r="I155" s="255" t="s">
        <v>49</v>
      </c>
      <c r="J155" s="256" t="s">
        <v>423</v>
      </c>
      <c r="K155" s="257" t="s">
        <v>422</v>
      </c>
      <c r="L155" s="258" t="s">
        <v>421</v>
      </c>
      <c r="M155" s="259" t="s">
        <v>3136</v>
      </c>
      <c r="N155" s="257" t="s">
        <v>2967</v>
      </c>
      <c r="O155" s="234" t="n">
        <v>16</v>
      </c>
      <c r="P155" s="234" t="n">
        <v>2</v>
      </c>
      <c r="Q155" s="234" t="s">
        <v>3128</v>
      </c>
      <c r="R155" s="234" t="s">
        <v>3128</v>
      </c>
      <c r="S155" s="234" t="s">
        <v>3128</v>
      </c>
      <c r="T155" s="234" t="s">
        <v>3128</v>
      </c>
      <c r="U155" s="234" t="s">
        <v>3128</v>
      </c>
      <c r="V155" s="234" t="s">
        <v>3128</v>
      </c>
      <c r="W155" s="234" t="s">
        <v>3128</v>
      </c>
      <c r="X155" s="234" t="s">
        <v>3128</v>
      </c>
      <c r="Y155" s="234" t="s">
        <v>3128</v>
      </c>
      <c r="Z155" s="234" t="s">
        <v>3128</v>
      </c>
      <c r="AA155" s="234" t="s">
        <v>3128</v>
      </c>
      <c r="AB155" s="234" t="s">
        <v>3128</v>
      </c>
      <c r="AC155" s="234" t="s">
        <v>3128</v>
      </c>
      <c r="AD155" s="234" t="s">
        <v>3128</v>
      </c>
      <c r="AE155" s="234" t="s">
        <v>3128</v>
      </c>
      <c r="AF155" s="234" t="s">
        <v>3128</v>
      </c>
      <c r="AG155" s="235" t="s">
        <v>2914</v>
      </c>
      <c r="AH155" s="234" t="s">
        <v>3128</v>
      </c>
      <c r="AI155" s="235" t="s">
        <v>2916</v>
      </c>
      <c r="AJ155" s="234" t="s">
        <v>3128</v>
      </c>
      <c r="AK155" s="234" t="s">
        <v>3128</v>
      </c>
      <c r="AL155" s="105" t="s">
        <v>2916</v>
      </c>
      <c r="AM155" s="234" t="s">
        <v>3128</v>
      </c>
      <c r="AN155" s="234" t="s">
        <v>3128</v>
      </c>
      <c r="AO155" s="234" t="s">
        <v>3128</v>
      </c>
      <c r="AP155" s="234" t="s">
        <v>3128</v>
      </c>
      <c r="AQ155" s="234" t="s">
        <v>3128</v>
      </c>
      <c r="AR155" s="234" t="s">
        <v>3128</v>
      </c>
      <c r="AS155" s="234" t="s">
        <v>3128</v>
      </c>
      <c r="AT155" s="234" t="s">
        <v>3128</v>
      </c>
    </row>
    <row r="156" customFormat="false" ht="15" hidden="false" customHeight="true" outlineLevel="0" collapsed="false">
      <c r="A156" s="51" t="str">
        <f aca="false">IF(ISERROR(VLOOKUP($L156,'nCino | Field Mappings'!$C:$M,1,FALSE())), "No", "Yes")</f>
        <v>Yes</v>
      </c>
      <c r="D156" s="79" t="n">
        <v>152</v>
      </c>
      <c r="E156" s="234" t="s">
        <v>3128</v>
      </c>
      <c r="F156" s="253" t="s">
        <v>2952</v>
      </c>
      <c r="G156" s="254" t="s">
        <v>3129</v>
      </c>
      <c r="H156" s="255" t="s">
        <v>50</v>
      </c>
      <c r="I156" s="255" t="s">
        <v>49</v>
      </c>
      <c r="J156" s="256" t="s">
        <v>426</v>
      </c>
      <c r="K156" s="257" t="s">
        <v>425</v>
      </c>
      <c r="L156" s="258" t="s">
        <v>424</v>
      </c>
      <c r="M156" s="259" t="s">
        <v>3137</v>
      </c>
      <c r="N156" s="257" t="s">
        <v>2948</v>
      </c>
      <c r="O156" s="234" t="n">
        <v>18</v>
      </c>
      <c r="P156" s="234" t="n">
        <v>0</v>
      </c>
      <c r="Q156" s="234" t="s">
        <v>3128</v>
      </c>
      <c r="R156" s="234" t="s">
        <v>3128</v>
      </c>
      <c r="S156" s="234" t="s">
        <v>3128</v>
      </c>
      <c r="T156" s="234" t="s">
        <v>3128</v>
      </c>
      <c r="U156" s="234" t="s">
        <v>3128</v>
      </c>
      <c r="V156" s="234" t="s">
        <v>3128</v>
      </c>
      <c r="W156" s="234" t="s">
        <v>3128</v>
      </c>
      <c r="X156" s="234" t="s">
        <v>3128</v>
      </c>
      <c r="Y156" s="234" t="s">
        <v>3128</v>
      </c>
      <c r="Z156" s="234" t="s">
        <v>3128</v>
      </c>
      <c r="AA156" s="234" t="s">
        <v>3128</v>
      </c>
      <c r="AB156" s="234" t="s">
        <v>3128</v>
      </c>
      <c r="AC156" s="234" t="s">
        <v>3128</v>
      </c>
      <c r="AD156" s="234" t="s">
        <v>3128</v>
      </c>
      <c r="AE156" s="234" t="s">
        <v>3128</v>
      </c>
      <c r="AF156" s="234" t="s">
        <v>3128</v>
      </c>
      <c r="AG156" s="235" t="s">
        <v>2914</v>
      </c>
      <c r="AH156" s="234" t="s">
        <v>3128</v>
      </c>
      <c r="AI156" s="235" t="s">
        <v>2916</v>
      </c>
      <c r="AJ156" s="234" t="s">
        <v>3128</v>
      </c>
      <c r="AK156" s="234" t="s">
        <v>3128</v>
      </c>
      <c r="AL156" s="105" t="s">
        <v>2916</v>
      </c>
      <c r="AM156" s="234" t="s">
        <v>3128</v>
      </c>
      <c r="AN156" s="234" t="s">
        <v>3128</v>
      </c>
      <c r="AO156" s="234" t="s">
        <v>3128</v>
      </c>
      <c r="AP156" s="234" t="s">
        <v>3128</v>
      </c>
      <c r="AQ156" s="234" t="s">
        <v>3128</v>
      </c>
      <c r="AR156" s="234" t="s">
        <v>3128</v>
      </c>
      <c r="AS156" s="234" t="s">
        <v>3128</v>
      </c>
      <c r="AT156" s="234" t="s">
        <v>3128</v>
      </c>
    </row>
    <row r="157" customFormat="false" ht="15" hidden="false" customHeight="true" outlineLevel="0" collapsed="false">
      <c r="A157" s="51" t="str">
        <f aca="false">IF(ISERROR(VLOOKUP($L157,'nCino | Field Mappings'!$C:$M,1,FALSE())), "No", "Yes")</f>
        <v>Yes</v>
      </c>
      <c r="D157" s="79" t="n">
        <v>153</v>
      </c>
      <c r="E157" s="234" t="s">
        <v>3128</v>
      </c>
      <c r="F157" s="253" t="s">
        <v>2952</v>
      </c>
      <c r="G157" s="254" t="s">
        <v>3129</v>
      </c>
      <c r="H157" s="255" t="s">
        <v>50</v>
      </c>
      <c r="I157" s="255" t="s">
        <v>49</v>
      </c>
      <c r="J157" s="256" t="s">
        <v>429</v>
      </c>
      <c r="K157" s="257" t="s">
        <v>428</v>
      </c>
      <c r="L157" s="258" t="s">
        <v>427</v>
      </c>
      <c r="M157" s="259" t="s">
        <v>3138</v>
      </c>
      <c r="N157" s="257" t="s">
        <v>2967</v>
      </c>
      <c r="O157" s="234" t="n">
        <v>16</v>
      </c>
      <c r="P157" s="234" t="n">
        <v>2</v>
      </c>
      <c r="Q157" s="234" t="s">
        <v>3128</v>
      </c>
      <c r="R157" s="234" t="s">
        <v>3128</v>
      </c>
      <c r="S157" s="234" t="s">
        <v>3128</v>
      </c>
      <c r="T157" s="234" t="s">
        <v>3128</v>
      </c>
      <c r="U157" s="234" t="s">
        <v>3128</v>
      </c>
      <c r="V157" s="234" t="s">
        <v>3128</v>
      </c>
      <c r="W157" s="234" t="s">
        <v>3128</v>
      </c>
      <c r="X157" s="234" t="s">
        <v>3128</v>
      </c>
      <c r="Y157" s="234" t="s">
        <v>3128</v>
      </c>
      <c r="Z157" s="234" t="s">
        <v>3128</v>
      </c>
      <c r="AA157" s="234" t="s">
        <v>3128</v>
      </c>
      <c r="AB157" s="234" t="s">
        <v>3128</v>
      </c>
      <c r="AC157" s="234" t="s">
        <v>3128</v>
      </c>
      <c r="AD157" s="234" t="s">
        <v>3128</v>
      </c>
      <c r="AE157" s="234" t="s">
        <v>3128</v>
      </c>
      <c r="AF157" s="234" t="s">
        <v>3128</v>
      </c>
      <c r="AG157" s="235" t="s">
        <v>2914</v>
      </c>
      <c r="AH157" s="234" t="s">
        <v>3128</v>
      </c>
      <c r="AI157" s="235" t="s">
        <v>2916</v>
      </c>
      <c r="AJ157" s="234" t="s">
        <v>3128</v>
      </c>
      <c r="AK157" s="234" t="s">
        <v>3128</v>
      </c>
      <c r="AL157" s="105" t="s">
        <v>2916</v>
      </c>
      <c r="AM157" s="234" t="s">
        <v>3128</v>
      </c>
      <c r="AN157" s="234" t="s">
        <v>3128</v>
      </c>
      <c r="AO157" s="234" t="s">
        <v>3128</v>
      </c>
      <c r="AP157" s="234" t="s">
        <v>3128</v>
      </c>
      <c r="AQ157" s="234" t="s">
        <v>3128</v>
      </c>
      <c r="AR157" s="234" t="s">
        <v>3128</v>
      </c>
      <c r="AS157" s="234" t="s">
        <v>3128</v>
      </c>
      <c r="AT157" s="234" t="s">
        <v>3128</v>
      </c>
    </row>
    <row r="158" customFormat="false" ht="15" hidden="false" customHeight="true" outlineLevel="0" collapsed="false">
      <c r="A158" s="51" t="str">
        <f aca="false">IF(ISERROR(VLOOKUP($L158,'nCino | Field Mappings'!$C:$M,1,FALSE())), "No", "Yes")</f>
        <v>Yes</v>
      </c>
      <c r="D158" s="79" t="n">
        <v>154</v>
      </c>
      <c r="E158" s="104" t="s">
        <v>3128</v>
      </c>
      <c r="F158" s="253" t="s">
        <v>2952</v>
      </c>
      <c r="G158" s="254" t="s">
        <v>3129</v>
      </c>
      <c r="H158" s="255" t="s">
        <v>50</v>
      </c>
      <c r="I158" s="255" t="s">
        <v>49</v>
      </c>
      <c r="J158" s="256" t="s">
        <v>432</v>
      </c>
      <c r="K158" s="257" t="s">
        <v>431</v>
      </c>
      <c r="L158" s="104" t="s">
        <v>430</v>
      </c>
      <c r="M158" s="259" t="s">
        <v>3139</v>
      </c>
      <c r="N158" s="257" t="s">
        <v>2967</v>
      </c>
      <c r="O158" s="234" t="n">
        <v>16</v>
      </c>
      <c r="P158" s="234" t="n">
        <v>2</v>
      </c>
      <c r="Q158" s="234" t="s">
        <v>3128</v>
      </c>
      <c r="R158" s="234" t="s">
        <v>3128</v>
      </c>
      <c r="S158" s="234" t="s">
        <v>3128</v>
      </c>
      <c r="T158" s="234" t="s">
        <v>3128</v>
      </c>
      <c r="U158" s="234" t="s">
        <v>3128</v>
      </c>
      <c r="V158" s="234" t="s">
        <v>3128</v>
      </c>
      <c r="W158" s="234" t="s">
        <v>3128</v>
      </c>
      <c r="X158" s="234" t="s">
        <v>3128</v>
      </c>
      <c r="Y158" s="234" t="s">
        <v>3128</v>
      </c>
      <c r="Z158" s="234" t="s">
        <v>3128</v>
      </c>
      <c r="AA158" s="234" t="s">
        <v>3128</v>
      </c>
      <c r="AB158" s="234" t="s">
        <v>3128</v>
      </c>
      <c r="AC158" s="234" t="s">
        <v>3128</v>
      </c>
      <c r="AD158" s="234" t="s">
        <v>3128</v>
      </c>
      <c r="AE158" s="234" t="s">
        <v>3128</v>
      </c>
      <c r="AF158" s="234" t="s">
        <v>3128</v>
      </c>
      <c r="AG158" s="235" t="s">
        <v>2914</v>
      </c>
      <c r="AH158" s="234" t="s">
        <v>3128</v>
      </c>
      <c r="AI158" s="235" t="s">
        <v>2916</v>
      </c>
      <c r="AJ158" s="234" t="s">
        <v>3128</v>
      </c>
      <c r="AK158" s="234" t="s">
        <v>3128</v>
      </c>
      <c r="AL158" s="105" t="s">
        <v>2916</v>
      </c>
      <c r="AM158" s="234" t="s">
        <v>3128</v>
      </c>
      <c r="AN158" s="234" t="s">
        <v>3128</v>
      </c>
      <c r="AO158" s="234" t="s">
        <v>3128</v>
      </c>
      <c r="AP158" s="234" t="s">
        <v>3128</v>
      </c>
      <c r="AQ158" s="234" t="s">
        <v>3128</v>
      </c>
      <c r="AR158" s="234" t="s">
        <v>3128</v>
      </c>
      <c r="AS158" s="234" t="s">
        <v>3128</v>
      </c>
      <c r="AT158" s="234" t="s">
        <v>3128</v>
      </c>
    </row>
    <row r="159" customFormat="false" ht="15" hidden="false" customHeight="true" outlineLevel="0" collapsed="false">
      <c r="A159" s="51" t="str">
        <f aca="false">IF(ISERROR(VLOOKUP($L159,'nCino | Field Mappings'!$C:$M,1,FALSE())), "No", "Yes")</f>
        <v>Yes</v>
      </c>
      <c r="D159" s="79" t="n">
        <v>155</v>
      </c>
      <c r="E159" s="234" t="s">
        <v>3128</v>
      </c>
      <c r="F159" s="253" t="s">
        <v>2952</v>
      </c>
      <c r="G159" s="254" t="s">
        <v>3129</v>
      </c>
      <c r="H159" s="255" t="s">
        <v>50</v>
      </c>
      <c r="I159" s="255" t="s">
        <v>49</v>
      </c>
      <c r="J159" s="256" t="s">
        <v>452</v>
      </c>
      <c r="K159" s="257" t="s">
        <v>451</v>
      </c>
      <c r="L159" s="104" t="s">
        <v>450</v>
      </c>
      <c r="M159" s="259" t="s">
        <v>3140</v>
      </c>
      <c r="N159" s="257" t="s">
        <v>2929</v>
      </c>
      <c r="O159" s="234" t="s">
        <v>2930</v>
      </c>
      <c r="P159" s="234" t="s">
        <v>3128</v>
      </c>
      <c r="Q159" s="234" t="s">
        <v>3128</v>
      </c>
      <c r="R159" s="234" t="s">
        <v>3128</v>
      </c>
      <c r="S159" s="234" t="s">
        <v>3128</v>
      </c>
      <c r="T159" s="234" t="s">
        <v>3128</v>
      </c>
      <c r="U159" s="234" t="s">
        <v>3128</v>
      </c>
      <c r="V159" s="234" t="s">
        <v>3128</v>
      </c>
      <c r="W159" s="234" t="s">
        <v>3128</v>
      </c>
      <c r="X159" s="234" t="s">
        <v>3128</v>
      </c>
      <c r="Y159" s="234" t="s">
        <v>3128</v>
      </c>
      <c r="Z159" s="234" t="s">
        <v>3128</v>
      </c>
      <c r="AA159" s="234" t="s">
        <v>3128</v>
      </c>
      <c r="AB159" s="234" t="s">
        <v>3128</v>
      </c>
      <c r="AC159" s="234" t="s">
        <v>3128</v>
      </c>
      <c r="AD159" s="234" t="s">
        <v>3128</v>
      </c>
      <c r="AE159" s="234" t="s">
        <v>3128</v>
      </c>
      <c r="AF159" s="234" t="s">
        <v>3128</v>
      </c>
      <c r="AG159" s="235" t="s">
        <v>2914</v>
      </c>
      <c r="AH159" s="234" t="s">
        <v>3128</v>
      </c>
      <c r="AI159" s="235" t="s">
        <v>2916</v>
      </c>
      <c r="AJ159" s="234" t="s">
        <v>3128</v>
      </c>
      <c r="AK159" s="234" t="s">
        <v>3128</v>
      </c>
      <c r="AL159" s="105" t="s">
        <v>2916</v>
      </c>
      <c r="AM159" s="234" t="s">
        <v>3128</v>
      </c>
      <c r="AN159" s="234" t="s">
        <v>3128</v>
      </c>
      <c r="AO159" s="234" t="s">
        <v>3128</v>
      </c>
      <c r="AP159" s="234" t="s">
        <v>3128</v>
      </c>
      <c r="AQ159" s="234" t="s">
        <v>3128</v>
      </c>
      <c r="AR159" s="234" t="s">
        <v>3128</v>
      </c>
      <c r="AS159" s="234" t="s">
        <v>3128</v>
      </c>
      <c r="AT159" s="234" t="s">
        <v>3128</v>
      </c>
    </row>
    <row r="160" customFormat="false" ht="15" hidden="false" customHeight="true" outlineLevel="0" collapsed="false">
      <c r="A160" s="51" t="str">
        <f aca="false">IF(ISERROR(VLOOKUP($L160,'nCino | Field Mappings'!$C:$M,1,FALSE())), "No", "Yes")</f>
        <v>Yes</v>
      </c>
      <c r="D160" s="79" t="n">
        <v>156</v>
      </c>
      <c r="E160" s="234" t="s">
        <v>3128</v>
      </c>
      <c r="F160" s="253" t="s">
        <v>2952</v>
      </c>
      <c r="G160" s="254" t="s">
        <v>3129</v>
      </c>
      <c r="H160" s="255" t="s">
        <v>50</v>
      </c>
      <c r="I160" s="255" t="s">
        <v>49</v>
      </c>
      <c r="J160" s="256" t="s">
        <v>455</v>
      </c>
      <c r="K160" s="257" t="s">
        <v>454</v>
      </c>
      <c r="L160" s="258" t="s">
        <v>453</v>
      </c>
      <c r="M160" s="259"/>
      <c r="N160" s="257" t="s">
        <v>2927</v>
      </c>
      <c r="O160" s="234" t="n">
        <v>16</v>
      </c>
      <c r="P160" s="234" t="n">
        <v>2</v>
      </c>
      <c r="Q160" s="234" t="s">
        <v>3128</v>
      </c>
      <c r="R160" s="234" t="s">
        <v>3128</v>
      </c>
      <c r="S160" s="234" t="s">
        <v>3128</v>
      </c>
      <c r="T160" s="234" t="s">
        <v>3128</v>
      </c>
      <c r="U160" s="234" t="s">
        <v>3128</v>
      </c>
      <c r="V160" s="234" t="s">
        <v>3128</v>
      </c>
      <c r="W160" s="234" t="s">
        <v>3128</v>
      </c>
      <c r="X160" s="234" t="s">
        <v>3128</v>
      </c>
      <c r="Y160" s="234" t="s">
        <v>3128</v>
      </c>
      <c r="Z160" s="234" t="s">
        <v>3128</v>
      </c>
      <c r="AA160" s="234" t="s">
        <v>3128</v>
      </c>
      <c r="AB160" s="234" t="s">
        <v>3128</v>
      </c>
      <c r="AC160" s="234" t="s">
        <v>3128</v>
      </c>
      <c r="AD160" s="234" t="s">
        <v>3128</v>
      </c>
      <c r="AE160" s="234" t="s">
        <v>3128</v>
      </c>
      <c r="AF160" s="234" t="s">
        <v>3128</v>
      </c>
      <c r="AG160" s="235" t="s">
        <v>2914</v>
      </c>
      <c r="AH160" s="234" t="s">
        <v>3128</v>
      </c>
      <c r="AI160" s="235" t="s">
        <v>2916</v>
      </c>
      <c r="AJ160" s="234" t="s">
        <v>3128</v>
      </c>
      <c r="AK160" s="234" t="s">
        <v>3128</v>
      </c>
      <c r="AL160" s="105" t="s">
        <v>2916</v>
      </c>
      <c r="AM160" s="234" t="s">
        <v>3128</v>
      </c>
      <c r="AN160" s="234" t="s">
        <v>3128</v>
      </c>
      <c r="AO160" s="234" t="s">
        <v>3128</v>
      </c>
      <c r="AP160" s="234" t="s">
        <v>3128</v>
      </c>
      <c r="AQ160" s="234" t="s">
        <v>3128</v>
      </c>
      <c r="AR160" s="234" t="s">
        <v>3128</v>
      </c>
      <c r="AS160" s="234" t="s">
        <v>3128</v>
      </c>
      <c r="AT160" s="234" t="s">
        <v>3128</v>
      </c>
    </row>
    <row r="161" customFormat="false" ht="15" hidden="false" customHeight="true" outlineLevel="0" collapsed="false">
      <c r="A161" s="51" t="str">
        <f aca="false">IF(ISERROR(VLOOKUP($L161,'nCino | Field Mappings'!$C:$M,1,FALSE())), "No", "Yes")</f>
        <v>Yes</v>
      </c>
      <c r="D161" s="79" t="n">
        <v>157</v>
      </c>
      <c r="E161" s="93" t="s">
        <v>3128</v>
      </c>
      <c r="F161" s="253" t="s">
        <v>2952</v>
      </c>
      <c r="G161" s="254" t="s">
        <v>3129</v>
      </c>
      <c r="H161" s="255" t="s">
        <v>50</v>
      </c>
      <c r="I161" s="255" t="s">
        <v>49</v>
      </c>
      <c r="J161" s="256" t="s">
        <v>458</v>
      </c>
      <c r="K161" s="257" t="s">
        <v>457</v>
      </c>
      <c r="L161" s="258" t="s">
        <v>456</v>
      </c>
      <c r="M161" s="259" t="s">
        <v>3141</v>
      </c>
      <c r="N161" s="257" t="s">
        <v>2929</v>
      </c>
      <c r="O161" s="234" t="s">
        <v>2930</v>
      </c>
      <c r="P161" s="234" t="s">
        <v>3128</v>
      </c>
      <c r="Q161" s="234" t="s">
        <v>3128</v>
      </c>
      <c r="R161" s="234" t="s">
        <v>3128</v>
      </c>
      <c r="S161" s="234" t="s">
        <v>3128</v>
      </c>
      <c r="T161" s="234" t="s">
        <v>3128</v>
      </c>
      <c r="U161" s="234" t="s">
        <v>3128</v>
      </c>
      <c r="V161" s="234" t="s">
        <v>3128</v>
      </c>
      <c r="W161" s="234" t="s">
        <v>3128</v>
      </c>
      <c r="X161" s="234" t="s">
        <v>3128</v>
      </c>
      <c r="Y161" s="234" t="s">
        <v>3128</v>
      </c>
      <c r="Z161" s="234" t="s">
        <v>3128</v>
      </c>
      <c r="AA161" s="234" t="s">
        <v>3128</v>
      </c>
      <c r="AB161" s="234" t="s">
        <v>3128</v>
      </c>
      <c r="AC161" s="234" t="s">
        <v>3128</v>
      </c>
      <c r="AD161" s="234" t="s">
        <v>3128</v>
      </c>
      <c r="AE161" s="234" t="s">
        <v>3128</v>
      </c>
      <c r="AF161" s="234" t="s">
        <v>3128</v>
      </c>
      <c r="AG161" s="235" t="s">
        <v>2914</v>
      </c>
      <c r="AH161" s="234" t="s">
        <v>3128</v>
      </c>
      <c r="AI161" s="235" t="s">
        <v>2916</v>
      </c>
      <c r="AJ161" s="234" t="s">
        <v>3128</v>
      </c>
      <c r="AK161" s="234" t="s">
        <v>3128</v>
      </c>
      <c r="AL161" s="105" t="s">
        <v>2916</v>
      </c>
      <c r="AM161" s="234" t="s">
        <v>3128</v>
      </c>
      <c r="AN161" s="234" t="s">
        <v>3128</v>
      </c>
      <c r="AO161" s="234" t="s">
        <v>3128</v>
      </c>
      <c r="AP161" s="234" t="s">
        <v>3128</v>
      </c>
      <c r="AQ161" s="234" t="s">
        <v>3128</v>
      </c>
      <c r="AR161" s="234" t="s">
        <v>3128</v>
      </c>
      <c r="AS161" s="234" t="s">
        <v>3128</v>
      </c>
      <c r="AT161" s="234" t="s">
        <v>3128</v>
      </c>
    </row>
    <row r="162" customFormat="false" ht="15" hidden="false" customHeight="true" outlineLevel="0" collapsed="false">
      <c r="A162" s="51" t="str">
        <f aca="false">IF(ISERROR(VLOOKUP($L162,'nCino | Field Mappings'!$C:$M,1,FALSE())), "No", "Yes")</f>
        <v>Yes</v>
      </c>
      <c r="D162" s="79" t="n">
        <v>158</v>
      </c>
      <c r="E162" s="93" t="s">
        <v>3128</v>
      </c>
      <c r="F162" s="253" t="s">
        <v>2952</v>
      </c>
      <c r="G162" s="254" t="s">
        <v>3129</v>
      </c>
      <c r="H162" s="255" t="s">
        <v>50</v>
      </c>
      <c r="I162" s="255" t="s">
        <v>49</v>
      </c>
      <c r="J162" s="256" t="s">
        <v>461</v>
      </c>
      <c r="K162" s="257" t="s">
        <v>460</v>
      </c>
      <c r="L162" s="258" t="s">
        <v>459</v>
      </c>
      <c r="M162" s="259" t="s">
        <v>3142</v>
      </c>
      <c r="N162" s="257" t="s">
        <v>3143</v>
      </c>
      <c r="O162" s="234" t="n">
        <v>255</v>
      </c>
      <c r="P162" s="234" t="s">
        <v>3128</v>
      </c>
      <c r="Q162" s="234" t="s">
        <v>3128</v>
      </c>
      <c r="R162" s="234" t="s">
        <v>3128</v>
      </c>
      <c r="S162" s="234" t="s">
        <v>3128</v>
      </c>
      <c r="T162" s="234" t="s">
        <v>3128</v>
      </c>
      <c r="U162" s="234" t="s">
        <v>3128</v>
      </c>
      <c r="V162" s="234" t="s">
        <v>3128</v>
      </c>
      <c r="W162" s="234" t="s">
        <v>3128</v>
      </c>
      <c r="X162" s="234" t="s">
        <v>3128</v>
      </c>
      <c r="Y162" s="234" t="s">
        <v>3128</v>
      </c>
      <c r="Z162" s="234" t="s">
        <v>3128</v>
      </c>
      <c r="AA162" s="234" t="s">
        <v>3128</v>
      </c>
      <c r="AB162" s="234" t="s">
        <v>3128</v>
      </c>
      <c r="AC162" s="234" t="s">
        <v>3128</v>
      </c>
      <c r="AD162" s="234" t="s">
        <v>3128</v>
      </c>
      <c r="AE162" s="234" t="s">
        <v>3128</v>
      </c>
      <c r="AF162" s="234" t="s">
        <v>3128</v>
      </c>
      <c r="AG162" s="235" t="s">
        <v>2914</v>
      </c>
      <c r="AH162" s="234" t="s">
        <v>3128</v>
      </c>
      <c r="AI162" s="235" t="s">
        <v>2916</v>
      </c>
      <c r="AJ162" s="234" t="s">
        <v>3128</v>
      </c>
      <c r="AK162" s="234" t="s">
        <v>3128</v>
      </c>
      <c r="AL162" s="105" t="s">
        <v>2916</v>
      </c>
      <c r="AM162" s="234" t="s">
        <v>3128</v>
      </c>
      <c r="AN162" s="234" t="s">
        <v>3128</v>
      </c>
      <c r="AO162" s="234" t="s">
        <v>3128</v>
      </c>
      <c r="AP162" s="234" t="s">
        <v>3128</v>
      </c>
      <c r="AQ162" s="234" t="s">
        <v>3128</v>
      </c>
      <c r="AR162" s="234" t="s">
        <v>3128</v>
      </c>
      <c r="AS162" s="234" t="s">
        <v>3128</v>
      </c>
      <c r="AT162" s="234" t="s">
        <v>3128</v>
      </c>
    </row>
    <row r="163" customFormat="false" ht="15" hidden="false" customHeight="true" outlineLevel="0" collapsed="false">
      <c r="A163" s="51" t="str">
        <f aca="false">IF(ISERROR(VLOOKUP($L163,'nCino | Field Mappings'!$C:$M,1,FALSE())), "No", "Yes")</f>
        <v>Yes</v>
      </c>
      <c r="D163" s="79" t="n">
        <v>159</v>
      </c>
      <c r="E163" s="231" t="s">
        <v>2912</v>
      </c>
      <c r="F163" s="253" t="s">
        <v>2952</v>
      </c>
      <c r="G163" s="254" t="s">
        <v>3129</v>
      </c>
      <c r="H163" s="255" t="s">
        <v>50</v>
      </c>
      <c r="I163" s="255" t="s">
        <v>49</v>
      </c>
      <c r="J163" s="106" t="s">
        <v>1159</v>
      </c>
      <c r="K163" s="234" t="s">
        <v>1158</v>
      </c>
      <c r="L163" s="258" t="s">
        <v>1157</v>
      </c>
      <c r="M163" s="259" t="s">
        <v>3144</v>
      </c>
      <c r="N163" s="257" t="s">
        <v>3145</v>
      </c>
      <c r="O163" s="234" t="n">
        <v>18</v>
      </c>
      <c r="P163" s="234" t="s">
        <v>3128</v>
      </c>
      <c r="Q163" s="234" t="s">
        <v>3128</v>
      </c>
      <c r="R163" s="234" t="s">
        <v>3128</v>
      </c>
      <c r="S163" s="234" t="s">
        <v>3128</v>
      </c>
      <c r="T163" s="234" t="s">
        <v>3128</v>
      </c>
      <c r="U163" s="234" t="s">
        <v>3128</v>
      </c>
      <c r="V163" s="234" t="s">
        <v>3128</v>
      </c>
      <c r="W163" s="234" t="s">
        <v>3128</v>
      </c>
      <c r="X163" s="234" t="s">
        <v>3128</v>
      </c>
      <c r="Y163" s="234" t="s">
        <v>3128</v>
      </c>
      <c r="Z163" s="234" t="s">
        <v>3128</v>
      </c>
      <c r="AA163" s="234" t="s">
        <v>3128</v>
      </c>
      <c r="AB163" s="234" t="s">
        <v>3128</v>
      </c>
      <c r="AC163" s="234" t="s">
        <v>3128</v>
      </c>
      <c r="AD163" s="234" t="s">
        <v>3128</v>
      </c>
      <c r="AE163" s="234" t="s">
        <v>3128</v>
      </c>
      <c r="AF163" s="234" t="s">
        <v>3128</v>
      </c>
      <c r="AG163" s="235" t="s">
        <v>2914</v>
      </c>
      <c r="AH163" s="234" t="s">
        <v>3128</v>
      </c>
      <c r="AI163" s="235" t="s">
        <v>2916</v>
      </c>
      <c r="AJ163" s="234" t="s">
        <v>3128</v>
      </c>
      <c r="AK163" s="234" t="s">
        <v>3128</v>
      </c>
      <c r="AL163" s="105" t="s">
        <v>2916</v>
      </c>
      <c r="AM163" s="234" t="s">
        <v>3128</v>
      </c>
      <c r="AN163" s="234" t="s">
        <v>3128</v>
      </c>
      <c r="AO163" s="234" t="s">
        <v>3128</v>
      </c>
      <c r="AP163" s="234" t="s">
        <v>3128</v>
      </c>
      <c r="AQ163" s="234" t="s">
        <v>3128</v>
      </c>
      <c r="AR163" s="234" t="s">
        <v>3128</v>
      </c>
      <c r="AS163" s="234" t="s">
        <v>3128</v>
      </c>
      <c r="AT163" s="234" t="s">
        <v>3128</v>
      </c>
    </row>
    <row r="164" customFormat="false" ht="15" hidden="false" customHeight="true" outlineLevel="0" collapsed="false">
      <c r="A164" s="51" t="str">
        <f aca="false">IF(ISERROR(VLOOKUP($L164,'nCino | Field Mappings'!$C:$M,1,FALSE())), "No", "Yes")</f>
        <v>Yes</v>
      </c>
      <c r="D164" s="79" t="n">
        <v>160</v>
      </c>
      <c r="E164" s="234" t="s">
        <v>3128</v>
      </c>
      <c r="F164" s="253" t="s">
        <v>2952</v>
      </c>
      <c r="G164" s="254" t="s">
        <v>3129</v>
      </c>
      <c r="H164" s="255" t="s">
        <v>50</v>
      </c>
      <c r="I164" s="255" t="s">
        <v>49</v>
      </c>
      <c r="J164" s="256" t="s">
        <v>487</v>
      </c>
      <c r="K164" s="257" t="s">
        <v>486</v>
      </c>
      <c r="L164" s="258" t="s">
        <v>485</v>
      </c>
      <c r="M164" s="259" t="s">
        <v>3146</v>
      </c>
      <c r="N164" s="257" t="s">
        <v>2929</v>
      </c>
      <c r="O164" s="234" t="s">
        <v>2930</v>
      </c>
      <c r="P164" s="234" t="s">
        <v>3128</v>
      </c>
      <c r="Q164" s="234" t="s">
        <v>3128</v>
      </c>
      <c r="R164" s="234" t="s">
        <v>3128</v>
      </c>
      <c r="S164" s="234" t="s">
        <v>3128</v>
      </c>
      <c r="T164" s="234" t="s">
        <v>3128</v>
      </c>
      <c r="U164" s="234" t="s">
        <v>3128</v>
      </c>
      <c r="V164" s="234" t="s">
        <v>3128</v>
      </c>
      <c r="W164" s="234" t="s">
        <v>3128</v>
      </c>
      <c r="X164" s="234" t="s">
        <v>3128</v>
      </c>
      <c r="Y164" s="234" t="s">
        <v>3128</v>
      </c>
      <c r="Z164" s="234" t="s">
        <v>3128</v>
      </c>
      <c r="AA164" s="234" t="s">
        <v>3128</v>
      </c>
      <c r="AB164" s="234" t="s">
        <v>3128</v>
      </c>
      <c r="AC164" s="234" t="s">
        <v>3128</v>
      </c>
      <c r="AD164" s="234" t="s">
        <v>3128</v>
      </c>
      <c r="AE164" s="234" t="s">
        <v>3128</v>
      </c>
      <c r="AF164" s="234" t="s">
        <v>3128</v>
      </c>
      <c r="AG164" s="235" t="s">
        <v>2914</v>
      </c>
      <c r="AH164" s="234" t="s">
        <v>3128</v>
      </c>
      <c r="AI164" s="235" t="s">
        <v>2916</v>
      </c>
      <c r="AJ164" s="234" t="s">
        <v>3128</v>
      </c>
      <c r="AK164" s="234" t="s">
        <v>3128</v>
      </c>
      <c r="AL164" s="105" t="s">
        <v>2916</v>
      </c>
      <c r="AM164" s="234" t="s">
        <v>3128</v>
      </c>
      <c r="AN164" s="234" t="s">
        <v>3128</v>
      </c>
      <c r="AO164" s="234" t="s">
        <v>3128</v>
      </c>
      <c r="AP164" s="234" t="s">
        <v>3128</v>
      </c>
      <c r="AQ164" s="234" t="s">
        <v>3128</v>
      </c>
      <c r="AR164" s="234" t="s">
        <v>3128</v>
      </c>
      <c r="AS164" s="234" t="s">
        <v>3128</v>
      </c>
      <c r="AT164" s="234" t="s">
        <v>3128</v>
      </c>
    </row>
    <row r="165" customFormat="false" ht="15" hidden="false" customHeight="true" outlineLevel="0" collapsed="false">
      <c r="A165" s="51" t="str">
        <f aca="false">IF(ISERROR(VLOOKUP($L165,'nCino | Field Mappings'!$C:$M,1,FALSE())), "No", "Yes")</f>
        <v>Yes</v>
      </c>
      <c r="D165" s="79" t="n">
        <v>161</v>
      </c>
      <c r="E165" s="234" t="s">
        <v>3128</v>
      </c>
      <c r="F165" s="253" t="s">
        <v>2952</v>
      </c>
      <c r="G165" s="254" t="s">
        <v>3129</v>
      </c>
      <c r="H165" s="255" t="s">
        <v>50</v>
      </c>
      <c r="I165" s="255" t="s">
        <v>49</v>
      </c>
      <c r="J165" s="256" t="s">
        <v>505</v>
      </c>
      <c r="K165" s="257" t="s">
        <v>504</v>
      </c>
      <c r="L165" s="104" t="s">
        <v>503</v>
      </c>
      <c r="M165" s="259" t="s">
        <v>3147</v>
      </c>
      <c r="N165" s="257" t="s">
        <v>2967</v>
      </c>
      <c r="O165" s="234" t="n">
        <v>16</v>
      </c>
      <c r="P165" s="234" t="n">
        <v>2</v>
      </c>
      <c r="Q165" s="234" t="s">
        <v>3128</v>
      </c>
      <c r="R165" s="234" t="s">
        <v>3128</v>
      </c>
      <c r="S165" s="234" t="s">
        <v>3128</v>
      </c>
      <c r="T165" s="234" t="s">
        <v>3128</v>
      </c>
      <c r="U165" s="234" t="s">
        <v>3128</v>
      </c>
      <c r="V165" s="234" t="s">
        <v>3128</v>
      </c>
      <c r="W165" s="234" t="s">
        <v>3128</v>
      </c>
      <c r="X165" s="234" t="s">
        <v>3128</v>
      </c>
      <c r="Y165" s="234" t="s">
        <v>3128</v>
      </c>
      <c r="Z165" s="234" t="s">
        <v>3128</v>
      </c>
      <c r="AA165" s="234" t="s">
        <v>3128</v>
      </c>
      <c r="AB165" s="234" t="s">
        <v>3128</v>
      </c>
      <c r="AC165" s="234" t="s">
        <v>3128</v>
      </c>
      <c r="AD165" s="234" t="s">
        <v>3128</v>
      </c>
      <c r="AE165" s="234" t="s">
        <v>3128</v>
      </c>
      <c r="AF165" s="234" t="s">
        <v>3128</v>
      </c>
      <c r="AG165" s="235" t="s">
        <v>2914</v>
      </c>
      <c r="AH165" s="234" t="s">
        <v>3128</v>
      </c>
      <c r="AI165" s="235" t="s">
        <v>2916</v>
      </c>
      <c r="AJ165" s="234" t="s">
        <v>3128</v>
      </c>
      <c r="AK165" s="234" t="s">
        <v>3128</v>
      </c>
      <c r="AL165" s="105" t="s">
        <v>2916</v>
      </c>
      <c r="AM165" s="234" t="s">
        <v>3128</v>
      </c>
      <c r="AN165" s="234" t="s">
        <v>3128</v>
      </c>
      <c r="AO165" s="234" t="s">
        <v>3128</v>
      </c>
      <c r="AP165" s="234" t="s">
        <v>3128</v>
      </c>
      <c r="AQ165" s="234" t="s">
        <v>3128</v>
      </c>
      <c r="AR165" s="234" t="s">
        <v>3128</v>
      </c>
      <c r="AS165" s="234" t="s">
        <v>3128</v>
      </c>
      <c r="AT165" s="234" t="s">
        <v>3128</v>
      </c>
    </row>
    <row r="166" customFormat="false" ht="15" hidden="false" customHeight="true" outlineLevel="0" collapsed="false">
      <c r="A166" s="51" t="str">
        <f aca="false">IF(ISERROR(VLOOKUP($L166,'nCino | Field Mappings'!$C:$M,1,FALSE())), "No", "Yes")</f>
        <v>Yes</v>
      </c>
      <c r="D166" s="79" t="n">
        <v>162</v>
      </c>
      <c r="E166" s="93" t="s">
        <v>3128</v>
      </c>
      <c r="F166" s="253" t="s">
        <v>2952</v>
      </c>
      <c r="G166" s="254" t="s">
        <v>3129</v>
      </c>
      <c r="H166" s="255" t="s">
        <v>50</v>
      </c>
      <c r="I166" s="255" t="s">
        <v>49</v>
      </c>
      <c r="J166" s="256" t="s">
        <v>508</v>
      </c>
      <c r="K166" s="257" t="s">
        <v>507</v>
      </c>
      <c r="L166" s="238" t="str">
        <f aca="false">_xlfn.CONCAT(I166,".",K166)</f>
        <v>LLC_BI__Loan__c.CCS_DoNotTrade__c</v>
      </c>
      <c r="M166" s="259" t="s">
        <v>3148</v>
      </c>
      <c r="N166" s="257" t="s">
        <v>3007</v>
      </c>
      <c r="O166" s="234" t="s">
        <v>3008</v>
      </c>
      <c r="P166" s="234" t="s">
        <v>3128</v>
      </c>
      <c r="Q166" s="234" t="s">
        <v>3128</v>
      </c>
      <c r="R166" s="234" t="s">
        <v>3128</v>
      </c>
      <c r="S166" s="234" t="s">
        <v>3128</v>
      </c>
      <c r="T166" s="234" t="s">
        <v>3128</v>
      </c>
      <c r="U166" s="234" t="s">
        <v>3128</v>
      </c>
      <c r="V166" s="234" t="s">
        <v>3128</v>
      </c>
      <c r="W166" s="234" t="s">
        <v>3128</v>
      </c>
      <c r="X166" s="234" t="s">
        <v>3128</v>
      </c>
      <c r="Y166" s="234" t="s">
        <v>3128</v>
      </c>
      <c r="Z166" s="234" t="s">
        <v>3128</v>
      </c>
      <c r="AA166" s="234" t="s">
        <v>3128</v>
      </c>
      <c r="AB166" s="234" t="s">
        <v>3128</v>
      </c>
      <c r="AC166" s="234" t="s">
        <v>3128</v>
      </c>
      <c r="AD166" s="234" t="s">
        <v>3128</v>
      </c>
      <c r="AE166" s="234" t="s">
        <v>3128</v>
      </c>
      <c r="AF166" s="234" t="s">
        <v>3128</v>
      </c>
      <c r="AG166" s="235" t="s">
        <v>2914</v>
      </c>
      <c r="AH166" s="234" t="s">
        <v>3128</v>
      </c>
      <c r="AI166" s="235" t="s">
        <v>2916</v>
      </c>
      <c r="AJ166" s="234" t="s">
        <v>3128</v>
      </c>
      <c r="AK166" s="234" t="s">
        <v>3128</v>
      </c>
      <c r="AL166" s="105" t="s">
        <v>2916</v>
      </c>
      <c r="AM166" s="234" t="s">
        <v>3128</v>
      </c>
      <c r="AN166" s="234" t="s">
        <v>3128</v>
      </c>
      <c r="AO166" s="234" t="s">
        <v>3128</v>
      </c>
      <c r="AP166" s="234" t="s">
        <v>3128</v>
      </c>
      <c r="AQ166" s="234" t="s">
        <v>3128</v>
      </c>
      <c r="AR166" s="234" t="s">
        <v>3128</v>
      </c>
      <c r="AS166" s="234" t="s">
        <v>3128</v>
      </c>
      <c r="AT166" s="234" t="s">
        <v>3128</v>
      </c>
    </row>
    <row r="167" customFormat="false" ht="15" hidden="false" customHeight="true" outlineLevel="0" collapsed="false">
      <c r="A167" s="51" t="str">
        <f aca="false">IF(ISERROR(VLOOKUP($L167,'nCino | Field Mappings'!$C:$M,1,FALSE())), "No", "Yes")</f>
        <v>Yes</v>
      </c>
      <c r="D167" s="79" t="n">
        <v>163</v>
      </c>
      <c r="E167" s="234" t="s">
        <v>3128</v>
      </c>
      <c r="F167" s="253" t="s">
        <v>2952</v>
      </c>
      <c r="G167" s="254" t="s">
        <v>3129</v>
      </c>
      <c r="H167" s="255" t="s">
        <v>50</v>
      </c>
      <c r="I167" s="255" t="s">
        <v>49</v>
      </c>
      <c r="J167" s="256" t="s">
        <v>514</v>
      </c>
      <c r="K167" s="257" t="s">
        <v>513</v>
      </c>
      <c r="L167" s="258" t="s">
        <v>512</v>
      </c>
      <c r="M167" s="259" t="s">
        <v>3149</v>
      </c>
      <c r="N167" s="257" t="s">
        <v>3150</v>
      </c>
      <c r="O167" s="234" t="s">
        <v>2930</v>
      </c>
      <c r="P167" s="234" t="s">
        <v>3128</v>
      </c>
      <c r="Q167" s="234" t="s">
        <v>3128</v>
      </c>
      <c r="R167" s="234" t="s">
        <v>3128</v>
      </c>
      <c r="S167" s="234" t="s">
        <v>3128</v>
      </c>
      <c r="T167" s="234" t="s">
        <v>3128</v>
      </c>
      <c r="U167" s="234" t="s">
        <v>3128</v>
      </c>
      <c r="V167" s="234" t="s">
        <v>3128</v>
      </c>
      <c r="W167" s="234" t="s">
        <v>3128</v>
      </c>
      <c r="X167" s="234" t="s">
        <v>3128</v>
      </c>
      <c r="Y167" s="234" t="s">
        <v>3128</v>
      </c>
      <c r="Z167" s="234" t="s">
        <v>3128</v>
      </c>
      <c r="AA167" s="234" t="s">
        <v>3128</v>
      </c>
      <c r="AB167" s="234" t="s">
        <v>3128</v>
      </c>
      <c r="AC167" s="234" t="s">
        <v>3128</v>
      </c>
      <c r="AD167" s="234" t="s">
        <v>3128</v>
      </c>
      <c r="AE167" s="234" t="s">
        <v>3128</v>
      </c>
      <c r="AF167" s="234" t="s">
        <v>3128</v>
      </c>
      <c r="AG167" s="235" t="s">
        <v>2914</v>
      </c>
      <c r="AH167" s="234" t="s">
        <v>3128</v>
      </c>
      <c r="AI167" s="235" t="s">
        <v>2916</v>
      </c>
      <c r="AJ167" s="234" t="s">
        <v>3128</v>
      </c>
      <c r="AK167" s="234" t="s">
        <v>3128</v>
      </c>
      <c r="AL167" s="105" t="s">
        <v>2916</v>
      </c>
      <c r="AM167" s="234" t="s">
        <v>3128</v>
      </c>
      <c r="AN167" s="234" t="s">
        <v>3128</v>
      </c>
      <c r="AO167" s="234" t="s">
        <v>3128</v>
      </c>
      <c r="AP167" s="234" t="s">
        <v>3128</v>
      </c>
      <c r="AQ167" s="234" t="s">
        <v>3128</v>
      </c>
      <c r="AR167" s="234" t="s">
        <v>3128</v>
      </c>
      <c r="AS167" s="234" t="s">
        <v>3128</v>
      </c>
      <c r="AT167" s="234" t="s">
        <v>3128</v>
      </c>
    </row>
    <row r="168" customFormat="false" ht="15" hidden="false" customHeight="true" outlineLevel="0" collapsed="false">
      <c r="A168" s="51" t="str">
        <f aca="false">IF(ISERROR(VLOOKUP($L168,'nCino | Field Mappings'!$C:$M,1,FALSE())), "No", "Yes")</f>
        <v>Yes</v>
      </c>
      <c r="D168" s="79" t="n">
        <v>164</v>
      </c>
      <c r="E168" s="234" t="s">
        <v>3128</v>
      </c>
      <c r="F168" s="253" t="s">
        <v>2952</v>
      </c>
      <c r="G168" s="254" t="s">
        <v>3129</v>
      </c>
      <c r="H168" s="255" t="s">
        <v>50</v>
      </c>
      <c r="I168" s="255" t="s">
        <v>49</v>
      </c>
      <c r="J168" s="256" t="s">
        <v>520</v>
      </c>
      <c r="K168" s="257" t="s">
        <v>519</v>
      </c>
      <c r="L168" s="258" t="s">
        <v>518</v>
      </c>
      <c r="M168" s="259" t="s">
        <v>3151</v>
      </c>
      <c r="N168" s="257" t="s">
        <v>2967</v>
      </c>
      <c r="O168" s="234" t="n">
        <v>16</v>
      </c>
      <c r="P168" s="234" t="n">
        <v>2</v>
      </c>
      <c r="Q168" s="234" t="s">
        <v>3128</v>
      </c>
      <c r="R168" s="234" t="s">
        <v>3128</v>
      </c>
      <c r="S168" s="234" t="s">
        <v>3128</v>
      </c>
      <c r="T168" s="234" t="s">
        <v>3128</v>
      </c>
      <c r="U168" s="234" t="s">
        <v>3128</v>
      </c>
      <c r="V168" s="234" t="s">
        <v>3128</v>
      </c>
      <c r="W168" s="234" t="s">
        <v>3128</v>
      </c>
      <c r="X168" s="234" t="s">
        <v>3128</v>
      </c>
      <c r="Y168" s="234" t="s">
        <v>3128</v>
      </c>
      <c r="Z168" s="234" t="s">
        <v>3128</v>
      </c>
      <c r="AA168" s="234" t="s">
        <v>3128</v>
      </c>
      <c r="AB168" s="234" t="s">
        <v>3128</v>
      </c>
      <c r="AC168" s="234" t="s">
        <v>3128</v>
      </c>
      <c r="AD168" s="234" t="s">
        <v>3128</v>
      </c>
      <c r="AE168" s="234" t="s">
        <v>3128</v>
      </c>
      <c r="AF168" s="234" t="s">
        <v>3128</v>
      </c>
      <c r="AG168" s="235" t="s">
        <v>2914</v>
      </c>
      <c r="AH168" s="234" t="s">
        <v>3128</v>
      </c>
      <c r="AI168" s="235" t="s">
        <v>2916</v>
      </c>
      <c r="AJ168" s="234" t="s">
        <v>3128</v>
      </c>
      <c r="AK168" s="234" t="s">
        <v>3128</v>
      </c>
      <c r="AL168" s="105" t="s">
        <v>2916</v>
      </c>
      <c r="AM168" s="234" t="s">
        <v>3128</v>
      </c>
      <c r="AN168" s="234" t="s">
        <v>3128</v>
      </c>
      <c r="AO168" s="234" t="s">
        <v>3128</v>
      </c>
      <c r="AP168" s="234" t="s">
        <v>3128</v>
      </c>
      <c r="AQ168" s="234" t="s">
        <v>3128</v>
      </c>
      <c r="AR168" s="234" t="s">
        <v>3128</v>
      </c>
      <c r="AS168" s="234" t="s">
        <v>3128</v>
      </c>
      <c r="AT168" s="234" t="s">
        <v>3128</v>
      </c>
    </row>
    <row r="169" customFormat="false" ht="15" hidden="false" customHeight="true" outlineLevel="0" collapsed="false">
      <c r="A169" s="51" t="str">
        <f aca="false">IF(ISERROR(VLOOKUP($L169,'nCino | Field Mappings'!$C:$M,1,FALSE())), "No", "Yes")</f>
        <v>Yes</v>
      </c>
      <c r="D169" s="79" t="n">
        <v>165</v>
      </c>
      <c r="E169" s="234" t="s">
        <v>3128</v>
      </c>
      <c r="F169" s="253" t="s">
        <v>2952</v>
      </c>
      <c r="G169" s="254" t="s">
        <v>3129</v>
      </c>
      <c r="H169" s="255" t="s">
        <v>50</v>
      </c>
      <c r="I169" s="255" t="s">
        <v>49</v>
      </c>
      <c r="J169" s="256" t="s">
        <v>523</v>
      </c>
      <c r="K169" s="257" t="s">
        <v>522</v>
      </c>
      <c r="L169" s="258" t="s">
        <v>521</v>
      </c>
      <c r="M169" s="259" t="s">
        <v>3152</v>
      </c>
      <c r="N169" s="257" t="s">
        <v>2929</v>
      </c>
      <c r="O169" s="234" t="s">
        <v>2930</v>
      </c>
      <c r="P169" s="234" t="s">
        <v>3128</v>
      </c>
      <c r="Q169" s="234" t="s">
        <v>3128</v>
      </c>
      <c r="R169" s="234" t="s">
        <v>3128</v>
      </c>
      <c r="S169" s="234" t="s">
        <v>3128</v>
      </c>
      <c r="T169" s="234" t="s">
        <v>3128</v>
      </c>
      <c r="U169" s="234" t="s">
        <v>3128</v>
      </c>
      <c r="V169" s="234" t="s">
        <v>3128</v>
      </c>
      <c r="W169" s="234" t="s">
        <v>3128</v>
      </c>
      <c r="X169" s="234" t="s">
        <v>3128</v>
      </c>
      <c r="Y169" s="234" t="s">
        <v>3128</v>
      </c>
      <c r="Z169" s="234" t="s">
        <v>3128</v>
      </c>
      <c r="AA169" s="234" t="s">
        <v>3128</v>
      </c>
      <c r="AB169" s="234" t="s">
        <v>3128</v>
      </c>
      <c r="AC169" s="234" t="s">
        <v>3128</v>
      </c>
      <c r="AD169" s="234" t="s">
        <v>3128</v>
      </c>
      <c r="AE169" s="234" t="s">
        <v>3128</v>
      </c>
      <c r="AF169" s="234" t="s">
        <v>3128</v>
      </c>
      <c r="AG169" s="235" t="s">
        <v>2914</v>
      </c>
      <c r="AH169" s="234" t="s">
        <v>3128</v>
      </c>
      <c r="AI169" s="235" t="s">
        <v>2916</v>
      </c>
      <c r="AJ169" s="234" t="s">
        <v>3128</v>
      </c>
      <c r="AK169" s="234" t="s">
        <v>3128</v>
      </c>
      <c r="AL169" s="105" t="s">
        <v>2916</v>
      </c>
      <c r="AM169" s="234" t="s">
        <v>3128</v>
      </c>
      <c r="AN169" s="234" t="s">
        <v>3128</v>
      </c>
      <c r="AO169" s="234" t="s">
        <v>3128</v>
      </c>
      <c r="AP169" s="234" t="s">
        <v>3128</v>
      </c>
      <c r="AQ169" s="234" t="s">
        <v>3128</v>
      </c>
      <c r="AR169" s="234" t="s">
        <v>3128</v>
      </c>
      <c r="AS169" s="234" t="s">
        <v>3128</v>
      </c>
      <c r="AT169" s="234" t="s">
        <v>3128</v>
      </c>
    </row>
    <row r="170" customFormat="false" ht="15" hidden="false" customHeight="true" outlineLevel="0" collapsed="false">
      <c r="A170" s="51" t="str">
        <f aca="false">IF(ISERROR(VLOOKUP($L170,'nCino | Field Mappings'!$C:$M,1,FALSE())), "No", "Yes")</f>
        <v>Yes</v>
      </c>
      <c r="D170" s="79" t="n">
        <v>166</v>
      </c>
      <c r="E170" s="234" t="s">
        <v>3128</v>
      </c>
      <c r="F170" s="253" t="s">
        <v>2952</v>
      </c>
      <c r="G170" s="254" t="s">
        <v>3129</v>
      </c>
      <c r="H170" s="255" t="s">
        <v>50</v>
      </c>
      <c r="I170" s="255" t="s">
        <v>49</v>
      </c>
      <c r="J170" s="256" t="s">
        <v>538</v>
      </c>
      <c r="K170" s="257" t="s">
        <v>540</v>
      </c>
      <c r="L170" s="258" t="s">
        <v>539</v>
      </c>
      <c r="M170" s="259" t="s">
        <v>3153</v>
      </c>
      <c r="N170" s="257" t="s">
        <v>2927</v>
      </c>
      <c r="O170" s="234" t="n">
        <v>18</v>
      </c>
      <c r="P170" s="234" t="n">
        <v>0</v>
      </c>
      <c r="Q170" s="234" t="s">
        <v>3128</v>
      </c>
      <c r="R170" s="234" t="s">
        <v>3128</v>
      </c>
      <c r="S170" s="234" t="s">
        <v>3128</v>
      </c>
      <c r="T170" s="234" t="s">
        <v>3128</v>
      </c>
      <c r="U170" s="234" t="s">
        <v>3128</v>
      </c>
      <c r="V170" s="234" t="s">
        <v>3128</v>
      </c>
      <c r="W170" s="234" t="s">
        <v>3128</v>
      </c>
      <c r="X170" s="234" t="s">
        <v>3128</v>
      </c>
      <c r="Y170" s="234" t="s">
        <v>3128</v>
      </c>
      <c r="Z170" s="234" t="s">
        <v>3128</v>
      </c>
      <c r="AA170" s="234" t="s">
        <v>3128</v>
      </c>
      <c r="AB170" s="234" t="s">
        <v>3128</v>
      </c>
      <c r="AC170" s="234" t="s">
        <v>3128</v>
      </c>
      <c r="AD170" s="234" t="s">
        <v>3128</v>
      </c>
      <c r="AE170" s="234" t="s">
        <v>3128</v>
      </c>
      <c r="AF170" s="234" t="s">
        <v>3128</v>
      </c>
      <c r="AG170" s="235" t="s">
        <v>2914</v>
      </c>
      <c r="AH170" s="234" t="s">
        <v>3128</v>
      </c>
      <c r="AI170" s="235" t="s">
        <v>2916</v>
      </c>
      <c r="AJ170" s="234" t="s">
        <v>3128</v>
      </c>
      <c r="AK170" s="234" t="s">
        <v>3128</v>
      </c>
      <c r="AL170" s="105" t="s">
        <v>2916</v>
      </c>
      <c r="AM170" s="234" t="s">
        <v>3128</v>
      </c>
      <c r="AN170" s="234" t="s">
        <v>3128</v>
      </c>
      <c r="AO170" s="234" t="s">
        <v>3128</v>
      </c>
      <c r="AP170" s="234" t="s">
        <v>3128</v>
      </c>
      <c r="AQ170" s="234" t="s">
        <v>3128</v>
      </c>
      <c r="AR170" s="234" t="s">
        <v>3128</v>
      </c>
      <c r="AS170" s="234" t="s">
        <v>3128</v>
      </c>
      <c r="AT170" s="234" t="s">
        <v>3128</v>
      </c>
    </row>
    <row r="171" customFormat="false" ht="15" hidden="false" customHeight="true" outlineLevel="0" collapsed="false">
      <c r="A171" s="51" t="str">
        <f aca="false">IF(ISERROR(VLOOKUP($L171,'nCino | Field Mappings'!$C:$M,1,FALSE())), "No", "Yes")</f>
        <v>Yes</v>
      </c>
      <c r="D171" s="79" t="n">
        <v>167</v>
      </c>
      <c r="E171" s="234" t="s">
        <v>3128</v>
      </c>
      <c r="F171" s="253" t="s">
        <v>2952</v>
      </c>
      <c r="G171" s="254" t="s">
        <v>3129</v>
      </c>
      <c r="H171" s="255" t="s">
        <v>50</v>
      </c>
      <c r="I171" s="255" t="s">
        <v>49</v>
      </c>
      <c r="J171" s="256" t="s">
        <v>543</v>
      </c>
      <c r="K171" s="257" t="s">
        <v>542</v>
      </c>
      <c r="L171" s="258" t="s">
        <v>541</v>
      </c>
      <c r="M171" s="259"/>
      <c r="N171" s="257" t="s">
        <v>2927</v>
      </c>
      <c r="O171" s="234" t="n">
        <v>16</v>
      </c>
      <c r="P171" s="234" t="n">
        <v>2</v>
      </c>
      <c r="Q171" s="234" t="s">
        <v>3128</v>
      </c>
      <c r="R171" s="234" t="s">
        <v>3128</v>
      </c>
      <c r="S171" s="234" t="s">
        <v>3128</v>
      </c>
      <c r="T171" s="234" t="s">
        <v>3128</v>
      </c>
      <c r="U171" s="234" t="s">
        <v>3128</v>
      </c>
      <c r="V171" s="234" t="s">
        <v>3128</v>
      </c>
      <c r="W171" s="234" t="s">
        <v>3128</v>
      </c>
      <c r="X171" s="234" t="s">
        <v>3128</v>
      </c>
      <c r="Y171" s="234" t="s">
        <v>3128</v>
      </c>
      <c r="Z171" s="234" t="s">
        <v>3128</v>
      </c>
      <c r="AA171" s="234" t="s">
        <v>3128</v>
      </c>
      <c r="AB171" s="234" t="s">
        <v>3128</v>
      </c>
      <c r="AC171" s="234" t="s">
        <v>3128</v>
      </c>
      <c r="AD171" s="234" t="s">
        <v>3128</v>
      </c>
      <c r="AE171" s="234" t="s">
        <v>3128</v>
      </c>
      <c r="AF171" s="234" t="s">
        <v>3128</v>
      </c>
      <c r="AG171" s="235" t="s">
        <v>2914</v>
      </c>
      <c r="AH171" s="234" t="s">
        <v>3128</v>
      </c>
      <c r="AI171" s="235" t="s">
        <v>2916</v>
      </c>
      <c r="AJ171" s="234" t="s">
        <v>3128</v>
      </c>
      <c r="AK171" s="234" t="s">
        <v>3128</v>
      </c>
      <c r="AL171" s="105" t="s">
        <v>2916</v>
      </c>
      <c r="AM171" s="234" t="s">
        <v>3128</v>
      </c>
      <c r="AN171" s="234" t="s">
        <v>3128</v>
      </c>
      <c r="AO171" s="234" t="s">
        <v>3128</v>
      </c>
      <c r="AP171" s="234" t="s">
        <v>3128</v>
      </c>
      <c r="AQ171" s="234" t="s">
        <v>3128</v>
      </c>
      <c r="AR171" s="234" t="s">
        <v>3128</v>
      </c>
      <c r="AS171" s="234" t="s">
        <v>3128</v>
      </c>
      <c r="AT171" s="234" t="s">
        <v>3128</v>
      </c>
    </row>
    <row r="172" customFormat="false" ht="15" hidden="false" customHeight="true" outlineLevel="0" collapsed="false">
      <c r="A172" s="51" t="str">
        <f aca="false">IF(ISERROR(VLOOKUP($L172,'nCino | Field Mappings'!$C:$M,1,FALSE())), "No", "Yes")</f>
        <v>Yes</v>
      </c>
      <c r="D172" s="79" t="n">
        <v>168</v>
      </c>
      <c r="E172" s="234" t="s">
        <v>3128</v>
      </c>
      <c r="F172" s="253" t="s">
        <v>2952</v>
      </c>
      <c r="G172" s="254" t="s">
        <v>3129</v>
      </c>
      <c r="H172" s="255" t="s">
        <v>50</v>
      </c>
      <c r="I172" s="255" t="s">
        <v>49</v>
      </c>
      <c r="J172" s="256" t="s">
        <v>546</v>
      </c>
      <c r="K172" s="257" t="s">
        <v>545</v>
      </c>
      <c r="L172" s="104" t="s">
        <v>544</v>
      </c>
      <c r="M172" s="259"/>
      <c r="N172" s="257" t="s">
        <v>2929</v>
      </c>
      <c r="O172" s="234" t="s">
        <v>2930</v>
      </c>
      <c r="P172" s="234" t="s">
        <v>3128</v>
      </c>
      <c r="Q172" s="234" t="s">
        <v>3128</v>
      </c>
      <c r="R172" s="234" t="s">
        <v>3128</v>
      </c>
      <c r="S172" s="234" t="s">
        <v>3128</v>
      </c>
      <c r="T172" s="234" t="s">
        <v>3128</v>
      </c>
      <c r="U172" s="234" t="s">
        <v>3128</v>
      </c>
      <c r="V172" s="234" t="s">
        <v>3128</v>
      </c>
      <c r="W172" s="234" t="s">
        <v>3128</v>
      </c>
      <c r="X172" s="234" t="s">
        <v>3128</v>
      </c>
      <c r="Y172" s="234" t="s">
        <v>3128</v>
      </c>
      <c r="Z172" s="234" t="s">
        <v>3128</v>
      </c>
      <c r="AA172" s="234" t="s">
        <v>3128</v>
      </c>
      <c r="AB172" s="234" t="s">
        <v>3128</v>
      </c>
      <c r="AC172" s="234" t="s">
        <v>3128</v>
      </c>
      <c r="AD172" s="234" t="s">
        <v>3128</v>
      </c>
      <c r="AE172" s="234" t="s">
        <v>3128</v>
      </c>
      <c r="AF172" s="234" t="s">
        <v>3128</v>
      </c>
      <c r="AG172" s="235" t="s">
        <v>2914</v>
      </c>
      <c r="AH172" s="234" t="s">
        <v>3128</v>
      </c>
      <c r="AI172" s="235" t="s">
        <v>2916</v>
      </c>
      <c r="AJ172" s="234" t="s">
        <v>3128</v>
      </c>
      <c r="AK172" s="234" t="s">
        <v>3128</v>
      </c>
      <c r="AL172" s="105" t="s">
        <v>2916</v>
      </c>
      <c r="AM172" s="234" t="s">
        <v>3128</v>
      </c>
      <c r="AN172" s="234" t="s">
        <v>3128</v>
      </c>
      <c r="AO172" s="234" t="s">
        <v>3128</v>
      </c>
      <c r="AP172" s="234" t="s">
        <v>3128</v>
      </c>
      <c r="AQ172" s="234" t="s">
        <v>3128</v>
      </c>
      <c r="AR172" s="234" t="s">
        <v>3128</v>
      </c>
      <c r="AS172" s="234" t="s">
        <v>3128</v>
      </c>
      <c r="AT172" s="234" t="s">
        <v>3128</v>
      </c>
    </row>
    <row r="173" customFormat="false" ht="15" hidden="false" customHeight="true" outlineLevel="0" collapsed="false">
      <c r="A173" s="51" t="str">
        <f aca="false">IF(ISERROR(VLOOKUP($L173,'nCino | Field Mappings'!$C:$M,1,FALSE())), "No", "Yes")</f>
        <v>Yes</v>
      </c>
      <c r="D173" s="79" t="n">
        <v>169</v>
      </c>
      <c r="E173" s="234" t="s">
        <v>3128</v>
      </c>
      <c r="F173" s="253" t="s">
        <v>2952</v>
      </c>
      <c r="G173" s="254" t="s">
        <v>3129</v>
      </c>
      <c r="H173" s="255" t="s">
        <v>50</v>
      </c>
      <c r="I173" s="255" t="s">
        <v>49</v>
      </c>
      <c r="J173" s="256" t="s">
        <v>549</v>
      </c>
      <c r="K173" s="257" t="s">
        <v>548</v>
      </c>
      <c r="L173" s="258" t="s">
        <v>547</v>
      </c>
      <c r="M173" s="259" t="s">
        <v>3154</v>
      </c>
      <c r="N173" s="257" t="s">
        <v>2967</v>
      </c>
      <c r="O173" s="234" t="n">
        <v>16</v>
      </c>
      <c r="P173" s="234" t="n">
        <v>2</v>
      </c>
      <c r="Q173" s="234" t="s">
        <v>3128</v>
      </c>
      <c r="R173" s="234" t="s">
        <v>3128</v>
      </c>
      <c r="S173" s="234" t="s">
        <v>3128</v>
      </c>
      <c r="T173" s="234" t="s">
        <v>3128</v>
      </c>
      <c r="U173" s="234" t="s">
        <v>3128</v>
      </c>
      <c r="V173" s="234" t="s">
        <v>3128</v>
      </c>
      <c r="W173" s="234" t="s">
        <v>3128</v>
      </c>
      <c r="X173" s="234" t="s">
        <v>3128</v>
      </c>
      <c r="Y173" s="234" t="s">
        <v>3128</v>
      </c>
      <c r="Z173" s="234" t="s">
        <v>3128</v>
      </c>
      <c r="AA173" s="234" t="s">
        <v>3128</v>
      </c>
      <c r="AB173" s="234" t="s">
        <v>3128</v>
      </c>
      <c r="AC173" s="234" t="s">
        <v>3128</v>
      </c>
      <c r="AD173" s="234" t="s">
        <v>3128</v>
      </c>
      <c r="AE173" s="234" t="s">
        <v>3128</v>
      </c>
      <c r="AF173" s="234" t="s">
        <v>3128</v>
      </c>
      <c r="AG173" s="235" t="s">
        <v>2914</v>
      </c>
      <c r="AH173" s="234" t="s">
        <v>3128</v>
      </c>
      <c r="AI173" s="235" t="s">
        <v>2916</v>
      </c>
      <c r="AJ173" s="234" t="s">
        <v>3128</v>
      </c>
      <c r="AK173" s="234" t="s">
        <v>3128</v>
      </c>
      <c r="AL173" s="105" t="s">
        <v>2916</v>
      </c>
      <c r="AM173" s="234" t="s">
        <v>3128</v>
      </c>
      <c r="AN173" s="234" t="s">
        <v>3128</v>
      </c>
      <c r="AO173" s="234" t="s">
        <v>3128</v>
      </c>
      <c r="AP173" s="234" t="s">
        <v>3128</v>
      </c>
      <c r="AQ173" s="234" t="s">
        <v>3128</v>
      </c>
      <c r="AR173" s="234" t="s">
        <v>3128</v>
      </c>
      <c r="AS173" s="234" t="s">
        <v>3128</v>
      </c>
      <c r="AT173" s="234" t="s">
        <v>3128</v>
      </c>
    </row>
    <row r="174" customFormat="false" ht="15" hidden="false" customHeight="true" outlineLevel="0" collapsed="false">
      <c r="A174" s="51" t="str">
        <f aca="false">IF(ISERROR(VLOOKUP($L174,'nCino | Field Mappings'!$C:$M,1,FALSE())), "No", "Yes")</f>
        <v>Yes</v>
      </c>
      <c r="D174" s="79" t="n">
        <v>170</v>
      </c>
      <c r="E174" s="104" t="s">
        <v>3128</v>
      </c>
      <c r="F174" s="253" t="s">
        <v>2952</v>
      </c>
      <c r="G174" s="254" t="s">
        <v>3129</v>
      </c>
      <c r="H174" s="255" t="s">
        <v>50</v>
      </c>
      <c r="I174" s="255" t="s">
        <v>49</v>
      </c>
      <c r="J174" s="256" t="s">
        <v>464</v>
      </c>
      <c r="K174" s="257" t="s">
        <v>463</v>
      </c>
      <c r="L174" s="104" t="s">
        <v>462</v>
      </c>
      <c r="M174" s="259" t="s">
        <v>3155</v>
      </c>
      <c r="N174" s="257" t="s">
        <v>2967</v>
      </c>
      <c r="O174" s="234" t="n">
        <v>16</v>
      </c>
      <c r="P174" s="234" t="n">
        <v>2</v>
      </c>
      <c r="Q174" s="234" t="s">
        <v>3128</v>
      </c>
      <c r="R174" s="234" t="s">
        <v>3128</v>
      </c>
      <c r="S174" s="234" t="s">
        <v>3128</v>
      </c>
      <c r="T174" s="234" t="s">
        <v>3128</v>
      </c>
      <c r="U174" s="234" t="s">
        <v>3128</v>
      </c>
      <c r="V174" s="234" t="s">
        <v>3128</v>
      </c>
      <c r="W174" s="234" t="s">
        <v>3128</v>
      </c>
      <c r="X174" s="234" t="s">
        <v>3128</v>
      </c>
      <c r="Y174" s="234" t="s">
        <v>3128</v>
      </c>
      <c r="Z174" s="234" t="s">
        <v>3128</v>
      </c>
      <c r="AA174" s="234" t="s">
        <v>3128</v>
      </c>
      <c r="AB174" s="234" t="s">
        <v>3128</v>
      </c>
      <c r="AC174" s="234" t="s">
        <v>3128</v>
      </c>
      <c r="AD174" s="234" t="s">
        <v>3128</v>
      </c>
      <c r="AE174" s="234" t="s">
        <v>3128</v>
      </c>
      <c r="AF174" s="234" t="s">
        <v>3128</v>
      </c>
      <c r="AG174" s="235" t="s">
        <v>2914</v>
      </c>
      <c r="AH174" s="234" t="s">
        <v>3128</v>
      </c>
      <c r="AI174" s="235" t="s">
        <v>2916</v>
      </c>
      <c r="AJ174" s="234" t="s">
        <v>3128</v>
      </c>
      <c r="AK174" s="234" t="s">
        <v>3128</v>
      </c>
      <c r="AL174" s="105" t="s">
        <v>2916</v>
      </c>
      <c r="AM174" s="234" t="s">
        <v>3128</v>
      </c>
      <c r="AN174" s="234" t="s">
        <v>3128</v>
      </c>
      <c r="AO174" s="234" t="s">
        <v>3128</v>
      </c>
      <c r="AP174" s="234" t="s">
        <v>3128</v>
      </c>
      <c r="AQ174" s="234" t="s">
        <v>3128</v>
      </c>
      <c r="AR174" s="234" t="s">
        <v>3128</v>
      </c>
      <c r="AS174" s="234" t="s">
        <v>3128</v>
      </c>
      <c r="AT174" s="234" t="s">
        <v>3128</v>
      </c>
    </row>
    <row r="175" customFormat="false" ht="15" hidden="false" customHeight="true" outlineLevel="0" collapsed="false">
      <c r="A175" s="51" t="str">
        <f aca="false">IF(ISERROR(VLOOKUP($L175,'nCino | Field Mappings'!$C:$M,1,FALSE())), "No", "Yes")</f>
        <v>Yes</v>
      </c>
      <c r="D175" s="79" t="n">
        <v>171</v>
      </c>
      <c r="E175" s="234" t="s">
        <v>3128</v>
      </c>
      <c r="F175" s="253" t="s">
        <v>2952</v>
      </c>
      <c r="G175" s="254" t="s">
        <v>3129</v>
      </c>
      <c r="H175" s="255" t="s">
        <v>50</v>
      </c>
      <c r="I175" s="255" t="s">
        <v>49</v>
      </c>
      <c r="J175" s="256" t="s">
        <v>464</v>
      </c>
      <c r="K175" s="257" t="s">
        <v>466</v>
      </c>
      <c r="L175" s="258" t="s">
        <v>465</v>
      </c>
      <c r="M175" s="259" t="s">
        <v>3156</v>
      </c>
      <c r="N175" s="257" t="s">
        <v>2967</v>
      </c>
      <c r="O175" s="234" t="n">
        <v>16</v>
      </c>
      <c r="P175" s="234" t="n">
        <v>2</v>
      </c>
      <c r="Q175" s="234" t="s">
        <v>3128</v>
      </c>
      <c r="R175" s="234" t="s">
        <v>3128</v>
      </c>
      <c r="S175" s="234" t="s">
        <v>3128</v>
      </c>
      <c r="T175" s="234" t="s">
        <v>3128</v>
      </c>
      <c r="U175" s="234" t="s">
        <v>3128</v>
      </c>
      <c r="V175" s="234" t="s">
        <v>3128</v>
      </c>
      <c r="W175" s="234" t="s">
        <v>3128</v>
      </c>
      <c r="X175" s="234" t="s">
        <v>3128</v>
      </c>
      <c r="Y175" s="234" t="s">
        <v>3128</v>
      </c>
      <c r="Z175" s="234" t="s">
        <v>3128</v>
      </c>
      <c r="AA175" s="234" t="s">
        <v>3128</v>
      </c>
      <c r="AB175" s="234" t="s">
        <v>3128</v>
      </c>
      <c r="AC175" s="234" t="s">
        <v>3128</v>
      </c>
      <c r="AD175" s="234" t="s">
        <v>3128</v>
      </c>
      <c r="AE175" s="234" t="s">
        <v>3128</v>
      </c>
      <c r="AF175" s="234" t="s">
        <v>3128</v>
      </c>
      <c r="AG175" s="235" t="s">
        <v>2914</v>
      </c>
      <c r="AH175" s="234" t="s">
        <v>3128</v>
      </c>
      <c r="AI175" s="235" t="s">
        <v>2916</v>
      </c>
      <c r="AJ175" s="234" t="s">
        <v>3128</v>
      </c>
      <c r="AK175" s="234" t="s">
        <v>3128</v>
      </c>
      <c r="AL175" s="105" t="s">
        <v>2916</v>
      </c>
      <c r="AM175" s="234" t="s">
        <v>3128</v>
      </c>
      <c r="AN175" s="234" t="s">
        <v>3128</v>
      </c>
      <c r="AO175" s="234" t="s">
        <v>3128</v>
      </c>
      <c r="AP175" s="234" t="s">
        <v>3128</v>
      </c>
      <c r="AQ175" s="234" t="s">
        <v>3128</v>
      </c>
      <c r="AR175" s="234" t="s">
        <v>3128</v>
      </c>
      <c r="AS175" s="234" t="s">
        <v>3128</v>
      </c>
      <c r="AT175" s="234" t="s">
        <v>3128</v>
      </c>
    </row>
    <row r="176" customFormat="false" ht="15" hidden="false" customHeight="true" outlineLevel="0" collapsed="false">
      <c r="A176" s="51" t="str">
        <f aca="false">IF(ISERROR(VLOOKUP($L176,'nCino | Field Mappings'!$C:$M,1,FALSE())), "No", "Yes")</f>
        <v>Yes</v>
      </c>
      <c r="D176" s="79" t="n">
        <v>172</v>
      </c>
      <c r="E176" s="234" t="s">
        <v>3128</v>
      </c>
      <c r="F176" s="253" t="s">
        <v>2952</v>
      </c>
      <c r="G176" s="254" t="s">
        <v>3129</v>
      </c>
      <c r="H176" s="255" t="s">
        <v>50</v>
      </c>
      <c r="I176" s="255" t="s">
        <v>49</v>
      </c>
      <c r="J176" s="256" t="s">
        <v>552</v>
      </c>
      <c r="K176" s="257" t="s">
        <v>551</v>
      </c>
      <c r="L176" s="104" t="s">
        <v>550</v>
      </c>
      <c r="M176" s="259" t="s">
        <v>3157</v>
      </c>
      <c r="N176" s="257" t="s">
        <v>2948</v>
      </c>
      <c r="O176" s="234" t="n">
        <v>18</v>
      </c>
      <c r="P176" s="234" t="n">
        <v>0</v>
      </c>
      <c r="Q176" s="234" t="s">
        <v>3128</v>
      </c>
      <c r="R176" s="234" t="s">
        <v>3128</v>
      </c>
      <c r="S176" s="234" t="s">
        <v>3128</v>
      </c>
      <c r="T176" s="234" t="s">
        <v>3128</v>
      </c>
      <c r="U176" s="234" t="s">
        <v>3128</v>
      </c>
      <c r="V176" s="234" t="s">
        <v>3128</v>
      </c>
      <c r="W176" s="234" t="s">
        <v>3128</v>
      </c>
      <c r="X176" s="234" t="s">
        <v>3128</v>
      </c>
      <c r="Y176" s="234" t="s">
        <v>3128</v>
      </c>
      <c r="Z176" s="234" t="s">
        <v>3128</v>
      </c>
      <c r="AA176" s="234" t="s">
        <v>3128</v>
      </c>
      <c r="AB176" s="234" t="s">
        <v>3128</v>
      </c>
      <c r="AC176" s="234" t="s">
        <v>3128</v>
      </c>
      <c r="AD176" s="234" t="s">
        <v>3128</v>
      </c>
      <c r="AE176" s="234" t="s">
        <v>3128</v>
      </c>
      <c r="AF176" s="234" t="s">
        <v>3128</v>
      </c>
      <c r="AG176" s="235" t="s">
        <v>2914</v>
      </c>
      <c r="AH176" s="234" t="s">
        <v>3128</v>
      </c>
      <c r="AI176" s="235" t="s">
        <v>2916</v>
      </c>
      <c r="AJ176" s="234" t="s">
        <v>3128</v>
      </c>
      <c r="AK176" s="234" t="s">
        <v>3128</v>
      </c>
      <c r="AL176" s="105" t="s">
        <v>2916</v>
      </c>
      <c r="AM176" s="234" t="s">
        <v>3128</v>
      </c>
      <c r="AN176" s="234" t="s">
        <v>3128</v>
      </c>
      <c r="AO176" s="234" t="s">
        <v>3128</v>
      </c>
      <c r="AP176" s="234" t="s">
        <v>3128</v>
      </c>
      <c r="AQ176" s="234" t="s">
        <v>3128</v>
      </c>
      <c r="AR176" s="234" t="s">
        <v>3128</v>
      </c>
      <c r="AS176" s="234" t="s">
        <v>3128</v>
      </c>
      <c r="AT176" s="234" t="s">
        <v>3128</v>
      </c>
    </row>
    <row r="177" customFormat="false" ht="15" hidden="false" customHeight="true" outlineLevel="0" collapsed="false">
      <c r="A177" s="51" t="str">
        <f aca="false">IF(ISERROR(VLOOKUP($L177,'nCino | Field Mappings'!$C:$M,1,FALSE())), "No", "Yes")</f>
        <v>Yes</v>
      </c>
      <c r="D177" s="79" t="n">
        <v>173</v>
      </c>
      <c r="E177" s="104" t="s">
        <v>3128</v>
      </c>
      <c r="F177" s="253" t="s">
        <v>2952</v>
      </c>
      <c r="G177" s="254" t="s">
        <v>3129</v>
      </c>
      <c r="H177" s="255" t="s">
        <v>50</v>
      </c>
      <c r="I177" s="255" t="s">
        <v>49</v>
      </c>
      <c r="J177" s="256" t="s">
        <v>555</v>
      </c>
      <c r="K177" s="257" t="s">
        <v>554</v>
      </c>
      <c r="L177" s="104" t="s">
        <v>553</v>
      </c>
      <c r="M177" s="259" t="s">
        <v>3158</v>
      </c>
      <c r="N177" s="257" t="s">
        <v>2967</v>
      </c>
      <c r="O177" s="234" t="n">
        <v>16</v>
      </c>
      <c r="P177" s="234" t="n">
        <v>2</v>
      </c>
      <c r="Q177" s="234" t="s">
        <v>3128</v>
      </c>
      <c r="R177" s="234" t="s">
        <v>3128</v>
      </c>
      <c r="S177" s="234" t="s">
        <v>3128</v>
      </c>
      <c r="T177" s="234" t="s">
        <v>3128</v>
      </c>
      <c r="U177" s="234" t="s">
        <v>3128</v>
      </c>
      <c r="V177" s="234" t="s">
        <v>3128</v>
      </c>
      <c r="W177" s="234" t="s">
        <v>3128</v>
      </c>
      <c r="X177" s="234" t="s">
        <v>3128</v>
      </c>
      <c r="Y177" s="234" t="s">
        <v>3128</v>
      </c>
      <c r="Z177" s="234" t="s">
        <v>3128</v>
      </c>
      <c r="AA177" s="234" t="s">
        <v>3128</v>
      </c>
      <c r="AB177" s="234" t="s">
        <v>3128</v>
      </c>
      <c r="AC177" s="234" t="s">
        <v>3128</v>
      </c>
      <c r="AD177" s="234" t="s">
        <v>3128</v>
      </c>
      <c r="AE177" s="234" t="s">
        <v>3128</v>
      </c>
      <c r="AF177" s="234" t="s">
        <v>3128</v>
      </c>
      <c r="AG177" s="235" t="s">
        <v>2914</v>
      </c>
      <c r="AH177" s="234" t="s">
        <v>3128</v>
      </c>
      <c r="AI177" s="235" t="s">
        <v>2916</v>
      </c>
      <c r="AJ177" s="234" t="s">
        <v>3128</v>
      </c>
      <c r="AK177" s="234" t="s">
        <v>3128</v>
      </c>
      <c r="AL177" s="105" t="s">
        <v>2916</v>
      </c>
      <c r="AM177" s="234" t="s">
        <v>3128</v>
      </c>
      <c r="AN177" s="234" t="s">
        <v>3128</v>
      </c>
      <c r="AO177" s="234" t="s">
        <v>3128</v>
      </c>
      <c r="AP177" s="234" t="s">
        <v>3128</v>
      </c>
      <c r="AQ177" s="234" t="s">
        <v>3128</v>
      </c>
      <c r="AR177" s="234" t="s">
        <v>3128</v>
      </c>
      <c r="AS177" s="234" t="s">
        <v>3128</v>
      </c>
      <c r="AT177" s="234" t="s">
        <v>3128</v>
      </c>
    </row>
    <row r="178" customFormat="false" ht="15" hidden="false" customHeight="true" outlineLevel="0" collapsed="false">
      <c r="A178" s="51" t="str">
        <f aca="false">IF(ISERROR(VLOOKUP($L178,'nCino | Field Mappings'!$C:$M,1,FALSE())), "No", "Yes")</f>
        <v>Yes</v>
      </c>
      <c r="D178" s="79" t="n">
        <v>174</v>
      </c>
      <c r="E178" s="93" t="s">
        <v>3128</v>
      </c>
      <c r="F178" s="253" t="s">
        <v>2952</v>
      </c>
      <c r="G178" s="254" t="s">
        <v>3129</v>
      </c>
      <c r="H178" s="255" t="s">
        <v>50</v>
      </c>
      <c r="I178" s="255" t="s">
        <v>49</v>
      </c>
      <c r="J178" s="256" t="s">
        <v>558</v>
      </c>
      <c r="K178" s="257" t="s">
        <v>557</v>
      </c>
      <c r="L178" s="258" t="s">
        <v>556</v>
      </c>
      <c r="M178" s="259" t="s">
        <v>3159</v>
      </c>
      <c r="N178" s="257" t="s">
        <v>2948</v>
      </c>
      <c r="O178" s="234" t="n">
        <v>18</v>
      </c>
      <c r="P178" s="234" t="n">
        <v>0</v>
      </c>
      <c r="Q178" s="234" t="s">
        <v>3128</v>
      </c>
      <c r="R178" s="234" t="s">
        <v>3128</v>
      </c>
      <c r="S178" s="234" t="s">
        <v>3128</v>
      </c>
      <c r="T178" s="234" t="s">
        <v>3128</v>
      </c>
      <c r="U178" s="234" t="s">
        <v>3128</v>
      </c>
      <c r="V178" s="234" t="s">
        <v>3128</v>
      </c>
      <c r="W178" s="234" t="s">
        <v>3128</v>
      </c>
      <c r="X178" s="234" t="s">
        <v>3128</v>
      </c>
      <c r="Y178" s="234" t="s">
        <v>3128</v>
      </c>
      <c r="Z178" s="234" t="s">
        <v>3128</v>
      </c>
      <c r="AA178" s="234" t="s">
        <v>3128</v>
      </c>
      <c r="AB178" s="234" t="s">
        <v>3128</v>
      </c>
      <c r="AC178" s="234" t="s">
        <v>3128</v>
      </c>
      <c r="AD178" s="234" t="s">
        <v>3128</v>
      </c>
      <c r="AE178" s="234" t="s">
        <v>3128</v>
      </c>
      <c r="AF178" s="234" t="s">
        <v>3128</v>
      </c>
      <c r="AG178" s="235" t="s">
        <v>2914</v>
      </c>
      <c r="AH178" s="234" t="s">
        <v>3128</v>
      </c>
      <c r="AI178" s="235" t="s">
        <v>2916</v>
      </c>
      <c r="AJ178" s="234" t="s">
        <v>3128</v>
      </c>
      <c r="AK178" s="234" t="s">
        <v>3128</v>
      </c>
      <c r="AL178" s="105" t="s">
        <v>2916</v>
      </c>
      <c r="AM178" s="234" t="s">
        <v>3128</v>
      </c>
      <c r="AN178" s="234" t="s">
        <v>3128</v>
      </c>
      <c r="AO178" s="234" t="s">
        <v>3128</v>
      </c>
      <c r="AP178" s="234" t="s">
        <v>3128</v>
      </c>
      <c r="AQ178" s="234" t="s">
        <v>3128</v>
      </c>
      <c r="AR178" s="234" t="s">
        <v>3128</v>
      </c>
      <c r="AS178" s="234" t="s">
        <v>3128</v>
      </c>
      <c r="AT178" s="234" t="s">
        <v>3128</v>
      </c>
    </row>
    <row r="179" customFormat="false" ht="15" hidden="false" customHeight="true" outlineLevel="0" collapsed="false">
      <c r="A179" s="51" t="str">
        <f aca="false">IF(ISERROR(VLOOKUP($L179,'nCino | Field Mappings'!$C:$M,1,FALSE())), "No", "Yes")</f>
        <v>Yes</v>
      </c>
      <c r="D179" s="79" t="n">
        <v>175</v>
      </c>
      <c r="E179" s="234" t="s">
        <v>3128</v>
      </c>
      <c r="F179" s="253" t="s">
        <v>2952</v>
      </c>
      <c r="G179" s="254" t="s">
        <v>3129</v>
      </c>
      <c r="H179" s="255" t="s">
        <v>50</v>
      </c>
      <c r="I179" s="255" t="s">
        <v>49</v>
      </c>
      <c r="J179" s="256" t="s">
        <v>558</v>
      </c>
      <c r="K179" s="257" t="s">
        <v>560</v>
      </c>
      <c r="L179" s="258" t="s">
        <v>559</v>
      </c>
      <c r="M179" s="259" t="s">
        <v>3160</v>
      </c>
      <c r="N179" s="257" t="s">
        <v>2948</v>
      </c>
      <c r="O179" s="234" t="n">
        <v>18</v>
      </c>
      <c r="P179" s="234" t="n">
        <v>0</v>
      </c>
      <c r="Q179" s="234" t="s">
        <v>3128</v>
      </c>
      <c r="R179" s="234" t="s">
        <v>3128</v>
      </c>
      <c r="S179" s="234" t="s">
        <v>3128</v>
      </c>
      <c r="T179" s="234" t="s">
        <v>3128</v>
      </c>
      <c r="U179" s="234" t="s">
        <v>3128</v>
      </c>
      <c r="V179" s="234" t="s">
        <v>3128</v>
      </c>
      <c r="W179" s="234" t="s">
        <v>3128</v>
      </c>
      <c r="X179" s="234" t="s">
        <v>3128</v>
      </c>
      <c r="Y179" s="234" t="s">
        <v>3128</v>
      </c>
      <c r="Z179" s="234" t="s">
        <v>3128</v>
      </c>
      <c r="AA179" s="234" t="s">
        <v>3128</v>
      </c>
      <c r="AB179" s="234" t="s">
        <v>3128</v>
      </c>
      <c r="AC179" s="234" t="s">
        <v>3128</v>
      </c>
      <c r="AD179" s="234" t="s">
        <v>3128</v>
      </c>
      <c r="AE179" s="234" t="s">
        <v>3128</v>
      </c>
      <c r="AF179" s="234" t="s">
        <v>3128</v>
      </c>
      <c r="AG179" s="235" t="s">
        <v>2914</v>
      </c>
      <c r="AH179" s="234" t="s">
        <v>3128</v>
      </c>
      <c r="AI179" s="235" t="s">
        <v>2916</v>
      </c>
      <c r="AJ179" s="234" t="s">
        <v>3128</v>
      </c>
      <c r="AK179" s="234" t="s">
        <v>3128</v>
      </c>
      <c r="AL179" s="105" t="s">
        <v>2916</v>
      </c>
      <c r="AM179" s="234" t="s">
        <v>3128</v>
      </c>
      <c r="AN179" s="234" t="s">
        <v>3128</v>
      </c>
      <c r="AO179" s="234" t="s">
        <v>3128</v>
      </c>
      <c r="AP179" s="234" t="s">
        <v>3128</v>
      </c>
      <c r="AQ179" s="234" t="s">
        <v>3128</v>
      </c>
      <c r="AR179" s="234" t="s">
        <v>3128</v>
      </c>
      <c r="AS179" s="234" t="s">
        <v>3128</v>
      </c>
      <c r="AT179" s="234" t="s">
        <v>3128</v>
      </c>
    </row>
    <row r="180" customFormat="false" ht="15" hidden="false" customHeight="true" outlineLevel="0" collapsed="false">
      <c r="A180" s="51" t="str">
        <f aca="false">IF(ISERROR(VLOOKUP($L180,'nCino | Field Mappings'!$C:$M,1,FALSE())), "No", "Yes")</f>
        <v>Yes</v>
      </c>
      <c r="D180" s="79" t="n">
        <v>176</v>
      </c>
      <c r="E180" s="231" t="s">
        <v>2970</v>
      </c>
      <c r="F180" s="253" t="s">
        <v>2952</v>
      </c>
      <c r="G180" s="254" t="s">
        <v>3129</v>
      </c>
      <c r="H180" s="255" t="s">
        <v>50</v>
      </c>
      <c r="I180" s="255" t="s">
        <v>49</v>
      </c>
      <c r="J180" s="106" t="s">
        <v>1219</v>
      </c>
      <c r="K180" s="234" t="s">
        <v>1218</v>
      </c>
      <c r="L180" s="238" t="str">
        <f aca="false">_xlfn.CONCAT(I180,".",K180)</f>
        <v>LLC_BI__Loan__c.LLC_BI__Funding__c</v>
      </c>
      <c r="M180" s="259" t="s">
        <v>3161</v>
      </c>
      <c r="N180" s="257" t="s">
        <v>3162</v>
      </c>
      <c r="O180" s="234" t="n">
        <v>18</v>
      </c>
      <c r="P180" s="234" t="n">
        <v>2</v>
      </c>
      <c r="Q180" s="234" t="s">
        <v>3128</v>
      </c>
      <c r="R180" s="234" t="s">
        <v>3128</v>
      </c>
      <c r="S180" s="234" t="s">
        <v>3128</v>
      </c>
      <c r="T180" s="234" t="s">
        <v>3128</v>
      </c>
      <c r="U180" s="234" t="s">
        <v>3128</v>
      </c>
      <c r="V180" s="234" t="s">
        <v>3128</v>
      </c>
      <c r="W180" s="234" t="s">
        <v>3128</v>
      </c>
      <c r="X180" s="234" t="s">
        <v>3128</v>
      </c>
      <c r="Y180" s="234" t="s">
        <v>3128</v>
      </c>
      <c r="Z180" s="234" t="s">
        <v>3128</v>
      </c>
      <c r="AA180" s="234" t="s">
        <v>3128</v>
      </c>
      <c r="AB180" s="234" t="s">
        <v>3128</v>
      </c>
      <c r="AC180" s="234" t="s">
        <v>3128</v>
      </c>
      <c r="AD180" s="234" t="s">
        <v>3128</v>
      </c>
      <c r="AE180" s="234" t="s">
        <v>3128</v>
      </c>
      <c r="AF180" s="234" t="s">
        <v>3128</v>
      </c>
      <c r="AG180" s="235" t="s">
        <v>2914</v>
      </c>
      <c r="AH180" s="234" t="s">
        <v>3128</v>
      </c>
      <c r="AI180" s="235" t="s">
        <v>2916</v>
      </c>
      <c r="AJ180" s="234" t="s">
        <v>3128</v>
      </c>
      <c r="AK180" s="234" t="s">
        <v>3128</v>
      </c>
      <c r="AL180" s="105" t="s">
        <v>2916</v>
      </c>
      <c r="AM180" s="234" t="s">
        <v>3128</v>
      </c>
      <c r="AN180" s="234" t="s">
        <v>3128</v>
      </c>
      <c r="AO180" s="234" t="s">
        <v>3128</v>
      </c>
      <c r="AP180" s="234" t="s">
        <v>3128</v>
      </c>
      <c r="AQ180" s="234" t="s">
        <v>3128</v>
      </c>
      <c r="AR180" s="234" t="s">
        <v>3128</v>
      </c>
      <c r="AS180" s="234" t="s">
        <v>3128</v>
      </c>
      <c r="AT180" s="234" t="s">
        <v>3128</v>
      </c>
    </row>
    <row r="181" customFormat="false" ht="15" hidden="false" customHeight="true" outlineLevel="0" collapsed="false">
      <c r="A181" s="51" t="str">
        <f aca="false">IF(ISERROR(VLOOKUP($L181,'nCino | Field Mappings'!$C:$M,1,FALSE())), "No", "Yes")</f>
        <v>Yes</v>
      </c>
      <c r="D181" s="79" t="n">
        <v>177</v>
      </c>
      <c r="E181" s="93" t="s">
        <v>2970</v>
      </c>
      <c r="F181" s="253" t="s">
        <v>2952</v>
      </c>
      <c r="G181" s="254" t="s">
        <v>3129</v>
      </c>
      <c r="H181" s="255" t="s">
        <v>50</v>
      </c>
      <c r="I181" s="255" t="s">
        <v>49</v>
      </c>
      <c r="J181" s="106" t="s">
        <v>3163</v>
      </c>
      <c r="K181" s="234" t="s">
        <v>1794</v>
      </c>
      <c r="L181" s="238" t="str">
        <f aca="false">_xlfn.CONCAT(I181,".",K181)</f>
        <v>LLC_BI__Loan__c.LLC_BI__Total_Collateral_Value__c</v>
      </c>
      <c r="M181" s="259" t="s">
        <v>3164</v>
      </c>
      <c r="N181" s="143" t="s">
        <v>2976</v>
      </c>
      <c r="O181" s="234" t="n">
        <v>18</v>
      </c>
      <c r="P181" s="234" t="n">
        <v>2</v>
      </c>
      <c r="Q181" s="234" t="s">
        <v>3128</v>
      </c>
      <c r="R181" s="234" t="s">
        <v>3128</v>
      </c>
      <c r="S181" s="234" t="s">
        <v>3128</v>
      </c>
      <c r="T181" s="234" t="s">
        <v>3128</v>
      </c>
      <c r="U181" s="234" t="s">
        <v>3128</v>
      </c>
      <c r="V181" s="234" t="s">
        <v>3128</v>
      </c>
      <c r="W181" s="234" t="s">
        <v>3128</v>
      </c>
      <c r="X181" s="234" t="s">
        <v>3128</v>
      </c>
      <c r="Y181" s="234" t="s">
        <v>3128</v>
      </c>
      <c r="Z181" s="234" t="s">
        <v>3128</v>
      </c>
      <c r="AA181" s="234" t="s">
        <v>3128</v>
      </c>
      <c r="AB181" s="234" t="s">
        <v>3128</v>
      </c>
      <c r="AC181" s="234" t="s">
        <v>3128</v>
      </c>
      <c r="AD181" s="234" t="s">
        <v>3128</v>
      </c>
      <c r="AE181" s="234" t="s">
        <v>3128</v>
      </c>
      <c r="AF181" s="234" t="s">
        <v>3128</v>
      </c>
      <c r="AG181" s="235" t="s">
        <v>2914</v>
      </c>
      <c r="AH181" s="234" t="s">
        <v>3128</v>
      </c>
      <c r="AI181" s="235" t="s">
        <v>2916</v>
      </c>
      <c r="AJ181" s="234" t="s">
        <v>3128</v>
      </c>
      <c r="AK181" s="234" t="s">
        <v>3128</v>
      </c>
      <c r="AL181" s="105" t="s">
        <v>2916</v>
      </c>
      <c r="AM181" s="234" t="s">
        <v>3128</v>
      </c>
      <c r="AN181" s="234" t="s">
        <v>3128</v>
      </c>
      <c r="AO181" s="234" t="s">
        <v>3128</v>
      </c>
      <c r="AP181" s="234" t="s">
        <v>3128</v>
      </c>
      <c r="AQ181" s="234" t="s">
        <v>3128</v>
      </c>
      <c r="AR181" s="234" t="s">
        <v>3128</v>
      </c>
      <c r="AS181" s="234" t="s">
        <v>3128</v>
      </c>
      <c r="AT181" s="234" t="s">
        <v>3128</v>
      </c>
    </row>
    <row r="182" customFormat="false" ht="15" hidden="false" customHeight="true" outlineLevel="0" collapsed="false">
      <c r="A182" s="51" t="str">
        <f aca="false">IF(ISERROR(VLOOKUP($L182,'nCino | Field Mappings'!$C:$M,1,FALSE())), "No", "Yes")</f>
        <v>Yes</v>
      </c>
      <c r="D182" s="79" t="n">
        <v>178</v>
      </c>
      <c r="E182" s="231" t="s">
        <v>2912</v>
      </c>
      <c r="F182" s="253" t="s">
        <v>2952</v>
      </c>
      <c r="G182" s="254" t="s">
        <v>3129</v>
      </c>
      <c r="H182" s="255" t="s">
        <v>50</v>
      </c>
      <c r="I182" s="255" t="s">
        <v>49</v>
      </c>
      <c r="J182" s="106" t="s">
        <v>1375</v>
      </c>
      <c r="K182" s="234" t="s">
        <v>1374</v>
      </c>
      <c r="L182" s="104" t="s">
        <v>1373</v>
      </c>
      <c r="M182" s="259" t="s">
        <v>3165</v>
      </c>
      <c r="N182" s="257" t="s">
        <v>3007</v>
      </c>
      <c r="O182" s="234" t="s">
        <v>3008</v>
      </c>
      <c r="P182" s="234" t="s">
        <v>3128</v>
      </c>
      <c r="Q182" s="234" t="s">
        <v>3128</v>
      </c>
      <c r="R182" s="234" t="s">
        <v>3128</v>
      </c>
      <c r="S182" s="234" t="s">
        <v>3128</v>
      </c>
      <c r="T182" s="234" t="s">
        <v>3128</v>
      </c>
      <c r="U182" s="234" t="s">
        <v>3128</v>
      </c>
      <c r="V182" s="234" t="s">
        <v>3128</v>
      </c>
      <c r="W182" s="234" t="s">
        <v>3128</v>
      </c>
      <c r="X182" s="234" t="s">
        <v>3128</v>
      </c>
      <c r="Y182" s="234" t="s">
        <v>3128</v>
      </c>
      <c r="Z182" s="234" t="s">
        <v>3128</v>
      </c>
      <c r="AA182" s="234" t="s">
        <v>3128</v>
      </c>
      <c r="AB182" s="234" t="s">
        <v>3128</v>
      </c>
      <c r="AC182" s="234" t="s">
        <v>3128</v>
      </c>
      <c r="AD182" s="234" t="s">
        <v>3128</v>
      </c>
      <c r="AE182" s="234" t="s">
        <v>3128</v>
      </c>
      <c r="AF182" s="234" t="s">
        <v>3128</v>
      </c>
      <c r="AG182" s="235" t="s">
        <v>2914</v>
      </c>
      <c r="AH182" s="234" t="s">
        <v>3128</v>
      </c>
      <c r="AI182" s="235" t="s">
        <v>2916</v>
      </c>
      <c r="AJ182" s="234" t="s">
        <v>3128</v>
      </c>
      <c r="AK182" s="234" t="s">
        <v>3128</v>
      </c>
      <c r="AL182" s="105" t="s">
        <v>2916</v>
      </c>
      <c r="AM182" s="234" t="s">
        <v>3128</v>
      </c>
      <c r="AN182" s="234" t="s">
        <v>3128</v>
      </c>
      <c r="AO182" s="234" t="s">
        <v>3128</v>
      </c>
      <c r="AP182" s="234" t="s">
        <v>3128</v>
      </c>
      <c r="AQ182" s="234" t="s">
        <v>3128</v>
      </c>
      <c r="AR182" s="234" t="s">
        <v>3128</v>
      </c>
      <c r="AS182" s="234" t="s">
        <v>3128</v>
      </c>
      <c r="AT182" s="234" t="s">
        <v>3128</v>
      </c>
    </row>
    <row r="183" customFormat="false" ht="15" hidden="false" customHeight="true" outlineLevel="0" collapsed="false">
      <c r="A183" s="51" t="str">
        <f aca="false">IF(ISERROR(VLOOKUP($L183,'nCino | Field Mappings'!$C:$M,1,FALSE())), "No", "Yes")</f>
        <v>Yes</v>
      </c>
      <c r="D183" s="79" t="n">
        <v>179</v>
      </c>
      <c r="E183" s="104" t="s">
        <v>3128</v>
      </c>
      <c r="F183" s="253" t="s">
        <v>2952</v>
      </c>
      <c r="G183" s="254" t="s">
        <v>3129</v>
      </c>
      <c r="H183" s="255" t="s">
        <v>50</v>
      </c>
      <c r="I183" s="255" t="s">
        <v>49</v>
      </c>
      <c r="J183" s="256" t="s">
        <v>605</v>
      </c>
      <c r="K183" s="257" t="s">
        <v>604</v>
      </c>
      <c r="L183" s="104" t="s">
        <v>603</v>
      </c>
      <c r="M183" s="259"/>
      <c r="N183" s="257" t="s">
        <v>3007</v>
      </c>
      <c r="O183" s="234" t="s">
        <v>3008</v>
      </c>
      <c r="P183" s="234" t="s">
        <v>3128</v>
      </c>
      <c r="Q183" s="234" t="s">
        <v>3128</v>
      </c>
      <c r="R183" s="234" t="s">
        <v>3128</v>
      </c>
      <c r="S183" s="234" t="s">
        <v>3128</v>
      </c>
      <c r="T183" s="234" t="s">
        <v>3128</v>
      </c>
      <c r="U183" s="234" t="s">
        <v>3128</v>
      </c>
      <c r="V183" s="234" t="s">
        <v>3128</v>
      </c>
      <c r="W183" s="234" t="s">
        <v>3128</v>
      </c>
      <c r="X183" s="234" t="s">
        <v>3128</v>
      </c>
      <c r="Y183" s="234" t="s">
        <v>3128</v>
      </c>
      <c r="Z183" s="234" t="s">
        <v>3128</v>
      </c>
      <c r="AA183" s="234" t="s">
        <v>3128</v>
      </c>
      <c r="AB183" s="234" t="s">
        <v>3128</v>
      </c>
      <c r="AC183" s="234" t="s">
        <v>3128</v>
      </c>
      <c r="AD183" s="234" t="s">
        <v>3128</v>
      </c>
      <c r="AE183" s="234" t="s">
        <v>3128</v>
      </c>
      <c r="AF183" s="234" t="s">
        <v>3128</v>
      </c>
      <c r="AG183" s="235" t="s">
        <v>2914</v>
      </c>
      <c r="AH183" s="234" t="s">
        <v>3128</v>
      </c>
      <c r="AI183" s="235" t="s">
        <v>2916</v>
      </c>
      <c r="AJ183" s="234" t="s">
        <v>3128</v>
      </c>
      <c r="AK183" s="234" t="s">
        <v>3128</v>
      </c>
      <c r="AL183" s="105" t="s">
        <v>2916</v>
      </c>
      <c r="AM183" s="234" t="s">
        <v>3128</v>
      </c>
      <c r="AN183" s="234" t="s">
        <v>3128</v>
      </c>
      <c r="AO183" s="234" t="s">
        <v>3128</v>
      </c>
      <c r="AP183" s="234" t="s">
        <v>3128</v>
      </c>
      <c r="AQ183" s="234" t="s">
        <v>3128</v>
      </c>
      <c r="AR183" s="234" t="s">
        <v>3128</v>
      </c>
      <c r="AS183" s="234" t="s">
        <v>3128</v>
      </c>
      <c r="AT183" s="234" t="s">
        <v>3128</v>
      </c>
    </row>
    <row r="184" customFormat="false" ht="15" hidden="false" customHeight="true" outlineLevel="0" collapsed="false">
      <c r="A184" s="51" t="str">
        <f aca="false">IF(ISERROR(VLOOKUP($L184,'nCino | Field Mappings'!$C:$M,1,FALSE())), "No", "Yes")</f>
        <v>Yes</v>
      </c>
      <c r="D184" s="79" t="n">
        <v>180</v>
      </c>
      <c r="E184" s="234" t="s">
        <v>3128</v>
      </c>
      <c r="F184" s="253" t="s">
        <v>2952</v>
      </c>
      <c r="G184" s="254" t="s">
        <v>3129</v>
      </c>
      <c r="H184" s="255" t="s">
        <v>50</v>
      </c>
      <c r="I184" s="255" t="s">
        <v>49</v>
      </c>
      <c r="J184" s="256" t="s">
        <v>197</v>
      </c>
      <c r="K184" s="257" t="s">
        <v>196</v>
      </c>
      <c r="L184" s="104" t="s">
        <v>626</v>
      </c>
      <c r="M184" s="259"/>
      <c r="N184" s="257" t="s">
        <v>2929</v>
      </c>
      <c r="O184" s="234" t="s">
        <v>2930</v>
      </c>
      <c r="P184" s="234" t="s">
        <v>3128</v>
      </c>
      <c r="Q184" s="234" t="s">
        <v>3128</v>
      </c>
      <c r="R184" s="234" t="s">
        <v>3128</v>
      </c>
      <c r="S184" s="234" t="s">
        <v>3128</v>
      </c>
      <c r="T184" s="234" t="s">
        <v>3128</v>
      </c>
      <c r="U184" s="234" t="s">
        <v>3128</v>
      </c>
      <c r="V184" s="234" t="s">
        <v>3128</v>
      </c>
      <c r="W184" s="234" t="s">
        <v>3128</v>
      </c>
      <c r="X184" s="234" t="s">
        <v>3128</v>
      </c>
      <c r="Y184" s="234" t="s">
        <v>3128</v>
      </c>
      <c r="Z184" s="234" t="s">
        <v>3128</v>
      </c>
      <c r="AA184" s="234" t="s">
        <v>3128</v>
      </c>
      <c r="AB184" s="234" t="s">
        <v>3128</v>
      </c>
      <c r="AC184" s="234" t="s">
        <v>3128</v>
      </c>
      <c r="AD184" s="234" t="s">
        <v>3128</v>
      </c>
      <c r="AE184" s="234" t="s">
        <v>3128</v>
      </c>
      <c r="AF184" s="234" t="s">
        <v>3128</v>
      </c>
      <c r="AG184" s="235" t="s">
        <v>2914</v>
      </c>
      <c r="AH184" s="234" t="s">
        <v>3128</v>
      </c>
      <c r="AI184" s="235" t="s">
        <v>2916</v>
      </c>
      <c r="AJ184" s="234" t="s">
        <v>3128</v>
      </c>
      <c r="AK184" s="234" t="s">
        <v>3128</v>
      </c>
      <c r="AL184" s="105" t="s">
        <v>2916</v>
      </c>
      <c r="AM184" s="234" t="s">
        <v>3128</v>
      </c>
      <c r="AN184" s="234" t="s">
        <v>3128</v>
      </c>
      <c r="AO184" s="234" t="s">
        <v>3128</v>
      </c>
      <c r="AP184" s="234" t="s">
        <v>3128</v>
      </c>
      <c r="AQ184" s="234" t="s">
        <v>3128</v>
      </c>
      <c r="AR184" s="234" t="s">
        <v>3128</v>
      </c>
      <c r="AS184" s="234" t="s">
        <v>3128</v>
      </c>
      <c r="AT184" s="234" t="s">
        <v>3128</v>
      </c>
    </row>
    <row r="185" customFormat="false" ht="15" hidden="false" customHeight="true" outlineLevel="0" collapsed="false">
      <c r="A185" s="51" t="str">
        <f aca="false">IF(ISERROR(VLOOKUP($L185,'nCino | Field Mappings'!$C:$M,1,FALSE())), "No", "Yes")</f>
        <v>Yes</v>
      </c>
      <c r="D185" s="79" t="n">
        <v>181</v>
      </c>
      <c r="E185" s="231" t="s">
        <v>2912</v>
      </c>
      <c r="F185" s="253" t="s">
        <v>2952</v>
      </c>
      <c r="G185" s="254" t="s">
        <v>3129</v>
      </c>
      <c r="H185" s="255" t="s">
        <v>50</v>
      </c>
      <c r="I185" s="255" t="s">
        <v>49</v>
      </c>
      <c r="J185" s="106" t="s">
        <v>1444</v>
      </c>
      <c r="K185" s="234" t="s">
        <v>1443</v>
      </c>
      <c r="L185" s="104" t="str">
        <f aca="false">_xlfn.CONCAT(I185,".",K185)</f>
        <v>LLC_BI__Loan__c.LLC_BI__isRenewal__c</v>
      </c>
      <c r="M185" s="259" t="s">
        <v>3166</v>
      </c>
      <c r="N185" s="257" t="s">
        <v>3007</v>
      </c>
      <c r="O185" s="234" t="s">
        <v>3008</v>
      </c>
      <c r="P185" s="234" t="s">
        <v>3128</v>
      </c>
      <c r="Q185" s="234" t="s">
        <v>3128</v>
      </c>
      <c r="R185" s="234" t="s">
        <v>3128</v>
      </c>
      <c r="S185" s="234" t="s">
        <v>3128</v>
      </c>
      <c r="T185" s="234" t="s">
        <v>3128</v>
      </c>
      <c r="U185" s="234" t="s">
        <v>3128</v>
      </c>
      <c r="V185" s="234" t="s">
        <v>3128</v>
      </c>
      <c r="W185" s="234" t="s">
        <v>3128</v>
      </c>
      <c r="X185" s="234" t="s">
        <v>3128</v>
      </c>
      <c r="Y185" s="234" t="s">
        <v>3128</v>
      </c>
      <c r="Z185" s="234" t="s">
        <v>3128</v>
      </c>
      <c r="AA185" s="234" t="s">
        <v>3128</v>
      </c>
      <c r="AB185" s="234" t="s">
        <v>3128</v>
      </c>
      <c r="AC185" s="234" t="s">
        <v>3128</v>
      </c>
      <c r="AD185" s="234" t="s">
        <v>3128</v>
      </c>
      <c r="AE185" s="234" t="s">
        <v>3128</v>
      </c>
      <c r="AF185" s="234" t="s">
        <v>3128</v>
      </c>
      <c r="AG185" s="235" t="s">
        <v>2914</v>
      </c>
      <c r="AH185" s="234" t="s">
        <v>3128</v>
      </c>
      <c r="AI185" s="235" t="s">
        <v>2916</v>
      </c>
      <c r="AJ185" s="234" t="s">
        <v>3128</v>
      </c>
      <c r="AK185" s="234" t="s">
        <v>3128</v>
      </c>
      <c r="AL185" s="105" t="s">
        <v>2916</v>
      </c>
      <c r="AM185" s="234" t="s">
        <v>3128</v>
      </c>
      <c r="AN185" s="234" t="s">
        <v>3128</v>
      </c>
      <c r="AO185" s="234" t="s">
        <v>3128</v>
      </c>
      <c r="AP185" s="234" t="s">
        <v>3128</v>
      </c>
      <c r="AQ185" s="234" t="s">
        <v>3128</v>
      </c>
      <c r="AR185" s="234" t="s">
        <v>3128</v>
      </c>
      <c r="AS185" s="234" t="s">
        <v>3128</v>
      </c>
      <c r="AT185" s="234" t="s">
        <v>3128</v>
      </c>
    </row>
    <row r="186" customFormat="false" ht="15" hidden="false" customHeight="true" outlineLevel="0" collapsed="false">
      <c r="A186" s="51" t="str">
        <f aca="false">IF(ISERROR(VLOOKUP($L186,'nCino | Field Mappings'!$C:$M,1,FALSE())), "No", "Yes")</f>
        <v>Yes</v>
      </c>
      <c r="D186" s="79" t="n">
        <v>182</v>
      </c>
      <c r="E186" s="234" t="s">
        <v>3128</v>
      </c>
      <c r="F186" s="253" t="s">
        <v>2952</v>
      </c>
      <c r="G186" s="254" t="s">
        <v>3129</v>
      </c>
      <c r="H186" s="255" t="s">
        <v>50</v>
      </c>
      <c r="I186" s="255" t="s">
        <v>49</v>
      </c>
      <c r="J186" s="256" t="s">
        <v>641</v>
      </c>
      <c r="K186" s="257" t="s">
        <v>640</v>
      </c>
      <c r="L186" s="104" t="s">
        <v>639</v>
      </c>
      <c r="M186" s="259"/>
      <c r="N186" s="257" t="s">
        <v>2927</v>
      </c>
      <c r="O186" s="234" t="n">
        <v>16</v>
      </c>
      <c r="P186" s="234" t="n">
        <v>2</v>
      </c>
      <c r="Q186" s="234" t="s">
        <v>3128</v>
      </c>
      <c r="R186" s="234" t="s">
        <v>3128</v>
      </c>
      <c r="S186" s="234" t="s">
        <v>3128</v>
      </c>
      <c r="T186" s="234" t="s">
        <v>3128</v>
      </c>
      <c r="U186" s="234" t="s">
        <v>3128</v>
      </c>
      <c r="V186" s="234" t="s">
        <v>3128</v>
      </c>
      <c r="W186" s="234" t="s">
        <v>3128</v>
      </c>
      <c r="X186" s="234" t="s">
        <v>3128</v>
      </c>
      <c r="Y186" s="234" t="s">
        <v>3128</v>
      </c>
      <c r="Z186" s="234" t="s">
        <v>3128</v>
      </c>
      <c r="AA186" s="234" t="s">
        <v>3128</v>
      </c>
      <c r="AB186" s="234" t="s">
        <v>3128</v>
      </c>
      <c r="AC186" s="234" t="s">
        <v>3128</v>
      </c>
      <c r="AD186" s="234" t="s">
        <v>3128</v>
      </c>
      <c r="AE186" s="234" t="s">
        <v>3128</v>
      </c>
      <c r="AF186" s="234" t="s">
        <v>3128</v>
      </c>
      <c r="AG186" s="235" t="s">
        <v>2914</v>
      </c>
      <c r="AH186" s="234" t="s">
        <v>3128</v>
      </c>
      <c r="AI186" s="235" t="s">
        <v>2916</v>
      </c>
      <c r="AJ186" s="234" t="s">
        <v>3128</v>
      </c>
      <c r="AK186" s="234" t="s">
        <v>3128</v>
      </c>
      <c r="AL186" s="105" t="s">
        <v>2916</v>
      </c>
      <c r="AM186" s="234" t="s">
        <v>3128</v>
      </c>
      <c r="AN186" s="234" t="s">
        <v>3128</v>
      </c>
      <c r="AO186" s="234" t="s">
        <v>3128</v>
      </c>
      <c r="AP186" s="234" t="s">
        <v>3128</v>
      </c>
      <c r="AQ186" s="234" t="s">
        <v>3128</v>
      </c>
      <c r="AR186" s="234" t="s">
        <v>3128</v>
      </c>
      <c r="AS186" s="234" t="s">
        <v>3128</v>
      </c>
      <c r="AT186" s="234" t="s">
        <v>3128</v>
      </c>
    </row>
    <row r="187" customFormat="false" ht="15" hidden="false" customHeight="true" outlineLevel="0" collapsed="false">
      <c r="A187" s="51" t="str">
        <f aca="false">IF(ISERROR(VLOOKUP($L187,'nCino | Field Mappings'!$C:$M,1,FALSE())), "No", "Yes")</f>
        <v>Yes</v>
      </c>
      <c r="D187" s="79" t="n">
        <v>183</v>
      </c>
      <c r="E187" s="93" t="s">
        <v>3128</v>
      </c>
      <c r="F187" s="253" t="s">
        <v>2952</v>
      </c>
      <c r="G187" s="254" t="s">
        <v>3129</v>
      </c>
      <c r="H187" s="255" t="s">
        <v>50</v>
      </c>
      <c r="I187" s="255" t="s">
        <v>49</v>
      </c>
      <c r="J187" s="256" t="s">
        <v>653</v>
      </c>
      <c r="K187" s="257" t="s">
        <v>652</v>
      </c>
      <c r="L187" s="238" t="str">
        <f aca="false">_xlfn.CONCAT(I187,".",K187)</f>
        <v>LLC_BI__Loan__c.CCS_LimitExpiryDate__c</v>
      </c>
      <c r="M187" s="259" t="s">
        <v>3167</v>
      </c>
      <c r="N187" s="257" t="s">
        <v>1</v>
      </c>
      <c r="O187" s="234"/>
      <c r="P187" s="234" t="s">
        <v>3128</v>
      </c>
      <c r="Q187" s="234" t="s">
        <v>3128</v>
      </c>
      <c r="R187" s="234" t="s">
        <v>3128</v>
      </c>
      <c r="S187" s="234" t="s">
        <v>3128</v>
      </c>
      <c r="T187" s="234" t="s">
        <v>3128</v>
      </c>
      <c r="U187" s="234" t="s">
        <v>3128</v>
      </c>
      <c r="V187" s="234" t="s">
        <v>3128</v>
      </c>
      <c r="W187" s="234" t="s">
        <v>3128</v>
      </c>
      <c r="X187" s="234" t="s">
        <v>3128</v>
      </c>
      <c r="Y187" s="234" t="s">
        <v>3128</v>
      </c>
      <c r="Z187" s="234" t="s">
        <v>3128</v>
      </c>
      <c r="AA187" s="234" t="s">
        <v>3128</v>
      </c>
      <c r="AB187" s="234" t="s">
        <v>3128</v>
      </c>
      <c r="AC187" s="234" t="s">
        <v>3128</v>
      </c>
      <c r="AD187" s="234" t="s">
        <v>3128</v>
      </c>
      <c r="AE187" s="234" t="s">
        <v>3128</v>
      </c>
      <c r="AF187" s="234" t="s">
        <v>3128</v>
      </c>
      <c r="AG187" s="235" t="s">
        <v>2914</v>
      </c>
      <c r="AH187" s="234" t="s">
        <v>3128</v>
      </c>
      <c r="AI187" s="235" t="s">
        <v>2916</v>
      </c>
      <c r="AJ187" s="234" t="s">
        <v>3128</v>
      </c>
      <c r="AK187" s="234" t="s">
        <v>3128</v>
      </c>
      <c r="AL187" s="105" t="s">
        <v>2916</v>
      </c>
      <c r="AM187" s="234" t="s">
        <v>3128</v>
      </c>
      <c r="AN187" s="234" t="s">
        <v>3128</v>
      </c>
      <c r="AO187" s="234" t="s">
        <v>3128</v>
      </c>
      <c r="AP187" s="234" t="s">
        <v>3128</v>
      </c>
      <c r="AQ187" s="234" t="s">
        <v>3128</v>
      </c>
      <c r="AR187" s="234" t="s">
        <v>3128</v>
      </c>
      <c r="AS187" s="234" t="s">
        <v>3128</v>
      </c>
      <c r="AT187" s="234" t="s">
        <v>3128</v>
      </c>
    </row>
    <row r="188" customFormat="false" ht="15" hidden="false" customHeight="true" outlineLevel="0" collapsed="false">
      <c r="A188" s="51" t="str">
        <f aca="false">IF(ISERROR(VLOOKUP($L188,'nCino | Field Mappings'!$C:$M,1,FALSE())), "No", "Yes")</f>
        <v>Yes</v>
      </c>
      <c r="D188" s="79" t="n">
        <v>184</v>
      </c>
      <c r="E188" s="234" t="s">
        <v>3128</v>
      </c>
      <c r="F188" s="253" t="s">
        <v>2952</v>
      </c>
      <c r="G188" s="254" t="s">
        <v>3129</v>
      </c>
      <c r="H188" s="255" t="s">
        <v>50</v>
      </c>
      <c r="I188" s="255" t="s">
        <v>49</v>
      </c>
      <c r="J188" s="256" t="s">
        <v>647</v>
      </c>
      <c r="K188" s="257" t="s">
        <v>646</v>
      </c>
      <c r="L188" s="238" t="str">
        <f aca="false">_xlfn.CONCAT(I188,".",K188)</f>
        <v>LLC_BI__Loan__c.CCS_Limit_Start_Date__c</v>
      </c>
      <c r="M188" s="259"/>
      <c r="N188" s="257" t="s">
        <v>1</v>
      </c>
      <c r="O188" s="234"/>
      <c r="P188" s="234" t="s">
        <v>3128</v>
      </c>
      <c r="Q188" s="234" t="s">
        <v>3128</v>
      </c>
      <c r="R188" s="234" t="s">
        <v>3128</v>
      </c>
      <c r="S188" s="234" t="s">
        <v>3128</v>
      </c>
      <c r="T188" s="234" t="s">
        <v>3128</v>
      </c>
      <c r="U188" s="234" t="s">
        <v>3128</v>
      </c>
      <c r="V188" s="234" t="s">
        <v>3128</v>
      </c>
      <c r="W188" s="234" t="s">
        <v>3128</v>
      </c>
      <c r="X188" s="234" t="s">
        <v>3128</v>
      </c>
      <c r="Y188" s="234" t="s">
        <v>3128</v>
      </c>
      <c r="Z188" s="234" t="s">
        <v>3128</v>
      </c>
      <c r="AA188" s="234" t="s">
        <v>3128</v>
      </c>
      <c r="AB188" s="234" t="s">
        <v>3128</v>
      </c>
      <c r="AC188" s="234" t="s">
        <v>3128</v>
      </c>
      <c r="AD188" s="234" t="s">
        <v>3128</v>
      </c>
      <c r="AE188" s="234" t="s">
        <v>3128</v>
      </c>
      <c r="AF188" s="234" t="s">
        <v>3128</v>
      </c>
      <c r="AG188" s="235" t="s">
        <v>2914</v>
      </c>
      <c r="AH188" s="234" t="s">
        <v>3128</v>
      </c>
      <c r="AI188" s="235" t="s">
        <v>2916</v>
      </c>
      <c r="AJ188" s="234" t="s">
        <v>3128</v>
      </c>
      <c r="AK188" s="234" t="s">
        <v>3128</v>
      </c>
      <c r="AL188" s="105" t="s">
        <v>2916</v>
      </c>
      <c r="AM188" s="234" t="s">
        <v>3128</v>
      </c>
      <c r="AN188" s="234" t="s">
        <v>3128</v>
      </c>
      <c r="AO188" s="234" t="s">
        <v>3128</v>
      </c>
      <c r="AP188" s="234" t="s">
        <v>3128</v>
      </c>
      <c r="AQ188" s="234" t="s">
        <v>3128</v>
      </c>
      <c r="AR188" s="234" t="s">
        <v>3128</v>
      </c>
      <c r="AS188" s="234" t="s">
        <v>3128</v>
      </c>
      <c r="AT188" s="234" t="s">
        <v>3128</v>
      </c>
    </row>
    <row r="189" customFormat="false" ht="15" hidden="false" customHeight="true" outlineLevel="0" collapsed="false">
      <c r="A189" s="51" t="str">
        <f aca="false">IF(ISERROR(VLOOKUP($L189,'nCino | Field Mappings'!$C:$M,1,FALSE())), "No", "Yes")</f>
        <v>Yes</v>
      </c>
      <c r="D189" s="79" t="n">
        <v>185</v>
      </c>
      <c r="E189" s="104" t="s">
        <v>3128</v>
      </c>
      <c r="F189" s="253" t="s">
        <v>2952</v>
      </c>
      <c r="G189" s="254" t="s">
        <v>3129</v>
      </c>
      <c r="H189" s="255" t="s">
        <v>50</v>
      </c>
      <c r="I189" s="255" t="s">
        <v>49</v>
      </c>
      <c r="J189" s="106" t="s">
        <v>1495</v>
      </c>
      <c r="K189" s="234" t="s">
        <v>1494</v>
      </c>
      <c r="L189" s="104" t="str">
        <f aca="false">_xlfn.CONCAT(I189,".",K189)</f>
        <v>LLC_BI__Loan__c.LLC_BI__Maturity_Date__c</v>
      </c>
      <c r="M189" s="259" t="s">
        <v>3168</v>
      </c>
      <c r="N189" s="257" t="s">
        <v>1</v>
      </c>
      <c r="O189" s="234"/>
      <c r="P189" s="234" t="s">
        <v>3128</v>
      </c>
      <c r="Q189" s="234" t="s">
        <v>3128</v>
      </c>
      <c r="R189" s="234" t="s">
        <v>3128</v>
      </c>
      <c r="S189" s="234" t="s">
        <v>3128</v>
      </c>
      <c r="T189" s="234" t="s">
        <v>3128</v>
      </c>
      <c r="U189" s="234" t="s">
        <v>3128</v>
      </c>
      <c r="V189" s="234" t="s">
        <v>3128</v>
      </c>
      <c r="W189" s="234" t="s">
        <v>3128</v>
      </c>
      <c r="X189" s="234" t="s">
        <v>3128</v>
      </c>
      <c r="Y189" s="234" t="s">
        <v>3128</v>
      </c>
      <c r="Z189" s="234" t="s">
        <v>3128</v>
      </c>
      <c r="AA189" s="234" t="s">
        <v>3128</v>
      </c>
      <c r="AB189" s="234" t="s">
        <v>3128</v>
      </c>
      <c r="AC189" s="234" t="s">
        <v>3128</v>
      </c>
      <c r="AD189" s="234" t="s">
        <v>3128</v>
      </c>
      <c r="AE189" s="234" t="s">
        <v>3128</v>
      </c>
      <c r="AF189" s="234" t="s">
        <v>3128</v>
      </c>
      <c r="AG189" s="235" t="s">
        <v>2914</v>
      </c>
      <c r="AH189" s="234" t="s">
        <v>3128</v>
      </c>
      <c r="AI189" s="235" t="s">
        <v>2916</v>
      </c>
      <c r="AJ189" s="234" t="s">
        <v>3128</v>
      </c>
      <c r="AK189" s="234" t="s">
        <v>3128</v>
      </c>
      <c r="AL189" s="105" t="s">
        <v>2916</v>
      </c>
      <c r="AM189" s="234" t="s">
        <v>3128</v>
      </c>
      <c r="AN189" s="234" t="s">
        <v>3128</v>
      </c>
      <c r="AO189" s="234" t="s">
        <v>3128</v>
      </c>
      <c r="AP189" s="234" t="s">
        <v>3128</v>
      </c>
      <c r="AQ189" s="234" t="s">
        <v>3128</v>
      </c>
      <c r="AR189" s="234" t="s">
        <v>3128</v>
      </c>
      <c r="AS189" s="234" t="s">
        <v>3128</v>
      </c>
      <c r="AT189" s="234" t="s">
        <v>3128</v>
      </c>
    </row>
    <row r="190" customFormat="false" ht="15" hidden="false" customHeight="true" outlineLevel="0" collapsed="false">
      <c r="A190" s="51" t="str">
        <f aca="false">IF(ISERROR(VLOOKUP($L190,'nCino | Field Mappings'!$C:$M,1,FALSE())), "No", "Yes")</f>
        <v>Yes</v>
      </c>
      <c r="D190" s="79" t="n">
        <v>186</v>
      </c>
      <c r="E190" s="231" t="s">
        <v>2970</v>
      </c>
      <c r="F190" s="253" t="s">
        <v>2952</v>
      </c>
      <c r="G190" s="254" t="s">
        <v>3129</v>
      </c>
      <c r="H190" s="255" t="s">
        <v>50</v>
      </c>
      <c r="I190" s="255" t="s">
        <v>49</v>
      </c>
      <c r="J190" s="256" t="s">
        <v>911</v>
      </c>
      <c r="K190" s="257" t="s">
        <v>910</v>
      </c>
      <c r="L190" s="238" t="str">
        <f aca="false">_xlfn.CONCAT(I190,".",K190)</f>
        <v>LLC_BI__Loan__c.cm_Memo_Modification_Count__c</v>
      </c>
      <c r="M190" s="259" t="s">
        <v>3169</v>
      </c>
      <c r="N190" s="257" t="s">
        <v>3170</v>
      </c>
      <c r="O190" s="234" t="n">
        <v>18</v>
      </c>
      <c r="P190" s="234" t="n">
        <v>0</v>
      </c>
      <c r="Q190" s="234" t="s">
        <v>3128</v>
      </c>
      <c r="R190" s="234" t="s">
        <v>3128</v>
      </c>
      <c r="S190" s="234" t="s">
        <v>3128</v>
      </c>
      <c r="T190" s="234" t="s">
        <v>3128</v>
      </c>
      <c r="U190" s="234" t="s">
        <v>3128</v>
      </c>
      <c r="V190" s="234" t="s">
        <v>3128</v>
      </c>
      <c r="W190" s="234" t="s">
        <v>3128</v>
      </c>
      <c r="X190" s="234" t="s">
        <v>3128</v>
      </c>
      <c r="Y190" s="234" t="s">
        <v>3128</v>
      </c>
      <c r="Z190" s="234" t="s">
        <v>3128</v>
      </c>
      <c r="AA190" s="234" t="s">
        <v>3128</v>
      </c>
      <c r="AB190" s="234" t="s">
        <v>3128</v>
      </c>
      <c r="AC190" s="234" t="s">
        <v>3128</v>
      </c>
      <c r="AD190" s="234" t="s">
        <v>3128</v>
      </c>
      <c r="AE190" s="234" t="s">
        <v>3128</v>
      </c>
      <c r="AF190" s="234" t="s">
        <v>3128</v>
      </c>
      <c r="AG190" s="235" t="s">
        <v>2914</v>
      </c>
      <c r="AH190" s="234" t="s">
        <v>3128</v>
      </c>
      <c r="AI190" s="235" t="s">
        <v>2916</v>
      </c>
      <c r="AJ190" s="234" t="s">
        <v>3128</v>
      </c>
      <c r="AK190" s="234" t="s">
        <v>3128</v>
      </c>
      <c r="AL190" s="105" t="s">
        <v>2916</v>
      </c>
      <c r="AM190" s="234" t="s">
        <v>3128</v>
      </c>
      <c r="AN190" s="234" t="s">
        <v>3128</v>
      </c>
      <c r="AO190" s="234" t="s">
        <v>3128</v>
      </c>
      <c r="AP190" s="234" t="s">
        <v>3128</v>
      </c>
      <c r="AQ190" s="234" t="s">
        <v>3128</v>
      </c>
      <c r="AR190" s="234" t="s">
        <v>3128</v>
      </c>
      <c r="AS190" s="234" t="s">
        <v>3128</v>
      </c>
      <c r="AT190" s="234" t="s">
        <v>3128</v>
      </c>
    </row>
    <row r="191" customFormat="false" ht="15" hidden="false" customHeight="true" outlineLevel="0" collapsed="false">
      <c r="A191" s="51" t="str">
        <f aca="false">IF(ISERROR(VLOOKUP($L191,'nCino | Field Mappings'!$C:$M,1,FALSE())), "No", "Yes")</f>
        <v>Yes</v>
      </c>
      <c r="D191" s="79" t="n">
        <v>187</v>
      </c>
      <c r="E191" s="104" t="s">
        <v>3128</v>
      </c>
      <c r="F191" s="253" t="s">
        <v>2952</v>
      </c>
      <c r="G191" s="254" t="s">
        <v>3129</v>
      </c>
      <c r="H191" s="255" t="s">
        <v>50</v>
      </c>
      <c r="I191" s="255" t="s">
        <v>49</v>
      </c>
      <c r="J191" s="256" t="s">
        <v>366</v>
      </c>
      <c r="K191" s="257" t="s">
        <v>365</v>
      </c>
      <c r="L191" s="104" t="s">
        <v>1877</v>
      </c>
      <c r="M191" s="259" t="s">
        <v>3171</v>
      </c>
      <c r="N191" s="257" t="s">
        <v>3172</v>
      </c>
      <c r="O191" s="234" t="n">
        <v>18</v>
      </c>
      <c r="P191" s="234" t="s">
        <v>3128</v>
      </c>
      <c r="Q191" s="234" t="s">
        <v>3128</v>
      </c>
      <c r="R191" s="234" t="s">
        <v>3128</v>
      </c>
      <c r="S191" s="234" t="s">
        <v>3128</v>
      </c>
      <c r="T191" s="234" t="s">
        <v>3128</v>
      </c>
      <c r="U191" s="234" t="s">
        <v>3128</v>
      </c>
      <c r="V191" s="234" t="s">
        <v>3128</v>
      </c>
      <c r="W191" s="234" t="s">
        <v>3128</v>
      </c>
      <c r="X191" s="234" t="s">
        <v>3128</v>
      </c>
      <c r="Y191" s="234" t="s">
        <v>3128</v>
      </c>
      <c r="Z191" s="234" t="s">
        <v>3128</v>
      </c>
      <c r="AA191" s="234" t="s">
        <v>3128</v>
      </c>
      <c r="AB191" s="234" t="s">
        <v>3128</v>
      </c>
      <c r="AC191" s="234" t="s">
        <v>3128</v>
      </c>
      <c r="AD191" s="234" t="s">
        <v>3128</v>
      </c>
      <c r="AE191" s="234" t="s">
        <v>3128</v>
      </c>
      <c r="AF191" s="234" t="s">
        <v>3128</v>
      </c>
      <c r="AG191" s="235" t="s">
        <v>2914</v>
      </c>
      <c r="AH191" s="234" t="s">
        <v>3128</v>
      </c>
      <c r="AI191" s="235" t="s">
        <v>2916</v>
      </c>
      <c r="AJ191" s="234" t="s">
        <v>3128</v>
      </c>
      <c r="AK191" s="234" t="s">
        <v>3128</v>
      </c>
      <c r="AL191" s="105" t="s">
        <v>2916</v>
      </c>
      <c r="AM191" s="234" t="s">
        <v>3128</v>
      </c>
      <c r="AN191" s="234" t="s">
        <v>3128</v>
      </c>
      <c r="AO191" s="234" t="s">
        <v>3128</v>
      </c>
      <c r="AP191" s="234" t="s">
        <v>3128</v>
      </c>
      <c r="AQ191" s="234" t="s">
        <v>3128</v>
      </c>
      <c r="AR191" s="234" t="s">
        <v>3128</v>
      </c>
      <c r="AS191" s="234" t="s">
        <v>3128</v>
      </c>
      <c r="AT191" s="234" t="s">
        <v>3128</v>
      </c>
    </row>
    <row r="192" customFormat="false" ht="15" hidden="false" customHeight="true" outlineLevel="0" collapsed="false">
      <c r="A192" s="51" t="str">
        <f aca="false">IF(ISERROR(VLOOKUP($L192,'nCino | Field Mappings'!$C:$M,1,FALSE())), "No", "Yes")</f>
        <v>Yes</v>
      </c>
      <c r="D192" s="79" t="n">
        <v>188</v>
      </c>
      <c r="E192" s="104" t="s">
        <v>2912</v>
      </c>
      <c r="F192" s="253" t="s">
        <v>2952</v>
      </c>
      <c r="G192" s="254" t="s">
        <v>3129</v>
      </c>
      <c r="H192" s="255" t="s">
        <v>50</v>
      </c>
      <c r="I192" s="255" t="s">
        <v>49</v>
      </c>
      <c r="J192" s="106" t="s">
        <v>1528</v>
      </c>
      <c r="K192" s="234" t="s">
        <v>1527</v>
      </c>
      <c r="L192" s="104" t="s">
        <v>1526</v>
      </c>
      <c r="M192" s="259" t="s">
        <v>3173</v>
      </c>
      <c r="N192" s="257" t="s">
        <v>2927</v>
      </c>
      <c r="O192" s="234" t="n">
        <v>16</v>
      </c>
      <c r="P192" s="234" t="n">
        <v>2</v>
      </c>
      <c r="Q192" s="234" t="s">
        <v>3128</v>
      </c>
      <c r="R192" s="234" t="s">
        <v>3128</v>
      </c>
      <c r="S192" s="234" t="s">
        <v>3128</v>
      </c>
      <c r="T192" s="234" t="s">
        <v>3128</v>
      </c>
      <c r="U192" s="234" t="s">
        <v>3128</v>
      </c>
      <c r="V192" s="234" t="s">
        <v>3128</v>
      </c>
      <c r="W192" s="234" t="s">
        <v>3128</v>
      </c>
      <c r="X192" s="234" t="s">
        <v>3128</v>
      </c>
      <c r="Y192" s="234" t="s">
        <v>3128</v>
      </c>
      <c r="Z192" s="234" t="s">
        <v>3128</v>
      </c>
      <c r="AA192" s="234" t="s">
        <v>3128</v>
      </c>
      <c r="AB192" s="234" t="s">
        <v>3128</v>
      </c>
      <c r="AC192" s="234" t="s">
        <v>3128</v>
      </c>
      <c r="AD192" s="234" t="s">
        <v>3128</v>
      </c>
      <c r="AE192" s="234" t="s">
        <v>3128</v>
      </c>
      <c r="AF192" s="234" t="s">
        <v>3128</v>
      </c>
      <c r="AG192" s="235" t="s">
        <v>2914</v>
      </c>
      <c r="AH192" s="234" t="s">
        <v>3128</v>
      </c>
      <c r="AI192" s="235" t="s">
        <v>2916</v>
      </c>
      <c r="AJ192" s="234" t="s">
        <v>3128</v>
      </c>
      <c r="AK192" s="234" t="s">
        <v>3128</v>
      </c>
      <c r="AL192" s="105" t="s">
        <v>2916</v>
      </c>
      <c r="AM192" s="234" t="s">
        <v>3128</v>
      </c>
      <c r="AN192" s="234" t="s">
        <v>3128</v>
      </c>
      <c r="AO192" s="234" t="s">
        <v>3128</v>
      </c>
      <c r="AP192" s="234" t="s">
        <v>3128</v>
      </c>
      <c r="AQ192" s="234" t="s">
        <v>3128</v>
      </c>
      <c r="AR192" s="234" t="s">
        <v>3128</v>
      </c>
      <c r="AS192" s="234" t="s">
        <v>3128</v>
      </c>
      <c r="AT192" s="234" t="s">
        <v>3128</v>
      </c>
    </row>
    <row r="193" customFormat="false" ht="15" hidden="false" customHeight="true" outlineLevel="0" collapsed="false">
      <c r="A193" s="51" t="str">
        <f aca="false">IF(ISERROR(VLOOKUP($L193,'nCino | Field Mappings'!$C:$M,1,FALSE())), "No", "Yes")</f>
        <v>Yes</v>
      </c>
      <c r="D193" s="79" t="n">
        <v>189</v>
      </c>
      <c r="E193" s="234" t="s">
        <v>3128</v>
      </c>
      <c r="F193" s="253" t="s">
        <v>2952</v>
      </c>
      <c r="G193" s="254" t="s">
        <v>3129</v>
      </c>
      <c r="H193" s="255" t="s">
        <v>50</v>
      </c>
      <c r="I193" s="255" t="s">
        <v>49</v>
      </c>
      <c r="J193" s="256" t="s">
        <v>704</v>
      </c>
      <c r="K193" s="257" t="s">
        <v>703</v>
      </c>
      <c r="L193" s="104" t="s">
        <v>702</v>
      </c>
      <c r="M193" s="259" t="s">
        <v>3174</v>
      </c>
      <c r="N193" s="257" t="s">
        <v>2929</v>
      </c>
      <c r="O193" s="234" t="s">
        <v>2930</v>
      </c>
      <c r="P193" s="234" t="s">
        <v>3128</v>
      </c>
      <c r="Q193" s="234" t="s">
        <v>3128</v>
      </c>
      <c r="R193" s="234" t="s">
        <v>3128</v>
      </c>
      <c r="S193" s="234" t="s">
        <v>3128</v>
      </c>
      <c r="T193" s="234" t="s">
        <v>3128</v>
      </c>
      <c r="U193" s="234" t="s">
        <v>3128</v>
      </c>
      <c r="V193" s="234" t="s">
        <v>3128</v>
      </c>
      <c r="W193" s="234" t="s">
        <v>3128</v>
      </c>
      <c r="X193" s="234" t="s">
        <v>3128</v>
      </c>
      <c r="Y193" s="234" t="s">
        <v>3128</v>
      </c>
      <c r="Z193" s="234" t="s">
        <v>3128</v>
      </c>
      <c r="AA193" s="234" t="s">
        <v>3128</v>
      </c>
      <c r="AB193" s="234" t="s">
        <v>3128</v>
      </c>
      <c r="AC193" s="234" t="s">
        <v>3128</v>
      </c>
      <c r="AD193" s="234" t="s">
        <v>3128</v>
      </c>
      <c r="AE193" s="234" t="s">
        <v>3128</v>
      </c>
      <c r="AF193" s="234" t="s">
        <v>3128</v>
      </c>
      <c r="AG193" s="235" t="s">
        <v>2914</v>
      </c>
      <c r="AH193" s="234" t="s">
        <v>3128</v>
      </c>
      <c r="AI193" s="235" t="s">
        <v>2916</v>
      </c>
      <c r="AJ193" s="234" t="s">
        <v>3128</v>
      </c>
      <c r="AK193" s="234" t="s">
        <v>3128</v>
      </c>
      <c r="AL193" s="105" t="s">
        <v>2916</v>
      </c>
      <c r="AM193" s="234" t="s">
        <v>3128</v>
      </c>
      <c r="AN193" s="234" t="s">
        <v>3128</v>
      </c>
      <c r="AO193" s="234" t="s">
        <v>3128</v>
      </c>
      <c r="AP193" s="234" t="s">
        <v>3128</v>
      </c>
      <c r="AQ193" s="234" t="s">
        <v>3128</v>
      </c>
      <c r="AR193" s="234" t="s">
        <v>3128</v>
      </c>
      <c r="AS193" s="234" t="s">
        <v>3128</v>
      </c>
      <c r="AT193" s="234" t="s">
        <v>3128</v>
      </c>
    </row>
    <row r="194" customFormat="false" ht="15" hidden="false" customHeight="true" outlineLevel="0" collapsed="false">
      <c r="A194" s="51" t="str">
        <f aca="false">IF(ISERROR(VLOOKUP($L194,'nCino | Field Mappings'!$C:$M,1,FALSE())), "No", "Yes")</f>
        <v>Yes</v>
      </c>
      <c r="D194" s="79" t="n">
        <v>190</v>
      </c>
      <c r="E194" s="234" t="s">
        <v>3128</v>
      </c>
      <c r="F194" s="253" t="s">
        <v>2952</v>
      </c>
      <c r="G194" s="254" t="s">
        <v>3129</v>
      </c>
      <c r="H194" s="255" t="s">
        <v>50</v>
      </c>
      <c r="I194" s="255" t="s">
        <v>49</v>
      </c>
      <c r="J194" s="256" t="s">
        <v>707</v>
      </c>
      <c r="K194" s="257" t="s">
        <v>706</v>
      </c>
      <c r="L194" s="104" t="s">
        <v>705</v>
      </c>
      <c r="M194" s="259"/>
      <c r="N194" s="257" t="s">
        <v>2929</v>
      </c>
      <c r="O194" s="234" t="s">
        <v>2930</v>
      </c>
      <c r="P194" s="234" t="s">
        <v>3128</v>
      </c>
      <c r="Q194" s="234" t="s">
        <v>3128</v>
      </c>
      <c r="R194" s="234" t="s">
        <v>3128</v>
      </c>
      <c r="S194" s="234" t="s">
        <v>3128</v>
      </c>
      <c r="T194" s="234" t="s">
        <v>3128</v>
      </c>
      <c r="U194" s="234" t="s">
        <v>3128</v>
      </c>
      <c r="V194" s="234" t="s">
        <v>3128</v>
      </c>
      <c r="W194" s="234" t="s">
        <v>3128</v>
      </c>
      <c r="X194" s="234" t="s">
        <v>3128</v>
      </c>
      <c r="Y194" s="234" t="s">
        <v>3128</v>
      </c>
      <c r="Z194" s="234" t="s">
        <v>3128</v>
      </c>
      <c r="AA194" s="234" t="s">
        <v>3128</v>
      </c>
      <c r="AB194" s="234" t="s">
        <v>3128</v>
      </c>
      <c r="AC194" s="234" t="s">
        <v>3128</v>
      </c>
      <c r="AD194" s="234" t="s">
        <v>3128</v>
      </c>
      <c r="AE194" s="234" t="s">
        <v>3128</v>
      </c>
      <c r="AF194" s="234" t="s">
        <v>3128</v>
      </c>
      <c r="AG194" s="235" t="s">
        <v>2914</v>
      </c>
      <c r="AH194" s="234" t="s">
        <v>3128</v>
      </c>
      <c r="AI194" s="235" t="s">
        <v>2916</v>
      </c>
      <c r="AJ194" s="234" t="s">
        <v>3128</v>
      </c>
      <c r="AK194" s="234" t="s">
        <v>3128</v>
      </c>
      <c r="AL194" s="105" t="s">
        <v>2916</v>
      </c>
      <c r="AM194" s="234" t="s">
        <v>3128</v>
      </c>
      <c r="AN194" s="234" t="s">
        <v>3128</v>
      </c>
      <c r="AO194" s="234" t="s">
        <v>3128</v>
      </c>
      <c r="AP194" s="234" t="s">
        <v>3128</v>
      </c>
      <c r="AQ194" s="234" t="s">
        <v>3128</v>
      </c>
      <c r="AR194" s="234" t="s">
        <v>3128</v>
      </c>
      <c r="AS194" s="234" t="s">
        <v>3128</v>
      </c>
      <c r="AT194" s="234" t="s">
        <v>3128</v>
      </c>
    </row>
    <row r="195" customFormat="false" ht="15" hidden="false" customHeight="true" outlineLevel="0" collapsed="false">
      <c r="A195" s="51" t="str">
        <f aca="false">IF(ISERROR(VLOOKUP($L195,'nCino | Field Mappings'!$C:$M,1,FALSE())), "No", "Yes")</f>
        <v>Yes</v>
      </c>
      <c r="D195" s="79" t="n">
        <v>191</v>
      </c>
      <c r="E195" s="234" t="s">
        <v>3128</v>
      </c>
      <c r="F195" s="253" t="s">
        <v>2952</v>
      </c>
      <c r="G195" s="254" t="s">
        <v>3129</v>
      </c>
      <c r="H195" s="255" t="s">
        <v>50</v>
      </c>
      <c r="I195" s="255" t="s">
        <v>49</v>
      </c>
      <c r="J195" s="256" t="s">
        <v>713</v>
      </c>
      <c r="K195" s="257" t="s">
        <v>712</v>
      </c>
      <c r="L195" s="258" t="s">
        <v>711</v>
      </c>
      <c r="M195" s="259" t="s">
        <v>3175</v>
      </c>
      <c r="N195" s="257" t="s">
        <v>2967</v>
      </c>
      <c r="O195" s="234" t="n">
        <v>16</v>
      </c>
      <c r="P195" s="234" t="n">
        <v>2</v>
      </c>
      <c r="Q195" s="234" t="s">
        <v>3128</v>
      </c>
      <c r="R195" s="234" t="s">
        <v>3128</v>
      </c>
      <c r="S195" s="234" t="s">
        <v>3128</v>
      </c>
      <c r="T195" s="234" t="s">
        <v>3128</v>
      </c>
      <c r="U195" s="234" t="s">
        <v>3128</v>
      </c>
      <c r="V195" s="234" t="s">
        <v>3128</v>
      </c>
      <c r="W195" s="234" t="s">
        <v>3128</v>
      </c>
      <c r="X195" s="234" t="s">
        <v>3128</v>
      </c>
      <c r="Y195" s="234" t="s">
        <v>3128</v>
      </c>
      <c r="Z195" s="234" t="s">
        <v>3128</v>
      </c>
      <c r="AA195" s="234" t="s">
        <v>3128</v>
      </c>
      <c r="AB195" s="234" t="s">
        <v>3128</v>
      </c>
      <c r="AC195" s="234" t="s">
        <v>3128</v>
      </c>
      <c r="AD195" s="234" t="s">
        <v>3128</v>
      </c>
      <c r="AE195" s="234" t="s">
        <v>3128</v>
      </c>
      <c r="AF195" s="234" t="s">
        <v>3128</v>
      </c>
      <c r="AG195" s="235" t="s">
        <v>2914</v>
      </c>
      <c r="AH195" s="234" t="s">
        <v>3128</v>
      </c>
      <c r="AI195" s="235" t="s">
        <v>2916</v>
      </c>
      <c r="AJ195" s="234" t="s">
        <v>3128</v>
      </c>
      <c r="AK195" s="234" t="s">
        <v>3128</v>
      </c>
      <c r="AL195" s="105" t="s">
        <v>2916</v>
      </c>
      <c r="AM195" s="234" t="s">
        <v>3128</v>
      </c>
      <c r="AN195" s="234" t="s">
        <v>3128</v>
      </c>
      <c r="AO195" s="234" t="s">
        <v>3128</v>
      </c>
      <c r="AP195" s="234" t="s">
        <v>3128</v>
      </c>
      <c r="AQ195" s="234" t="s">
        <v>3128</v>
      </c>
      <c r="AR195" s="234" t="s">
        <v>3128</v>
      </c>
      <c r="AS195" s="234" t="s">
        <v>3128</v>
      </c>
      <c r="AT195" s="234" t="s">
        <v>3128</v>
      </c>
    </row>
    <row r="196" customFormat="false" ht="15" hidden="false" customHeight="true" outlineLevel="0" collapsed="false">
      <c r="A196" s="51" t="str">
        <f aca="false">IF(ISERROR(VLOOKUP($L196,'nCino | Field Mappings'!$C:$M,1,FALSE())), "No", "Yes")</f>
        <v>Yes</v>
      </c>
      <c r="D196" s="79" t="n">
        <v>192</v>
      </c>
      <c r="E196" s="234" t="s">
        <v>3128</v>
      </c>
      <c r="F196" s="253" t="s">
        <v>2952</v>
      </c>
      <c r="G196" s="254" t="s">
        <v>3129</v>
      </c>
      <c r="H196" s="255" t="s">
        <v>50</v>
      </c>
      <c r="I196" s="255" t="s">
        <v>49</v>
      </c>
      <c r="J196" s="256" t="s">
        <v>725</v>
      </c>
      <c r="K196" s="257" t="s">
        <v>724</v>
      </c>
      <c r="L196" s="238" t="str">
        <f aca="false">_xlfn.CONCAT(I196,".",K196)</f>
        <v>LLC_BI__Loan__c.CCS_Pricing_Date__c</v>
      </c>
      <c r="M196" s="259" t="s">
        <v>3176</v>
      </c>
      <c r="N196" s="257" t="s">
        <v>1</v>
      </c>
      <c r="O196" s="234"/>
      <c r="P196" s="234" t="s">
        <v>3128</v>
      </c>
      <c r="Q196" s="234" t="s">
        <v>3128</v>
      </c>
      <c r="R196" s="234" t="s">
        <v>3128</v>
      </c>
      <c r="S196" s="234" t="s">
        <v>3128</v>
      </c>
      <c r="T196" s="234" t="s">
        <v>3128</v>
      </c>
      <c r="U196" s="234" t="s">
        <v>3128</v>
      </c>
      <c r="V196" s="234" t="s">
        <v>3128</v>
      </c>
      <c r="W196" s="234" t="s">
        <v>3128</v>
      </c>
      <c r="X196" s="234" t="s">
        <v>3128</v>
      </c>
      <c r="Y196" s="234" t="s">
        <v>3128</v>
      </c>
      <c r="Z196" s="234" t="s">
        <v>3128</v>
      </c>
      <c r="AA196" s="234" t="s">
        <v>3128</v>
      </c>
      <c r="AB196" s="234" t="s">
        <v>3128</v>
      </c>
      <c r="AC196" s="234" t="s">
        <v>3128</v>
      </c>
      <c r="AD196" s="234" t="s">
        <v>3128</v>
      </c>
      <c r="AE196" s="234" t="s">
        <v>3128</v>
      </c>
      <c r="AF196" s="234" t="s">
        <v>3128</v>
      </c>
      <c r="AG196" s="235" t="s">
        <v>2914</v>
      </c>
      <c r="AH196" s="234" t="s">
        <v>3128</v>
      </c>
      <c r="AI196" s="235" t="s">
        <v>2916</v>
      </c>
      <c r="AJ196" s="234" t="s">
        <v>3128</v>
      </c>
      <c r="AK196" s="234" t="s">
        <v>3128</v>
      </c>
      <c r="AL196" s="105" t="s">
        <v>2916</v>
      </c>
      <c r="AM196" s="234" t="s">
        <v>3128</v>
      </c>
      <c r="AN196" s="234" t="s">
        <v>3128</v>
      </c>
      <c r="AO196" s="234" t="s">
        <v>3128</v>
      </c>
      <c r="AP196" s="234" t="s">
        <v>3128</v>
      </c>
      <c r="AQ196" s="234" t="s">
        <v>3128</v>
      </c>
      <c r="AR196" s="234" t="s">
        <v>3128</v>
      </c>
      <c r="AS196" s="234" t="s">
        <v>3128</v>
      </c>
      <c r="AT196" s="234" t="s">
        <v>3128</v>
      </c>
    </row>
    <row r="197" customFormat="false" ht="15" hidden="false" customHeight="true" outlineLevel="0" collapsed="false">
      <c r="A197" s="51" t="str">
        <f aca="false">IF(ISERROR(VLOOKUP($L197,'nCino | Field Mappings'!$C:$M,1,FALSE())), "No", "Yes")</f>
        <v>Yes</v>
      </c>
      <c r="D197" s="79" t="n">
        <v>193</v>
      </c>
      <c r="E197" s="234" t="s">
        <v>3128</v>
      </c>
      <c r="F197" s="253" t="s">
        <v>2952</v>
      </c>
      <c r="G197" s="254" t="s">
        <v>3129</v>
      </c>
      <c r="H197" s="255" t="s">
        <v>50</v>
      </c>
      <c r="I197" s="255" t="s">
        <v>49</v>
      </c>
      <c r="J197" s="256" t="s">
        <v>728</v>
      </c>
      <c r="K197" s="257" t="s">
        <v>727</v>
      </c>
      <c r="L197" s="258" t="s">
        <v>726</v>
      </c>
      <c r="M197" s="259" t="s">
        <v>3177</v>
      </c>
      <c r="N197" s="257" t="s">
        <v>2929</v>
      </c>
      <c r="O197" s="234" t="s">
        <v>2930</v>
      </c>
      <c r="P197" s="234" t="s">
        <v>3128</v>
      </c>
      <c r="Q197" s="234" t="s">
        <v>3128</v>
      </c>
      <c r="R197" s="234" t="s">
        <v>3128</v>
      </c>
      <c r="S197" s="234" t="s">
        <v>3128</v>
      </c>
      <c r="T197" s="234" t="s">
        <v>3128</v>
      </c>
      <c r="U197" s="234" t="s">
        <v>3128</v>
      </c>
      <c r="V197" s="234" t="s">
        <v>3128</v>
      </c>
      <c r="W197" s="234" t="s">
        <v>3128</v>
      </c>
      <c r="X197" s="234" t="s">
        <v>3128</v>
      </c>
      <c r="Y197" s="234" t="s">
        <v>3128</v>
      </c>
      <c r="Z197" s="234" t="s">
        <v>3128</v>
      </c>
      <c r="AA197" s="234" t="s">
        <v>3128</v>
      </c>
      <c r="AB197" s="234" t="s">
        <v>3128</v>
      </c>
      <c r="AC197" s="234" t="s">
        <v>3128</v>
      </c>
      <c r="AD197" s="234" t="s">
        <v>3128</v>
      </c>
      <c r="AE197" s="234" t="s">
        <v>3128</v>
      </c>
      <c r="AF197" s="234" t="s">
        <v>3128</v>
      </c>
      <c r="AG197" s="235" t="s">
        <v>2914</v>
      </c>
      <c r="AH197" s="234" t="s">
        <v>3128</v>
      </c>
      <c r="AI197" s="235" t="s">
        <v>2916</v>
      </c>
      <c r="AJ197" s="234" t="s">
        <v>3128</v>
      </c>
      <c r="AK197" s="234" t="s">
        <v>3128</v>
      </c>
      <c r="AL197" s="105" t="s">
        <v>2916</v>
      </c>
      <c r="AM197" s="234" t="s">
        <v>3128</v>
      </c>
      <c r="AN197" s="234" t="s">
        <v>3128</v>
      </c>
      <c r="AO197" s="234" t="s">
        <v>3128</v>
      </c>
      <c r="AP197" s="234" t="s">
        <v>3128</v>
      </c>
      <c r="AQ197" s="234" t="s">
        <v>3128</v>
      </c>
      <c r="AR197" s="234" t="s">
        <v>3128</v>
      </c>
      <c r="AS197" s="234" t="s">
        <v>3128</v>
      </c>
      <c r="AT197" s="234" t="s">
        <v>3128</v>
      </c>
    </row>
    <row r="198" customFormat="false" ht="15" hidden="false" customHeight="true" outlineLevel="0" collapsed="false">
      <c r="A198" s="51" t="str">
        <f aca="false">IF(ISERROR(VLOOKUP($L198,'nCino | Field Mappings'!$C:$M,1,FALSE())), "No", "Yes")</f>
        <v>Yes</v>
      </c>
      <c r="D198" s="79" t="n">
        <v>194</v>
      </c>
      <c r="E198" s="234" t="s">
        <v>3128</v>
      </c>
      <c r="F198" s="253" t="s">
        <v>2952</v>
      </c>
      <c r="G198" s="254" t="s">
        <v>3129</v>
      </c>
      <c r="H198" s="255" t="s">
        <v>50</v>
      </c>
      <c r="I198" s="255" t="s">
        <v>49</v>
      </c>
      <c r="J198" s="256" t="s">
        <v>1895</v>
      </c>
      <c r="K198" s="257" t="s">
        <v>1894</v>
      </c>
      <c r="L198" s="104" t="s">
        <v>1893</v>
      </c>
      <c r="M198" s="259" t="s">
        <v>3178</v>
      </c>
      <c r="N198" s="257" t="s">
        <v>2929</v>
      </c>
      <c r="O198" s="234" t="s">
        <v>2930</v>
      </c>
      <c r="P198" s="234" t="s">
        <v>3128</v>
      </c>
      <c r="Q198" s="234" t="s">
        <v>3128</v>
      </c>
      <c r="R198" s="234" t="s">
        <v>3128</v>
      </c>
      <c r="S198" s="234" t="s">
        <v>3128</v>
      </c>
      <c r="T198" s="234" t="s">
        <v>3128</v>
      </c>
      <c r="U198" s="234" t="s">
        <v>3128</v>
      </c>
      <c r="V198" s="234" t="s">
        <v>3128</v>
      </c>
      <c r="W198" s="234" t="s">
        <v>3128</v>
      </c>
      <c r="X198" s="234" t="s">
        <v>3128</v>
      </c>
      <c r="Y198" s="234" t="s">
        <v>3128</v>
      </c>
      <c r="Z198" s="234" t="s">
        <v>3128</v>
      </c>
      <c r="AA198" s="234" t="s">
        <v>3128</v>
      </c>
      <c r="AB198" s="234" t="s">
        <v>3128</v>
      </c>
      <c r="AC198" s="234" t="s">
        <v>3128</v>
      </c>
      <c r="AD198" s="234" t="s">
        <v>3128</v>
      </c>
      <c r="AE198" s="234" t="s">
        <v>3128</v>
      </c>
      <c r="AF198" s="234" t="s">
        <v>3128</v>
      </c>
      <c r="AG198" s="235" t="s">
        <v>2914</v>
      </c>
      <c r="AH198" s="234" t="s">
        <v>3128</v>
      </c>
      <c r="AI198" s="235" t="s">
        <v>2916</v>
      </c>
      <c r="AJ198" s="234" t="s">
        <v>3128</v>
      </c>
      <c r="AK198" s="234" t="s">
        <v>3128</v>
      </c>
      <c r="AL198" s="105" t="s">
        <v>2916</v>
      </c>
      <c r="AM198" s="234" t="s">
        <v>3128</v>
      </c>
      <c r="AN198" s="234" t="s">
        <v>3128</v>
      </c>
      <c r="AO198" s="234" t="s">
        <v>3128</v>
      </c>
      <c r="AP198" s="234" t="s">
        <v>3128</v>
      </c>
      <c r="AQ198" s="234" t="s">
        <v>3128</v>
      </c>
      <c r="AR198" s="234" t="s">
        <v>3128</v>
      </c>
      <c r="AS198" s="234" t="s">
        <v>3128</v>
      </c>
      <c r="AT198" s="234" t="s">
        <v>3128</v>
      </c>
    </row>
    <row r="199" customFormat="false" ht="15" hidden="false" customHeight="true" outlineLevel="0" collapsed="false">
      <c r="A199" s="51" t="str">
        <f aca="false">IF(ISERROR(VLOOKUP($L199,'nCino | Field Mappings'!$C:$M,1,FALSE())), "No", "Yes")</f>
        <v>Yes</v>
      </c>
      <c r="D199" s="79" t="n">
        <v>195</v>
      </c>
      <c r="E199" s="234" t="s">
        <v>3128</v>
      </c>
      <c r="F199" s="253" t="s">
        <v>2952</v>
      </c>
      <c r="G199" s="254" t="s">
        <v>3129</v>
      </c>
      <c r="H199" s="255" t="s">
        <v>50</v>
      </c>
      <c r="I199" s="255" t="s">
        <v>49</v>
      </c>
      <c r="J199" s="256" t="s">
        <v>742</v>
      </c>
      <c r="K199" s="257" t="s">
        <v>741</v>
      </c>
      <c r="L199" s="258" t="s">
        <v>740</v>
      </c>
      <c r="M199" s="259" t="s">
        <v>3179</v>
      </c>
      <c r="N199" s="257" t="s">
        <v>2967</v>
      </c>
      <c r="O199" s="234" t="n">
        <v>16</v>
      </c>
      <c r="P199" s="234" t="n">
        <v>2</v>
      </c>
      <c r="Q199" s="234" t="s">
        <v>3128</v>
      </c>
      <c r="R199" s="234" t="s">
        <v>3128</v>
      </c>
      <c r="S199" s="234" t="s">
        <v>3128</v>
      </c>
      <c r="T199" s="234" t="s">
        <v>3128</v>
      </c>
      <c r="U199" s="234" t="s">
        <v>3128</v>
      </c>
      <c r="V199" s="234" t="s">
        <v>3128</v>
      </c>
      <c r="W199" s="234" t="s">
        <v>3128</v>
      </c>
      <c r="X199" s="234" t="s">
        <v>3128</v>
      </c>
      <c r="Y199" s="234" t="s">
        <v>3128</v>
      </c>
      <c r="Z199" s="234" t="s">
        <v>3128</v>
      </c>
      <c r="AA199" s="234" t="s">
        <v>3128</v>
      </c>
      <c r="AB199" s="234" t="s">
        <v>3128</v>
      </c>
      <c r="AC199" s="234" t="s">
        <v>3128</v>
      </c>
      <c r="AD199" s="234" t="s">
        <v>3128</v>
      </c>
      <c r="AE199" s="234" t="s">
        <v>3128</v>
      </c>
      <c r="AF199" s="234" t="s">
        <v>3128</v>
      </c>
      <c r="AG199" s="235" t="s">
        <v>2914</v>
      </c>
      <c r="AH199" s="234" t="s">
        <v>3128</v>
      </c>
      <c r="AI199" s="235" t="s">
        <v>2916</v>
      </c>
      <c r="AJ199" s="234" t="s">
        <v>3128</v>
      </c>
      <c r="AK199" s="234" t="s">
        <v>3128</v>
      </c>
      <c r="AL199" s="105" t="s">
        <v>2916</v>
      </c>
      <c r="AM199" s="234" t="s">
        <v>3128</v>
      </c>
      <c r="AN199" s="234" t="s">
        <v>3128</v>
      </c>
      <c r="AO199" s="234" t="s">
        <v>3128</v>
      </c>
      <c r="AP199" s="234" t="s">
        <v>3128</v>
      </c>
      <c r="AQ199" s="234" t="s">
        <v>3128</v>
      </c>
      <c r="AR199" s="234" t="s">
        <v>3128</v>
      </c>
      <c r="AS199" s="234" t="s">
        <v>3128</v>
      </c>
      <c r="AT199" s="234" t="s">
        <v>3128</v>
      </c>
    </row>
    <row r="200" customFormat="false" ht="15" hidden="false" customHeight="true" outlineLevel="0" collapsed="false">
      <c r="A200" s="51" t="str">
        <f aca="false">IF(ISERROR(VLOOKUP($L200,'nCino | Field Mappings'!$C:$M,1,FALSE())), "No", "Yes")</f>
        <v>Yes</v>
      </c>
      <c r="D200" s="79" t="n">
        <v>196</v>
      </c>
      <c r="E200" s="234" t="s">
        <v>3128</v>
      </c>
      <c r="F200" s="253" t="s">
        <v>2952</v>
      </c>
      <c r="G200" s="254" t="s">
        <v>3129</v>
      </c>
      <c r="H200" s="255" t="s">
        <v>50</v>
      </c>
      <c r="I200" s="260" t="s">
        <v>49</v>
      </c>
      <c r="J200" s="261" t="s">
        <v>879</v>
      </c>
      <c r="K200" s="262" t="s">
        <v>878</v>
      </c>
      <c r="L200" s="104" t="str">
        <f aca="false">_xlfn.CONCAT(I200,".",K200)</f>
        <v>LLC_BI__Loan__c.CCS_Utilisation_exceed_Current_Limit__c</v>
      </c>
      <c r="M200" s="104" t="s">
        <v>3180</v>
      </c>
      <c r="N200" s="104" t="s">
        <v>3007</v>
      </c>
      <c r="O200" s="104" t="s">
        <v>3008</v>
      </c>
      <c r="P200" s="104" t="s">
        <v>3128</v>
      </c>
      <c r="Q200" s="104" t="s">
        <v>3128</v>
      </c>
      <c r="R200" s="104" t="s">
        <v>3128</v>
      </c>
      <c r="S200" s="104" t="s">
        <v>3128</v>
      </c>
      <c r="T200" s="104" t="s">
        <v>3128</v>
      </c>
      <c r="U200" s="104" t="s">
        <v>3128</v>
      </c>
      <c r="V200" s="104" t="s">
        <v>3128</v>
      </c>
      <c r="W200" s="104" t="s">
        <v>3128</v>
      </c>
      <c r="X200" s="104" t="s">
        <v>3128</v>
      </c>
      <c r="Y200" s="104" t="s">
        <v>3128</v>
      </c>
      <c r="Z200" s="104" t="s">
        <v>3128</v>
      </c>
      <c r="AA200" s="104" t="s">
        <v>3128</v>
      </c>
      <c r="AB200" s="104" t="s">
        <v>3128</v>
      </c>
      <c r="AC200" s="104" t="s">
        <v>3128</v>
      </c>
      <c r="AD200" s="104" t="s">
        <v>3128</v>
      </c>
      <c r="AE200" s="104" t="s">
        <v>3128</v>
      </c>
      <c r="AF200" s="104" t="s">
        <v>3128</v>
      </c>
      <c r="AG200" s="235" t="s">
        <v>2914</v>
      </c>
      <c r="AH200" s="104" t="s">
        <v>3128</v>
      </c>
      <c r="AI200" s="235" t="s">
        <v>2916</v>
      </c>
      <c r="AJ200" s="104" t="s">
        <v>3128</v>
      </c>
      <c r="AK200" s="104" t="s">
        <v>3128</v>
      </c>
      <c r="AL200" s="104" t="s">
        <v>3128</v>
      </c>
      <c r="AM200" s="104" t="s">
        <v>3128</v>
      </c>
      <c r="AN200" s="104" t="s">
        <v>3128</v>
      </c>
      <c r="AO200" s="104" t="s">
        <v>3128</v>
      </c>
      <c r="AP200" s="104" t="s">
        <v>3128</v>
      </c>
      <c r="AQ200" s="104" t="s">
        <v>3128</v>
      </c>
      <c r="AR200" s="104" t="s">
        <v>3128</v>
      </c>
      <c r="AS200" s="104" t="s">
        <v>3128</v>
      </c>
      <c r="AT200" s="104" t="s">
        <v>3128</v>
      </c>
    </row>
    <row r="201" customFormat="false" ht="15" hidden="false" customHeight="true" outlineLevel="0" collapsed="false">
      <c r="A201" s="51" t="str">
        <f aca="false">IF(ISERROR(VLOOKUP($L201,'nCino | Field Mappings'!$C:$M,1,FALSE())), "No", "Yes")</f>
        <v>Yes</v>
      </c>
      <c r="D201" s="79" t="n">
        <v>197</v>
      </c>
      <c r="E201" s="234" t="s">
        <v>3128</v>
      </c>
      <c r="F201" s="253" t="s">
        <v>2952</v>
      </c>
      <c r="G201" s="254" t="s">
        <v>3129</v>
      </c>
      <c r="H201" s="255" t="s">
        <v>50</v>
      </c>
      <c r="I201" s="260" t="s">
        <v>49</v>
      </c>
      <c r="J201" s="263" t="s">
        <v>650</v>
      </c>
      <c r="K201" s="104" t="s">
        <v>649</v>
      </c>
      <c r="L201" s="104" t="str">
        <f aca="false">_xlfn.CONCAT(I201,".",K201)</f>
        <v>LLC_BI__Loan__c.CCS_Limit_Type__c</v>
      </c>
      <c r="M201" s="104"/>
      <c r="N201" s="104" t="s">
        <v>2929</v>
      </c>
      <c r="O201" s="104" t="s">
        <v>2930</v>
      </c>
      <c r="P201" s="104" t="s">
        <v>3128</v>
      </c>
      <c r="Q201" s="104" t="s">
        <v>3128</v>
      </c>
      <c r="R201" s="104" t="s">
        <v>3128</v>
      </c>
      <c r="S201" s="104" t="s">
        <v>3128</v>
      </c>
      <c r="T201" s="104" t="s">
        <v>3128</v>
      </c>
      <c r="U201" s="104" t="s">
        <v>3128</v>
      </c>
      <c r="V201" s="104" t="s">
        <v>3128</v>
      </c>
      <c r="W201" s="104" t="s">
        <v>3128</v>
      </c>
      <c r="X201" s="104" t="s">
        <v>3128</v>
      </c>
      <c r="Y201" s="104" t="s">
        <v>3128</v>
      </c>
      <c r="Z201" s="104" t="s">
        <v>3128</v>
      </c>
      <c r="AA201" s="104" t="s">
        <v>3128</v>
      </c>
      <c r="AB201" s="104" t="s">
        <v>3128</v>
      </c>
      <c r="AC201" s="104" t="s">
        <v>3128</v>
      </c>
      <c r="AD201" s="104" t="s">
        <v>3128</v>
      </c>
      <c r="AE201" s="104" t="s">
        <v>3128</v>
      </c>
      <c r="AF201" s="104" t="s">
        <v>3128</v>
      </c>
      <c r="AG201" s="235" t="s">
        <v>2914</v>
      </c>
      <c r="AH201" s="104" t="s">
        <v>3128</v>
      </c>
      <c r="AI201" s="235" t="s">
        <v>2916</v>
      </c>
      <c r="AJ201" s="104" t="s">
        <v>3128</v>
      </c>
      <c r="AK201" s="104" t="s">
        <v>3128</v>
      </c>
      <c r="AL201" s="104" t="s">
        <v>3128</v>
      </c>
      <c r="AM201" s="104" t="s">
        <v>3128</v>
      </c>
      <c r="AN201" s="104" t="s">
        <v>3128</v>
      </c>
      <c r="AO201" s="104" t="s">
        <v>3128</v>
      </c>
      <c r="AP201" s="104" t="s">
        <v>3128</v>
      </c>
      <c r="AQ201" s="104" t="s">
        <v>3128</v>
      </c>
      <c r="AR201" s="104" t="s">
        <v>3128</v>
      </c>
      <c r="AS201" s="104" t="s">
        <v>3128</v>
      </c>
      <c r="AT201" s="104" t="s">
        <v>3128</v>
      </c>
    </row>
    <row r="202" customFormat="false" ht="15" hidden="false" customHeight="true" outlineLevel="0" collapsed="false">
      <c r="A202" s="51" t="str">
        <f aca="false">IF(ISERROR(VLOOKUP($L202,'nCino | Field Mappings'!$C:$M,1,FALSE())), "No", "Yes")</f>
        <v>Yes</v>
      </c>
      <c r="D202" s="79" t="n">
        <v>198</v>
      </c>
      <c r="E202" s="234" t="s">
        <v>3128</v>
      </c>
      <c r="F202" s="253" t="s">
        <v>2952</v>
      </c>
      <c r="G202" s="254" t="s">
        <v>3129</v>
      </c>
      <c r="H202" s="255" t="s">
        <v>50</v>
      </c>
      <c r="I202" s="260" t="s">
        <v>49</v>
      </c>
      <c r="J202" s="263" t="s">
        <v>538</v>
      </c>
      <c r="K202" s="104" t="s">
        <v>537</v>
      </c>
      <c r="L202" s="104" t="s">
        <v>536</v>
      </c>
      <c r="M202" s="104" t="s">
        <v>3181</v>
      </c>
      <c r="N202" s="104" t="s">
        <v>2927</v>
      </c>
      <c r="O202" s="104" t="n">
        <v>18</v>
      </c>
      <c r="P202" s="104" t="n">
        <v>0</v>
      </c>
      <c r="Q202" s="104" t="s">
        <v>3128</v>
      </c>
      <c r="R202" s="104" t="s">
        <v>3128</v>
      </c>
      <c r="S202" s="104" t="s">
        <v>3128</v>
      </c>
      <c r="T202" s="104" t="s">
        <v>3128</v>
      </c>
      <c r="U202" s="104" t="s">
        <v>3128</v>
      </c>
      <c r="V202" s="104" t="s">
        <v>3128</v>
      </c>
      <c r="W202" s="104" t="s">
        <v>3128</v>
      </c>
      <c r="X202" s="104" t="s">
        <v>3128</v>
      </c>
      <c r="Y202" s="104" t="s">
        <v>3128</v>
      </c>
      <c r="Z202" s="104" t="s">
        <v>3128</v>
      </c>
      <c r="AA202" s="104" t="s">
        <v>3128</v>
      </c>
      <c r="AB202" s="104" t="s">
        <v>3128</v>
      </c>
      <c r="AC202" s="104" t="s">
        <v>3128</v>
      </c>
      <c r="AD202" s="104" t="s">
        <v>3128</v>
      </c>
      <c r="AE202" s="104" t="s">
        <v>3128</v>
      </c>
      <c r="AF202" s="104" t="s">
        <v>3128</v>
      </c>
      <c r="AG202" s="235" t="s">
        <v>2914</v>
      </c>
      <c r="AH202" s="104" t="s">
        <v>3128</v>
      </c>
      <c r="AI202" s="235" t="s">
        <v>2916</v>
      </c>
      <c r="AJ202" s="104" t="s">
        <v>3128</v>
      </c>
      <c r="AK202" s="104" t="s">
        <v>3128</v>
      </c>
      <c r="AL202" s="104" t="s">
        <v>3128</v>
      </c>
      <c r="AM202" s="104" t="s">
        <v>3128</v>
      </c>
      <c r="AN202" s="104" t="s">
        <v>3128</v>
      </c>
      <c r="AO202" s="104" t="s">
        <v>3128</v>
      </c>
      <c r="AP202" s="104" t="s">
        <v>3128</v>
      </c>
      <c r="AQ202" s="104" t="s">
        <v>3128</v>
      </c>
      <c r="AR202" s="104" t="s">
        <v>3128</v>
      </c>
      <c r="AS202" s="104" t="s">
        <v>3128</v>
      </c>
      <c r="AT202" s="104" t="s">
        <v>3128</v>
      </c>
    </row>
    <row r="203" customFormat="false" ht="15" hidden="false" customHeight="true" outlineLevel="0" collapsed="false">
      <c r="A203" s="51" t="str">
        <f aca="false">IF(ISERROR(VLOOKUP($L203,'nCino | Field Mappings'!$C:$M,1,FALSE())), "No", "Yes")</f>
        <v>Yes</v>
      </c>
      <c r="D203" s="79" t="n">
        <v>199</v>
      </c>
      <c r="E203" s="104" t="s">
        <v>2970</v>
      </c>
      <c r="F203" s="253" t="s">
        <v>2952</v>
      </c>
      <c r="G203" s="254" t="s">
        <v>3129</v>
      </c>
      <c r="H203" s="255" t="s">
        <v>50</v>
      </c>
      <c r="I203" s="260" t="s">
        <v>49</v>
      </c>
      <c r="J203" s="264" t="s">
        <v>656</v>
      </c>
      <c r="K203" s="104" t="s">
        <v>655</v>
      </c>
      <c r="L203" s="104" t="s">
        <v>654</v>
      </c>
      <c r="M203" s="104" t="s">
        <v>3182</v>
      </c>
      <c r="N203" s="118" t="s">
        <v>3039</v>
      </c>
      <c r="O203" s="104" t="n">
        <v>1300</v>
      </c>
      <c r="P203" s="104" t="s">
        <v>3128</v>
      </c>
      <c r="Q203" s="104" t="s">
        <v>3128</v>
      </c>
      <c r="R203" s="104" t="s">
        <v>3128</v>
      </c>
      <c r="S203" s="104" t="s">
        <v>3128</v>
      </c>
      <c r="T203" s="104" t="s">
        <v>3128</v>
      </c>
      <c r="U203" s="104" t="s">
        <v>3128</v>
      </c>
      <c r="V203" s="104" t="s">
        <v>3128</v>
      </c>
      <c r="W203" s="104" t="s">
        <v>3128</v>
      </c>
      <c r="X203" s="104" t="s">
        <v>3128</v>
      </c>
      <c r="Y203" s="104" t="s">
        <v>3128</v>
      </c>
      <c r="Z203" s="104" t="s">
        <v>3128</v>
      </c>
      <c r="AA203" s="104" t="s">
        <v>3128</v>
      </c>
      <c r="AB203" s="104" t="s">
        <v>3128</v>
      </c>
      <c r="AC203" s="104" t="s">
        <v>3128</v>
      </c>
      <c r="AD203" s="104" t="s">
        <v>3128</v>
      </c>
      <c r="AE203" s="104" t="s">
        <v>3128</v>
      </c>
      <c r="AF203" s="104" t="s">
        <v>3128</v>
      </c>
      <c r="AG203" s="235" t="s">
        <v>2914</v>
      </c>
      <c r="AH203" s="104" t="s">
        <v>3128</v>
      </c>
      <c r="AI203" s="235" t="s">
        <v>2916</v>
      </c>
      <c r="AJ203" s="104" t="s">
        <v>3128</v>
      </c>
      <c r="AK203" s="104" t="s">
        <v>3128</v>
      </c>
      <c r="AL203" s="104" t="s">
        <v>3128</v>
      </c>
      <c r="AM203" s="104" t="s">
        <v>3128</v>
      </c>
      <c r="AN203" s="104" t="s">
        <v>3128</v>
      </c>
      <c r="AO203" s="104" t="s">
        <v>3128</v>
      </c>
      <c r="AP203" s="104" t="s">
        <v>3128</v>
      </c>
      <c r="AQ203" s="104" t="s">
        <v>3128</v>
      </c>
      <c r="AR203" s="104" t="s">
        <v>3128</v>
      </c>
      <c r="AS203" s="104" t="s">
        <v>3128</v>
      </c>
      <c r="AT203" s="104" t="s">
        <v>3128</v>
      </c>
    </row>
    <row r="204" customFormat="false" ht="15" hidden="false" customHeight="true" outlineLevel="0" collapsed="false">
      <c r="A204" s="51" t="str">
        <f aca="false">IF(ISERROR(VLOOKUP($L204,'nCino | Field Mappings'!$C:$M,1,FALSE())), "No", "Yes")</f>
        <v>Yes</v>
      </c>
      <c r="D204" s="79" t="n">
        <v>200</v>
      </c>
      <c r="E204" s="234" t="s">
        <v>3128</v>
      </c>
      <c r="F204" s="253" t="s">
        <v>2952</v>
      </c>
      <c r="G204" s="254" t="s">
        <v>3129</v>
      </c>
      <c r="H204" s="255" t="s">
        <v>50</v>
      </c>
      <c r="I204" s="260" t="s">
        <v>49</v>
      </c>
      <c r="J204" s="265" t="s">
        <v>417</v>
      </c>
      <c r="K204" s="104" t="s">
        <v>416</v>
      </c>
      <c r="L204" s="104" t="str">
        <f aca="false">_xlfn.CONCAT(I204,".",K204)</f>
        <v>LLC_BI__Loan__c.CCS_Approval_Status__c</v>
      </c>
      <c r="M204" s="104" t="s">
        <v>3183</v>
      </c>
      <c r="N204" s="104" t="s">
        <v>2929</v>
      </c>
      <c r="O204" s="104" t="s">
        <v>2930</v>
      </c>
      <c r="P204" s="104" t="s">
        <v>3128</v>
      </c>
      <c r="Q204" s="104" t="s">
        <v>3128</v>
      </c>
      <c r="R204" s="104" t="s">
        <v>3128</v>
      </c>
      <c r="S204" s="104" t="s">
        <v>3128</v>
      </c>
      <c r="T204" s="104" t="s">
        <v>3128</v>
      </c>
      <c r="U204" s="104" t="s">
        <v>3128</v>
      </c>
      <c r="V204" s="104" t="s">
        <v>3128</v>
      </c>
      <c r="W204" s="104" t="s">
        <v>3128</v>
      </c>
      <c r="X204" s="104" t="s">
        <v>3128</v>
      </c>
      <c r="Y204" s="104" t="s">
        <v>3128</v>
      </c>
      <c r="Z204" s="104" t="s">
        <v>3128</v>
      </c>
      <c r="AA204" s="104" t="s">
        <v>3128</v>
      </c>
      <c r="AB204" s="104" t="s">
        <v>3128</v>
      </c>
      <c r="AC204" s="104" t="s">
        <v>3128</v>
      </c>
      <c r="AD204" s="104" t="s">
        <v>3128</v>
      </c>
      <c r="AE204" s="104" t="s">
        <v>3128</v>
      </c>
      <c r="AF204" s="104" t="s">
        <v>3128</v>
      </c>
      <c r="AG204" s="235" t="s">
        <v>2914</v>
      </c>
      <c r="AH204" s="104" t="s">
        <v>3128</v>
      </c>
      <c r="AI204" s="235" t="s">
        <v>2916</v>
      </c>
      <c r="AJ204" s="104" t="s">
        <v>3128</v>
      </c>
      <c r="AK204" s="104" t="s">
        <v>3128</v>
      </c>
      <c r="AL204" s="104" t="s">
        <v>3128</v>
      </c>
      <c r="AM204" s="104" t="s">
        <v>3128</v>
      </c>
      <c r="AN204" s="104" t="s">
        <v>3128</v>
      </c>
      <c r="AO204" s="104" t="s">
        <v>3128</v>
      </c>
      <c r="AP204" s="104" t="s">
        <v>3128</v>
      </c>
      <c r="AQ204" s="104" t="s">
        <v>3128</v>
      </c>
      <c r="AR204" s="104" t="s">
        <v>3128</v>
      </c>
      <c r="AS204" s="104" t="s">
        <v>3128</v>
      </c>
      <c r="AT204" s="104" t="s">
        <v>3128</v>
      </c>
    </row>
    <row r="205" customFormat="false" ht="15" hidden="false" customHeight="true" outlineLevel="0" collapsed="false">
      <c r="A205" s="51" t="str">
        <f aca="false">IF(ISERROR(VLOOKUP($L205,'nCino | Field Mappings'!$C:$M,1,FALSE())), "No", "Yes")</f>
        <v>Yes</v>
      </c>
      <c r="D205" s="79" t="n">
        <v>201</v>
      </c>
      <c r="E205" s="93"/>
      <c r="F205" s="253" t="s">
        <v>2952</v>
      </c>
      <c r="G205" s="254" t="s">
        <v>3129</v>
      </c>
      <c r="H205" s="255" t="s">
        <v>50</v>
      </c>
      <c r="I205" s="260" t="s">
        <v>49</v>
      </c>
      <c r="J205" s="266" t="s">
        <v>828</v>
      </c>
      <c r="K205" s="104" t="s">
        <v>1910</v>
      </c>
      <c r="L205" s="104" t="str">
        <f aca="false">_xlfn.CONCAT(I205,".",K205)</f>
        <v>LLC_BI__Loan__c.Step_Frequency__c</v>
      </c>
      <c r="M205" s="104" t="s">
        <v>3112</v>
      </c>
      <c r="N205" s="104" t="s">
        <v>2929</v>
      </c>
      <c r="O205" s="104" t="s">
        <v>2930</v>
      </c>
      <c r="P205" s="104"/>
      <c r="Q205" s="104"/>
      <c r="R205" s="104"/>
      <c r="S205" s="104"/>
      <c r="T205" s="104"/>
      <c r="U205" s="104"/>
      <c r="V205" s="104"/>
      <c r="W205" s="104"/>
      <c r="X205" s="104"/>
      <c r="Y205" s="104"/>
      <c r="Z205" s="104"/>
      <c r="AA205" s="104"/>
      <c r="AB205" s="104"/>
      <c r="AC205" s="104"/>
      <c r="AD205" s="104"/>
      <c r="AE205" s="104"/>
      <c r="AF205" s="104"/>
      <c r="AG205" s="104"/>
      <c r="AH205" s="104"/>
      <c r="AI205" s="105" t="s">
        <v>2916</v>
      </c>
      <c r="AJ205" s="104"/>
      <c r="AK205" s="104"/>
      <c r="AL205" s="105" t="s">
        <v>2916</v>
      </c>
      <c r="AM205" s="104"/>
      <c r="AN205" s="104"/>
      <c r="AO205" s="104"/>
      <c r="AP205" s="104"/>
      <c r="AQ205" s="104"/>
      <c r="AR205" s="104"/>
      <c r="AS205" s="104"/>
      <c r="AT205" s="104"/>
    </row>
    <row r="206" customFormat="false" ht="15" hidden="false" customHeight="true" outlineLevel="0" collapsed="false">
      <c r="A206" s="51" t="str">
        <f aca="false">IF(ISERROR(VLOOKUP($L206,'nCino | Field Mappings'!$C:$M,1,FALSE())), "No", "Yes")</f>
        <v>Yes</v>
      </c>
      <c r="D206" s="79" t="n">
        <v>202</v>
      </c>
      <c r="E206" s="93"/>
      <c r="F206" s="253" t="s">
        <v>2952</v>
      </c>
      <c r="G206" s="254" t="s">
        <v>3129</v>
      </c>
      <c r="H206" s="255" t="s">
        <v>50</v>
      </c>
      <c r="I206" s="260" t="s">
        <v>49</v>
      </c>
      <c r="J206" s="106" t="s">
        <v>734</v>
      </c>
      <c r="K206" s="259" t="s">
        <v>733</v>
      </c>
      <c r="L206" s="108" t="str">
        <f aca="false">_xlfn.CONCAT(I206,".",K206)</f>
        <v>LLC_BI__Loan__c.CCS_Product_Rationale__c</v>
      </c>
      <c r="M206" s="104" t="s">
        <v>3184</v>
      </c>
      <c r="N206" s="104" t="s">
        <v>3185</v>
      </c>
      <c r="O206" s="104" t="n">
        <v>120000</v>
      </c>
      <c r="P206" s="104"/>
      <c r="Q206" s="104"/>
      <c r="R206" s="104"/>
      <c r="S206" s="104"/>
      <c r="T206" s="104"/>
      <c r="U206" s="104"/>
      <c r="V206" s="104"/>
      <c r="W206" s="104"/>
      <c r="X206" s="104"/>
      <c r="Y206" s="104"/>
      <c r="Z206" s="104"/>
      <c r="AA206" s="104"/>
      <c r="AB206" s="104"/>
      <c r="AC206" s="104"/>
      <c r="AD206" s="104"/>
      <c r="AE206" s="104"/>
      <c r="AF206" s="104"/>
      <c r="AG206" s="104"/>
      <c r="AH206" s="104"/>
      <c r="AI206" s="105" t="s">
        <v>2916</v>
      </c>
      <c r="AJ206" s="104"/>
      <c r="AK206" s="104"/>
      <c r="AL206" s="105" t="s">
        <v>2916</v>
      </c>
      <c r="AM206" s="104"/>
      <c r="AN206" s="104"/>
      <c r="AO206" s="104"/>
      <c r="AP206" s="104"/>
      <c r="AQ206" s="104"/>
      <c r="AR206" s="104"/>
      <c r="AS206" s="104"/>
      <c r="AT206" s="104"/>
    </row>
    <row r="207" customFormat="false" ht="15" hidden="false" customHeight="true" outlineLevel="0" collapsed="false">
      <c r="A207" s="51" t="str">
        <f aca="false">IF(ISERROR(VLOOKUP($L207,'nCino | Field Mappings'!$C:$M,1,FALSE())), "No", "Yes")</f>
        <v>Yes</v>
      </c>
      <c r="D207" s="79" t="n">
        <v>203</v>
      </c>
      <c r="E207" s="93"/>
      <c r="F207" s="253" t="s">
        <v>2952</v>
      </c>
      <c r="G207" s="254" t="s">
        <v>3129</v>
      </c>
      <c r="H207" s="255" t="s">
        <v>50</v>
      </c>
      <c r="I207" s="260" t="s">
        <v>49</v>
      </c>
      <c r="J207" s="106" t="s">
        <v>496</v>
      </c>
      <c r="K207" s="103" t="s">
        <v>495</v>
      </c>
      <c r="L207" s="104" t="str">
        <f aca="false">_xlfn.CONCAT(I207,".",K207)</f>
        <v>LLC_BI__Loan__c.CCS_DateOfTheTravelAgreement__c</v>
      </c>
      <c r="M207" s="104" t="s">
        <v>3186</v>
      </c>
      <c r="N207" s="104" t="s">
        <v>1</v>
      </c>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5" t="s">
        <v>2916</v>
      </c>
      <c r="AJ207" s="104"/>
      <c r="AK207" s="104"/>
      <c r="AL207" s="105" t="s">
        <v>2916</v>
      </c>
      <c r="AM207" s="104"/>
      <c r="AN207" s="104"/>
      <c r="AO207" s="104"/>
      <c r="AP207" s="104"/>
      <c r="AQ207" s="104"/>
      <c r="AR207" s="104"/>
      <c r="AS207" s="104"/>
      <c r="AT207" s="104"/>
    </row>
    <row r="208" customFormat="false" ht="15" hidden="false" customHeight="true" outlineLevel="0" collapsed="false">
      <c r="A208" s="51" t="str">
        <f aca="false">IF(ISERROR(VLOOKUP($L208,'nCino | Field Mappings'!$C:$M,1,FALSE())), "No", "Yes")</f>
        <v>Yes</v>
      </c>
      <c r="D208" s="79" t="n">
        <v>204</v>
      </c>
      <c r="E208" s="93"/>
      <c r="F208" s="253" t="s">
        <v>2952</v>
      </c>
      <c r="G208" s="254" t="s">
        <v>3129</v>
      </c>
      <c r="H208" s="255" t="s">
        <v>50</v>
      </c>
      <c r="I208" s="260" t="s">
        <v>49</v>
      </c>
      <c r="J208" s="106" t="s">
        <v>469</v>
      </c>
      <c r="K208" s="103" t="s">
        <v>468</v>
      </c>
      <c r="L208" s="104" t="str">
        <f aca="false">_xlfn.CONCAT(I208,".",K208)</f>
        <v>LLC_BI__Loan__c.CCS_Commentary_on_Pricing__c </v>
      </c>
      <c r="M208" s="104" t="s">
        <v>470</v>
      </c>
      <c r="N208" s="104" t="s">
        <v>3187</v>
      </c>
      <c r="O208" s="104" t="n">
        <v>32768</v>
      </c>
      <c r="P208" s="104"/>
      <c r="Q208" s="104"/>
      <c r="R208" s="104"/>
      <c r="S208" s="104"/>
      <c r="T208" s="104"/>
      <c r="U208" s="104"/>
      <c r="V208" s="104"/>
      <c r="W208" s="104"/>
      <c r="X208" s="104"/>
      <c r="Y208" s="104"/>
      <c r="Z208" s="104"/>
      <c r="AA208" s="104"/>
      <c r="AB208" s="104"/>
      <c r="AC208" s="104"/>
      <c r="AD208" s="104"/>
      <c r="AE208" s="104"/>
      <c r="AF208" s="104"/>
      <c r="AG208" s="104"/>
      <c r="AH208" s="104"/>
      <c r="AI208" s="105" t="s">
        <v>2916</v>
      </c>
      <c r="AJ208" s="104"/>
      <c r="AK208" s="104"/>
      <c r="AL208" s="105" t="s">
        <v>2916</v>
      </c>
      <c r="AM208" s="104"/>
      <c r="AN208" s="104"/>
      <c r="AO208" s="104"/>
      <c r="AP208" s="104"/>
      <c r="AQ208" s="104"/>
      <c r="AR208" s="104"/>
      <c r="AS208" s="104"/>
      <c r="AT208" s="104"/>
    </row>
    <row r="209" customFormat="false" ht="15" hidden="false" customHeight="true" outlineLevel="0" collapsed="false">
      <c r="A209" s="51" t="str">
        <f aca="false">IF(ISERROR(VLOOKUP($L209,'nCino | Field Mappings'!$C:$M,1,FALSE())), "No", "Yes")</f>
        <v>Yes</v>
      </c>
      <c r="D209" s="79" t="n">
        <v>205</v>
      </c>
      <c r="E209" s="93"/>
      <c r="F209" s="253" t="s">
        <v>2952</v>
      </c>
      <c r="G209" s="254" t="s">
        <v>3129</v>
      </c>
      <c r="H209" s="255" t="s">
        <v>50</v>
      </c>
      <c r="I209" s="260" t="s">
        <v>49</v>
      </c>
      <c r="J209" s="106" t="s">
        <v>685</v>
      </c>
      <c r="K209" s="104" t="s">
        <v>684</v>
      </c>
      <c r="L209" s="104" t="str">
        <f aca="false">_xlfn.CONCAT(I209,".",K209)</f>
        <v>LLC_BI__Loan__c.CCS_Monthly_Repayment__c</v>
      </c>
      <c r="M209" s="104" t="s">
        <v>405</v>
      </c>
      <c r="N209" s="104" t="s">
        <v>2927</v>
      </c>
      <c r="O209" s="104" t="n">
        <v>16</v>
      </c>
      <c r="P209" s="104" t="n">
        <v>2</v>
      </c>
      <c r="Q209" s="104"/>
      <c r="R209" s="104"/>
      <c r="S209" s="104"/>
      <c r="T209" s="104"/>
      <c r="U209" s="104"/>
      <c r="V209" s="104"/>
      <c r="W209" s="104"/>
      <c r="X209" s="104"/>
      <c r="Y209" s="104"/>
      <c r="Z209" s="104"/>
      <c r="AA209" s="104"/>
      <c r="AB209" s="104"/>
      <c r="AC209" s="104"/>
      <c r="AD209" s="104"/>
      <c r="AE209" s="104"/>
      <c r="AF209" s="104"/>
      <c r="AG209" s="104"/>
      <c r="AH209" s="104"/>
      <c r="AI209" s="105" t="s">
        <v>2916</v>
      </c>
      <c r="AJ209" s="104"/>
      <c r="AK209" s="104"/>
      <c r="AL209" s="105" t="s">
        <v>2916</v>
      </c>
      <c r="AM209" s="104"/>
      <c r="AN209" s="104"/>
      <c r="AO209" s="104"/>
      <c r="AP209" s="104"/>
      <c r="AQ209" s="104"/>
      <c r="AR209" s="104"/>
      <c r="AS209" s="104"/>
      <c r="AT209" s="104"/>
    </row>
    <row r="210" customFormat="false" ht="15" hidden="false" customHeight="true" outlineLevel="0" collapsed="false">
      <c r="A210" s="51" t="str">
        <f aca="false">IF(ISERROR(VLOOKUP($L210,'nCino | Field Mappings'!$C:$M,1,FALSE())), "No", "Yes")</f>
        <v>Yes</v>
      </c>
      <c r="D210" s="79" t="n">
        <v>206</v>
      </c>
      <c r="E210" s="93"/>
      <c r="F210" s="253" t="s">
        <v>2952</v>
      </c>
      <c r="G210" s="254" t="s">
        <v>3129</v>
      </c>
      <c r="H210" s="255" t="s">
        <v>50</v>
      </c>
      <c r="I210" s="260" t="s">
        <v>49</v>
      </c>
      <c r="J210" s="106" t="s">
        <v>688</v>
      </c>
      <c r="K210" s="104" t="s">
        <v>687</v>
      </c>
      <c r="L210" s="104" t="str">
        <f aca="false">_xlfn.CONCAT(I210,".",K210)</f>
        <v>LLC_BI__Loan__c.CCS_Monthly_Repayment_Stressed__c</v>
      </c>
      <c r="M210" s="104" t="s">
        <v>405</v>
      </c>
      <c r="N210" s="104" t="s">
        <v>2927</v>
      </c>
      <c r="O210" s="104" t="n">
        <v>16</v>
      </c>
      <c r="P210" s="104" t="n">
        <v>2</v>
      </c>
      <c r="Q210" s="104"/>
      <c r="R210" s="104"/>
      <c r="S210" s="104"/>
      <c r="T210" s="104"/>
      <c r="U210" s="104"/>
      <c r="V210" s="104"/>
      <c r="W210" s="104"/>
      <c r="X210" s="104"/>
      <c r="Y210" s="104"/>
      <c r="Z210" s="104"/>
      <c r="AA210" s="104"/>
      <c r="AB210" s="104"/>
      <c r="AC210" s="104"/>
      <c r="AD210" s="104"/>
      <c r="AE210" s="104"/>
      <c r="AF210" s="104"/>
      <c r="AG210" s="104"/>
      <c r="AH210" s="104"/>
      <c r="AI210" s="105" t="s">
        <v>2916</v>
      </c>
      <c r="AJ210" s="104"/>
      <c r="AK210" s="104"/>
      <c r="AL210" s="105" t="s">
        <v>2916</v>
      </c>
      <c r="AM210" s="104"/>
      <c r="AN210" s="104"/>
      <c r="AO210" s="104"/>
      <c r="AP210" s="104"/>
      <c r="AQ210" s="104"/>
      <c r="AR210" s="104"/>
      <c r="AS210" s="104"/>
      <c r="AT210" s="104"/>
    </row>
    <row r="211" customFormat="false" ht="15" hidden="false" customHeight="true" outlineLevel="0" collapsed="false">
      <c r="A211" s="51" t="str">
        <f aca="false">IF(ISERROR(VLOOKUP($L211,'nCino | Field Mappings'!$C:$M,1,FALSE())), "No", "Yes")</f>
        <v>Yes</v>
      </c>
      <c r="D211" s="79" t="n">
        <v>207</v>
      </c>
      <c r="E211" s="93"/>
      <c r="F211" s="253" t="s">
        <v>2952</v>
      </c>
      <c r="G211" s="254" t="s">
        <v>3129</v>
      </c>
      <c r="H211" s="255" t="s">
        <v>50</v>
      </c>
      <c r="I211" s="260" t="s">
        <v>49</v>
      </c>
      <c r="J211" s="106" t="s">
        <v>404</v>
      </c>
      <c r="K211" s="104" t="s">
        <v>403</v>
      </c>
      <c r="L211" s="104" t="str">
        <f aca="false">_xlfn.CONCAT(I211,".",K211)</f>
        <v>LLC_BI__Loan__c.CCS_Annual_Repayment__c</v>
      </c>
      <c r="M211" s="104" t="s">
        <v>405</v>
      </c>
      <c r="N211" s="104" t="s">
        <v>2927</v>
      </c>
      <c r="O211" s="104" t="n">
        <v>16</v>
      </c>
      <c r="P211" s="104" t="n">
        <v>2</v>
      </c>
      <c r="Q211" s="104"/>
      <c r="R211" s="104"/>
      <c r="S211" s="104"/>
      <c r="T211" s="104"/>
      <c r="U211" s="104"/>
      <c r="V211" s="104"/>
      <c r="W211" s="104"/>
      <c r="X211" s="104"/>
      <c r="Y211" s="104"/>
      <c r="Z211" s="104"/>
      <c r="AA211" s="104"/>
      <c r="AB211" s="104"/>
      <c r="AC211" s="104"/>
      <c r="AD211" s="104"/>
      <c r="AE211" s="104"/>
      <c r="AF211" s="104"/>
      <c r="AG211" s="104"/>
      <c r="AH211" s="104"/>
      <c r="AI211" s="105" t="s">
        <v>2916</v>
      </c>
      <c r="AJ211" s="104"/>
      <c r="AK211" s="104"/>
      <c r="AL211" s="105" t="s">
        <v>2916</v>
      </c>
      <c r="AM211" s="104"/>
      <c r="AN211" s="104"/>
      <c r="AO211" s="104"/>
      <c r="AP211" s="104"/>
      <c r="AQ211" s="104"/>
      <c r="AR211" s="104"/>
      <c r="AS211" s="104"/>
      <c r="AT211" s="104"/>
    </row>
    <row r="212" customFormat="false" ht="15" hidden="false" customHeight="true" outlineLevel="0" collapsed="false">
      <c r="A212" s="51" t="str">
        <f aca="false">IF(ISERROR(VLOOKUP($L212,'nCino | Field Mappings'!$C:$M,1,FALSE())), "No", "Yes")</f>
        <v>Yes</v>
      </c>
      <c r="D212" s="79" t="n">
        <v>208</v>
      </c>
      <c r="E212" s="93"/>
      <c r="F212" s="253" t="s">
        <v>2952</v>
      </c>
      <c r="G212" s="254" t="s">
        <v>3129</v>
      </c>
      <c r="H212" s="255" t="s">
        <v>50</v>
      </c>
      <c r="I212" s="260" t="s">
        <v>49</v>
      </c>
      <c r="J212" s="106" t="s">
        <v>408</v>
      </c>
      <c r="K212" s="104" t="s">
        <v>407</v>
      </c>
      <c r="L212" s="104" t="str">
        <f aca="false">_xlfn.CONCAT(I212,".",K212)</f>
        <v>LLC_BI__Loan__c.CCS_Annual_Repayment_Stressed__c</v>
      </c>
      <c r="M212" s="104" t="s">
        <v>405</v>
      </c>
      <c r="N212" s="104" t="s">
        <v>2927</v>
      </c>
      <c r="O212" s="104" t="n">
        <v>16</v>
      </c>
      <c r="P212" s="104" t="n">
        <v>2</v>
      </c>
      <c r="Q212" s="104"/>
      <c r="R212" s="104"/>
      <c r="S212" s="104"/>
      <c r="T212" s="104"/>
      <c r="U212" s="104"/>
      <c r="V212" s="104"/>
      <c r="W212" s="104"/>
      <c r="X212" s="104"/>
      <c r="Y212" s="104"/>
      <c r="Z212" s="104"/>
      <c r="AA212" s="104"/>
      <c r="AB212" s="104"/>
      <c r="AC212" s="104"/>
      <c r="AD212" s="104"/>
      <c r="AE212" s="104"/>
      <c r="AF212" s="104"/>
      <c r="AG212" s="104"/>
      <c r="AH212" s="104"/>
      <c r="AI212" s="105" t="s">
        <v>2916</v>
      </c>
      <c r="AJ212" s="104"/>
      <c r="AK212" s="104"/>
      <c r="AL212" s="105" t="s">
        <v>2916</v>
      </c>
      <c r="AM212" s="104"/>
      <c r="AN212" s="104"/>
      <c r="AO212" s="104"/>
      <c r="AP212" s="104"/>
      <c r="AQ212" s="104"/>
      <c r="AR212" s="104"/>
      <c r="AS212" s="104"/>
      <c r="AT212" s="104"/>
    </row>
    <row r="213" customFormat="false" ht="15" hidden="false" customHeight="true" outlineLevel="0" collapsed="false">
      <c r="A213" s="51" t="str">
        <f aca="false">IF(ISERROR(VLOOKUP($L213,'nCino | Field Mappings'!$C:$M,1,FALSE())), "No", "Yes")</f>
        <v>Yes</v>
      </c>
      <c r="D213" s="79" t="n">
        <v>209</v>
      </c>
      <c r="E213" s="93" t="s">
        <v>2970</v>
      </c>
      <c r="F213" s="253" t="s">
        <v>2952</v>
      </c>
      <c r="G213" s="254" t="s">
        <v>3129</v>
      </c>
      <c r="H213" s="255" t="s">
        <v>50</v>
      </c>
      <c r="I213" s="260" t="s">
        <v>49</v>
      </c>
      <c r="J213" s="106" t="s">
        <v>834</v>
      </c>
      <c r="K213" s="104" t="s">
        <v>833</v>
      </c>
      <c r="L213" s="104" t="str">
        <f aca="false">_xlfn.CONCAT(I213,".",K213)</f>
        <v>LLC_BI__Loan__c.CCS_Stressed_Rate__c</v>
      </c>
      <c r="M213" s="104" t="s">
        <v>405</v>
      </c>
      <c r="N213" s="104" t="s">
        <v>3162</v>
      </c>
      <c r="O213" s="104" t="n">
        <v>18</v>
      </c>
      <c r="P213" s="104" t="n">
        <v>2</v>
      </c>
      <c r="Q213" s="104"/>
      <c r="R213" s="104"/>
      <c r="S213" s="104"/>
      <c r="T213" s="104"/>
      <c r="U213" s="104"/>
      <c r="V213" s="104"/>
      <c r="W213" s="104"/>
      <c r="X213" s="104"/>
      <c r="Y213" s="104"/>
      <c r="Z213" s="104"/>
      <c r="AA213" s="104"/>
      <c r="AB213" s="104"/>
      <c r="AC213" s="104"/>
      <c r="AD213" s="104"/>
      <c r="AE213" s="104"/>
      <c r="AF213" s="104"/>
      <c r="AG213" s="104"/>
      <c r="AH213" s="104"/>
      <c r="AI213" s="105" t="s">
        <v>2916</v>
      </c>
      <c r="AJ213" s="104"/>
      <c r="AK213" s="104"/>
      <c r="AL213" s="105" t="s">
        <v>2916</v>
      </c>
      <c r="AM213" s="104"/>
      <c r="AN213" s="104"/>
      <c r="AO213" s="104"/>
      <c r="AP213" s="104"/>
      <c r="AQ213" s="104"/>
      <c r="AR213" s="104"/>
      <c r="AS213" s="104"/>
      <c r="AT213" s="104"/>
    </row>
    <row r="214" customFormat="false" ht="15" hidden="false" customHeight="true" outlineLevel="0" collapsed="false">
      <c r="A214" s="51" t="str">
        <f aca="false">IF(ISERROR(VLOOKUP($L214,'nCino | Field Mappings'!$C:$M,1,FALSE())), "No", "Yes")</f>
        <v>Yes</v>
      </c>
      <c r="D214" s="79" t="n">
        <v>1</v>
      </c>
      <c r="E214" s="93" t="s">
        <v>2912</v>
      </c>
      <c r="F214" s="267" t="s">
        <v>2952</v>
      </c>
      <c r="G214" s="268" t="s">
        <v>3129</v>
      </c>
      <c r="H214" s="269" t="s">
        <v>69</v>
      </c>
      <c r="I214" s="270" t="s">
        <v>68</v>
      </c>
      <c r="J214" s="106" t="s">
        <v>158</v>
      </c>
      <c r="K214" s="104" t="s">
        <v>158</v>
      </c>
      <c r="L214" s="104" t="str">
        <f aca="false">_xlfn.CONCAT(I214,".",K214)</f>
        <v>CCS_Limit__c.Id</v>
      </c>
      <c r="M214" s="104" t="s">
        <v>158</v>
      </c>
      <c r="N214" s="103" t="s">
        <v>158</v>
      </c>
      <c r="O214" s="103" t="n">
        <v>18</v>
      </c>
      <c r="P214" s="104"/>
      <c r="Q214" s="104"/>
      <c r="R214" s="104"/>
      <c r="S214" s="104"/>
      <c r="T214" s="104"/>
      <c r="U214" s="104"/>
      <c r="V214" s="104"/>
      <c r="W214" s="104"/>
      <c r="X214" s="104"/>
      <c r="Y214" s="104"/>
      <c r="Z214" s="104"/>
      <c r="AA214" s="104"/>
      <c r="AB214" s="104"/>
      <c r="AC214" s="104"/>
      <c r="AD214" s="104"/>
      <c r="AE214" s="104"/>
      <c r="AF214" s="79"/>
      <c r="AG214" s="79"/>
      <c r="AH214" s="104"/>
      <c r="AI214" s="105" t="s">
        <v>2916</v>
      </c>
      <c r="AJ214" s="104"/>
      <c r="AK214" s="104"/>
      <c r="AL214" s="105" t="s">
        <v>2916</v>
      </c>
      <c r="AM214" s="104"/>
      <c r="AN214" s="104"/>
      <c r="AO214" s="104"/>
      <c r="AP214" s="104"/>
      <c r="AQ214" s="104"/>
      <c r="AR214" s="104"/>
      <c r="AS214" s="104"/>
      <c r="AT214" s="104"/>
    </row>
    <row r="215" customFormat="false" ht="15" hidden="false" customHeight="true" outlineLevel="0" collapsed="false">
      <c r="A215" s="51" t="str">
        <f aca="false">IF(ISERROR(VLOOKUP($L215,'nCino | Field Mappings'!$C:$M,1,FALSE())), "No", "Yes")</f>
        <v>Yes</v>
      </c>
      <c r="D215" s="79" t="n">
        <v>2</v>
      </c>
      <c r="E215" s="93" t="s">
        <v>2912</v>
      </c>
      <c r="F215" s="267" t="s">
        <v>2952</v>
      </c>
      <c r="G215" s="268" t="s">
        <v>3129</v>
      </c>
      <c r="H215" s="269" t="s">
        <v>69</v>
      </c>
      <c r="I215" s="270" t="s">
        <v>68</v>
      </c>
      <c r="J215" s="106" t="s">
        <v>152</v>
      </c>
      <c r="K215" s="103" t="s">
        <v>151</v>
      </c>
      <c r="L215" s="271" t="str">
        <f aca="false">_xlfn.CONCAT(I215,".",K215)</f>
        <v>CCS_Limit__c.CreatedDate</v>
      </c>
      <c r="M215" s="93" t="s">
        <v>2917</v>
      </c>
      <c r="N215" s="271" t="s">
        <v>2918</v>
      </c>
      <c r="O215" s="272"/>
      <c r="P215" s="271"/>
      <c r="Q215" s="271"/>
      <c r="R215" s="271"/>
      <c r="S215" s="271"/>
      <c r="T215" s="271"/>
      <c r="U215" s="271"/>
      <c r="V215" s="271"/>
      <c r="W215" s="271"/>
      <c r="X215" s="271"/>
      <c r="Y215" s="271"/>
      <c r="Z215" s="271"/>
      <c r="AA215" s="271"/>
      <c r="AB215" s="271"/>
      <c r="AC215" s="104"/>
      <c r="AD215" s="104"/>
      <c r="AE215" s="104"/>
      <c r="AF215" s="79"/>
      <c r="AG215" s="79"/>
      <c r="AH215" s="104"/>
      <c r="AI215" s="105" t="s">
        <v>2916</v>
      </c>
      <c r="AJ215" s="104"/>
      <c r="AK215" s="104"/>
      <c r="AL215" s="105" t="s">
        <v>2916</v>
      </c>
      <c r="AM215" s="104"/>
      <c r="AN215" s="104"/>
      <c r="AO215" s="104"/>
      <c r="AP215" s="104"/>
      <c r="AQ215" s="104"/>
      <c r="AR215" s="104"/>
      <c r="AS215" s="104"/>
      <c r="AT215" s="104"/>
    </row>
    <row r="216" customFormat="false" ht="15" hidden="false" customHeight="true" outlineLevel="0" collapsed="false">
      <c r="A216" s="51" t="str">
        <f aca="false">IF(ISERROR(VLOOKUP($L216,'nCino | Field Mappings'!$C:$M,1,FALSE())), "No", "Yes")</f>
        <v>Yes</v>
      </c>
      <c r="D216" s="79" t="n">
        <v>3</v>
      </c>
      <c r="E216" s="93" t="s">
        <v>2912</v>
      </c>
      <c r="F216" s="267" t="s">
        <v>2952</v>
      </c>
      <c r="G216" s="268" t="s">
        <v>3129</v>
      </c>
      <c r="H216" s="269" t="s">
        <v>69</v>
      </c>
      <c r="I216" s="270" t="s">
        <v>68</v>
      </c>
      <c r="J216" s="106" t="s">
        <v>2919</v>
      </c>
      <c r="K216" s="103" t="s">
        <v>147</v>
      </c>
      <c r="L216" s="104" t="str">
        <f aca="false">_xlfn.CONCAT(I216,".",K216)</f>
        <v>CCS_Limit__c.CreatedById</v>
      </c>
      <c r="M216" s="109" t="s">
        <v>2920</v>
      </c>
      <c r="N216" s="104" t="s">
        <v>2921</v>
      </c>
      <c r="O216" s="104" t="n">
        <v>18</v>
      </c>
      <c r="P216" s="104"/>
      <c r="Q216" s="93"/>
      <c r="R216" s="93"/>
      <c r="S216" s="93"/>
      <c r="T216" s="93"/>
      <c r="U216" s="93"/>
      <c r="V216" s="93"/>
      <c r="W216" s="93"/>
      <c r="X216" s="93"/>
      <c r="Y216" s="93"/>
      <c r="Z216" s="93"/>
      <c r="AA216" s="93"/>
      <c r="AB216" s="93"/>
      <c r="AC216" s="93"/>
      <c r="AD216" s="104"/>
      <c r="AE216" s="104"/>
      <c r="AF216" s="79"/>
      <c r="AG216" s="79"/>
      <c r="AH216" s="104"/>
      <c r="AI216" s="105" t="s">
        <v>2916</v>
      </c>
      <c r="AJ216" s="104"/>
      <c r="AK216" s="104"/>
      <c r="AL216" s="105" t="s">
        <v>2916</v>
      </c>
      <c r="AM216" s="104"/>
      <c r="AN216" s="104"/>
      <c r="AO216" s="104"/>
      <c r="AP216" s="104"/>
      <c r="AQ216" s="104"/>
      <c r="AR216" s="104"/>
      <c r="AS216" s="104"/>
      <c r="AT216" s="104"/>
    </row>
    <row r="217" customFormat="false" ht="15" hidden="false" customHeight="true" outlineLevel="0" collapsed="false">
      <c r="A217" s="51" t="str">
        <f aca="false">IF(ISERROR(VLOOKUP($L217,'nCino | Field Mappings'!$C:$M,1,FALSE())), "No", "Yes")</f>
        <v>Yes</v>
      </c>
      <c r="D217" s="79" t="n">
        <v>4</v>
      </c>
      <c r="E217" s="93" t="s">
        <v>2912</v>
      </c>
      <c r="F217" s="267" t="s">
        <v>2952</v>
      </c>
      <c r="G217" s="268" t="s">
        <v>3129</v>
      </c>
      <c r="H217" s="269" t="s">
        <v>69</v>
      </c>
      <c r="I217" s="270" t="s">
        <v>68</v>
      </c>
      <c r="J217" s="106" t="s">
        <v>173</v>
      </c>
      <c r="K217" s="103" t="s">
        <v>172</v>
      </c>
      <c r="L217" s="104" t="str">
        <f aca="false">_xlfn.CONCAT(I217,".",K217)</f>
        <v>CCS_Limit__c.LastModifiedDate</v>
      </c>
      <c r="M217" s="109" t="s">
        <v>2922</v>
      </c>
      <c r="N217" s="104" t="s">
        <v>2918</v>
      </c>
      <c r="O217" s="104"/>
      <c r="P217" s="104"/>
      <c r="Q217" s="93"/>
      <c r="R217" s="93"/>
      <c r="S217" s="93"/>
      <c r="T217" s="93"/>
      <c r="U217" s="93"/>
      <c r="V217" s="93"/>
      <c r="W217" s="93"/>
      <c r="X217" s="93"/>
      <c r="Y217" s="93"/>
      <c r="Z217" s="93"/>
      <c r="AA217" s="93"/>
      <c r="AB217" s="93"/>
      <c r="AC217" s="93"/>
      <c r="AD217" s="104"/>
      <c r="AE217" s="104"/>
      <c r="AF217" s="79"/>
      <c r="AG217" s="79"/>
      <c r="AH217" s="104"/>
      <c r="AI217" s="105" t="s">
        <v>2916</v>
      </c>
      <c r="AJ217" s="104"/>
      <c r="AK217" s="104"/>
      <c r="AL217" s="105" t="s">
        <v>2916</v>
      </c>
      <c r="AM217" s="104"/>
      <c r="AN217" s="104"/>
      <c r="AO217" s="104"/>
      <c r="AP217" s="104"/>
      <c r="AQ217" s="104"/>
      <c r="AR217" s="104"/>
      <c r="AS217" s="104"/>
      <c r="AT217" s="104"/>
    </row>
    <row r="218" customFormat="false" ht="15" hidden="false" customHeight="true" outlineLevel="0" collapsed="false">
      <c r="A218" s="51" t="str">
        <f aca="false">IF(ISERROR(VLOOKUP($L218,'nCino | Field Mappings'!$C:$M,1,FALSE())), "No", "Yes")</f>
        <v>Yes</v>
      </c>
      <c r="D218" s="79" t="n">
        <v>5</v>
      </c>
      <c r="E218" s="93" t="s">
        <v>2912</v>
      </c>
      <c r="F218" s="267" t="s">
        <v>2952</v>
      </c>
      <c r="G218" s="268" t="s">
        <v>3129</v>
      </c>
      <c r="H218" s="269" t="s">
        <v>69</v>
      </c>
      <c r="I218" s="270" t="s">
        <v>68</v>
      </c>
      <c r="J218" s="106" t="s">
        <v>2923</v>
      </c>
      <c r="K218" s="103" t="s">
        <v>169</v>
      </c>
      <c r="L218" s="104" t="str">
        <f aca="false">_xlfn.CONCAT(I218,".",K218)</f>
        <v>CCS_Limit__c.LastModifiedById</v>
      </c>
      <c r="M218" s="109" t="s">
        <v>2924</v>
      </c>
      <c r="N218" s="104" t="s">
        <v>2921</v>
      </c>
      <c r="O218" s="104" t="n">
        <v>18</v>
      </c>
      <c r="P218" s="104"/>
      <c r="Q218" s="93"/>
      <c r="R218" s="93"/>
      <c r="S218" s="93"/>
      <c r="T218" s="93"/>
      <c r="U218" s="93"/>
      <c r="V218" s="93"/>
      <c r="W218" s="93"/>
      <c r="X218" s="93"/>
      <c r="Y218" s="93"/>
      <c r="Z218" s="93"/>
      <c r="AA218" s="93"/>
      <c r="AB218" s="93"/>
      <c r="AC218" s="93"/>
      <c r="AD218" s="104"/>
      <c r="AE218" s="104"/>
      <c r="AF218" s="79"/>
      <c r="AG218" s="79"/>
      <c r="AH218" s="104"/>
      <c r="AI218" s="105" t="s">
        <v>2916</v>
      </c>
      <c r="AJ218" s="104"/>
      <c r="AK218" s="104"/>
      <c r="AL218" s="105" t="s">
        <v>2916</v>
      </c>
      <c r="AM218" s="104"/>
      <c r="AN218" s="104"/>
      <c r="AO218" s="104"/>
      <c r="AP218" s="104"/>
      <c r="AQ218" s="104"/>
      <c r="AR218" s="104"/>
      <c r="AS218" s="104"/>
      <c r="AT218" s="104"/>
    </row>
    <row r="219" customFormat="false" ht="15" hidden="false" customHeight="true" outlineLevel="0" collapsed="false">
      <c r="A219" s="51" t="str">
        <f aca="false">IF(ISERROR(VLOOKUP($L219,'nCino | Field Mappings'!$C:$M,1,FALSE())), "No", "Yes")</f>
        <v>Yes</v>
      </c>
      <c r="D219" s="79" t="n">
        <v>6</v>
      </c>
      <c r="E219" s="104"/>
      <c r="F219" s="267" t="s">
        <v>2952</v>
      </c>
      <c r="G219" s="268" t="s">
        <v>3129</v>
      </c>
      <c r="H219" s="269" t="s">
        <v>69</v>
      </c>
      <c r="I219" s="270" t="s">
        <v>68</v>
      </c>
      <c r="J219" s="273" t="s">
        <v>2927</v>
      </c>
      <c r="K219" s="191" t="s">
        <v>155</v>
      </c>
      <c r="L219" s="104" t="str">
        <f aca="false">_xlfn.CONCAT(I219,".",K219)</f>
        <v>CCS_Limit__c.CurrencyIsoCode</v>
      </c>
      <c r="M219" s="109" t="s">
        <v>2928</v>
      </c>
      <c r="N219" s="104" t="s">
        <v>2929</v>
      </c>
      <c r="O219" s="104" t="s">
        <v>2930</v>
      </c>
      <c r="P219" s="47"/>
      <c r="Q219" s="274"/>
      <c r="R219" s="274"/>
      <c r="S219" s="274"/>
      <c r="T219" s="274"/>
      <c r="U219" s="274"/>
      <c r="V219" s="274"/>
      <c r="W219" s="274"/>
      <c r="X219" s="274"/>
      <c r="Y219" s="274"/>
      <c r="Z219" s="274"/>
      <c r="AA219" s="274"/>
      <c r="AB219" s="274"/>
      <c r="AC219" s="274"/>
      <c r="AD219" s="47"/>
      <c r="AE219" s="47"/>
      <c r="AF219" s="79"/>
      <c r="AG219" s="79"/>
      <c r="AH219" s="47"/>
      <c r="AI219" s="105" t="s">
        <v>2916</v>
      </c>
      <c r="AJ219" s="104"/>
      <c r="AK219" s="104"/>
      <c r="AL219" s="105" t="s">
        <v>2916</v>
      </c>
      <c r="AM219" s="104"/>
      <c r="AN219" s="104"/>
      <c r="AO219" s="104"/>
      <c r="AP219" s="104"/>
      <c r="AQ219" s="104"/>
      <c r="AR219" s="104"/>
      <c r="AS219" s="104"/>
      <c r="AT219" s="104"/>
    </row>
    <row r="220" customFormat="false" ht="15" hidden="false" customHeight="true" outlineLevel="0" collapsed="false">
      <c r="A220" s="51" t="str">
        <f aca="false">IF(ISERROR(VLOOKUP($L220,'nCino | Field Mappings'!$C:$M,1,FALSE())), "No", "Yes")</f>
        <v>Yes</v>
      </c>
      <c r="D220" s="79" t="n">
        <v>7</v>
      </c>
      <c r="E220" s="104"/>
      <c r="F220" s="267" t="s">
        <v>2952</v>
      </c>
      <c r="G220" s="268" t="s">
        <v>3129</v>
      </c>
      <c r="H220" s="269" t="s">
        <v>69</v>
      </c>
      <c r="I220" s="270" t="s">
        <v>68</v>
      </c>
      <c r="J220" s="266" t="s">
        <v>186</v>
      </c>
      <c r="K220" s="275" t="s">
        <v>185</v>
      </c>
      <c r="L220" s="104" t="str">
        <f aca="false">_xlfn.CONCAT(I220,".",K220)</f>
        <v>CCS_Limit__c.CCS_Amount__c</v>
      </c>
      <c r="M220" s="276"/>
      <c r="N220" s="277" t="s">
        <v>2927</v>
      </c>
      <c r="O220" s="110" t="n">
        <v>16</v>
      </c>
      <c r="P220" s="47" t="n">
        <v>2</v>
      </c>
      <c r="Q220" s="274"/>
      <c r="R220" s="274"/>
      <c r="S220" s="274"/>
      <c r="T220" s="274"/>
      <c r="U220" s="274"/>
      <c r="V220" s="274"/>
      <c r="W220" s="274"/>
      <c r="X220" s="274"/>
      <c r="Y220" s="274"/>
      <c r="Z220" s="274"/>
      <c r="AA220" s="274"/>
      <c r="AB220" s="274"/>
      <c r="AC220" s="274"/>
      <c r="AD220" s="47"/>
      <c r="AE220" s="47"/>
      <c r="AF220" s="79"/>
      <c r="AG220" s="79"/>
      <c r="AH220" s="47"/>
      <c r="AI220" s="105" t="s">
        <v>2916</v>
      </c>
      <c r="AJ220" s="104"/>
      <c r="AK220" s="104"/>
      <c r="AL220" s="105" t="s">
        <v>2916</v>
      </c>
      <c r="AM220" s="104"/>
      <c r="AN220" s="104"/>
      <c r="AO220" s="104"/>
      <c r="AP220" s="104"/>
      <c r="AQ220" s="104"/>
      <c r="AR220" s="104"/>
      <c r="AS220" s="104"/>
      <c r="AT220" s="104"/>
    </row>
    <row r="221" customFormat="false" ht="15" hidden="false" customHeight="true" outlineLevel="0" collapsed="false">
      <c r="A221" s="51" t="str">
        <f aca="false">IF(ISERROR(VLOOKUP($L221,'nCino | Field Mappings'!$C:$M,1,FALSE())), "No", "Yes")</f>
        <v>Yes</v>
      </c>
      <c r="D221" s="79" t="n">
        <v>8</v>
      </c>
      <c r="E221" s="104"/>
      <c r="F221" s="267" t="s">
        <v>2952</v>
      </c>
      <c r="G221" s="268" t="s">
        <v>3129</v>
      </c>
      <c r="H221" s="269" t="s">
        <v>69</v>
      </c>
      <c r="I221" s="270" t="s">
        <v>68</v>
      </c>
      <c r="J221" s="266" t="s">
        <v>189</v>
      </c>
      <c r="K221" s="275" t="s">
        <v>188</v>
      </c>
      <c r="L221" s="104" t="str">
        <f aca="false">_xlfn.CONCAT(I221,".",K221)</f>
        <v>CCS_Limit__c.CCS_Current_Limit__c</v>
      </c>
      <c r="M221" s="276"/>
      <c r="N221" s="277" t="s">
        <v>2927</v>
      </c>
      <c r="O221" s="110" t="n">
        <v>16</v>
      </c>
      <c r="P221" s="47" t="n">
        <v>2</v>
      </c>
      <c r="Q221" s="274"/>
      <c r="R221" s="274"/>
      <c r="S221" s="274"/>
      <c r="T221" s="274"/>
      <c r="U221" s="274"/>
      <c r="V221" s="274"/>
      <c r="W221" s="274"/>
      <c r="X221" s="274"/>
      <c r="Y221" s="274"/>
      <c r="Z221" s="274"/>
      <c r="AA221" s="274"/>
      <c r="AB221" s="274"/>
      <c r="AC221" s="274"/>
      <c r="AD221" s="47"/>
      <c r="AE221" s="47"/>
      <c r="AF221" s="79"/>
      <c r="AG221" s="79"/>
      <c r="AH221" s="47"/>
      <c r="AI221" s="105" t="s">
        <v>2916</v>
      </c>
      <c r="AJ221" s="104"/>
      <c r="AK221" s="104"/>
      <c r="AL221" s="105" t="s">
        <v>2916</v>
      </c>
      <c r="AM221" s="104"/>
      <c r="AN221" s="104"/>
      <c r="AO221" s="104"/>
      <c r="AP221" s="104"/>
      <c r="AQ221" s="104"/>
      <c r="AR221" s="104"/>
      <c r="AS221" s="104"/>
      <c r="AT221" s="104"/>
    </row>
    <row r="222" customFormat="false" ht="15" hidden="false" customHeight="true" outlineLevel="0" collapsed="false">
      <c r="A222" s="51" t="str">
        <f aca="false">IF(ISERROR(VLOOKUP($L222,'nCino | Field Mappings'!$C:$M,1,FALSE())), "No", "Yes")</f>
        <v>Yes</v>
      </c>
      <c r="D222" s="79" t="n">
        <v>9</v>
      </c>
      <c r="E222" s="104"/>
      <c r="F222" s="267" t="s">
        <v>2952</v>
      </c>
      <c r="G222" s="268" t="s">
        <v>3129</v>
      </c>
      <c r="H222" s="269" t="s">
        <v>69</v>
      </c>
      <c r="I222" s="270" t="s">
        <v>68</v>
      </c>
      <c r="J222" s="266" t="s">
        <v>192</v>
      </c>
      <c r="K222" s="275" t="s">
        <v>191</v>
      </c>
      <c r="L222" s="104" t="str">
        <f aca="false">_xlfn.CONCAT(I222,".",K222)</f>
        <v>CCS_Limit__c.CCS_Expiry_Date__c</v>
      </c>
      <c r="M222" s="276"/>
      <c r="N222" s="277" t="s">
        <v>1</v>
      </c>
      <c r="O222" s="278"/>
      <c r="P222" s="47"/>
      <c r="Q222" s="274"/>
      <c r="R222" s="274"/>
      <c r="S222" s="274"/>
      <c r="T222" s="274"/>
      <c r="U222" s="274"/>
      <c r="V222" s="274"/>
      <c r="W222" s="274"/>
      <c r="X222" s="274"/>
      <c r="Y222" s="274"/>
      <c r="Z222" s="274"/>
      <c r="AA222" s="274"/>
      <c r="AB222" s="274"/>
      <c r="AC222" s="274"/>
      <c r="AD222" s="47"/>
      <c r="AE222" s="47"/>
      <c r="AF222" s="79"/>
      <c r="AG222" s="79"/>
      <c r="AH222" s="47"/>
      <c r="AI222" s="105" t="s">
        <v>2916</v>
      </c>
      <c r="AJ222" s="104"/>
      <c r="AK222" s="104"/>
      <c r="AL222" s="105" t="s">
        <v>2916</v>
      </c>
      <c r="AM222" s="104"/>
      <c r="AN222" s="104"/>
      <c r="AO222" s="104"/>
      <c r="AP222" s="104"/>
      <c r="AQ222" s="104"/>
      <c r="AR222" s="104"/>
      <c r="AS222" s="104"/>
      <c r="AT222" s="104"/>
    </row>
    <row r="223" customFormat="false" ht="15" hidden="false" customHeight="true" outlineLevel="0" collapsed="false">
      <c r="A223" s="51" t="str">
        <f aca="false">IF(ISERROR(VLOOKUP($L223,'nCino | Field Mappings'!$C:$M,1,FALSE())), "No", "Yes")</f>
        <v>Yes</v>
      </c>
      <c r="D223" s="79" t="n">
        <v>10</v>
      </c>
      <c r="E223" s="104"/>
      <c r="F223" s="267" t="s">
        <v>2952</v>
      </c>
      <c r="G223" s="268" t="s">
        <v>3129</v>
      </c>
      <c r="H223" s="269" t="s">
        <v>69</v>
      </c>
      <c r="I223" s="270" t="s">
        <v>68</v>
      </c>
      <c r="J223" s="266" t="s">
        <v>50</v>
      </c>
      <c r="K223" s="275" t="s">
        <v>194</v>
      </c>
      <c r="L223" s="104" t="str">
        <f aca="false">_xlfn.CONCAT(I223,".",K223)</f>
        <v>CCS_Limit__c.CCS_Facility__c</v>
      </c>
      <c r="M223" s="276"/>
      <c r="N223" s="277" t="s">
        <v>3188</v>
      </c>
      <c r="O223" s="278" t="n">
        <v>18</v>
      </c>
      <c r="P223" s="47"/>
      <c r="Q223" s="274"/>
      <c r="R223" s="274"/>
      <c r="S223" s="274"/>
      <c r="T223" s="274"/>
      <c r="U223" s="274"/>
      <c r="V223" s="274"/>
      <c r="W223" s="274"/>
      <c r="X223" s="274"/>
      <c r="Y223" s="274"/>
      <c r="Z223" s="274"/>
      <c r="AA223" s="274"/>
      <c r="AB223" s="274"/>
      <c r="AC223" s="274"/>
      <c r="AD223" s="47"/>
      <c r="AE223" s="47"/>
      <c r="AF223" s="79"/>
      <c r="AG223" s="79"/>
      <c r="AH223" s="47"/>
      <c r="AI223" s="105" t="s">
        <v>2914</v>
      </c>
      <c r="AJ223" s="104"/>
      <c r="AK223" s="104"/>
      <c r="AL223" s="105" t="s">
        <v>2916</v>
      </c>
      <c r="AM223" s="279"/>
      <c r="AN223" s="279"/>
      <c r="AO223" s="104"/>
      <c r="AP223" s="104"/>
      <c r="AQ223" s="104"/>
      <c r="AR223" s="104"/>
      <c r="AS223" s="104"/>
      <c r="AT223" s="104"/>
    </row>
    <row r="224" customFormat="false" ht="15" hidden="false" customHeight="true" outlineLevel="0" collapsed="false">
      <c r="A224" s="51" t="str">
        <f aca="false">IF(ISERROR(VLOOKUP($L224,'nCino | Field Mappings'!$C:$M,1,FALSE())), "No", "Yes")</f>
        <v>Yes</v>
      </c>
      <c r="D224" s="79" t="n">
        <v>11</v>
      </c>
      <c r="E224" s="104"/>
      <c r="F224" s="267" t="s">
        <v>2952</v>
      </c>
      <c r="G224" s="268" t="s">
        <v>3129</v>
      </c>
      <c r="H224" s="269" t="s">
        <v>69</v>
      </c>
      <c r="I224" s="270" t="s">
        <v>68</v>
      </c>
      <c r="J224" s="266" t="s">
        <v>197</v>
      </c>
      <c r="K224" s="275" t="s">
        <v>196</v>
      </c>
      <c r="L224" s="104" t="str">
        <f aca="false">_xlfn.CONCAT(I224,".",K224)</f>
        <v>CCS_Limit__c.CCS_Is_this_a_Temporary_Amendment__c</v>
      </c>
      <c r="M224" s="276"/>
      <c r="N224" s="277" t="s">
        <v>2929</v>
      </c>
      <c r="O224" s="104" t="s">
        <v>2930</v>
      </c>
      <c r="P224" s="47"/>
      <c r="Q224" s="274"/>
      <c r="R224" s="274"/>
      <c r="S224" s="274"/>
      <c r="T224" s="274"/>
      <c r="U224" s="274"/>
      <c r="V224" s="274"/>
      <c r="W224" s="274"/>
      <c r="X224" s="274"/>
      <c r="Y224" s="274"/>
      <c r="Z224" s="274"/>
      <c r="AA224" s="274"/>
      <c r="AB224" s="274"/>
      <c r="AC224" s="274"/>
      <c r="AD224" s="47"/>
      <c r="AE224" s="47"/>
      <c r="AF224" s="79"/>
      <c r="AG224" s="79"/>
      <c r="AH224" s="47"/>
      <c r="AI224" s="105" t="s">
        <v>2916</v>
      </c>
      <c r="AJ224" s="104"/>
      <c r="AK224" s="104"/>
      <c r="AL224" s="105" t="s">
        <v>2916</v>
      </c>
      <c r="AM224" s="104"/>
      <c r="AN224" s="104"/>
      <c r="AO224" s="104"/>
      <c r="AP224" s="104"/>
      <c r="AQ224" s="104"/>
      <c r="AR224" s="104"/>
      <c r="AS224" s="104"/>
      <c r="AT224" s="104"/>
    </row>
    <row r="225" customFormat="false" ht="15" hidden="false" customHeight="true" outlineLevel="0" collapsed="false">
      <c r="A225" s="51" t="str">
        <f aca="false">IF(ISERROR(VLOOKUP($L225,'nCino | Field Mappings'!$C:$M,1,FALSE())), "No", "Yes")</f>
        <v>Yes</v>
      </c>
      <c r="D225" s="79" t="n">
        <v>12</v>
      </c>
      <c r="E225" s="93" t="s">
        <v>2912</v>
      </c>
      <c r="F225" s="267" t="s">
        <v>2952</v>
      </c>
      <c r="G225" s="268" t="s">
        <v>3129</v>
      </c>
      <c r="H225" s="269" t="s">
        <v>69</v>
      </c>
      <c r="I225" s="270" t="s">
        <v>68</v>
      </c>
      <c r="J225" s="266" t="s">
        <v>220</v>
      </c>
      <c r="K225" s="277" t="s">
        <v>2</v>
      </c>
      <c r="L225" s="280" t="str">
        <f aca="false">_xlfn.CONCAT(I225,".",K225)</f>
        <v>CCS_Limit__c.Name</v>
      </c>
      <c r="M225" s="281" t="s">
        <v>3189</v>
      </c>
      <c r="N225" s="277" t="s">
        <v>3190</v>
      </c>
      <c r="O225" s="278" t="n">
        <v>80</v>
      </c>
      <c r="P225" s="47"/>
      <c r="Q225" s="274"/>
      <c r="R225" s="274"/>
      <c r="S225" s="274"/>
      <c r="T225" s="274"/>
      <c r="U225" s="274"/>
      <c r="V225" s="274"/>
      <c r="W225" s="274"/>
      <c r="X225" s="274"/>
      <c r="Y225" s="274"/>
      <c r="Z225" s="274"/>
      <c r="AA225" s="274"/>
      <c r="AB225" s="274"/>
      <c r="AC225" s="274"/>
      <c r="AD225" s="47"/>
      <c r="AE225" s="47"/>
      <c r="AF225" s="79"/>
      <c r="AG225" s="79"/>
      <c r="AH225" s="47"/>
      <c r="AI225" s="105" t="s">
        <v>2916</v>
      </c>
      <c r="AJ225" s="104"/>
      <c r="AK225" s="104"/>
      <c r="AL225" s="105" t="s">
        <v>2916</v>
      </c>
      <c r="AM225" s="104"/>
      <c r="AN225" s="104"/>
      <c r="AO225" s="104"/>
      <c r="AP225" s="104"/>
      <c r="AQ225" s="104"/>
      <c r="AR225" s="104"/>
      <c r="AS225" s="104"/>
      <c r="AT225" s="104"/>
    </row>
    <row r="226" customFormat="false" ht="15" hidden="false" customHeight="true" outlineLevel="0" collapsed="false">
      <c r="A226" s="51" t="str">
        <f aca="false">IF(ISERROR(VLOOKUP($L226,'nCino | Field Mappings'!$C:$M,1,FALSE())), "No", "Yes")</f>
        <v>Yes</v>
      </c>
      <c r="D226" s="79" t="n">
        <v>13</v>
      </c>
      <c r="E226" s="104"/>
      <c r="F226" s="267" t="s">
        <v>2952</v>
      </c>
      <c r="G226" s="268" t="s">
        <v>3129</v>
      </c>
      <c r="H226" s="269" t="s">
        <v>69</v>
      </c>
      <c r="I226" s="270" t="s">
        <v>68</v>
      </c>
      <c r="J226" s="266" t="s">
        <v>200</v>
      </c>
      <c r="K226" s="277" t="s">
        <v>199</v>
      </c>
      <c r="L226" s="109" t="str">
        <f aca="false">_xlfn.CONCAT(I226,".",K226)</f>
        <v>CCS_Limit__c.CCS_Proposed_Limit__c</v>
      </c>
      <c r="M226" s="281"/>
      <c r="N226" s="277" t="s">
        <v>2927</v>
      </c>
      <c r="O226" s="110" t="n">
        <v>16</v>
      </c>
      <c r="P226" s="47" t="n">
        <v>2</v>
      </c>
      <c r="Q226" s="274"/>
      <c r="R226" s="274"/>
      <c r="S226" s="274"/>
      <c r="T226" s="274"/>
      <c r="U226" s="274"/>
      <c r="V226" s="274"/>
      <c r="W226" s="274"/>
      <c r="X226" s="274"/>
      <c r="Y226" s="274"/>
      <c r="Z226" s="274"/>
      <c r="AA226" s="274"/>
      <c r="AB226" s="274"/>
      <c r="AC226" s="274"/>
      <c r="AD226" s="47"/>
      <c r="AE226" s="47"/>
      <c r="AF226" s="79"/>
      <c r="AG226" s="79"/>
      <c r="AH226" s="47"/>
      <c r="AI226" s="105" t="s">
        <v>2916</v>
      </c>
      <c r="AJ226" s="104"/>
      <c r="AK226" s="104"/>
      <c r="AL226" s="105" t="s">
        <v>2916</v>
      </c>
      <c r="AM226" s="104"/>
      <c r="AN226" s="104"/>
      <c r="AO226" s="104"/>
      <c r="AP226" s="104"/>
      <c r="AQ226" s="104"/>
      <c r="AR226" s="104"/>
      <c r="AS226" s="104"/>
      <c r="AT226" s="104"/>
    </row>
    <row r="227" customFormat="false" ht="15" hidden="false" customHeight="true" outlineLevel="0" collapsed="false">
      <c r="A227" s="51" t="str">
        <f aca="false">IF(ISERROR(VLOOKUP($L227,'nCino | Field Mappings'!$C:$M,1,FALSE())), "No", "Yes")</f>
        <v>Yes</v>
      </c>
      <c r="D227" s="79" t="n">
        <v>14</v>
      </c>
      <c r="E227" s="79"/>
      <c r="F227" s="267" t="s">
        <v>2952</v>
      </c>
      <c r="G227" s="268" t="s">
        <v>3129</v>
      </c>
      <c r="H227" s="269" t="s">
        <v>69</v>
      </c>
      <c r="I227" s="270" t="s">
        <v>68</v>
      </c>
      <c r="J227" s="266" t="s">
        <v>203</v>
      </c>
      <c r="K227" s="277" t="s">
        <v>202</v>
      </c>
      <c r="L227" s="109" t="str">
        <f aca="false">_xlfn.CONCAT(I227,".",K227)</f>
        <v>CCS_Limit__c.CCS_Start_Date__c</v>
      </c>
      <c r="M227" s="281"/>
      <c r="N227" s="277" t="s">
        <v>1</v>
      </c>
      <c r="O227" s="278"/>
      <c r="P227" s="79"/>
      <c r="Q227" s="282"/>
      <c r="R227" s="282"/>
      <c r="S227" s="282"/>
      <c r="T227" s="282"/>
      <c r="U227" s="282"/>
      <c r="V227" s="282"/>
      <c r="W227" s="282"/>
      <c r="X227" s="282"/>
      <c r="Y227" s="282"/>
      <c r="Z227" s="282"/>
      <c r="AA227" s="282"/>
      <c r="AB227" s="282"/>
      <c r="AC227" s="282"/>
      <c r="AD227" s="79"/>
      <c r="AE227" s="79"/>
      <c r="AF227" s="79"/>
      <c r="AG227" s="79"/>
      <c r="AH227" s="79"/>
      <c r="AI227" s="105" t="s">
        <v>2916</v>
      </c>
      <c r="AJ227" s="79"/>
      <c r="AK227" s="79"/>
      <c r="AL227" s="105" t="s">
        <v>2916</v>
      </c>
      <c r="AM227" s="79"/>
      <c r="AN227" s="79"/>
      <c r="AO227" s="79"/>
      <c r="AP227" s="79"/>
      <c r="AQ227" s="79"/>
      <c r="AR227" s="79"/>
      <c r="AS227" s="79"/>
      <c r="AT227" s="79"/>
    </row>
    <row r="228" customFormat="false" ht="15" hidden="false" customHeight="true" outlineLevel="0" collapsed="false">
      <c r="A228" s="51" t="str">
        <f aca="false">IF(ISERROR(VLOOKUP($L228,'nCino | Field Mappings'!$C:$M,1,FALSE())), "No", "Yes")</f>
        <v>Yes</v>
      </c>
      <c r="D228" s="79" t="n">
        <v>15</v>
      </c>
      <c r="E228" s="104"/>
      <c r="F228" s="267" t="s">
        <v>2952</v>
      </c>
      <c r="G228" s="268" t="s">
        <v>3129</v>
      </c>
      <c r="H228" s="269" t="s">
        <v>69</v>
      </c>
      <c r="I228" s="270" t="s">
        <v>68</v>
      </c>
      <c r="J228" s="266" t="s">
        <v>206</v>
      </c>
      <c r="K228" s="277" t="s">
        <v>205</v>
      </c>
      <c r="L228" s="238" t="str">
        <f aca="false">_xlfn.CONCAT(I228,".",K228)</f>
        <v>CCS_Limit__c.CCS_Tenor__c</v>
      </c>
      <c r="M228" s="191"/>
      <c r="N228" s="277" t="s">
        <v>2926</v>
      </c>
      <c r="O228" s="110" t="n">
        <v>30</v>
      </c>
      <c r="P228" s="104"/>
      <c r="Q228" s="93"/>
      <c r="R228" s="93"/>
      <c r="S228" s="93"/>
      <c r="T228" s="93"/>
      <c r="U228" s="93"/>
      <c r="V228" s="93"/>
      <c r="W228" s="93"/>
      <c r="X228" s="93"/>
      <c r="Y228" s="93"/>
      <c r="Z228" s="93"/>
      <c r="AA228" s="93"/>
      <c r="AB228" s="93"/>
      <c r="AC228" s="93"/>
      <c r="AD228" s="104"/>
      <c r="AE228" s="104"/>
      <c r="AF228" s="79"/>
      <c r="AG228" s="79"/>
      <c r="AH228" s="104"/>
      <c r="AI228" s="105" t="s">
        <v>2916</v>
      </c>
      <c r="AJ228" s="104"/>
      <c r="AK228" s="104"/>
      <c r="AL228" s="105" t="s">
        <v>2916</v>
      </c>
      <c r="AM228" s="104"/>
      <c r="AN228" s="104"/>
      <c r="AO228" s="104"/>
      <c r="AP228" s="104"/>
      <c r="AQ228" s="104"/>
      <c r="AR228" s="104"/>
      <c r="AS228" s="104"/>
      <c r="AT228" s="104"/>
    </row>
    <row r="229" customFormat="false" ht="15" hidden="false" customHeight="true" outlineLevel="0" collapsed="false">
      <c r="A229" s="51" t="str">
        <f aca="false">IF(ISERROR(VLOOKUP($L229,'nCino | Field Mappings'!$C:$M,1,FALSE())), "No", "Yes")</f>
        <v>Yes</v>
      </c>
      <c r="D229" s="79" t="n">
        <v>16</v>
      </c>
      <c r="E229" s="79"/>
      <c r="F229" s="267" t="s">
        <v>2952</v>
      </c>
      <c r="G229" s="268" t="s">
        <v>3129</v>
      </c>
      <c r="H229" s="269" t="s">
        <v>69</v>
      </c>
      <c r="I229" s="270" t="s">
        <v>68</v>
      </c>
      <c r="J229" s="266" t="s">
        <v>209</v>
      </c>
      <c r="K229" s="275" t="s">
        <v>208</v>
      </c>
      <c r="L229" s="104" t="str">
        <f aca="false">_xlfn.CONCAT(I229,".",K229)</f>
        <v>CCS_Limit__c.CCS_Utilisation__c</v>
      </c>
      <c r="M229" s="104"/>
      <c r="N229" s="283" t="s">
        <v>2927</v>
      </c>
      <c r="O229" s="110" t="n">
        <v>16</v>
      </c>
      <c r="P229" s="47" t="n">
        <v>2</v>
      </c>
      <c r="Q229" s="274"/>
      <c r="R229" s="274"/>
      <c r="S229" s="274"/>
      <c r="T229" s="274"/>
      <c r="U229" s="274"/>
      <c r="V229" s="274"/>
      <c r="W229" s="274"/>
      <c r="X229" s="274"/>
      <c r="Y229" s="274"/>
      <c r="Z229" s="274"/>
      <c r="AA229" s="274"/>
      <c r="AB229" s="274"/>
      <c r="AC229" s="93"/>
      <c r="AD229" s="104"/>
      <c r="AE229" s="104"/>
      <c r="AF229" s="104"/>
      <c r="AG229" s="105"/>
      <c r="AH229" s="104"/>
      <c r="AI229" s="105" t="s">
        <v>2916</v>
      </c>
      <c r="AJ229" s="104"/>
      <c r="AK229" s="104"/>
      <c r="AL229" s="105" t="s">
        <v>2916</v>
      </c>
      <c r="AM229" s="104"/>
      <c r="AN229" s="104"/>
      <c r="AO229" s="104"/>
      <c r="AP229" s="104"/>
      <c r="AQ229" s="104"/>
      <c r="AR229" s="104"/>
      <c r="AS229" s="104"/>
      <c r="AT229" s="104"/>
    </row>
    <row r="230" customFormat="false" ht="15" hidden="false" customHeight="true" outlineLevel="0" collapsed="false">
      <c r="A230" s="51" t="str">
        <f aca="false">IF(ISERROR(VLOOKUP($L230,'nCino | Field Mappings'!$C:$M,1,FALSE())), "No", "Yes")</f>
        <v>Yes</v>
      </c>
      <c r="D230" s="79" t="n">
        <v>1</v>
      </c>
      <c r="E230" s="93" t="s">
        <v>2912</v>
      </c>
      <c r="F230" s="267" t="s">
        <v>2952</v>
      </c>
      <c r="G230" s="268" t="s">
        <v>3129</v>
      </c>
      <c r="H230" s="269" t="s">
        <v>57</v>
      </c>
      <c r="I230" s="270" t="s">
        <v>56</v>
      </c>
      <c r="J230" s="106" t="s">
        <v>158</v>
      </c>
      <c r="K230" s="104" t="s">
        <v>158</v>
      </c>
      <c r="L230" s="104" t="str">
        <f aca="false">_xlfn.CONCAT(I230,".",K230)</f>
        <v>LLC_BI__Policy_Exception__c.Id</v>
      </c>
      <c r="M230" s="104" t="s">
        <v>158</v>
      </c>
      <c r="N230" s="103" t="s">
        <v>158</v>
      </c>
      <c r="O230" s="103" t="n">
        <v>18</v>
      </c>
      <c r="P230" s="104"/>
      <c r="Q230" s="104"/>
      <c r="R230" s="104"/>
      <c r="S230" s="104"/>
      <c r="T230" s="104"/>
      <c r="U230" s="104"/>
      <c r="V230" s="104"/>
      <c r="W230" s="104"/>
      <c r="X230" s="104"/>
      <c r="Y230" s="104"/>
      <c r="Z230" s="104"/>
      <c r="AA230" s="104"/>
      <c r="AB230" s="104"/>
      <c r="AC230" s="104"/>
      <c r="AD230" s="104"/>
      <c r="AE230" s="104"/>
      <c r="AF230" s="79"/>
      <c r="AG230" s="79"/>
      <c r="AH230" s="104"/>
      <c r="AI230" s="105" t="s">
        <v>2916</v>
      </c>
      <c r="AJ230" s="104"/>
      <c r="AK230" s="104"/>
      <c r="AL230" s="105" t="s">
        <v>2916</v>
      </c>
      <c r="AM230" s="104"/>
      <c r="AN230" s="104"/>
      <c r="AO230" s="104"/>
      <c r="AP230" s="104"/>
      <c r="AQ230" s="104"/>
      <c r="AR230" s="104"/>
      <c r="AS230" s="104"/>
      <c r="AT230" s="104"/>
    </row>
    <row r="231" customFormat="false" ht="15" hidden="false" customHeight="true" outlineLevel="0" collapsed="false">
      <c r="A231" s="51" t="str">
        <f aca="false">IF(ISERROR(VLOOKUP($L231,'nCino | Field Mappings'!$C:$M,1,FALSE())), "No", "Yes")</f>
        <v>Yes</v>
      </c>
      <c r="D231" s="79" t="n">
        <v>2</v>
      </c>
      <c r="E231" s="93" t="s">
        <v>2912</v>
      </c>
      <c r="F231" s="267" t="s">
        <v>2952</v>
      </c>
      <c r="G231" s="268" t="s">
        <v>3129</v>
      </c>
      <c r="H231" s="269" t="s">
        <v>57</v>
      </c>
      <c r="I231" s="270" t="s">
        <v>56</v>
      </c>
      <c r="J231" s="106" t="s">
        <v>152</v>
      </c>
      <c r="K231" s="103" t="s">
        <v>151</v>
      </c>
      <c r="L231" s="271" t="str">
        <f aca="false">_xlfn.CONCAT(I231,".",K231)</f>
        <v>LLC_BI__Policy_Exception__c.CreatedDate</v>
      </c>
      <c r="M231" s="93" t="s">
        <v>2917</v>
      </c>
      <c r="N231" s="271" t="s">
        <v>2918</v>
      </c>
      <c r="O231" s="272"/>
      <c r="P231" s="271"/>
      <c r="Q231" s="271"/>
      <c r="R231" s="271"/>
      <c r="S231" s="271"/>
      <c r="T231" s="271"/>
      <c r="U231" s="271"/>
      <c r="V231" s="271"/>
      <c r="W231" s="271"/>
      <c r="X231" s="271"/>
      <c r="Y231" s="271"/>
      <c r="Z231" s="271"/>
      <c r="AA231" s="271"/>
      <c r="AB231" s="271"/>
      <c r="AC231" s="104"/>
      <c r="AD231" s="104"/>
      <c r="AE231" s="104"/>
      <c r="AF231" s="79"/>
      <c r="AG231" s="79"/>
      <c r="AH231" s="104"/>
      <c r="AI231" s="105" t="s">
        <v>2916</v>
      </c>
      <c r="AJ231" s="104"/>
      <c r="AK231" s="104"/>
      <c r="AL231" s="105" t="s">
        <v>2916</v>
      </c>
      <c r="AM231" s="104"/>
      <c r="AN231" s="104"/>
      <c r="AO231" s="104"/>
      <c r="AP231" s="104"/>
      <c r="AQ231" s="104"/>
      <c r="AR231" s="104"/>
      <c r="AS231" s="104"/>
      <c r="AT231" s="104"/>
    </row>
    <row r="232" customFormat="false" ht="15" hidden="false" customHeight="true" outlineLevel="0" collapsed="false">
      <c r="A232" s="51" t="str">
        <f aca="false">IF(ISERROR(VLOOKUP($L232,'nCino | Field Mappings'!$C:$M,1,FALSE())), "No", "Yes")</f>
        <v>Yes</v>
      </c>
      <c r="D232" s="79" t="n">
        <v>3</v>
      </c>
      <c r="E232" s="93" t="s">
        <v>2912</v>
      </c>
      <c r="F232" s="267" t="s">
        <v>2952</v>
      </c>
      <c r="G232" s="268" t="s">
        <v>3129</v>
      </c>
      <c r="H232" s="269" t="s">
        <v>57</v>
      </c>
      <c r="I232" s="270" t="s">
        <v>56</v>
      </c>
      <c r="J232" s="106" t="s">
        <v>2919</v>
      </c>
      <c r="K232" s="103" t="s">
        <v>147</v>
      </c>
      <c r="L232" s="104" t="str">
        <f aca="false">_xlfn.CONCAT(I232,".",K232)</f>
        <v>LLC_BI__Policy_Exception__c.CreatedById</v>
      </c>
      <c r="M232" s="109" t="s">
        <v>2920</v>
      </c>
      <c r="N232" s="104" t="s">
        <v>2921</v>
      </c>
      <c r="O232" s="104" t="n">
        <v>18</v>
      </c>
      <c r="P232" s="104"/>
      <c r="Q232" s="93"/>
      <c r="R232" s="93"/>
      <c r="S232" s="93"/>
      <c r="T232" s="93"/>
      <c r="U232" s="93"/>
      <c r="V232" s="93"/>
      <c r="W232" s="93"/>
      <c r="X232" s="93"/>
      <c r="Y232" s="93"/>
      <c r="Z232" s="93"/>
      <c r="AA232" s="93"/>
      <c r="AB232" s="93"/>
      <c r="AC232" s="93"/>
      <c r="AD232" s="104"/>
      <c r="AE232" s="104"/>
      <c r="AF232" s="79"/>
      <c r="AG232" s="79"/>
      <c r="AH232" s="104"/>
      <c r="AI232" s="105" t="s">
        <v>2916</v>
      </c>
      <c r="AJ232" s="104"/>
      <c r="AK232" s="104"/>
      <c r="AL232" s="105" t="s">
        <v>2916</v>
      </c>
      <c r="AM232" s="104"/>
      <c r="AN232" s="104"/>
      <c r="AO232" s="104"/>
      <c r="AP232" s="104"/>
      <c r="AQ232" s="104"/>
      <c r="AR232" s="104"/>
      <c r="AS232" s="104"/>
      <c r="AT232" s="104"/>
    </row>
    <row r="233" customFormat="false" ht="15" hidden="false" customHeight="true" outlineLevel="0" collapsed="false">
      <c r="A233" s="51" t="str">
        <f aca="false">IF(ISERROR(VLOOKUP($L233,'nCino | Field Mappings'!$C:$M,1,FALSE())), "No", "Yes")</f>
        <v>Yes</v>
      </c>
      <c r="D233" s="79" t="n">
        <v>4</v>
      </c>
      <c r="E233" s="93" t="s">
        <v>2912</v>
      </c>
      <c r="F233" s="267" t="s">
        <v>2952</v>
      </c>
      <c r="G233" s="268" t="s">
        <v>3129</v>
      </c>
      <c r="H233" s="269" t="s">
        <v>57</v>
      </c>
      <c r="I233" s="270" t="s">
        <v>56</v>
      </c>
      <c r="J233" s="106" t="s">
        <v>173</v>
      </c>
      <c r="K233" s="103" t="s">
        <v>172</v>
      </c>
      <c r="L233" s="104" t="str">
        <f aca="false">_xlfn.CONCAT(I233,".",K233)</f>
        <v>LLC_BI__Policy_Exception__c.LastModifiedDate</v>
      </c>
      <c r="M233" s="109" t="s">
        <v>2922</v>
      </c>
      <c r="N233" s="104" t="s">
        <v>2918</v>
      </c>
      <c r="O233" s="104"/>
      <c r="P233" s="104"/>
      <c r="Q233" s="93"/>
      <c r="R233" s="93"/>
      <c r="S233" s="93"/>
      <c r="T233" s="93"/>
      <c r="U233" s="93"/>
      <c r="V233" s="93"/>
      <c r="W233" s="93"/>
      <c r="X233" s="93"/>
      <c r="Y233" s="93"/>
      <c r="Z233" s="93"/>
      <c r="AA233" s="93"/>
      <c r="AB233" s="93"/>
      <c r="AC233" s="93"/>
      <c r="AD233" s="104"/>
      <c r="AE233" s="104"/>
      <c r="AF233" s="79"/>
      <c r="AG233" s="79"/>
      <c r="AH233" s="104"/>
      <c r="AI233" s="105" t="s">
        <v>2916</v>
      </c>
      <c r="AJ233" s="104"/>
      <c r="AK233" s="104"/>
      <c r="AL233" s="105" t="s">
        <v>2916</v>
      </c>
      <c r="AM233" s="104"/>
      <c r="AN233" s="104"/>
      <c r="AO233" s="104"/>
      <c r="AP233" s="104"/>
      <c r="AQ233" s="104"/>
      <c r="AR233" s="104"/>
      <c r="AS233" s="104"/>
      <c r="AT233" s="104"/>
    </row>
    <row r="234" customFormat="false" ht="15" hidden="false" customHeight="true" outlineLevel="0" collapsed="false">
      <c r="A234" s="51" t="str">
        <f aca="false">IF(ISERROR(VLOOKUP($L234,'nCino | Field Mappings'!$C:$M,1,FALSE())), "No", "Yes")</f>
        <v>Yes</v>
      </c>
      <c r="D234" s="79" t="n">
        <v>5</v>
      </c>
      <c r="E234" s="93" t="s">
        <v>2912</v>
      </c>
      <c r="F234" s="267" t="s">
        <v>2952</v>
      </c>
      <c r="G234" s="268" t="s">
        <v>3129</v>
      </c>
      <c r="H234" s="269" t="s">
        <v>57</v>
      </c>
      <c r="I234" s="270" t="s">
        <v>56</v>
      </c>
      <c r="J234" s="106" t="s">
        <v>2923</v>
      </c>
      <c r="K234" s="103" t="s">
        <v>169</v>
      </c>
      <c r="L234" s="104" t="str">
        <f aca="false">_xlfn.CONCAT(I234,".",K234)</f>
        <v>LLC_BI__Policy_Exception__c.LastModifiedById</v>
      </c>
      <c r="M234" s="109" t="s">
        <v>2924</v>
      </c>
      <c r="N234" s="104" t="s">
        <v>2921</v>
      </c>
      <c r="O234" s="104" t="n">
        <v>18</v>
      </c>
      <c r="P234" s="104"/>
      <c r="Q234" s="93"/>
      <c r="R234" s="93"/>
      <c r="S234" s="93"/>
      <c r="T234" s="93"/>
      <c r="U234" s="93"/>
      <c r="V234" s="93"/>
      <c r="W234" s="93"/>
      <c r="X234" s="93"/>
      <c r="Y234" s="93"/>
      <c r="Z234" s="93"/>
      <c r="AA234" s="93"/>
      <c r="AB234" s="93"/>
      <c r="AC234" s="93"/>
      <c r="AD234" s="104"/>
      <c r="AE234" s="104"/>
      <c r="AF234" s="79"/>
      <c r="AG234" s="79"/>
      <c r="AH234" s="104"/>
      <c r="AI234" s="105" t="s">
        <v>2916</v>
      </c>
      <c r="AJ234" s="104"/>
      <c r="AK234" s="104"/>
      <c r="AL234" s="105" t="s">
        <v>2916</v>
      </c>
      <c r="AM234" s="104"/>
      <c r="AN234" s="104"/>
      <c r="AO234" s="104"/>
      <c r="AP234" s="104"/>
      <c r="AQ234" s="104"/>
      <c r="AR234" s="104"/>
      <c r="AS234" s="104"/>
      <c r="AT234" s="104"/>
    </row>
    <row r="235" customFormat="false" ht="15" hidden="false" customHeight="true" outlineLevel="0" collapsed="false">
      <c r="A235" s="51" t="str">
        <f aca="false">IF(ISERROR(VLOOKUP($L235,'nCino | Field Mappings'!$C:$M,1,FALSE())), "No", "Yes")</f>
        <v>Yes</v>
      </c>
      <c r="D235" s="79" t="n">
        <v>6</v>
      </c>
      <c r="E235" s="104"/>
      <c r="F235" s="267" t="s">
        <v>2952</v>
      </c>
      <c r="G235" s="268" t="s">
        <v>3129</v>
      </c>
      <c r="H235" s="269" t="s">
        <v>57</v>
      </c>
      <c r="I235" s="270" t="s">
        <v>56</v>
      </c>
      <c r="J235" s="273" t="s">
        <v>2927</v>
      </c>
      <c r="K235" s="191" t="s">
        <v>155</v>
      </c>
      <c r="L235" s="104" t="str">
        <f aca="false">_xlfn.CONCAT(I235,".",K235)</f>
        <v>LLC_BI__Policy_Exception__c.CurrencyIsoCode</v>
      </c>
      <c r="M235" s="109" t="s">
        <v>2928</v>
      </c>
      <c r="N235" s="104" t="s">
        <v>2929</v>
      </c>
      <c r="O235" s="104" t="s">
        <v>2930</v>
      </c>
      <c r="P235" s="47"/>
      <c r="Q235" s="274"/>
      <c r="R235" s="274"/>
      <c r="S235" s="274"/>
      <c r="T235" s="274"/>
      <c r="U235" s="274"/>
      <c r="V235" s="274"/>
      <c r="W235" s="274"/>
      <c r="X235" s="274"/>
      <c r="Y235" s="274"/>
      <c r="Z235" s="274"/>
      <c r="AA235" s="274"/>
      <c r="AB235" s="274"/>
      <c r="AC235" s="274"/>
      <c r="AD235" s="47"/>
      <c r="AE235" s="47"/>
      <c r="AF235" s="79"/>
      <c r="AG235" s="79"/>
      <c r="AH235" s="47"/>
      <c r="AI235" s="105" t="s">
        <v>2916</v>
      </c>
      <c r="AJ235" s="104"/>
      <c r="AK235" s="104"/>
      <c r="AL235" s="105" t="s">
        <v>2916</v>
      </c>
      <c r="AM235" s="104"/>
      <c r="AN235" s="104"/>
      <c r="AO235" s="104"/>
      <c r="AP235" s="104"/>
      <c r="AQ235" s="104"/>
      <c r="AR235" s="104"/>
      <c r="AS235" s="104"/>
      <c r="AT235" s="104"/>
    </row>
    <row r="236" customFormat="false" ht="15" hidden="false" customHeight="true" outlineLevel="0" collapsed="false">
      <c r="A236" s="51" t="str">
        <f aca="false">IF(ISERROR(VLOOKUP($L236,'nCino | Field Mappings'!$C:$M,1,FALSE())), "No", "Yes")</f>
        <v>Yes</v>
      </c>
      <c r="D236" s="79" t="n">
        <v>7</v>
      </c>
      <c r="E236" s="104"/>
      <c r="F236" s="267" t="s">
        <v>2952</v>
      </c>
      <c r="G236" s="268" t="s">
        <v>3129</v>
      </c>
      <c r="H236" s="269" t="s">
        <v>57</v>
      </c>
      <c r="I236" s="270" t="s">
        <v>56</v>
      </c>
      <c r="J236" s="106" t="s">
        <v>1938</v>
      </c>
      <c r="K236" s="277" t="s">
        <v>1937</v>
      </c>
      <c r="L236" s="104" t="str">
        <f aca="false">_xlfn.CONCAT(I236,".",K236)</f>
        <v>LLC_BI__Policy_Exception__c.LLC_BI__Code__c</v>
      </c>
      <c r="M236" s="276" t="s">
        <v>3191</v>
      </c>
      <c r="N236" s="277" t="s">
        <v>2926</v>
      </c>
      <c r="O236" s="110" t="n">
        <v>50</v>
      </c>
      <c r="P236" s="47" t="n">
        <v>2</v>
      </c>
      <c r="Q236" s="274"/>
      <c r="R236" s="274"/>
      <c r="S236" s="274"/>
      <c r="T236" s="274"/>
      <c r="U236" s="274"/>
      <c r="V236" s="274"/>
      <c r="W236" s="274"/>
      <c r="X236" s="274"/>
      <c r="Y236" s="274"/>
      <c r="Z236" s="274"/>
      <c r="AA236" s="274"/>
      <c r="AB236" s="274"/>
      <c r="AC236" s="274"/>
      <c r="AD236" s="47"/>
      <c r="AE236" s="47"/>
      <c r="AF236" s="79"/>
      <c r="AG236" s="79"/>
      <c r="AH236" s="47"/>
      <c r="AI236" s="105" t="s">
        <v>2916</v>
      </c>
      <c r="AJ236" s="104"/>
      <c r="AK236" s="104"/>
      <c r="AL236" s="105" t="s">
        <v>2916</v>
      </c>
      <c r="AM236" s="104"/>
      <c r="AN236" s="104"/>
      <c r="AO236" s="104"/>
      <c r="AP236" s="104"/>
      <c r="AQ236" s="104"/>
      <c r="AR236" s="104"/>
      <c r="AS236" s="104"/>
      <c r="AT236" s="104"/>
    </row>
    <row r="237" customFormat="false" ht="15" hidden="false" customHeight="true" outlineLevel="0" collapsed="false">
      <c r="A237" s="51" t="str">
        <f aca="false">IF(ISERROR(VLOOKUP($L237,'nCino | Field Mappings'!$C:$M,1,FALSE())), "No", "Yes")</f>
        <v>Yes</v>
      </c>
      <c r="D237" s="79" t="n">
        <v>8</v>
      </c>
      <c r="E237" s="104"/>
      <c r="F237" s="267" t="s">
        <v>2952</v>
      </c>
      <c r="G237" s="268" t="s">
        <v>3129</v>
      </c>
      <c r="H237" s="269" t="s">
        <v>57</v>
      </c>
      <c r="I237" s="270" t="s">
        <v>56</v>
      </c>
      <c r="J237" s="106" t="s">
        <v>1941</v>
      </c>
      <c r="K237" s="277" t="s">
        <v>1940</v>
      </c>
      <c r="L237" s="271" t="str">
        <f aca="false">_xlfn.CONCAT(I237,".",K237)</f>
        <v>LLC_BI__Policy_Exception__c.LLC_BI__Collateral_Mgmt__c</v>
      </c>
      <c r="M237" s="276" t="s">
        <v>3192</v>
      </c>
      <c r="N237" s="277" t="s">
        <v>3193</v>
      </c>
      <c r="O237" s="110" t="n">
        <v>18</v>
      </c>
      <c r="P237" s="47" t="n">
        <v>2</v>
      </c>
      <c r="Q237" s="274"/>
      <c r="R237" s="274"/>
      <c r="S237" s="274"/>
      <c r="T237" s="274"/>
      <c r="U237" s="274"/>
      <c r="V237" s="274"/>
      <c r="W237" s="274"/>
      <c r="X237" s="274"/>
      <c r="Y237" s="274"/>
      <c r="Z237" s="274"/>
      <c r="AA237" s="274"/>
      <c r="AB237" s="274"/>
      <c r="AC237" s="274"/>
      <c r="AD237" s="47"/>
      <c r="AE237" s="47"/>
      <c r="AF237" s="79"/>
      <c r="AG237" s="79"/>
      <c r="AH237" s="47"/>
      <c r="AI237" s="105" t="s">
        <v>2916</v>
      </c>
      <c r="AJ237" s="104"/>
      <c r="AK237" s="104"/>
      <c r="AL237" s="105" t="s">
        <v>2916</v>
      </c>
      <c r="AM237" s="104"/>
      <c r="AN237" s="104"/>
      <c r="AO237" s="104"/>
      <c r="AP237" s="104"/>
      <c r="AQ237" s="104"/>
      <c r="AR237" s="104"/>
      <c r="AS237" s="104"/>
      <c r="AT237" s="104"/>
    </row>
    <row r="238" customFormat="false" ht="15" hidden="false" customHeight="true" outlineLevel="0" collapsed="false">
      <c r="A238" s="51" t="str">
        <f aca="false">IF(ISERROR(VLOOKUP($L238,'nCino | Field Mappings'!$C:$M,1,FALSE())), "No", "Yes")</f>
        <v>Yes</v>
      </c>
      <c r="D238" s="79" t="n">
        <v>9</v>
      </c>
      <c r="E238" s="104"/>
      <c r="F238" s="267" t="s">
        <v>2952</v>
      </c>
      <c r="G238" s="268" t="s">
        <v>3129</v>
      </c>
      <c r="H238" s="269" t="s">
        <v>57</v>
      </c>
      <c r="I238" s="270" t="s">
        <v>56</v>
      </c>
      <c r="J238" s="106" t="s">
        <v>1945</v>
      </c>
      <c r="K238" s="275" t="s">
        <v>1944</v>
      </c>
      <c r="L238" s="104" t="str">
        <f aca="false">_xlfn.CONCAT(I238,".",K238)</f>
        <v>LLC_BI__Policy_Exception__c.LLC_BI__Covenant_Mgmt__c</v>
      </c>
      <c r="M238" s="276" t="s">
        <v>3194</v>
      </c>
      <c r="N238" s="277" t="s">
        <v>3195</v>
      </c>
      <c r="O238" s="278" t="n">
        <v>18</v>
      </c>
      <c r="P238" s="47"/>
      <c r="Q238" s="274"/>
      <c r="R238" s="274"/>
      <c r="S238" s="274"/>
      <c r="T238" s="274"/>
      <c r="U238" s="274"/>
      <c r="V238" s="274"/>
      <c r="W238" s="274"/>
      <c r="X238" s="274"/>
      <c r="Y238" s="274"/>
      <c r="Z238" s="274"/>
      <c r="AA238" s="274"/>
      <c r="AB238" s="274"/>
      <c r="AC238" s="274"/>
      <c r="AD238" s="47"/>
      <c r="AE238" s="47"/>
      <c r="AF238" s="79"/>
      <c r="AG238" s="79"/>
      <c r="AH238" s="47"/>
      <c r="AI238" s="105" t="s">
        <v>2916</v>
      </c>
      <c r="AJ238" s="104"/>
      <c r="AK238" s="104"/>
      <c r="AL238" s="105" t="s">
        <v>2916</v>
      </c>
      <c r="AM238" s="104"/>
      <c r="AN238" s="104"/>
      <c r="AO238" s="104"/>
      <c r="AP238" s="104"/>
      <c r="AQ238" s="104"/>
      <c r="AR238" s="104"/>
      <c r="AS238" s="104"/>
      <c r="AT238" s="104"/>
    </row>
    <row r="239" customFormat="false" ht="15" hidden="false" customHeight="true" outlineLevel="0" collapsed="false">
      <c r="A239" s="51" t="str">
        <f aca="false">IF(ISERROR(VLOOKUP($L239,'nCino | Field Mappings'!$C:$M,1,FALSE())), "No", "Yes")</f>
        <v>Yes</v>
      </c>
      <c r="D239" s="79" t="n">
        <v>10</v>
      </c>
      <c r="E239" s="104"/>
      <c r="F239" s="267" t="s">
        <v>2952</v>
      </c>
      <c r="G239" s="268" t="s">
        <v>3129</v>
      </c>
      <c r="H239" s="269" t="s">
        <v>57</v>
      </c>
      <c r="I239" s="270" t="s">
        <v>56</v>
      </c>
      <c r="J239" s="106" t="s">
        <v>1966</v>
      </c>
      <c r="K239" s="275" t="s">
        <v>1758</v>
      </c>
      <c r="L239" s="104" t="str">
        <f aca="false">_xlfn.CONCAT(I239,".",K239)</f>
        <v>LLC_BI__Policy_Exception__c.LLC_BI__Status__c</v>
      </c>
      <c r="M239" s="284" t="s">
        <v>3196</v>
      </c>
      <c r="N239" s="277" t="s">
        <v>2929</v>
      </c>
      <c r="O239" s="104" t="s">
        <v>2930</v>
      </c>
      <c r="P239" s="47"/>
      <c r="Q239" s="274"/>
      <c r="R239" s="274"/>
      <c r="S239" s="274"/>
      <c r="T239" s="274"/>
      <c r="U239" s="274"/>
      <c r="V239" s="274"/>
      <c r="W239" s="274"/>
      <c r="X239" s="274"/>
      <c r="Y239" s="274"/>
      <c r="Z239" s="274"/>
      <c r="AA239" s="274"/>
      <c r="AB239" s="274"/>
      <c r="AC239" s="274"/>
      <c r="AD239" s="47"/>
      <c r="AE239" s="47"/>
      <c r="AF239" s="79"/>
      <c r="AG239" s="79"/>
      <c r="AH239" s="47"/>
      <c r="AI239" s="105" t="s">
        <v>2916</v>
      </c>
      <c r="AJ239" s="104"/>
      <c r="AK239" s="104"/>
      <c r="AL239" s="105" t="s">
        <v>2916</v>
      </c>
      <c r="AM239" s="279"/>
      <c r="AN239" s="279"/>
      <c r="AO239" s="104"/>
      <c r="AP239" s="104"/>
      <c r="AQ239" s="104"/>
      <c r="AR239" s="104"/>
      <c r="AS239" s="104"/>
      <c r="AT239" s="104"/>
    </row>
    <row r="240" customFormat="false" ht="15" hidden="false" customHeight="true" outlineLevel="0" collapsed="false">
      <c r="A240" s="51" t="str">
        <f aca="false">IF(ISERROR(VLOOKUP($L240,'nCino | Field Mappings'!$C:$M,1,FALSE())), "No", "Yes")</f>
        <v>Yes</v>
      </c>
      <c r="D240" s="79" t="n">
        <v>11</v>
      </c>
      <c r="E240" s="104"/>
      <c r="F240" s="267" t="s">
        <v>2952</v>
      </c>
      <c r="G240" s="268" t="s">
        <v>3129</v>
      </c>
      <c r="H240" s="269" t="s">
        <v>57</v>
      </c>
      <c r="I240" s="270" t="s">
        <v>56</v>
      </c>
      <c r="J240" s="106" t="s">
        <v>1935</v>
      </c>
      <c r="K240" s="277" t="s">
        <v>1934</v>
      </c>
      <c r="L240" s="104" t="str">
        <f aca="false">_xlfn.CONCAT(I240,".",K240)</f>
        <v>LLC_BI__Policy_Exception__c.LLC_BI__Automatically_Added__c</v>
      </c>
      <c r="M240" s="276" t="s">
        <v>3197</v>
      </c>
      <c r="N240" s="277" t="s">
        <v>3007</v>
      </c>
      <c r="O240" s="104" t="s">
        <v>3008</v>
      </c>
      <c r="P240" s="47"/>
      <c r="Q240" s="274"/>
      <c r="R240" s="274"/>
      <c r="S240" s="274"/>
      <c r="T240" s="274"/>
      <c r="U240" s="274"/>
      <c r="V240" s="274"/>
      <c r="W240" s="274"/>
      <c r="X240" s="274"/>
      <c r="Y240" s="274"/>
      <c r="Z240" s="274"/>
      <c r="AA240" s="274"/>
      <c r="AB240" s="274"/>
      <c r="AC240" s="274"/>
      <c r="AD240" s="47"/>
      <c r="AE240" s="47"/>
      <c r="AF240" s="79"/>
      <c r="AG240" s="79"/>
      <c r="AH240" s="47"/>
      <c r="AI240" s="105" t="s">
        <v>2916</v>
      </c>
      <c r="AJ240" s="104"/>
      <c r="AK240" s="104"/>
      <c r="AL240" s="105" t="s">
        <v>2916</v>
      </c>
      <c r="AM240" s="104"/>
      <c r="AN240" s="104"/>
      <c r="AO240" s="104"/>
      <c r="AP240" s="104"/>
      <c r="AQ240" s="104"/>
      <c r="AR240" s="104"/>
      <c r="AS240" s="104"/>
      <c r="AT240" s="104"/>
    </row>
    <row r="241" customFormat="false" ht="15" hidden="false" customHeight="true" outlineLevel="0" collapsed="false">
      <c r="A241" s="51" t="str">
        <f aca="false">IF(ISERROR(VLOOKUP($L241,'nCino | Field Mappings'!$C:$M,1,FALSE())), "No", "Yes")</f>
        <v>Yes</v>
      </c>
      <c r="D241" s="79" t="n">
        <v>12</v>
      </c>
      <c r="E241" s="93"/>
      <c r="F241" s="267" t="s">
        <v>2952</v>
      </c>
      <c r="G241" s="268" t="s">
        <v>3129</v>
      </c>
      <c r="H241" s="269" t="s">
        <v>57</v>
      </c>
      <c r="I241" s="270" t="s">
        <v>56</v>
      </c>
      <c r="J241" s="106" t="s">
        <v>1920</v>
      </c>
      <c r="K241" s="277" t="s">
        <v>1919</v>
      </c>
      <c r="L241" s="104" t="str">
        <f aca="false">_xlfn.CONCAT(I241,".",K241)</f>
        <v>LLC_BI__Policy_Exception__c.CCS_LBG_Entity__c</v>
      </c>
      <c r="M241" s="104" t="s">
        <v>3198</v>
      </c>
      <c r="N241" s="277" t="s">
        <v>2929</v>
      </c>
      <c r="O241" s="104" t="s">
        <v>2930</v>
      </c>
      <c r="P241" s="47"/>
      <c r="Q241" s="274"/>
      <c r="R241" s="274"/>
      <c r="S241" s="274"/>
      <c r="T241" s="274"/>
      <c r="U241" s="274"/>
      <c r="V241" s="274"/>
      <c r="W241" s="274"/>
      <c r="X241" s="274"/>
      <c r="Y241" s="274"/>
      <c r="Z241" s="274"/>
      <c r="AA241" s="274"/>
      <c r="AB241" s="274"/>
      <c r="AC241" s="274"/>
      <c r="AD241" s="47"/>
      <c r="AE241" s="47"/>
      <c r="AF241" s="79"/>
      <c r="AG241" s="79"/>
      <c r="AH241" s="47"/>
      <c r="AI241" s="105" t="s">
        <v>2916</v>
      </c>
      <c r="AJ241" s="104"/>
      <c r="AK241" s="104"/>
      <c r="AL241" s="105" t="s">
        <v>2916</v>
      </c>
      <c r="AM241" s="104"/>
      <c r="AN241" s="104"/>
      <c r="AO241" s="104"/>
      <c r="AP241" s="104"/>
      <c r="AQ241" s="104"/>
      <c r="AR241" s="104"/>
      <c r="AS241" s="104"/>
      <c r="AT241" s="104"/>
    </row>
    <row r="242" customFormat="false" ht="15" hidden="false" customHeight="true" outlineLevel="0" collapsed="false">
      <c r="A242" s="51" t="str">
        <f aca="false">IF(ISERROR(VLOOKUP($L242,'nCino | Field Mappings'!$C:$M,1,FALSE())), "No", "Yes")</f>
        <v>Yes</v>
      </c>
      <c r="D242" s="79" t="n">
        <v>13</v>
      </c>
      <c r="E242" s="104" t="s">
        <v>2970</v>
      </c>
      <c r="F242" s="267" t="s">
        <v>2952</v>
      </c>
      <c r="G242" s="268" t="s">
        <v>3129</v>
      </c>
      <c r="H242" s="269" t="s">
        <v>57</v>
      </c>
      <c r="I242" s="270" t="s">
        <v>56</v>
      </c>
      <c r="J242" s="106" t="s">
        <v>1920</v>
      </c>
      <c r="K242" s="277" t="s">
        <v>1922</v>
      </c>
      <c r="L242" s="104" t="str">
        <f aca="false">_xlfn.CONCAT(I242,".",K242)</f>
        <v>LLC_BI__Policy_Exception__c.CCS_LBG_Entity_Facility__c</v>
      </c>
      <c r="M242" s="104" t="s">
        <v>3199</v>
      </c>
      <c r="N242" s="277" t="s">
        <v>3200</v>
      </c>
      <c r="O242" s="110" t="n">
        <v>1300</v>
      </c>
      <c r="P242" s="47" t="n">
        <v>2</v>
      </c>
      <c r="Q242" s="274"/>
      <c r="R242" s="274"/>
      <c r="S242" s="274"/>
      <c r="T242" s="274"/>
      <c r="U242" s="274"/>
      <c r="V242" s="274"/>
      <c r="W242" s="274"/>
      <c r="X242" s="274"/>
      <c r="Y242" s="274"/>
      <c r="Z242" s="274"/>
      <c r="AA242" s="274"/>
      <c r="AB242" s="274"/>
      <c r="AC242" s="274"/>
      <c r="AD242" s="47"/>
      <c r="AE242" s="47"/>
      <c r="AF242" s="79"/>
      <c r="AG242" s="79"/>
      <c r="AH242" s="47"/>
      <c r="AI242" s="105" t="s">
        <v>2916</v>
      </c>
      <c r="AJ242" s="104"/>
      <c r="AK242" s="104"/>
      <c r="AL242" s="105" t="s">
        <v>2916</v>
      </c>
      <c r="AM242" s="104"/>
      <c r="AN242" s="104"/>
      <c r="AO242" s="104"/>
      <c r="AP242" s="104"/>
      <c r="AQ242" s="104"/>
      <c r="AR242" s="104"/>
      <c r="AS242" s="104"/>
      <c r="AT242" s="104"/>
    </row>
    <row r="243" customFormat="false" ht="15" hidden="false" customHeight="true" outlineLevel="0" collapsed="false">
      <c r="A243" s="51" t="str">
        <f aca="false">IF(ISERROR(VLOOKUP($L243,'nCino | Field Mappings'!$C:$M,1,FALSE())), "No", "Yes")</f>
        <v>Yes</v>
      </c>
      <c r="D243" s="79" t="n">
        <v>14</v>
      </c>
      <c r="E243" s="79"/>
      <c r="F243" s="267" t="s">
        <v>2952</v>
      </c>
      <c r="G243" s="268" t="s">
        <v>3129</v>
      </c>
      <c r="H243" s="269" t="s">
        <v>57</v>
      </c>
      <c r="I243" s="270" t="s">
        <v>56</v>
      </c>
      <c r="J243" s="106" t="s">
        <v>374</v>
      </c>
      <c r="K243" s="277" t="s">
        <v>49</v>
      </c>
      <c r="L243" s="104" t="str">
        <f aca="false">_xlfn.CONCAT(I243,".",K243)</f>
        <v>LLC_BI__Policy_Exception__c.LLC_BI__Loan__c</v>
      </c>
      <c r="M243" s="104" t="s">
        <v>3201</v>
      </c>
      <c r="N243" s="277" t="s">
        <v>3202</v>
      </c>
      <c r="O243" s="278" t="n">
        <v>18</v>
      </c>
      <c r="P243" s="79"/>
      <c r="Q243" s="282"/>
      <c r="R243" s="282"/>
      <c r="S243" s="282"/>
      <c r="T243" s="282"/>
      <c r="U243" s="282"/>
      <c r="V243" s="282"/>
      <c r="W243" s="282"/>
      <c r="X243" s="282"/>
      <c r="Y243" s="282"/>
      <c r="Z243" s="282"/>
      <c r="AA243" s="282"/>
      <c r="AB243" s="282"/>
      <c r="AC243" s="282"/>
      <c r="AD243" s="79"/>
      <c r="AE243" s="79"/>
      <c r="AF243" s="79"/>
      <c r="AG243" s="79"/>
      <c r="AH243" s="79"/>
      <c r="AI243" s="105" t="s">
        <v>2916</v>
      </c>
      <c r="AJ243" s="79"/>
      <c r="AK243" s="79"/>
      <c r="AL243" s="105" t="s">
        <v>2916</v>
      </c>
      <c r="AM243" s="79"/>
      <c r="AN243" s="79"/>
      <c r="AO243" s="79"/>
      <c r="AP243" s="79"/>
      <c r="AQ243" s="79"/>
      <c r="AR243" s="79"/>
      <c r="AS243" s="79"/>
      <c r="AT243" s="79"/>
    </row>
    <row r="244" customFormat="false" ht="15" hidden="false" customHeight="true" outlineLevel="0" collapsed="false">
      <c r="A244" s="51" t="str">
        <f aca="false">IF(ISERROR(VLOOKUP($L244,'nCino | Field Mappings'!$C:$M,1,FALSE())), "No", "Yes")</f>
        <v>Yes</v>
      </c>
      <c r="D244" s="79" t="n">
        <v>15</v>
      </c>
      <c r="E244" s="104"/>
      <c r="F244" s="267" t="s">
        <v>2952</v>
      </c>
      <c r="G244" s="268" t="s">
        <v>3129</v>
      </c>
      <c r="H244" s="269" t="s">
        <v>57</v>
      </c>
      <c r="I244" s="285" t="s">
        <v>56</v>
      </c>
      <c r="J244" s="106" t="s">
        <v>1950</v>
      </c>
      <c r="K244" s="277" t="s">
        <v>1949</v>
      </c>
      <c r="L244" s="104" t="str">
        <f aca="false">_xlfn.CONCAT(I244,".",K244)</f>
        <v>LLC_BI__Policy_Exception__c.LLC_BI__Mitigation_Reason_1__c</v>
      </c>
      <c r="M244" s="104" t="s">
        <v>3203</v>
      </c>
      <c r="N244" s="277" t="s">
        <v>2926</v>
      </c>
      <c r="O244" s="110" t="n">
        <v>100</v>
      </c>
      <c r="P244" s="104"/>
      <c r="Q244" s="93"/>
      <c r="R244" s="93"/>
      <c r="S244" s="93"/>
      <c r="T244" s="93"/>
      <c r="U244" s="93"/>
      <c r="V244" s="93"/>
      <c r="W244" s="93"/>
      <c r="X244" s="93"/>
      <c r="Y244" s="93"/>
      <c r="Z244" s="93"/>
      <c r="AA244" s="93"/>
      <c r="AB244" s="93"/>
      <c r="AC244" s="93"/>
      <c r="AD244" s="104"/>
      <c r="AE244" s="104"/>
      <c r="AF244" s="79"/>
      <c r="AG244" s="79"/>
      <c r="AH244" s="104"/>
      <c r="AI244" s="105" t="s">
        <v>2916</v>
      </c>
      <c r="AJ244" s="104"/>
      <c r="AK244" s="104"/>
      <c r="AL244" s="105" t="s">
        <v>2916</v>
      </c>
      <c r="AM244" s="104"/>
      <c r="AN244" s="104"/>
      <c r="AO244" s="104"/>
      <c r="AP244" s="104"/>
      <c r="AQ244" s="104"/>
      <c r="AR244" s="104"/>
      <c r="AS244" s="104"/>
      <c r="AT244" s="104"/>
    </row>
    <row r="245" customFormat="false" ht="15" hidden="false" customHeight="true" outlineLevel="0" collapsed="false">
      <c r="A245" s="51" t="str">
        <f aca="false">IF(ISERROR(VLOOKUP($L245,'nCino | Field Mappings'!$C:$M,1,FALSE())), "No", "Yes")</f>
        <v>Yes</v>
      </c>
      <c r="D245" s="286" t="n">
        <v>16</v>
      </c>
      <c r="E245" s="287"/>
      <c r="F245" s="288" t="s">
        <v>2952</v>
      </c>
      <c r="G245" s="289" t="s">
        <v>3129</v>
      </c>
      <c r="H245" s="290" t="s">
        <v>57</v>
      </c>
      <c r="I245" s="291" t="s">
        <v>56</v>
      </c>
      <c r="J245" s="292" t="s">
        <v>1953</v>
      </c>
      <c r="K245" s="277" t="s">
        <v>1952</v>
      </c>
      <c r="L245" s="272" t="str">
        <f aca="false">_xlfn.CONCAT(I245,".",K245)</f>
        <v>LLC_BI__Policy_Exception__c.LLC_BI__Mitigation_Reason_2__c</v>
      </c>
      <c r="M245" s="104" t="s">
        <v>3204</v>
      </c>
      <c r="N245" s="277" t="s">
        <v>2926</v>
      </c>
      <c r="O245" s="183" t="n">
        <v>100</v>
      </c>
      <c r="P245" s="190" t="n">
        <v>2</v>
      </c>
      <c r="Q245" s="293"/>
      <c r="R245" s="293"/>
      <c r="S245" s="293"/>
      <c r="T245" s="293"/>
      <c r="U245" s="293"/>
      <c r="V245" s="293"/>
      <c r="W245" s="293"/>
      <c r="X245" s="293"/>
      <c r="Y245" s="293"/>
      <c r="Z245" s="293"/>
      <c r="AA245" s="293"/>
      <c r="AB245" s="293"/>
      <c r="AC245" s="294"/>
      <c r="AD245" s="271"/>
      <c r="AE245" s="271"/>
      <c r="AF245" s="271"/>
      <c r="AG245" s="226"/>
      <c r="AH245" s="271"/>
      <c r="AI245" s="105" t="s">
        <v>2916</v>
      </c>
      <c r="AJ245" s="271"/>
      <c r="AK245" s="271"/>
      <c r="AL245" s="105" t="s">
        <v>2916</v>
      </c>
      <c r="AM245" s="271"/>
      <c r="AN245" s="271"/>
      <c r="AO245" s="271"/>
      <c r="AP245" s="271"/>
      <c r="AQ245" s="271"/>
      <c r="AR245" s="271"/>
      <c r="AS245" s="271"/>
      <c r="AT245" s="271"/>
    </row>
    <row r="246" customFormat="false" ht="15" hidden="false" customHeight="true" outlineLevel="0" collapsed="false">
      <c r="A246" s="51" t="str">
        <f aca="false">IF(ISERROR(VLOOKUP($L246,'nCino | Field Mappings'!$C:$M,1,FALSE())), "No", "Yes")</f>
        <v>Yes</v>
      </c>
      <c r="D246" s="79" t="n">
        <v>17</v>
      </c>
      <c r="E246" s="103"/>
      <c r="F246" s="288" t="s">
        <v>2952</v>
      </c>
      <c r="G246" s="289" t="s">
        <v>3129</v>
      </c>
      <c r="H246" s="290" t="s">
        <v>57</v>
      </c>
      <c r="I246" s="291" t="s">
        <v>56</v>
      </c>
      <c r="J246" s="292" t="s">
        <v>1956</v>
      </c>
      <c r="K246" s="277" t="s">
        <v>1955</v>
      </c>
      <c r="L246" s="238" t="str">
        <f aca="false">_xlfn.CONCAT(I246,".",K246)</f>
        <v>LLC_BI__Policy_Exception__c.LLC_BI__Mitigation_Reason_3__c</v>
      </c>
      <c r="M246" s="104" t="s">
        <v>3205</v>
      </c>
      <c r="N246" s="277" t="s">
        <v>2926</v>
      </c>
      <c r="O246" s="183" t="n">
        <v>100</v>
      </c>
      <c r="P246" s="104"/>
      <c r="Q246" s="104"/>
      <c r="R246" s="104"/>
      <c r="S246" s="104"/>
      <c r="T246" s="104"/>
      <c r="U246" s="104"/>
      <c r="V246" s="104"/>
      <c r="W246" s="104"/>
      <c r="X246" s="104"/>
      <c r="Y246" s="104"/>
      <c r="Z246" s="104"/>
      <c r="AA246" s="104"/>
      <c r="AB246" s="104"/>
      <c r="AC246" s="104"/>
      <c r="AD246" s="104"/>
      <c r="AE246" s="104"/>
      <c r="AF246" s="104"/>
      <c r="AG246" s="104"/>
      <c r="AH246" s="104"/>
      <c r="AI246" s="105" t="s">
        <v>2916</v>
      </c>
      <c r="AJ246" s="104"/>
      <c r="AK246" s="104"/>
      <c r="AL246" s="105" t="s">
        <v>2916</v>
      </c>
      <c r="AM246" s="104"/>
      <c r="AN246" s="104"/>
      <c r="AO246" s="104"/>
      <c r="AP246" s="104"/>
      <c r="AQ246" s="104"/>
      <c r="AR246" s="104"/>
      <c r="AS246" s="104"/>
      <c r="AT246" s="104"/>
    </row>
    <row r="247" customFormat="false" ht="15" hidden="false" customHeight="true" outlineLevel="0" collapsed="false">
      <c r="A247" s="51" t="str">
        <f aca="false">IF(ISERROR(VLOOKUP($L247,'nCino | Field Mappings'!$C:$M,1,FALSE())), "No", "Yes")</f>
        <v>Yes</v>
      </c>
      <c r="D247" s="79" t="n">
        <v>18</v>
      </c>
      <c r="E247" s="103"/>
      <c r="F247" s="288" t="s">
        <v>2952</v>
      </c>
      <c r="G247" s="289" t="s">
        <v>3129</v>
      </c>
      <c r="H247" s="290" t="s">
        <v>57</v>
      </c>
      <c r="I247" s="291" t="s">
        <v>56</v>
      </c>
      <c r="J247" s="292" t="s">
        <v>2955</v>
      </c>
      <c r="K247" s="277" t="s">
        <v>1881</v>
      </c>
      <c r="L247" s="294" t="str">
        <f aca="false">_xlfn.CONCAT(I247,".",K247)</f>
        <v>LLC_BI__Policy_Exception__c.OwnerId</v>
      </c>
      <c r="M247" s="104"/>
      <c r="N247" s="277" t="s">
        <v>2957</v>
      </c>
      <c r="O247" s="104" t="n">
        <v>18</v>
      </c>
      <c r="P247" s="104"/>
      <c r="Q247" s="104"/>
      <c r="R247" s="104"/>
      <c r="S247" s="104"/>
      <c r="T247" s="104"/>
      <c r="U247" s="104"/>
      <c r="V247" s="104"/>
      <c r="W247" s="104"/>
      <c r="X247" s="104"/>
      <c r="Y247" s="104"/>
      <c r="Z247" s="104"/>
      <c r="AA247" s="104"/>
      <c r="AB247" s="104"/>
      <c r="AC247" s="104"/>
      <c r="AD247" s="104"/>
      <c r="AE247" s="104"/>
      <c r="AF247" s="104"/>
      <c r="AG247" s="104"/>
      <c r="AH247" s="104"/>
      <c r="AI247" s="105" t="s">
        <v>2916</v>
      </c>
      <c r="AJ247" s="104"/>
      <c r="AK247" s="104"/>
      <c r="AL247" s="105" t="s">
        <v>2916</v>
      </c>
      <c r="AM247" s="104"/>
      <c r="AN247" s="104"/>
      <c r="AO247" s="104"/>
      <c r="AP247" s="104"/>
      <c r="AQ247" s="104"/>
      <c r="AR247" s="104"/>
      <c r="AS247" s="104"/>
      <c r="AT247" s="104"/>
    </row>
    <row r="248" customFormat="false" ht="15" hidden="false" customHeight="true" outlineLevel="0" collapsed="false">
      <c r="A248" s="51" t="str">
        <f aca="false">IF(ISERROR(VLOOKUP($L248,'nCino | Field Mappings'!$C:$M,1,FALSE())), "No", "Yes")</f>
        <v>Yes</v>
      </c>
      <c r="D248" s="79" t="n">
        <v>19</v>
      </c>
      <c r="E248" s="93" t="s">
        <v>2912</v>
      </c>
      <c r="F248" s="288" t="s">
        <v>2952</v>
      </c>
      <c r="G248" s="289" t="s">
        <v>3129</v>
      </c>
      <c r="H248" s="290" t="s">
        <v>57</v>
      </c>
      <c r="I248" s="291" t="s">
        <v>56</v>
      </c>
      <c r="J248" s="292" t="s">
        <v>1971</v>
      </c>
      <c r="K248" s="277" t="s">
        <v>2</v>
      </c>
      <c r="L248" s="238" t="str">
        <f aca="false">_xlfn.CONCAT(I248,".",K248)</f>
        <v>LLC_BI__Policy_Exception__c.Name</v>
      </c>
      <c r="M248" s="104"/>
      <c r="N248" s="277" t="s">
        <v>2926</v>
      </c>
      <c r="O248" s="104" t="n">
        <v>80</v>
      </c>
      <c r="P248" s="104"/>
      <c r="Q248" s="104"/>
      <c r="R248" s="104"/>
      <c r="S248" s="104"/>
      <c r="T248" s="104"/>
      <c r="U248" s="104"/>
      <c r="V248" s="104"/>
      <c r="W248" s="104"/>
      <c r="X248" s="104"/>
      <c r="Y248" s="104"/>
      <c r="Z248" s="104"/>
      <c r="AA248" s="104"/>
      <c r="AB248" s="104"/>
      <c r="AC248" s="104"/>
      <c r="AD248" s="104"/>
      <c r="AE248" s="104"/>
      <c r="AF248" s="104"/>
      <c r="AG248" s="104"/>
      <c r="AH248" s="104"/>
      <c r="AI248" s="105" t="s">
        <v>2914</v>
      </c>
      <c r="AJ248" s="104"/>
      <c r="AK248" s="104"/>
      <c r="AL248" s="105" t="s">
        <v>2916</v>
      </c>
      <c r="AM248" s="104"/>
      <c r="AN248" s="104"/>
      <c r="AO248" s="104"/>
      <c r="AP248" s="104"/>
      <c r="AQ248" s="104"/>
      <c r="AR248" s="104"/>
      <c r="AS248" s="104"/>
      <c r="AT248" s="104"/>
    </row>
    <row r="249" customFormat="false" ht="15" hidden="false" customHeight="true" outlineLevel="0" collapsed="false">
      <c r="A249" s="51" t="str">
        <f aca="false">IF(ISERROR(VLOOKUP($L249,'nCino | Field Mappings'!$C:$M,1,FALSE())), "No", "Yes")</f>
        <v>Yes</v>
      </c>
      <c r="D249" s="286" t="n">
        <v>20</v>
      </c>
      <c r="E249" s="103"/>
      <c r="F249" s="288" t="s">
        <v>2952</v>
      </c>
      <c r="G249" s="289" t="s">
        <v>3129</v>
      </c>
      <c r="H249" s="290" t="s">
        <v>57</v>
      </c>
      <c r="I249" s="291" t="s">
        <v>56</v>
      </c>
      <c r="J249" s="292" t="s">
        <v>958</v>
      </c>
      <c r="K249" s="277" t="s">
        <v>1958</v>
      </c>
      <c r="L249" s="294" t="str">
        <f aca="false">_xlfn.CONCAT(I249,".",K249)</f>
        <v>LLC_BI__Policy_Exception__c.LLC_BI__Relationship__c</v>
      </c>
      <c r="M249" s="104" t="s">
        <v>3206</v>
      </c>
      <c r="N249" s="277" t="s">
        <v>3207</v>
      </c>
      <c r="O249" s="104" t="n">
        <v>18</v>
      </c>
      <c r="P249" s="104"/>
      <c r="Q249" s="104"/>
      <c r="R249" s="104"/>
      <c r="S249" s="104"/>
      <c r="T249" s="104"/>
      <c r="U249" s="104"/>
      <c r="V249" s="104"/>
      <c r="W249" s="104"/>
      <c r="X249" s="104"/>
      <c r="Y249" s="104"/>
      <c r="Z249" s="104"/>
      <c r="AA249" s="104"/>
      <c r="AB249" s="104"/>
      <c r="AC249" s="104"/>
      <c r="AD249" s="104"/>
      <c r="AE249" s="104"/>
      <c r="AF249" s="104"/>
      <c r="AG249" s="104"/>
      <c r="AH249" s="104"/>
      <c r="AI249" s="105" t="s">
        <v>2916</v>
      </c>
      <c r="AJ249" s="104"/>
      <c r="AK249" s="104"/>
      <c r="AL249" s="105" t="s">
        <v>2916</v>
      </c>
      <c r="AM249" s="104"/>
      <c r="AN249" s="104"/>
      <c r="AO249" s="104"/>
      <c r="AP249" s="104"/>
      <c r="AQ249" s="104"/>
      <c r="AR249" s="104"/>
      <c r="AS249" s="104"/>
      <c r="AT249" s="104"/>
    </row>
    <row r="250" customFormat="false" ht="15" hidden="false" customHeight="true" outlineLevel="0" collapsed="false">
      <c r="A250" s="51" t="str">
        <f aca="false">IF(ISERROR(VLOOKUP($L250,'nCino | Field Mappings'!$C:$M,1,FALSE())), "No", "Yes")</f>
        <v>Yes</v>
      </c>
      <c r="D250" s="79" t="n">
        <v>21</v>
      </c>
      <c r="E250" s="103"/>
      <c r="F250" s="288" t="s">
        <v>2952</v>
      </c>
      <c r="G250" s="289" t="s">
        <v>3129</v>
      </c>
      <c r="H250" s="290" t="s">
        <v>57</v>
      </c>
      <c r="I250" s="291" t="s">
        <v>56</v>
      </c>
      <c r="J250" s="292" t="s">
        <v>1975</v>
      </c>
      <c r="K250" s="277" t="s">
        <v>1974</v>
      </c>
      <c r="L250" s="238" t="str">
        <f aca="false">_xlfn.CONCAT(I250,".",K250)</f>
        <v>LLC_BI__Policy_Exception__c.RM_Mitigation_Comments__c</v>
      </c>
      <c r="M250" s="104" t="s">
        <v>1159</v>
      </c>
      <c r="N250" s="277" t="s">
        <v>3187</v>
      </c>
      <c r="O250" s="104" t="n">
        <v>32768</v>
      </c>
      <c r="P250" s="104"/>
      <c r="Q250" s="104"/>
      <c r="R250" s="104"/>
      <c r="S250" s="104"/>
      <c r="T250" s="104"/>
      <c r="U250" s="104"/>
      <c r="V250" s="104"/>
      <c r="W250" s="104"/>
      <c r="X250" s="104"/>
      <c r="Y250" s="104"/>
      <c r="Z250" s="104"/>
      <c r="AA250" s="104"/>
      <c r="AB250" s="104"/>
      <c r="AC250" s="104"/>
      <c r="AD250" s="104"/>
      <c r="AE250" s="104"/>
      <c r="AF250" s="104"/>
      <c r="AG250" s="104"/>
      <c r="AH250" s="104"/>
      <c r="AI250" s="105" t="s">
        <v>2916</v>
      </c>
      <c r="AJ250" s="104"/>
      <c r="AK250" s="104"/>
      <c r="AL250" s="105" t="s">
        <v>2916</v>
      </c>
      <c r="AM250" s="104"/>
      <c r="AN250" s="104"/>
      <c r="AO250" s="104"/>
      <c r="AP250" s="104"/>
      <c r="AQ250" s="104"/>
      <c r="AR250" s="104"/>
      <c r="AS250" s="104"/>
      <c r="AT250" s="104"/>
    </row>
    <row r="251" customFormat="false" ht="15" hidden="false" customHeight="true" outlineLevel="0" collapsed="false">
      <c r="A251" s="51" t="str">
        <f aca="false">IF(ISERROR(VLOOKUP($L251,'nCino | Field Mappings'!$C:$M,1,FALSE())), "No", "Yes")</f>
        <v>Yes</v>
      </c>
      <c r="D251" s="79" t="n">
        <v>22</v>
      </c>
      <c r="E251" s="103"/>
      <c r="F251" s="288" t="s">
        <v>2952</v>
      </c>
      <c r="G251" s="289" t="s">
        <v>3129</v>
      </c>
      <c r="H251" s="290" t="s">
        <v>57</v>
      </c>
      <c r="I251" s="291" t="s">
        <v>56</v>
      </c>
      <c r="J251" s="295" t="s">
        <v>1961</v>
      </c>
      <c r="K251" s="277" t="s">
        <v>1960</v>
      </c>
      <c r="L251" s="104" t="str">
        <f aca="false">_xlfn.CONCAT(I251,".",K251)</f>
        <v>LLC_BI__Policy_Exception__c.LLC_BI__Severity__c</v>
      </c>
      <c r="M251" s="104" t="s">
        <v>3208</v>
      </c>
      <c r="N251" s="277" t="s">
        <v>2926</v>
      </c>
      <c r="O251" s="104" t="n">
        <v>50</v>
      </c>
      <c r="P251" s="104"/>
      <c r="Q251" s="104"/>
      <c r="R251" s="104"/>
      <c r="S251" s="104"/>
      <c r="T251" s="104"/>
      <c r="U251" s="104"/>
      <c r="V251" s="104"/>
      <c r="W251" s="104"/>
      <c r="X251" s="104"/>
      <c r="Y251" s="104"/>
      <c r="Z251" s="104"/>
      <c r="AA251" s="104"/>
      <c r="AB251" s="104"/>
      <c r="AC251" s="104"/>
      <c r="AD251" s="104"/>
      <c r="AE251" s="104"/>
      <c r="AF251" s="104"/>
      <c r="AG251" s="104"/>
      <c r="AH251" s="104"/>
      <c r="AI251" s="105" t="s">
        <v>2916</v>
      </c>
      <c r="AJ251" s="104"/>
      <c r="AK251" s="104"/>
      <c r="AL251" s="105" t="s">
        <v>2916</v>
      </c>
      <c r="AM251" s="104"/>
      <c r="AN251" s="104"/>
      <c r="AO251" s="104"/>
      <c r="AP251" s="104"/>
      <c r="AQ251" s="104"/>
      <c r="AR251" s="104"/>
      <c r="AS251" s="104"/>
      <c r="AT251" s="104"/>
    </row>
    <row r="252" customFormat="false" ht="15" hidden="false" customHeight="true" outlineLevel="0" collapsed="false">
      <c r="A252" s="51" t="str">
        <f aca="false">IF(ISERROR(VLOOKUP($L252,'nCino | Field Mappings'!$C:$M,1,FALSE())), "No", "Yes")</f>
        <v>Yes</v>
      </c>
      <c r="D252" s="79" t="n">
        <v>23</v>
      </c>
      <c r="E252" s="103"/>
      <c r="F252" s="288" t="s">
        <v>2952</v>
      </c>
      <c r="G252" s="289" t="s">
        <v>3129</v>
      </c>
      <c r="H252" s="290" t="s">
        <v>57</v>
      </c>
      <c r="I252" s="291" t="s">
        <v>56</v>
      </c>
      <c r="J252" s="295" t="s">
        <v>1964</v>
      </c>
      <c r="K252" s="277" t="s">
        <v>1963</v>
      </c>
      <c r="L252" s="104" t="str">
        <f aca="false">_xlfn.CONCAT(I252,".",K252)</f>
        <v>LLC_BI__Policy_Exception__c.LLC_BI__Severity_Value__c</v>
      </c>
      <c r="M252" s="104" t="s">
        <v>3209</v>
      </c>
      <c r="N252" s="277" t="s">
        <v>2948</v>
      </c>
      <c r="O252" s="104" t="n">
        <v>3</v>
      </c>
      <c r="P252" s="104" t="n">
        <v>2</v>
      </c>
      <c r="Q252" s="104"/>
      <c r="R252" s="104"/>
      <c r="S252" s="104"/>
      <c r="T252" s="104"/>
      <c r="U252" s="104"/>
      <c r="V252" s="104"/>
      <c r="W252" s="104"/>
      <c r="X252" s="104"/>
      <c r="Y252" s="104"/>
      <c r="Z252" s="104"/>
      <c r="AA252" s="104"/>
      <c r="AB252" s="104"/>
      <c r="AC252" s="104"/>
      <c r="AD252" s="104"/>
      <c r="AE252" s="104"/>
      <c r="AF252" s="104"/>
      <c r="AG252" s="104"/>
      <c r="AH252" s="104"/>
      <c r="AI252" s="105" t="s">
        <v>2916</v>
      </c>
      <c r="AJ252" s="104"/>
      <c r="AK252" s="104"/>
      <c r="AL252" s="105" t="s">
        <v>2916</v>
      </c>
      <c r="AM252" s="104"/>
      <c r="AN252" s="104"/>
      <c r="AO252" s="104"/>
      <c r="AP252" s="104"/>
      <c r="AQ252" s="104"/>
      <c r="AR252" s="104"/>
      <c r="AS252" s="104"/>
      <c r="AT252" s="104"/>
    </row>
    <row r="253" customFormat="false" ht="15" hidden="false" customHeight="true" outlineLevel="0" collapsed="false">
      <c r="A253" s="51" t="str">
        <f aca="false">IF(ISERROR(VLOOKUP($L253,'nCino | Field Mappings'!$C:$M,1,FALSE())), "No", "Yes")</f>
        <v>Yes</v>
      </c>
      <c r="D253" s="79" t="n">
        <v>24</v>
      </c>
      <c r="E253" s="104"/>
      <c r="F253" s="296" t="s">
        <v>2952</v>
      </c>
      <c r="G253" s="289" t="s">
        <v>3129</v>
      </c>
      <c r="H253" s="290" t="s">
        <v>57</v>
      </c>
      <c r="I253" s="291" t="s">
        <v>56</v>
      </c>
      <c r="J253" s="295" t="s">
        <v>1969</v>
      </c>
      <c r="K253" s="277" t="s">
        <v>1968</v>
      </c>
      <c r="L253" s="104" t="str">
        <f aca="false">_xlfn.CONCAT(I253,".",K253)</f>
        <v>LLC_BI__Policy_Exception__c.LLC_BI__Type__c</v>
      </c>
      <c r="M253" s="104" t="s">
        <v>3210</v>
      </c>
      <c r="N253" s="277" t="s">
        <v>2926</v>
      </c>
      <c r="O253" s="104" t="n">
        <v>255</v>
      </c>
      <c r="P253" s="104"/>
      <c r="Q253" s="104"/>
      <c r="R253" s="104"/>
      <c r="S253" s="104"/>
      <c r="T253" s="104"/>
      <c r="U253" s="104"/>
      <c r="V253" s="104"/>
      <c r="W253" s="104"/>
      <c r="X253" s="104"/>
      <c r="Y253" s="104"/>
      <c r="Z253" s="104"/>
      <c r="AA253" s="104"/>
      <c r="AB253" s="104"/>
      <c r="AC253" s="104"/>
      <c r="AD253" s="104"/>
      <c r="AE253" s="104"/>
      <c r="AF253" s="104"/>
      <c r="AG253" s="104"/>
      <c r="AH253" s="104"/>
      <c r="AI253" s="105" t="s">
        <v>2914</v>
      </c>
      <c r="AJ253" s="104"/>
      <c r="AK253" s="104"/>
      <c r="AL253" s="105" t="s">
        <v>2916</v>
      </c>
      <c r="AM253" s="104"/>
      <c r="AN253" s="104"/>
      <c r="AO253" s="104"/>
      <c r="AP253" s="104"/>
      <c r="AQ253" s="104"/>
      <c r="AR253" s="104"/>
      <c r="AS253" s="104"/>
      <c r="AT253" s="104"/>
    </row>
    <row r="254" customFormat="false" ht="15" hidden="false" customHeight="true" outlineLevel="0" collapsed="false">
      <c r="A254" s="51" t="str">
        <f aca="false">IF(ISERROR(VLOOKUP($L254,'nCino | Field Mappings'!$C:$M,1,FALSE())), "No", "Yes")</f>
        <v>Yes</v>
      </c>
      <c r="D254" s="79" t="n">
        <v>1</v>
      </c>
      <c r="E254" s="93" t="s">
        <v>2912</v>
      </c>
      <c r="F254" s="267" t="s">
        <v>2952</v>
      </c>
      <c r="G254" s="268" t="s">
        <v>3129</v>
      </c>
      <c r="H254" s="269" t="s">
        <v>59</v>
      </c>
      <c r="I254" s="297" t="s">
        <v>58</v>
      </c>
      <c r="J254" s="106" t="s">
        <v>158</v>
      </c>
      <c r="K254" s="104" t="s">
        <v>158</v>
      </c>
      <c r="L254" s="271" t="str">
        <f aca="false">_xlfn.CONCAT(I254,".",K254)</f>
        <v>LLC_BI__Policy_Exception_Mitigation_Reason__c.Id</v>
      </c>
      <c r="M254" s="104" t="s">
        <v>158</v>
      </c>
      <c r="N254" s="104" t="s">
        <v>158</v>
      </c>
      <c r="O254" s="109" t="n">
        <v>18</v>
      </c>
      <c r="P254" s="104"/>
      <c r="Q254" s="104"/>
      <c r="R254" s="104"/>
      <c r="S254" s="104"/>
      <c r="T254" s="104"/>
      <c r="U254" s="104"/>
      <c r="V254" s="104"/>
      <c r="W254" s="104"/>
      <c r="X254" s="104"/>
      <c r="Y254" s="104"/>
      <c r="Z254" s="104"/>
      <c r="AA254" s="104"/>
      <c r="AB254" s="104"/>
      <c r="AC254" s="104"/>
      <c r="AD254" s="104"/>
      <c r="AE254" s="104"/>
      <c r="AF254" s="79"/>
      <c r="AG254" s="79"/>
      <c r="AH254" s="104"/>
      <c r="AI254" s="105" t="s">
        <v>2916</v>
      </c>
      <c r="AJ254" s="104"/>
      <c r="AK254" s="104"/>
      <c r="AL254" s="105" t="s">
        <v>2916</v>
      </c>
      <c r="AM254" s="104"/>
      <c r="AN254" s="104"/>
      <c r="AO254" s="104"/>
      <c r="AP254" s="104"/>
      <c r="AQ254" s="104"/>
      <c r="AR254" s="104"/>
      <c r="AS254" s="104"/>
      <c r="AT254" s="104"/>
    </row>
    <row r="255" customFormat="false" ht="15" hidden="false" customHeight="true" outlineLevel="0" collapsed="false">
      <c r="A255" s="51" t="str">
        <f aca="false">IF(ISERROR(VLOOKUP($L255,'nCino | Field Mappings'!$C:$M,1,FALSE())), "No", "Yes")</f>
        <v>Yes</v>
      </c>
      <c r="D255" s="79" t="n">
        <v>2</v>
      </c>
      <c r="E255" s="93" t="s">
        <v>2912</v>
      </c>
      <c r="F255" s="267" t="s">
        <v>2952</v>
      </c>
      <c r="G255" s="268" t="s">
        <v>3129</v>
      </c>
      <c r="H255" s="269" t="s">
        <v>59</v>
      </c>
      <c r="I255" s="297" t="s">
        <v>58</v>
      </c>
      <c r="J255" s="106" t="s">
        <v>152</v>
      </c>
      <c r="K255" s="103" t="s">
        <v>151</v>
      </c>
      <c r="L255" s="104" t="str">
        <f aca="false">_xlfn.CONCAT(I255,".",K255)</f>
        <v>LLC_BI__Policy_Exception_Mitigation_Reason__c.CreatedDate</v>
      </c>
      <c r="M255" s="93" t="s">
        <v>2917</v>
      </c>
      <c r="N255" s="104" t="s">
        <v>2918</v>
      </c>
      <c r="O255" s="298"/>
      <c r="P255" s="271"/>
      <c r="Q255" s="271"/>
      <c r="R255" s="271"/>
      <c r="S255" s="271"/>
      <c r="T255" s="271"/>
      <c r="U255" s="271"/>
      <c r="V255" s="271"/>
      <c r="W255" s="271"/>
      <c r="X255" s="271"/>
      <c r="Y255" s="271"/>
      <c r="Z255" s="271"/>
      <c r="AA255" s="271"/>
      <c r="AB255" s="271"/>
      <c r="AC255" s="104"/>
      <c r="AD255" s="104"/>
      <c r="AE255" s="104"/>
      <c r="AF255" s="79"/>
      <c r="AG255" s="79"/>
      <c r="AH255" s="104"/>
      <c r="AI255" s="105" t="s">
        <v>2916</v>
      </c>
      <c r="AJ255" s="104"/>
      <c r="AK255" s="104"/>
      <c r="AL255" s="105" t="s">
        <v>2916</v>
      </c>
      <c r="AM255" s="104"/>
      <c r="AN255" s="104"/>
      <c r="AO255" s="104"/>
      <c r="AP255" s="104"/>
      <c r="AQ255" s="104"/>
      <c r="AR255" s="104"/>
      <c r="AS255" s="104"/>
      <c r="AT255" s="104"/>
    </row>
    <row r="256" customFormat="false" ht="15" hidden="false" customHeight="true" outlineLevel="0" collapsed="false">
      <c r="A256" s="51" t="str">
        <f aca="false">IF(ISERROR(VLOOKUP($L256,'nCino | Field Mappings'!$C:$M,1,FALSE())), "No", "Yes")</f>
        <v>Yes</v>
      </c>
      <c r="D256" s="79" t="n">
        <v>3</v>
      </c>
      <c r="E256" s="93" t="s">
        <v>2912</v>
      </c>
      <c r="F256" s="267" t="s">
        <v>2952</v>
      </c>
      <c r="G256" s="268" t="s">
        <v>3129</v>
      </c>
      <c r="H256" s="269" t="s">
        <v>59</v>
      </c>
      <c r="I256" s="297" t="s">
        <v>58</v>
      </c>
      <c r="J256" s="106" t="s">
        <v>2919</v>
      </c>
      <c r="K256" s="103" t="s">
        <v>147</v>
      </c>
      <c r="L256" s="104" t="str">
        <f aca="false">_xlfn.CONCAT(I256,".",K256)</f>
        <v>LLC_BI__Policy_Exception_Mitigation_Reason__c.CreatedById</v>
      </c>
      <c r="M256" s="93" t="s">
        <v>2920</v>
      </c>
      <c r="N256" s="104" t="s">
        <v>2921</v>
      </c>
      <c r="O256" s="93" t="n">
        <v>18</v>
      </c>
      <c r="P256" s="104"/>
      <c r="Q256" s="93"/>
      <c r="R256" s="93"/>
      <c r="S256" s="93"/>
      <c r="T256" s="93"/>
      <c r="U256" s="93"/>
      <c r="V256" s="93"/>
      <c r="W256" s="93"/>
      <c r="X256" s="93"/>
      <c r="Y256" s="93"/>
      <c r="Z256" s="93"/>
      <c r="AA256" s="93"/>
      <c r="AB256" s="93"/>
      <c r="AC256" s="93"/>
      <c r="AD256" s="104"/>
      <c r="AE256" s="104"/>
      <c r="AF256" s="79"/>
      <c r="AG256" s="79"/>
      <c r="AH256" s="104"/>
      <c r="AI256" s="105" t="s">
        <v>2916</v>
      </c>
      <c r="AJ256" s="104"/>
      <c r="AK256" s="104"/>
      <c r="AL256" s="105" t="s">
        <v>2916</v>
      </c>
      <c r="AM256" s="104"/>
      <c r="AN256" s="104"/>
      <c r="AO256" s="104"/>
      <c r="AP256" s="104"/>
      <c r="AQ256" s="104"/>
      <c r="AR256" s="104"/>
      <c r="AS256" s="104"/>
      <c r="AT256" s="104"/>
    </row>
    <row r="257" customFormat="false" ht="15" hidden="false" customHeight="true" outlineLevel="0" collapsed="false">
      <c r="A257" s="51" t="str">
        <f aca="false">IF(ISERROR(VLOOKUP($L257,'nCino | Field Mappings'!$C:$M,1,FALSE())), "No", "Yes")</f>
        <v>Yes</v>
      </c>
      <c r="D257" s="79" t="n">
        <v>4</v>
      </c>
      <c r="E257" s="93" t="s">
        <v>2912</v>
      </c>
      <c r="F257" s="267" t="s">
        <v>2952</v>
      </c>
      <c r="G257" s="268" t="s">
        <v>3129</v>
      </c>
      <c r="H257" s="269" t="s">
        <v>59</v>
      </c>
      <c r="I257" s="297" t="s">
        <v>58</v>
      </c>
      <c r="J257" s="106" t="s">
        <v>173</v>
      </c>
      <c r="K257" s="103" t="s">
        <v>172</v>
      </c>
      <c r="L257" s="104" t="str">
        <f aca="false">_xlfn.CONCAT(I257,".",K257)</f>
        <v>LLC_BI__Policy_Exception_Mitigation_Reason__c.LastModifiedDate</v>
      </c>
      <c r="M257" s="93" t="s">
        <v>2922</v>
      </c>
      <c r="N257" s="104" t="s">
        <v>2918</v>
      </c>
      <c r="O257" s="93"/>
      <c r="P257" s="104"/>
      <c r="Q257" s="93"/>
      <c r="R257" s="93"/>
      <c r="S257" s="93"/>
      <c r="T257" s="93"/>
      <c r="U257" s="93"/>
      <c r="V257" s="93"/>
      <c r="W257" s="93"/>
      <c r="X257" s="93"/>
      <c r="Y257" s="93"/>
      <c r="Z257" s="93"/>
      <c r="AA257" s="93"/>
      <c r="AB257" s="93"/>
      <c r="AC257" s="93"/>
      <c r="AD257" s="104"/>
      <c r="AE257" s="104"/>
      <c r="AF257" s="79"/>
      <c r="AG257" s="79"/>
      <c r="AH257" s="104"/>
      <c r="AI257" s="105" t="s">
        <v>2916</v>
      </c>
      <c r="AJ257" s="104"/>
      <c r="AK257" s="104"/>
      <c r="AL257" s="105" t="s">
        <v>2916</v>
      </c>
      <c r="AM257" s="104"/>
      <c r="AN257" s="104"/>
      <c r="AO257" s="104"/>
      <c r="AP257" s="104"/>
      <c r="AQ257" s="104"/>
      <c r="AR257" s="104"/>
      <c r="AS257" s="104"/>
      <c r="AT257" s="104"/>
    </row>
    <row r="258" customFormat="false" ht="15" hidden="false" customHeight="true" outlineLevel="0" collapsed="false">
      <c r="A258" s="51" t="str">
        <f aca="false">IF(ISERROR(VLOOKUP($L258,'nCino | Field Mappings'!$C:$M,1,FALSE())), "No", "Yes")</f>
        <v>Yes</v>
      </c>
      <c r="D258" s="79" t="n">
        <v>5</v>
      </c>
      <c r="E258" s="93" t="s">
        <v>2912</v>
      </c>
      <c r="F258" s="299" t="s">
        <v>2952</v>
      </c>
      <c r="G258" s="300" t="s">
        <v>3129</v>
      </c>
      <c r="H258" s="269" t="s">
        <v>59</v>
      </c>
      <c r="I258" s="297" t="s">
        <v>58</v>
      </c>
      <c r="J258" s="106" t="s">
        <v>2923</v>
      </c>
      <c r="K258" s="103" t="s">
        <v>169</v>
      </c>
      <c r="L258" s="104" t="str">
        <f aca="false">_xlfn.CONCAT(I258,".",K258)</f>
        <v>LLC_BI__Policy_Exception_Mitigation_Reason__c.LastModifiedById</v>
      </c>
      <c r="M258" s="93" t="s">
        <v>2924</v>
      </c>
      <c r="N258" s="104" t="s">
        <v>2921</v>
      </c>
      <c r="O258" s="93" t="n">
        <v>18</v>
      </c>
      <c r="P258" s="104"/>
      <c r="Q258" s="93"/>
      <c r="R258" s="93"/>
      <c r="S258" s="93"/>
      <c r="T258" s="93"/>
      <c r="U258" s="93"/>
      <c r="V258" s="93"/>
      <c r="W258" s="93"/>
      <c r="X258" s="93"/>
      <c r="Y258" s="93"/>
      <c r="Z258" s="93"/>
      <c r="AA258" s="93"/>
      <c r="AB258" s="93"/>
      <c r="AC258" s="93"/>
      <c r="AD258" s="104"/>
      <c r="AE258" s="104"/>
      <c r="AF258" s="79"/>
      <c r="AG258" s="79"/>
      <c r="AH258" s="104"/>
      <c r="AI258" s="105" t="s">
        <v>2916</v>
      </c>
      <c r="AJ258" s="104"/>
      <c r="AK258" s="104"/>
      <c r="AL258" s="105" t="s">
        <v>2916</v>
      </c>
      <c r="AM258" s="104"/>
      <c r="AN258" s="104"/>
      <c r="AO258" s="104"/>
      <c r="AP258" s="104"/>
      <c r="AQ258" s="104"/>
      <c r="AR258" s="104"/>
      <c r="AS258" s="104"/>
      <c r="AT258" s="104"/>
    </row>
    <row r="259" customFormat="false" ht="15" hidden="false" customHeight="true" outlineLevel="0" collapsed="false">
      <c r="A259" s="51" t="str">
        <f aca="false">IF(ISERROR(VLOOKUP($L259,'nCino | Field Mappings'!$C:$M,1,FALSE())), "No", "Yes")</f>
        <v>Yes</v>
      </c>
      <c r="D259" s="286" t="n">
        <v>6</v>
      </c>
      <c r="E259" s="191"/>
      <c r="F259" s="288" t="s">
        <v>2952</v>
      </c>
      <c r="G259" s="301" t="s">
        <v>3129</v>
      </c>
      <c r="H259" s="269" t="s">
        <v>59</v>
      </c>
      <c r="I259" s="297" t="s">
        <v>58</v>
      </c>
      <c r="J259" s="273" t="s">
        <v>2927</v>
      </c>
      <c r="K259" s="191" t="s">
        <v>155</v>
      </c>
      <c r="L259" s="104" t="str">
        <f aca="false">_xlfn.CONCAT(I259,".",K259)</f>
        <v>LLC_BI__Policy_Exception_Mitigation_Reason__c.CurrencyIsoCode</v>
      </c>
      <c r="M259" s="294" t="s">
        <v>2928</v>
      </c>
      <c r="N259" s="271" t="s">
        <v>2929</v>
      </c>
      <c r="O259" s="294" t="s">
        <v>2930</v>
      </c>
      <c r="P259" s="190"/>
      <c r="Q259" s="293"/>
      <c r="R259" s="293"/>
      <c r="S259" s="293"/>
      <c r="T259" s="293"/>
      <c r="U259" s="293"/>
      <c r="V259" s="293"/>
      <c r="W259" s="293"/>
      <c r="X259" s="293"/>
      <c r="Y259" s="293"/>
      <c r="Z259" s="293"/>
      <c r="AA259" s="293"/>
      <c r="AB259" s="293"/>
      <c r="AC259" s="293"/>
      <c r="AD259" s="190"/>
      <c r="AE259" s="190"/>
      <c r="AF259" s="286"/>
      <c r="AG259" s="286"/>
      <c r="AH259" s="190"/>
      <c r="AI259" s="105" t="s">
        <v>2916</v>
      </c>
      <c r="AJ259" s="271"/>
      <c r="AK259" s="271"/>
      <c r="AL259" s="105" t="s">
        <v>2916</v>
      </c>
      <c r="AM259" s="271"/>
      <c r="AN259" s="271"/>
      <c r="AO259" s="271"/>
      <c r="AP259" s="271"/>
      <c r="AQ259" s="271"/>
      <c r="AR259" s="271"/>
      <c r="AS259" s="271"/>
      <c r="AT259" s="271"/>
    </row>
    <row r="260" customFormat="false" ht="15" hidden="false" customHeight="true" outlineLevel="0" collapsed="false">
      <c r="A260" s="51" t="str">
        <f aca="false">IF(ISERROR(VLOOKUP($L260,'nCino | Field Mappings'!$C:$M,1,FALSE())), "No", "Yes")</f>
        <v>Yes</v>
      </c>
      <c r="D260" s="79" t="n">
        <v>7</v>
      </c>
      <c r="E260" s="103"/>
      <c r="F260" s="288" t="s">
        <v>2952</v>
      </c>
      <c r="G260" s="301" t="s">
        <v>3129</v>
      </c>
      <c r="H260" s="269" t="s">
        <v>59</v>
      </c>
      <c r="I260" s="297" t="s">
        <v>58</v>
      </c>
      <c r="J260" s="106" t="s">
        <v>1988</v>
      </c>
      <c r="K260" s="103" t="s">
        <v>1987</v>
      </c>
      <c r="L260" s="103" t="str">
        <f aca="false">_xlfn.CONCAT(I260,".",K260)</f>
        <v>LLC_BI__Policy_Exception_Mitigation_Reason__c.LLC_BI__Comment_Required__c</v>
      </c>
      <c r="M260" s="104" t="s">
        <v>3211</v>
      </c>
      <c r="N260" s="104" t="s">
        <v>3007</v>
      </c>
      <c r="O260" s="93" t="s">
        <v>3008</v>
      </c>
      <c r="P260" s="104"/>
      <c r="Q260" s="104"/>
      <c r="R260" s="104"/>
      <c r="S260" s="104"/>
      <c r="T260" s="104"/>
      <c r="U260" s="104"/>
      <c r="V260" s="104"/>
      <c r="W260" s="104"/>
      <c r="X260" s="104"/>
      <c r="Y260" s="104"/>
      <c r="Z260" s="104"/>
      <c r="AA260" s="104"/>
      <c r="AB260" s="104"/>
      <c r="AC260" s="104"/>
      <c r="AD260" s="104"/>
      <c r="AE260" s="104"/>
      <c r="AF260" s="104"/>
      <c r="AG260" s="104"/>
      <c r="AH260" s="104"/>
      <c r="AI260" s="105" t="s">
        <v>2916</v>
      </c>
      <c r="AJ260" s="104"/>
      <c r="AK260" s="104"/>
      <c r="AL260" s="105" t="s">
        <v>2916</v>
      </c>
      <c r="AM260" s="104"/>
      <c r="AN260" s="104"/>
      <c r="AO260" s="104"/>
      <c r="AP260" s="104"/>
      <c r="AQ260" s="104"/>
      <c r="AR260" s="104"/>
      <c r="AS260" s="104"/>
      <c r="AT260" s="104"/>
    </row>
    <row r="261" customFormat="false" ht="15" hidden="false" customHeight="true" outlineLevel="0" collapsed="false">
      <c r="A261" s="51" t="str">
        <f aca="false">IF(ISERROR(VLOOKUP($L261,'nCino | Field Mappings'!$C:$M,1,FALSE())), "No", "Yes")</f>
        <v>Yes</v>
      </c>
      <c r="D261" s="286" t="n">
        <v>8</v>
      </c>
      <c r="E261" s="103"/>
      <c r="F261" s="288" t="s">
        <v>2952</v>
      </c>
      <c r="G261" s="301" t="s">
        <v>3129</v>
      </c>
      <c r="H261" s="269" t="s">
        <v>59</v>
      </c>
      <c r="I261" s="297" t="s">
        <v>58</v>
      </c>
      <c r="J261" s="106" t="s">
        <v>328</v>
      </c>
      <c r="K261" s="103" t="s">
        <v>327</v>
      </c>
      <c r="L261" s="103" t="str">
        <f aca="false">_xlfn.CONCAT(I261,".",K261)</f>
        <v>LLC_BI__Policy_Exception_Mitigation_Reason__c.LLC_BI__lookupKey__c</v>
      </c>
      <c r="M261" s="104" t="s">
        <v>3212</v>
      </c>
      <c r="N261" s="104" t="s">
        <v>3213</v>
      </c>
      <c r="O261" s="93" t="n">
        <v>255</v>
      </c>
      <c r="P261" s="104"/>
      <c r="Q261" s="104"/>
      <c r="R261" s="104"/>
      <c r="S261" s="104"/>
      <c r="T261" s="104"/>
      <c r="U261" s="104"/>
      <c r="V261" s="104"/>
      <c r="W261" s="104"/>
      <c r="X261" s="104"/>
      <c r="Y261" s="104"/>
      <c r="Z261" s="104"/>
      <c r="AA261" s="104"/>
      <c r="AB261" s="104"/>
      <c r="AC261" s="104"/>
      <c r="AD261" s="104"/>
      <c r="AE261" s="104"/>
      <c r="AF261" s="104"/>
      <c r="AG261" s="104"/>
      <c r="AH261" s="104"/>
      <c r="AI261" s="105" t="s">
        <v>2916</v>
      </c>
      <c r="AJ261" s="104"/>
      <c r="AK261" s="104"/>
      <c r="AL261" s="105" t="s">
        <v>2916</v>
      </c>
      <c r="AM261" s="104"/>
      <c r="AN261" s="104"/>
      <c r="AO261" s="104"/>
      <c r="AP261" s="104"/>
      <c r="AQ261" s="104"/>
      <c r="AR261" s="104"/>
      <c r="AS261" s="104"/>
      <c r="AT261" s="104"/>
    </row>
    <row r="262" customFormat="false" ht="15" hidden="false" customHeight="true" outlineLevel="0" collapsed="false">
      <c r="A262" s="51" t="str">
        <f aca="false">IF(ISERROR(VLOOKUP($L262,'nCino | Field Mappings'!$C:$M,1,FALSE())), "No", "Yes")</f>
        <v>Yes</v>
      </c>
      <c r="D262" s="286" t="n">
        <v>9</v>
      </c>
      <c r="E262" s="191"/>
      <c r="F262" s="302" t="s">
        <v>2952</v>
      </c>
      <c r="G262" s="303" t="s">
        <v>3129</v>
      </c>
      <c r="H262" s="304" t="s">
        <v>59</v>
      </c>
      <c r="I262" s="305" t="s">
        <v>58</v>
      </c>
      <c r="J262" s="273" t="s">
        <v>63</v>
      </c>
      <c r="K262" s="191" t="s">
        <v>62</v>
      </c>
      <c r="L262" s="191" t="str">
        <f aca="false">_xlfn.CONCAT(I262,".",K262)</f>
        <v>LLC_BI__Policy_Exception_Mitigation_Reason__c.LLC_BI__Policy_Exception_Template__c</v>
      </c>
      <c r="M262" s="271" t="s">
        <v>3214</v>
      </c>
      <c r="N262" s="271" t="s">
        <v>3215</v>
      </c>
      <c r="O262" s="294" t="n">
        <v>18</v>
      </c>
      <c r="P262" s="271"/>
      <c r="Q262" s="271"/>
      <c r="R262" s="271"/>
      <c r="S262" s="271"/>
      <c r="T262" s="271"/>
      <c r="U262" s="271"/>
      <c r="V262" s="271"/>
      <c r="W262" s="271"/>
      <c r="X262" s="271"/>
      <c r="Y262" s="271"/>
      <c r="Z262" s="271"/>
      <c r="AA262" s="271"/>
      <c r="AB262" s="271"/>
      <c r="AC262" s="271"/>
      <c r="AD262" s="271"/>
      <c r="AE262" s="271"/>
      <c r="AF262" s="271"/>
      <c r="AG262" s="271"/>
      <c r="AH262" s="271"/>
      <c r="AI262" s="105" t="s">
        <v>2914</v>
      </c>
      <c r="AJ262" s="271"/>
      <c r="AK262" s="271"/>
      <c r="AL262" s="105" t="s">
        <v>2916</v>
      </c>
      <c r="AM262" s="271"/>
      <c r="AN262" s="271"/>
      <c r="AO262" s="271"/>
      <c r="AP262" s="271"/>
      <c r="AQ262" s="271"/>
      <c r="AR262" s="271"/>
      <c r="AS262" s="271"/>
      <c r="AT262" s="271"/>
    </row>
    <row r="263" customFormat="false" ht="15" hidden="false" customHeight="true" outlineLevel="0" collapsed="false">
      <c r="A263" s="51" t="str">
        <f aca="false">IF(ISERROR(VLOOKUP($L263,'nCino | Field Mappings'!$C:$M,1,FALSE())), "No", "Yes")</f>
        <v>Yes</v>
      </c>
      <c r="D263" s="79" t="n">
        <v>10</v>
      </c>
      <c r="E263" s="93"/>
      <c r="F263" s="288" t="s">
        <v>2952</v>
      </c>
      <c r="G263" s="301" t="s">
        <v>3129</v>
      </c>
      <c r="H263" s="291" t="s">
        <v>59</v>
      </c>
      <c r="I263" s="291" t="s">
        <v>58</v>
      </c>
      <c r="J263" s="106" t="s">
        <v>1994</v>
      </c>
      <c r="K263" s="104" t="s">
        <v>1993</v>
      </c>
      <c r="L263" s="104" t="str">
        <f aca="false">_xlfn.CONCAT(I263,".",K263)</f>
        <v>LLC_BI__Policy_Exception_Mitigation_Reason__c.LLC_BI__Reason__c</v>
      </c>
      <c r="M263" s="104" t="s">
        <v>3216</v>
      </c>
      <c r="N263" s="104" t="s">
        <v>2926</v>
      </c>
      <c r="O263" s="104" t="n">
        <v>255</v>
      </c>
      <c r="P263" s="104"/>
      <c r="Q263" s="104"/>
      <c r="R263" s="104"/>
      <c r="S263" s="104"/>
      <c r="T263" s="104"/>
      <c r="U263" s="104"/>
      <c r="V263" s="104"/>
      <c r="W263" s="104"/>
      <c r="X263" s="104"/>
      <c r="Y263" s="104"/>
      <c r="Z263" s="104"/>
      <c r="AA263" s="104"/>
      <c r="AB263" s="104"/>
      <c r="AC263" s="104"/>
      <c r="AD263" s="104"/>
      <c r="AE263" s="104"/>
      <c r="AF263" s="104"/>
      <c r="AG263" s="104"/>
      <c r="AH263" s="104"/>
      <c r="AI263" s="105" t="s">
        <v>2914</v>
      </c>
      <c r="AJ263" s="104"/>
      <c r="AK263" s="104"/>
      <c r="AL263" s="105" t="s">
        <v>2916</v>
      </c>
      <c r="AM263" s="104"/>
      <c r="AN263" s="104"/>
      <c r="AO263" s="104"/>
      <c r="AP263" s="104"/>
      <c r="AQ263" s="104"/>
      <c r="AR263" s="104"/>
      <c r="AS263" s="104"/>
      <c r="AT263" s="104"/>
    </row>
    <row r="264" customFormat="false" ht="15" hidden="false" customHeight="true" outlineLevel="0" collapsed="false">
      <c r="A264" s="51" t="str">
        <f aca="false">IF(ISERROR(VLOOKUP($L264,'nCino | Field Mappings'!$C:$M,1,FALSE())), "No", "Yes")</f>
        <v>Yes</v>
      </c>
      <c r="D264" s="79" t="n">
        <v>11</v>
      </c>
      <c r="E264" s="93" t="s">
        <v>2912</v>
      </c>
      <c r="F264" s="288" t="s">
        <v>2952</v>
      </c>
      <c r="G264" s="301" t="s">
        <v>3129</v>
      </c>
      <c r="H264" s="291" t="s">
        <v>59</v>
      </c>
      <c r="I264" s="291" t="s">
        <v>58</v>
      </c>
      <c r="J264" s="106" t="s">
        <v>1996</v>
      </c>
      <c r="K264" s="104" t="s">
        <v>2</v>
      </c>
      <c r="L264" s="104" t="str">
        <f aca="false">_xlfn.CONCAT(I264,".",K264)</f>
        <v>LLC_BI__Policy_Exception_Mitigation_Reason__c.Name</v>
      </c>
      <c r="M264" s="104" t="s">
        <v>3190</v>
      </c>
      <c r="N264" s="104" t="s">
        <v>3190</v>
      </c>
      <c r="O264" s="104" t="n">
        <v>80</v>
      </c>
      <c r="P264" s="104"/>
      <c r="Q264" s="104"/>
      <c r="R264" s="104"/>
      <c r="S264" s="104"/>
      <c r="T264" s="104"/>
      <c r="U264" s="104"/>
      <c r="V264" s="104"/>
      <c r="W264" s="104"/>
      <c r="X264" s="104"/>
      <c r="Y264" s="104"/>
      <c r="Z264" s="104"/>
      <c r="AA264" s="104"/>
      <c r="AB264" s="104"/>
      <c r="AC264" s="104"/>
      <c r="AD264" s="104"/>
      <c r="AE264" s="104"/>
      <c r="AF264" s="104"/>
      <c r="AG264" s="104"/>
      <c r="AH264" s="104"/>
      <c r="AI264" s="105" t="s">
        <v>2916</v>
      </c>
      <c r="AJ264" s="104"/>
      <c r="AK264" s="104"/>
      <c r="AL264" s="105" t="s">
        <v>2916</v>
      </c>
      <c r="AM264" s="104"/>
      <c r="AN264" s="104"/>
      <c r="AO264" s="104"/>
      <c r="AP264" s="104"/>
      <c r="AQ264" s="104"/>
      <c r="AR264" s="104"/>
      <c r="AS264" s="104"/>
      <c r="AT264" s="104"/>
    </row>
    <row r="265" customFormat="false" ht="15" hidden="false" customHeight="true" outlineLevel="0" collapsed="false">
      <c r="A265" s="51" t="str">
        <f aca="false">IF(ISERROR(VLOOKUP($L265,'nCino | Field Mappings'!$C:$M,1,FALSE())), "No", "Yes")</f>
        <v>Yes</v>
      </c>
      <c r="D265" s="79" t="n">
        <v>1</v>
      </c>
      <c r="E265" s="93" t="s">
        <v>2912</v>
      </c>
      <c r="F265" s="299" t="s">
        <v>2952</v>
      </c>
      <c r="G265" s="300" t="s">
        <v>3129</v>
      </c>
      <c r="H265" s="304" t="s">
        <v>63</v>
      </c>
      <c r="I265" s="285" t="s">
        <v>62</v>
      </c>
      <c r="J265" s="106" t="s">
        <v>158</v>
      </c>
      <c r="K265" s="104" t="s">
        <v>158</v>
      </c>
      <c r="L265" s="104" t="str">
        <f aca="false">_xlfn.CONCAT(I265,".",K265)</f>
        <v>LLC_BI__Policy_Exception_Template__c.Id</v>
      </c>
      <c r="M265" s="104" t="s">
        <v>158</v>
      </c>
      <c r="N265" s="103" t="s">
        <v>158</v>
      </c>
      <c r="O265" s="103" t="n">
        <v>18</v>
      </c>
      <c r="P265" s="104"/>
      <c r="Q265" s="104"/>
      <c r="R265" s="104"/>
      <c r="S265" s="104"/>
      <c r="T265" s="104"/>
      <c r="U265" s="104"/>
      <c r="V265" s="104"/>
      <c r="W265" s="104"/>
      <c r="X265" s="104"/>
      <c r="Y265" s="104"/>
      <c r="Z265" s="104"/>
      <c r="AA265" s="104"/>
      <c r="AB265" s="104"/>
      <c r="AC265" s="104"/>
      <c r="AD265" s="104"/>
      <c r="AE265" s="104"/>
      <c r="AF265" s="79"/>
      <c r="AG265" s="79"/>
      <c r="AH265" s="104"/>
      <c r="AI265" s="105" t="s">
        <v>2916</v>
      </c>
      <c r="AJ265" s="104"/>
      <c r="AK265" s="104"/>
      <c r="AL265" s="105" t="s">
        <v>2916</v>
      </c>
      <c r="AM265" s="104"/>
      <c r="AN265" s="104"/>
      <c r="AO265" s="104"/>
      <c r="AP265" s="104"/>
      <c r="AQ265" s="104"/>
      <c r="AR265" s="104"/>
      <c r="AS265" s="104"/>
      <c r="AT265" s="104"/>
    </row>
    <row r="266" customFormat="false" ht="15" hidden="false" customHeight="true" outlineLevel="0" collapsed="false">
      <c r="A266" s="51" t="str">
        <f aca="false">IF(ISERROR(VLOOKUP($L266,'nCino | Field Mappings'!$C:$M,1,FALSE())), "No", "Yes")</f>
        <v>Yes</v>
      </c>
      <c r="D266" s="79" t="n">
        <v>2</v>
      </c>
      <c r="E266" s="109" t="s">
        <v>2912</v>
      </c>
      <c r="F266" s="288" t="s">
        <v>2952</v>
      </c>
      <c r="G266" s="301" t="s">
        <v>3129</v>
      </c>
      <c r="H266" s="291" t="s">
        <v>63</v>
      </c>
      <c r="I266" s="291" t="s">
        <v>62</v>
      </c>
      <c r="J266" s="306" t="s">
        <v>152</v>
      </c>
      <c r="K266" s="191" t="s">
        <v>151</v>
      </c>
      <c r="L266" s="271" t="str">
        <f aca="false">_xlfn.CONCAT(I266,".",K266)</f>
        <v>LLC_BI__Policy_Exception_Template__c.CreatedDate</v>
      </c>
      <c r="M266" s="93" t="s">
        <v>2917</v>
      </c>
      <c r="N266" s="271" t="s">
        <v>2918</v>
      </c>
      <c r="O266" s="272"/>
      <c r="P266" s="271"/>
      <c r="Q266" s="271"/>
      <c r="R266" s="271"/>
      <c r="S266" s="271"/>
      <c r="T266" s="271"/>
      <c r="U266" s="271"/>
      <c r="V266" s="271"/>
      <c r="W266" s="271"/>
      <c r="X266" s="271"/>
      <c r="Y266" s="271"/>
      <c r="Z266" s="271"/>
      <c r="AA266" s="271"/>
      <c r="AB266" s="271"/>
      <c r="AC266" s="104"/>
      <c r="AD266" s="104"/>
      <c r="AE266" s="104"/>
      <c r="AF266" s="79"/>
      <c r="AG266" s="79"/>
      <c r="AH266" s="104"/>
      <c r="AI266" s="105" t="s">
        <v>2916</v>
      </c>
      <c r="AJ266" s="104"/>
      <c r="AK266" s="104"/>
      <c r="AL266" s="105" t="s">
        <v>2916</v>
      </c>
      <c r="AM266" s="104"/>
      <c r="AN266" s="104"/>
      <c r="AO266" s="104"/>
      <c r="AP266" s="104"/>
      <c r="AQ266" s="104"/>
      <c r="AR266" s="104"/>
      <c r="AS266" s="104"/>
      <c r="AT266" s="104"/>
    </row>
    <row r="267" customFormat="false" ht="15" hidden="false" customHeight="true" outlineLevel="0" collapsed="false">
      <c r="A267" s="51" t="str">
        <f aca="false">IF(ISERROR(VLOOKUP($L267,'nCino | Field Mappings'!$C:$M,1,FALSE())), "No", "Yes")</f>
        <v>Yes</v>
      </c>
      <c r="D267" s="79" t="n">
        <v>3</v>
      </c>
      <c r="E267" s="109" t="s">
        <v>2912</v>
      </c>
      <c r="F267" s="288" t="s">
        <v>2952</v>
      </c>
      <c r="G267" s="301" t="s">
        <v>3129</v>
      </c>
      <c r="H267" s="291" t="s">
        <v>63</v>
      </c>
      <c r="I267" s="291" t="s">
        <v>62</v>
      </c>
      <c r="J267" s="292" t="s">
        <v>2919</v>
      </c>
      <c r="K267" s="103" t="s">
        <v>147</v>
      </c>
      <c r="L267" s="104" t="str">
        <f aca="false">_xlfn.CONCAT(I267,".",K267)</f>
        <v>LLC_BI__Policy_Exception_Template__c.CreatedById</v>
      </c>
      <c r="M267" s="109" t="s">
        <v>2920</v>
      </c>
      <c r="N267" s="104" t="s">
        <v>2921</v>
      </c>
      <c r="O267" s="104" t="n">
        <v>18</v>
      </c>
      <c r="P267" s="104"/>
      <c r="Q267" s="93"/>
      <c r="R267" s="93"/>
      <c r="S267" s="93"/>
      <c r="T267" s="93"/>
      <c r="U267" s="93"/>
      <c r="V267" s="93"/>
      <c r="W267" s="93"/>
      <c r="X267" s="93"/>
      <c r="Y267" s="93"/>
      <c r="Z267" s="93"/>
      <c r="AA267" s="93"/>
      <c r="AB267" s="93"/>
      <c r="AC267" s="93"/>
      <c r="AD267" s="104"/>
      <c r="AE267" s="104"/>
      <c r="AF267" s="79"/>
      <c r="AG267" s="79"/>
      <c r="AH267" s="104"/>
      <c r="AI267" s="105" t="s">
        <v>2916</v>
      </c>
      <c r="AJ267" s="104"/>
      <c r="AK267" s="104"/>
      <c r="AL267" s="105" t="s">
        <v>2916</v>
      </c>
      <c r="AM267" s="104"/>
      <c r="AN267" s="104"/>
      <c r="AO267" s="104"/>
      <c r="AP267" s="104"/>
      <c r="AQ267" s="104"/>
      <c r="AR267" s="104"/>
      <c r="AS267" s="104"/>
      <c r="AT267" s="104"/>
    </row>
    <row r="268" customFormat="false" ht="15" hidden="false" customHeight="true" outlineLevel="0" collapsed="false">
      <c r="A268" s="51" t="str">
        <f aca="false">IF(ISERROR(VLOOKUP($L268,'nCino | Field Mappings'!$C:$M,1,FALSE())), "No", "Yes")</f>
        <v>Yes</v>
      </c>
      <c r="D268" s="79" t="n">
        <v>4</v>
      </c>
      <c r="E268" s="109" t="s">
        <v>2912</v>
      </c>
      <c r="F268" s="288" t="s">
        <v>2952</v>
      </c>
      <c r="G268" s="301" t="s">
        <v>3129</v>
      </c>
      <c r="H268" s="291" t="s">
        <v>63</v>
      </c>
      <c r="I268" s="291" t="s">
        <v>62</v>
      </c>
      <c r="J268" s="292" t="s">
        <v>173</v>
      </c>
      <c r="K268" s="103" t="s">
        <v>172</v>
      </c>
      <c r="L268" s="104" t="str">
        <f aca="false">_xlfn.CONCAT(I268,".",K268)</f>
        <v>LLC_BI__Policy_Exception_Template__c.LastModifiedDate</v>
      </c>
      <c r="M268" s="109" t="s">
        <v>2922</v>
      </c>
      <c r="N268" s="104" t="s">
        <v>2918</v>
      </c>
      <c r="O268" s="104"/>
      <c r="P268" s="104"/>
      <c r="Q268" s="93"/>
      <c r="R268" s="93"/>
      <c r="S268" s="93"/>
      <c r="T268" s="93"/>
      <c r="U268" s="93"/>
      <c r="V268" s="93"/>
      <c r="W268" s="93"/>
      <c r="X268" s="93"/>
      <c r="Y268" s="93"/>
      <c r="Z268" s="93"/>
      <c r="AA268" s="93"/>
      <c r="AB268" s="93"/>
      <c r="AC268" s="93"/>
      <c r="AD268" s="104"/>
      <c r="AE268" s="104"/>
      <c r="AF268" s="79"/>
      <c r="AG268" s="79"/>
      <c r="AH268" s="104"/>
      <c r="AI268" s="105" t="s">
        <v>2916</v>
      </c>
      <c r="AJ268" s="104"/>
      <c r="AK268" s="104"/>
      <c r="AL268" s="105" t="s">
        <v>2916</v>
      </c>
      <c r="AM268" s="104"/>
      <c r="AN268" s="104"/>
      <c r="AO268" s="104"/>
      <c r="AP268" s="104"/>
      <c r="AQ268" s="104"/>
      <c r="AR268" s="104"/>
      <c r="AS268" s="104"/>
      <c r="AT268" s="104"/>
    </row>
    <row r="269" customFormat="false" ht="15" hidden="false" customHeight="true" outlineLevel="0" collapsed="false">
      <c r="A269" s="51" t="str">
        <f aca="false">IF(ISERROR(VLOOKUP($L269,'nCino | Field Mappings'!$C:$M,1,FALSE())), "No", "Yes")</f>
        <v>Yes</v>
      </c>
      <c r="D269" s="79" t="n">
        <v>5</v>
      </c>
      <c r="E269" s="109" t="s">
        <v>2912</v>
      </c>
      <c r="F269" s="288" t="s">
        <v>2952</v>
      </c>
      <c r="G269" s="301" t="s">
        <v>3129</v>
      </c>
      <c r="H269" s="291" t="s">
        <v>63</v>
      </c>
      <c r="I269" s="291" t="s">
        <v>62</v>
      </c>
      <c r="J269" s="292" t="s">
        <v>2923</v>
      </c>
      <c r="K269" s="103" t="s">
        <v>169</v>
      </c>
      <c r="L269" s="104" t="str">
        <f aca="false">_xlfn.CONCAT(I269,".",K269)</f>
        <v>LLC_BI__Policy_Exception_Template__c.LastModifiedById</v>
      </c>
      <c r="M269" s="109" t="s">
        <v>2924</v>
      </c>
      <c r="N269" s="104" t="s">
        <v>2921</v>
      </c>
      <c r="O269" s="104" t="n">
        <v>18</v>
      </c>
      <c r="P269" s="104"/>
      <c r="Q269" s="93"/>
      <c r="R269" s="93"/>
      <c r="S269" s="93"/>
      <c r="T269" s="93"/>
      <c r="U269" s="93"/>
      <c r="V269" s="93"/>
      <c r="W269" s="93"/>
      <c r="X269" s="93"/>
      <c r="Y269" s="93"/>
      <c r="Z269" s="93"/>
      <c r="AA269" s="93"/>
      <c r="AB269" s="93"/>
      <c r="AC269" s="93"/>
      <c r="AD269" s="104"/>
      <c r="AE269" s="104"/>
      <c r="AF269" s="79"/>
      <c r="AG269" s="79"/>
      <c r="AH269" s="104"/>
      <c r="AI269" s="105" t="s">
        <v>2916</v>
      </c>
      <c r="AJ269" s="104"/>
      <c r="AK269" s="104"/>
      <c r="AL269" s="105" t="s">
        <v>2916</v>
      </c>
      <c r="AM269" s="104"/>
      <c r="AN269" s="104"/>
      <c r="AO269" s="104"/>
      <c r="AP269" s="104"/>
      <c r="AQ269" s="104"/>
      <c r="AR269" s="104"/>
      <c r="AS269" s="104"/>
      <c r="AT269" s="104"/>
    </row>
    <row r="270" customFormat="false" ht="15" hidden="false" customHeight="true" outlineLevel="0" collapsed="false">
      <c r="A270" s="51" t="str">
        <f aca="false">IF(ISERROR(VLOOKUP($L270,'nCino | Field Mappings'!$C:$M,1,FALSE())), "No", "Yes")</f>
        <v>Yes</v>
      </c>
      <c r="D270" s="79" t="n">
        <v>6</v>
      </c>
      <c r="E270" s="238"/>
      <c r="F270" s="288" t="s">
        <v>2952</v>
      </c>
      <c r="G270" s="301" t="s">
        <v>3129</v>
      </c>
      <c r="H270" s="291" t="s">
        <v>63</v>
      </c>
      <c r="I270" s="291" t="s">
        <v>62</v>
      </c>
      <c r="J270" s="306" t="s">
        <v>2927</v>
      </c>
      <c r="K270" s="191" t="s">
        <v>155</v>
      </c>
      <c r="L270" s="104" t="str">
        <f aca="false">_xlfn.CONCAT(I270,".",K270)</f>
        <v>LLC_BI__Policy_Exception_Template__c.CurrencyIsoCode</v>
      </c>
      <c r="M270" s="238" t="s">
        <v>2928</v>
      </c>
      <c r="N270" s="271" t="s">
        <v>2929</v>
      </c>
      <c r="O270" s="271" t="s">
        <v>2930</v>
      </c>
      <c r="P270" s="190"/>
      <c r="Q270" s="293"/>
      <c r="R270" s="293"/>
      <c r="S270" s="293"/>
      <c r="T270" s="293"/>
      <c r="U270" s="293"/>
      <c r="V270" s="293"/>
      <c r="W270" s="293"/>
      <c r="X270" s="293"/>
      <c r="Y270" s="293"/>
      <c r="Z270" s="293"/>
      <c r="AA270" s="293"/>
      <c r="AB270" s="293"/>
      <c r="AC270" s="293"/>
      <c r="AD270" s="190"/>
      <c r="AE270" s="190"/>
      <c r="AF270" s="286"/>
      <c r="AG270" s="286"/>
      <c r="AH270" s="190"/>
      <c r="AI270" s="105" t="s">
        <v>2916</v>
      </c>
      <c r="AJ270" s="271"/>
      <c r="AK270" s="271"/>
      <c r="AL270" s="105" t="s">
        <v>2916</v>
      </c>
      <c r="AM270" s="271"/>
      <c r="AN270" s="271"/>
      <c r="AO270" s="271"/>
      <c r="AP270" s="271"/>
      <c r="AQ270" s="271"/>
      <c r="AR270" s="271"/>
      <c r="AS270" s="271"/>
      <c r="AT270" s="271"/>
    </row>
    <row r="271" customFormat="false" ht="15" hidden="false" customHeight="true" outlineLevel="0" collapsed="false">
      <c r="A271" s="51" t="str">
        <f aca="false">IF(ISERROR(VLOOKUP($L271,'nCino | Field Mappings'!$C:$M,1,FALSE())), "No", "Yes")</f>
        <v>Yes</v>
      </c>
      <c r="D271" s="79" t="n">
        <v>7</v>
      </c>
      <c r="E271" s="109" t="s">
        <v>2970</v>
      </c>
      <c r="F271" s="288" t="s">
        <v>2952</v>
      </c>
      <c r="G271" s="301" t="s">
        <v>3129</v>
      </c>
      <c r="H271" s="291" t="s">
        <v>63</v>
      </c>
      <c r="I271" s="291" t="s">
        <v>62</v>
      </c>
      <c r="J271" s="292" t="s">
        <v>2012</v>
      </c>
      <c r="K271" s="103" t="s">
        <v>2011</v>
      </c>
      <c r="L271" s="104" t="str">
        <f aca="false">_xlfn.CONCAT(I271,".",K271)</f>
        <v>LLC_BI__Policy_Exception_Template__c.LLC_BI__Active__c</v>
      </c>
      <c r="M271" s="93" t="s">
        <v>3217</v>
      </c>
      <c r="N271" s="104" t="s">
        <v>3034</v>
      </c>
      <c r="O271" s="104" t="n">
        <v>4</v>
      </c>
      <c r="P271" s="104"/>
      <c r="Q271" s="104"/>
      <c r="R271" s="104"/>
      <c r="S271" s="104"/>
      <c r="T271" s="104"/>
      <c r="U271" s="104"/>
      <c r="V271" s="104"/>
      <c r="W271" s="104"/>
      <c r="X271" s="104"/>
      <c r="Y271" s="104"/>
      <c r="Z271" s="104"/>
      <c r="AA271" s="104"/>
      <c r="AB271" s="104"/>
      <c r="AC271" s="104"/>
      <c r="AD271" s="104"/>
      <c r="AE271" s="104"/>
      <c r="AF271" s="104"/>
      <c r="AG271" s="104"/>
      <c r="AH271" s="104"/>
      <c r="AI271" s="105" t="s">
        <v>2916</v>
      </c>
      <c r="AJ271" s="104"/>
      <c r="AK271" s="104"/>
      <c r="AL271" s="105" t="s">
        <v>2916</v>
      </c>
      <c r="AM271" s="104"/>
      <c r="AN271" s="104"/>
      <c r="AO271" s="104"/>
      <c r="AP271" s="104"/>
      <c r="AQ271" s="104"/>
      <c r="AR271" s="104"/>
      <c r="AS271" s="104"/>
      <c r="AT271" s="104"/>
    </row>
    <row r="272" customFormat="false" ht="15" hidden="false" customHeight="true" outlineLevel="0" collapsed="false">
      <c r="A272" s="51" t="str">
        <f aca="false">IF(ISERROR(VLOOKUP($L272,'nCino | Field Mappings'!$C:$M,1,FALSE())), "No", "Yes")</f>
        <v>Yes</v>
      </c>
      <c r="D272" s="79" t="n">
        <v>8</v>
      </c>
      <c r="E272" s="109"/>
      <c r="F272" s="307" t="s">
        <v>2952</v>
      </c>
      <c r="G272" s="308" t="s">
        <v>3129</v>
      </c>
      <c r="H272" s="309" t="s">
        <v>63</v>
      </c>
      <c r="I272" s="309" t="s">
        <v>62</v>
      </c>
      <c r="J272" s="292" t="s">
        <v>1938</v>
      </c>
      <c r="K272" s="103" t="s">
        <v>1937</v>
      </c>
      <c r="L272" s="104" t="str">
        <f aca="false">_xlfn.CONCAT(I272,".",K272)</f>
        <v>LLC_BI__Policy_Exception_Template__c.LLC_BI__Code__c</v>
      </c>
      <c r="M272" s="93" t="s">
        <v>3218</v>
      </c>
      <c r="N272" s="104" t="s">
        <v>2926</v>
      </c>
      <c r="O272" s="104" t="n">
        <v>50</v>
      </c>
      <c r="P272" s="104"/>
      <c r="Q272" s="104"/>
      <c r="R272" s="104"/>
      <c r="S272" s="104"/>
      <c r="T272" s="104"/>
      <c r="U272" s="104"/>
      <c r="V272" s="104"/>
      <c r="W272" s="104"/>
      <c r="X272" s="104"/>
      <c r="Y272" s="104"/>
      <c r="Z272" s="104"/>
      <c r="AA272" s="104"/>
      <c r="AB272" s="104"/>
      <c r="AC272" s="104"/>
      <c r="AD272" s="104"/>
      <c r="AE272" s="104"/>
      <c r="AF272" s="104"/>
      <c r="AG272" s="104"/>
      <c r="AH272" s="104"/>
      <c r="AI272" s="105" t="s">
        <v>2916</v>
      </c>
      <c r="AJ272" s="104"/>
      <c r="AK272" s="104"/>
      <c r="AL272" s="105" t="s">
        <v>2916</v>
      </c>
      <c r="AM272" s="104"/>
      <c r="AN272" s="104"/>
      <c r="AO272" s="104"/>
      <c r="AP272" s="104"/>
      <c r="AQ272" s="104"/>
      <c r="AR272" s="104"/>
      <c r="AS272" s="104"/>
      <c r="AT272" s="104"/>
    </row>
    <row r="273" customFormat="false" ht="15" hidden="false" customHeight="true" outlineLevel="0" collapsed="false">
      <c r="A273" s="51" t="str">
        <f aca="false">IF(ISERROR(VLOOKUP($L273,'nCino | Field Mappings'!$C:$M,1,FALSE())), "No", "Yes")</f>
        <v>Yes</v>
      </c>
      <c r="D273" s="79" t="n">
        <v>9</v>
      </c>
      <c r="E273" s="109"/>
      <c r="F273" s="288" t="s">
        <v>2952</v>
      </c>
      <c r="G273" s="301" t="s">
        <v>3129</v>
      </c>
      <c r="H273" s="291" t="s">
        <v>63</v>
      </c>
      <c r="I273" s="291" t="s">
        <v>62</v>
      </c>
      <c r="J273" s="292" t="s">
        <v>48</v>
      </c>
      <c r="K273" s="103" t="s">
        <v>1187</v>
      </c>
      <c r="L273" s="104" t="str">
        <f aca="false">_xlfn.CONCAT(I273,".",K273)</f>
        <v>LLC_BI__Policy_Exception_Template__c.LLC_BI__Description__c</v>
      </c>
      <c r="M273" s="93" t="s">
        <v>3219</v>
      </c>
      <c r="N273" s="104" t="s">
        <v>3185</v>
      </c>
      <c r="O273" s="104" t="n">
        <v>32768</v>
      </c>
      <c r="P273" s="104"/>
      <c r="Q273" s="104"/>
      <c r="R273" s="104"/>
      <c r="S273" s="104"/>
      <c r="T273" s="104"/>
      <c r="U273" s="104"/>
      <c r="V273" s="104"/>
      <c r="W273" s="104"/>
      <c r="X273" s="104"/>
      <c r="Y273" s="104"/>
      <c r="Z273" s="104"/>
      <c r="AA273" s="104"/>
      <c r="AB273" s="104"/>
      <c r="AC273" s="104"/>
      <c r="AD273" s="104"/>
      <c r="AE273" s="104"/>
      <c r="AF273" s="104"/>
      <c r="AG273" s="104"/>
      <c r="AH273" s="104"/>
      <c r="AI273" s="105" t="s">
        <v>2916</v>
      </c>
      <c r="AJ273" s="104"/>
      <c r="AK273" s="104"/>
      <c r="AL273" s="105" t="s">
        <v>2916</v>
      </c>
      <c r="AM273" s="104"/>
      <c r="AN273" s="104"/>
      <c r="AO273" s="104"/>
      <c r="AP273" s="104"/>
      <c r="AQ273" s="104"/>
      <c r="AR273" s="104"/>
      <c r="AS273" s="104"/>
      <c r="AT273" s="104"/>
    </row>
    <row r="274" customFormat="false" ht="15" hidden="false" customHeight="true" outlineLevel="0" collapsed="false">
      <c r="A274" s="51" t="str">
        <f aca="false">IF(ISERROR(VLOOKUP($L274,'nCino | Field Mappings'!$C:$M,1,FALSE())), "No", "Yes")</f>
        <v>Yes</v>
      </c>
      <c r="D274" s="79" t="n">
        <v>10</v>
      </c>
      <c r="E274" s="109"/>
      <c r="F274" s="302" t="s">
        <v>2952</v>
      </c>
      <c r="G274" s="303" t="s">
        <v>3129</v>
      </c>
      <c r="H274" s="291" t="s">
        <v>63</v>
      </c>
      <c r="I274" s="291" t="s">
        <v>62</v>
      </c>
      <c r="J274" s="292" t="s">
        <v>2017</v>
      </c>
      <c r="K274" s="103" t="s">
        <v>2016</v>
      </c>
      <c r="L274" s="104" t="str">
        <f aca="false">_xlfn.CONCAT(I274,".",K274)</f>
        <v>LLC_BI__Policy_Exception_Template__c.LLC_BI__End_Date__c</v>
      </c>
      <c r="M274" s="93" t="s">
        <v>3220</v>
      </c>
      <c r="N274" s="104" t="s">
        <v>1</v>
      </c>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5" t="s">
        <v>2916</v>
      </c>
      <c r="AJ274" s="104"/>
      <c r="AK274" s="104"/>
      <c r="AL274" s="105" t="s">
        <v>2916</v>
      </c>
      <c r="AM274" s="104"/>
      <c r="AN274" s="104"/>
      <c r="AO274" s="104"/>
      <c r="AP274" s="104"/>
      <c r="AQ274" s="104"/>
      <c r="AR274" s="104"/>
      <c r="AS274" s="104"/>
      <c r="AT274" s="104"/>
    </row>
    <row r="275" customFormat="false" ht="15" hidden="false" customHeight="true" outlineLevel="0" collapsed="false">
      <c r="A275" s="51" t="str">
        <f aca="false">IF(ISERROR(VLOOKUP($L275,'nCino | Field Mappings'!$C:$M,1,FALSE())), "No", "Yes")</f>
        <v>Yes</v>
      </c>
      <c r="D275" s="79" t="n">
        <v>11</v>
      </c>
      <c r="E275" s="109"/>
      <c r="F275" s="288" t="s">
        <v>2952</v>
      </c>
      <c r="G275" s="301" t="s">
        <v>3129</v>
      </c>
      <c r="H275" s="270" t="s">
        <v>63</v>
      </c>
      <c r="I275" s="291" t="s">
        <v>62</v>
      </c>
      <c r="J275" s="292" t="s">
        <v>328</v>
      </c>
      <c r="K275" s="103" t="s">
        <v>327</v>
      </c>
      <c r="L275" s="104" t="str">
        <f aca="false">_xlfn.CONCAT(I275,".",K275)</f>
        <v>LLC_BI__Policy_Exception_Template__c.LLC_BI__lookupKey__c</v>
      </c>
      <c r="M275" s="93" t="s">
        <v>3221</v>
      </c>
      <c r="N275" s="104" t="s">
        <v>3213</v>
      </c>
      <c r="O275" s="104" t="n">
        <v>255</v>
      </c>
      <c r="P275" s="104"/>
      <c r="Q275" s="104"/>
      <c r="R275" s="104"/>
      <c r="S275" s="104"/>
      <c r="T275" s="104"/>
      <c r="U275" s="104"/>
      <c r="V275" s="104"/>
      <c r="W275" s="104"/>
      <c r="X275" s="104"/>
      <c r="Y275" s="104"/>
      <c r="Z275" s="104"/>
      <c r="AA275" s="104"/>
      <c r="AB275" s="104"/>
      <c r="AC275" s="104"/>
      <c r="AD275" s="104"/>
      <c r="AE275" s="104"/>
      <c r="AF275" s="104"/>
      <c r="AG275" s="104"/>
      <c r="AH275" s="104"/>
      <c r="AI275" s="105" t="s">
        <v>2916</v>
      </c>
      <c r="AJ275" s="104"/>
      <c r="AK275" s="104"/>
      <c r="AL275" s="105" t="s">
        <v>2916</v>
      </c>
      <c r="AM275" s="104"/>
      <c r="AN275" s="104"/>
      <c r="AO275" s="104"/>
      <c r="AP275" s="104"/>
      <c r="AQ275" s="104"/>
      <c r="AR275" s="104"/>
      <c r="AS275" s="104"/>
      <c r="AT275" s="104"/>
    </row>
    <row r="276" customFormat="false" ht="15" hidden="false" customHeight="true" outlineLevel="0" collapsed="false">
      <c r="A276" s="51" t="str">
        <f aca="false">IF(ISERROR(VLOOKUP($L276,'nCino | Field Mappings'!$C:$M,1,FALSE())), "No", "Yes")</f>
        <v>Yes</v>
      </c>
      <c r="D276" s="79" t="n">
        <v>12</v>
      </c>
      <c r="E276" s="109"/>
      <c r="F276" s="288" t="s">
        <v>2952</v>
      </c>
      <c r="G276" s="301" t="s">
        <v>3129</v>
      </c>
      <c r="H276" s="270" t="s">
        <v>63</v>
      </c>
      <c r="I276" s="291" t="s">
        <v>62</v>
      </c>
      <c r="J276" s="292" t="s">
        <v>2021</v>
      </c>
      <c r="K276" s="103" t="s">
        <v>2020</v>
      </c>
      <c r="L276" s="104" t="str">
        <f aca="false">_xlfn.CONCAT(I276,".",K276)</f>
        <v>LLC_BI__Policy_Exception_Template__c.LLC_BI__Severities__c</v>
      </c>
      <c r="M276" s="93" t="s">
        <v>3222</v>
      </c>
      <c r="N276" s="104" t="s">
        <v>3150</v>
      </c>
      <c r="O276" s="104" t="s">
        <v>2930</v>
      </c>
      <c r="P276" s="104"/>
      <c r="Q276" s="104"/>
      <c r="R276" s="104"/>
      <c r="S276" s="104"/>
      <c r="T276" s="104"/>
      <c r="U276" s="104"/>
      <c r="V276" s="104"/>
      <c r="W276" s="104"/>
      <c r="X276" s="104"/>
      <c r="Y276" s="104"/>
      <c r="Z276" s="104"/>
      <c r="AA276" s="104"/>
      <c r="AB276" s="104"/>
      <c r="AC276" s="104"/>
      <c r="AD276" s="104"/>
      <c r="AE276" s="104"/>
      <c r="AF276" s="104"/>
      <c r="AG276" s="104"/>
      <c r="AH276" s="104"/>
      <c r="AI276" s="105" t="s">
        <v>2916</v>
      </c>
      <c r="AJ276" s="104"/>
      <c r="AK276" s="104"/>
      <c r="AL276" s="105" t="s">
        <v>2916</v>
      </c>
      <c r="AM276" s="104"/>
      <c r="AN276" s="104"/>
      <c r="AO276" s="104"/>
      <c r="AP276" s="104"/>
      <c r="AQ276" s="104"/>
      <c r="AR276" s="104"/>
      <c r="AS276" s="104"/>
      <c r="AT276" s="104"/>
    </row>
    <row r="277" customFormat="false" ht="15" hidden="false" customHeight="true" outlineLevel="0" collapsed="false">
      <c r="A277" s="51" t="str">
        <f aca="false">IF(ISERROR(VLOOKUP($L277,'nCino | Field Mappings'!$C:$M,1,FALSE())), "No", "Yes")</f>
        <v>Yes</v>
      </c>
      <c r="D277" s="79" t="n">
        <v>13</v>
      </c>
      <c r="E277" s="109"/>
      <c r="F277" s="288" t="s">
        <v>2952</v>
      </c>
      <c r="G277" s="301" t="s">
        <v>3129</v>
      </c>
      <c r="H277" s="270" t="s">
        <v>63</v>
      </c>
      <c r="I277" s="291" t="s">
        <v>62</v>
      </c>
      <c r="J277" s="292" t="s">
        <v>203</v>
      </c>
      <c r="K277" s="103" t="s">
        <v>2023</v>
      </c>
      <c r="L277" s="104" t="str">
        <f aca="false">_xlfn.CONCAT(I277,".",K277)</f>
        <v>LLC_BI__Policy_Exception_Template__c.LLC_BI__Start_Date__c</v>
      </c>
      <c r="M277" s="93" t="s">
        <v>3223</v>
      </c>
      <c r="N277" s="104" t="s">
        <v>1</v>
      </c>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5" t="s">
        <v>2914</v>
      </c>
      <c r="AJ277" s="104"/>
      <c r="AK277" s="104"/>
      <c r="AL277" s="105" t="s">
        <v>2916</v>
      </c>
      <c r="AM277" s="104"/>
      <c r="AN277" s="104"/>
      <c r="AO277" s="104"/>
      <c r="AP277" s="104"/>
      <c r="AQ277" s="104"/>
      <c r="AR277" s="104"/>
      <c r="AS277" s="104"/>
      <c r="AT277" s="104"/>
    </row>
    <row r="278" customFormat="false" ht="15" hidden="false" customHeight="true" outlineLevel="0" collapsed="false">
      <c r="A278" s="51" t="str">
        <f aca="false">IF(ISERROR(VLOOKUP($L278,'nCino | Field Mappings'!$C:$M,1,FALSE())), "No", "Yes")</f>
        <v>Yes</v>
      </c>
      <c r="D278" s="79" t="n">
        <v>14</v>
      </c>
      <c r="E278" s="238"/>
      <c r="F278" s="288" t="s">
        <v>2952</v>
      </c>
      <c r="G278" s="301" t="s">
        <v>3129</v>
      </c>
      <c r="H278" s="285" t="s">
        <v>63</v>
      </c>
      <c r="I278" s="310" t="s">
        <v>62</v>
      </c>
      <c r="J278" s="306" t="s">
        <v>1969</v>
      </c>
      <c r="K278" s="191" t="s">
        <v>1968</v>
      </c>
      <c r="L278" s="271" t="str">
        <f aca="false">_xlfn.CONCAT(I278,".",K278)</f>
        <v>LLC_BI__Policy_Exception_Template__c.LLC_BI__Type__c</v>
      </c>
      <c r="M278" s="294" t="s">
        <v>3224</v>
      </c>
      <c r="N278" s="271" t="s">
        <v>2929</v>
      </c>
      <c r="O278" s="271" t="s">
        <v>2930</v>
      </c>
      <c r="P278" s="271"/>
      <c r="Q278" s="271"/>
      <c r="R278" s="271"/>
      <c r="S278" s="271"/>
      <c r="T278" s="271"/>
      <c r="U278" s="271"/>
      <c r="V278" s="271"/>
      <c r="W278" s="271"/>
      <c r="X278" s="271"/>
      <c r="Y278" s="271"/>
      <c r="Z278" s="271"/>
      <c r="AA278" s="271"/>
      <c r="AB278" s="271"/>
      <c r="AC278" s="271"/>
      <c r="AD278" s="271"/>
      <c r="AE278" s="271"/>
      <c r="AF278" s="271"/>
      <c r="AG278" s="271"/>
      <c r="AH278" s="271"/>
      <c r="AI278" s="105" t="s">
        <v>2916</v>
      </c>
      <c r="AJ278" s="271"/>
      <c r="AK278" s="271"/>
      <c r="AL278" s="105" t="s">
        <v>2916</v>
      </c>
      <c r="AM278" s="271"/>
      <c r="AN278" s="271"/>
      <c r="AO278" s="271"/>
      <c r="AP278" s="271"/>
      <c r="AQ278" s="271"/>
      <c r="AR278" s="271"/>
      <c r="AS278" s="271"/>
      <c r="AT278" s="271"/>
    </row>
    <row r="279" customFormat="false" ht="15" hidden="false" customHeight="true" outlineLevel="0" collapsed="false">
      <c r="A279" s="51" t="str">
        <f aca="false">IF(ISERROR(VLOOKUP($L279,'nCino | Field Mappings'!$C:$M,1,FALSE())), "No", "Yes")</f>
        <v>Yes</v>
      </c>
      <c r="B279" s="0" t="s">
        <v>3225</v>
      </c>
      <c r="D279" s="79" t="n">
        <v>15</v>
      </c>
      <c r="E279" s="109"/>
      <c r="F279" s="288" t="s">
        <v>2952</v>
      </c>
      <c r="G279" s="289" t="s">
        <v>3129</v>
      </c>
      <c r="H279" s="291" t="s">
        <v>63</v>
      </c>
      <c r="I279" s="291" t="s">
        <v>62</v>
      </c>
      <c r="J279" s="292" t="s">
        <v>2955</v>
      </c>
      <c r="K279" s="104" t="s">
        <v>1881</v>
      </c>
      <c r="L279" s="104" t="str">
        <f aca="false">_xlfn.CONCAT(I279,".",K279)</f>
        <v>LLC_BI__Policy_Exception_Template__c.OwnerId</v>
      </c>
      <c r="M279" s="104"/>
      <c r="N279" s="104" t="s">
        <v>2957</v>
      </c>
      <c r="O279" s="104" t="n">
        <v>18</v>
      </c>
      <c r="P279" s="104"/>
      <c r="Q279" s="104"/>
      <c r="R279" s="104"/>
      <c r="S279" s="104"/>
      <c r="T279" s="104"/>
      <c r="U279" s="104"/>
      <c r="V279" s="104"/>
      <c r="W279" s="104"/>
      <c r="X279" s="104"/>
      <c r="Y279" s="104"/>
      <c r="Z279" s="104"/>
      <c r="AA279" s="104"/>
      <c r="AB279" s="104"/>
      <c r="AC279" s="104"/>
      <c r="AD279" s="104"/>
      <c r="AE279" s="104"/>
      <c r="AF279" s="104"/>
      <c r="AG279" s="104"/>
      <c r="AH279" s="104"/>
      <c r="AI279" s="105" t="s">
        <v>2916</v>
      </c>
      <c r="AJ279" s="104"/>
      <c r="AK279" s="104"/>
      <c r="AL279" s="105" t="s">
        <v>2916</v>
      </c>
      <c r="AM279" s="104"/>
      <c r="AN279" s="104"/>
      <c r="AO279" s="104"/>
      <c r="AP279" s="104"/>
      <c r="AQ279" s="104"/>
      <c r="AR279" s="104"/>
      <c r="AS279" s="104"/>
      <c r="AT279" s="104"/>
    </row>
    <row r="280" customFormat="false" ht="15" hidden="false" customHeight="true" outlineLevel="0" collapsed="false">
      <c r="A280" s="51" t="str">
        <f aca="false">IF(ISERROR(VLOOKUP($L280,'nCino | Field Mappings'!$C:$M,1,FALSE())), "No", "Yes")</f>
        <v>Yes</v>
      </c>
      <c r="D280" s="79" t="n">
        <v>16</v>
      </c>
      <c r="E280" s="93" t="s">
        <v>2912</v>
      </c>
      <c r="F280" s="288" t="s">
        <v>2952</v>
      </c>
      <c r="G280" s="289" t="s">
        <v>3129</v>
      </c>
      <c r="H280" s="291" t="s">
        <v>63</v>
      </c>
      <c r="I280" s="291" t="s">
        <v>62</v>
      </c>
      <c r="J280" s="292" t="s">
        <v>2026</v>
      </c>
      <c r="K280" s="104" t="s">
        <v>2</v>
      </c>
      <c r="L280" s="104" t="str">
        <f aca="false">_xlfn.CONCAT(I280,".",K280)</f>
        <v>LLC_BI__Policy_Exception_Template__c.Name</v>
      </c>
      <c r="M280" s="104"/>
      <c r="N280" s="104" t="s">
        <v>2926</v>
      </c>
      <c r="O280" s="104" t="n">
        <v>80</v>
      </c>
      <c r="P280" s="104"/>
      <c r="Q280" s="104"/>
      <c r="R280" s="104"/>
      <c r="S280" s="104"/>
      <c r="T280" s="104"/>
      <c r="U280" s="104"/>
      <c r="V280" s="104"/>
      <c r="W280" s="104"/>
      <c r="X280" s="104"/>
      <c r="Y280" s="104"/>
      <c r="Z280" s="104"/>
      <c r="AA280" s="104"/>
      <c r="AB280" s="104"/>
      <c r="AC280" s="104"/>
      <c r="AD280" s="104"/>
      <c r="AE280" s="104"/>
      <c r="AF280" s="104"/>
      <c r="AG280" s="104"/>
      <c r="AH280" s="104"/>
      <c r="AI280" s="105" t="s">
        <v>2914</v>
      </c>
      <c r="AJ280" s="104"/>
      <c r="AK280" s="104"/>
      <c r="AL280" s="105" t="s">
        <v>2916</v>
      </c>
      <c r="AM280" s="104"/>
      <c r="AN280" s="104"/>
      <c r="AO280" s="104"/>
      <c r="AP280" s="104"/>
      <c r="AQ280" s="104"/>
      <c r="AR280" s="104"/>
      <c r="AS280" s="104"/>
      <c r="AT280" s="104"/>
    </row>
    <row r="281" customFormat="false" ht="15" hidden="false" customHeight="true" outlineLevel="0" collapsed="false">
      <c r="A281" s="51" t="str">
        <f aca="false">IF(ISERROR(VLOOKUP($L281,'nCino | Field Mappings'!$C:$M,1,FALSE())), "No", "Yes")</f>
        <v>Yes</v>
      </c>
      <c r="D281" s="311" t="n">
        <v>1</v>
      </c>
      <c r="E281" s="93" t="s">
        <v>2912</v>
      </c>
      <c r="F281" s="267" t="s">
        <v>2952</v>
      </c>
      <c r="G281" s="268" t="s">
        <v>3129</v>
      </c>
      <c r="H281" s="269" t="s">
        <v>66</v>
      </c>
      <c r="I281" s="270" t="s">
        <v>65</v>
      </c>
      <c r="J281" s="106" t="s">
        <v>158</v>
      </c>
      <c r="K281" s="104" t="s">
        <v>158</v>
      </c>
      <c r="L281" s="104" t="str">
        <f aca="false">_xlfn.CONCAT(I281,".",K281)</f>
        <v>CCS_Cardholder__c.Id</v>
      </c>
      <c r="M281" s="104" t="s">
        <v>158</v>
      </c>
      <c r="N281" s="103" t="s">
        <v>158</v>
      </c>
      <c r="O281" s="103" t="n">
        <v>18</v>
      </c>
      <c r="P281" s="104"/>
      <c r="Q281" s="104"/>
      <c r="R281" s="104"/>
      <c r="S281" s="104"/>
      <c r="T281" s="104"/>
      <c r="U281" s="104"/>
      <c r="V281" s="104"/>
      <c r="W281" s="104"/>
      <c r="X281" s="104"/>
      <c r="Y281" s="104"/>
      <c r="Z281" s="104"/>
      <c r="AA281" s="104"/>
      <c r="AB281" s="104"/>
      <c r="AC281" s="104"/>
      <c r="AD281" s="104"/>
      <c r="AE281" s="104"/>
      <c r="AF281" s="79"/>
      <c r="AG281" s="79"/>
      <c r="AH281" s="104"/>
      <c r="AI281" s="105" t="s">
        <v>2916</v>
      </c>
      <c r="AJ281" s="104"/>
      <c r="AK281" s="104"/>
      <c r="AL281" s="105" t="s">
        <v>2916</v>
      </c>
      <c r="AM281" s="104"/>
      <c r="AN281" s="104"/>
      <c r="AO281" s="104"/>
      <c r="AP281" s="104"/>
      <c r="AQ281" s="104"/>
      <c r="AR281" s="104"/>
      <c r="AS281" s="104"/>
      <c r="AT281" s="104"/>
    </row>
    <row r="282" customFormat="false" ht="15" hidden="false" customHeight="true" outlineLevel="0" collapsed="false">
      <c r="A282" s="51" t="str">
        <f aca="false">IF(ISERROR(VLOOKUP($L282,'nCino | Field Mappings'!$C:$M,1,FALSE())), "No", "Yes")</f>
        <v>Yes</v>
      </c>
      <c r="D282" s="79" t="n">
        <v>2</v>
      </c>
      <c r="E282" s="93" t="s">
        <v>2912</v>
      </c>
      <c r="F282" s="267" t="s">
        <v>2952</v>
      </c>
      <c r="G282" s="268" t="s">
        <v>3129</v>
      </c>
      <c r="H282" s="269" t="s">
        <v>66</v>
      </c>
      <c r="I282" s="270" t="s">
        <v>65</v>
      </c>
      <c r="J282" s="106" t="s">
        <v>152</v>
      </c>
      <c r="K282" s="103" t="s">
        <v>151</v>
      </c>
      <c r="L282" s="104" t="str">
        <f aca="false">_xlfn.CONCAT(I282,".",K282)</f>
        <v>CCS_Cardholder__c.CreatedDate</v>
      </c>
      <c r="M282" s="93" t="s">
        <v>2917</v>
      </c>
      <c r="N282" s="104" t="s">
        <v>2918</v>
      </c>
      <c r="O282" s="108"/>
      <c r="P282" s="104"/>
      <c r="Q282" s="104"/>
      <c r="R282" s="104"/>
      <c r="S282" s="104"/>
      <c r="T282" s="104"/>
      <c r="U282" s="104"/>
      <c r="V282" s="104"/>
      <c r="W282" s="104"/>
      <c r="X282" s="104"/>
      <c r="Y282" s="104"/>
      <c r="Z282" s="104"/>
      <c r="AA282" s="104"/>
      <c r="AB282" s="104"/>
      <c r="AC282" s="104"/>
      <c r="AD282" s="104"/>
      <c r="AE282" s="104"/>
      <c r="AF282" s="79"/>
      <c r="AG282" s="79"/>
      <c r="AH282" s="104"/>
      <c r="AI282" s="105" t="s">
        <v>2916</v>
      </c>
      <c r="AJ282" s="104"/>
      <c r="AK282" s="104"/>
      <c r="AL282" s="105" t="s">
        <v>2916</v>
      </c>
      <c r="AM282" s="104"/>
      <c r="AN282" s="104"/>
      <c r="AO282" s="104"/>
      <c r="AP282" s="104"/>
      <c r="AQ282" s="104"/>
      <c r="AR282" s="104"/>
      <c r="AS282" s="104"/>
      <c r="AT282" s="104"/>
    </row>
    <row r="283" customFormat="false" ht="15" hidden="false" customHeight="true" outlineLevel="0" collapsed="false">
      <c r="A283" s="51" t="str">
        <f aca="false">IF(ISERROR(VLOOKUP($L283,'nCino | Field Mappings'!$C:$M,1,FALSE())), "No", "Yes")</f>
        <v>Yes</v>
      </c>
      <c r="D283" s="79" t="n">
        <v>3</v>
      </c>
      <c r="E283" s="93" t="s">
        <v>2912</v>
      </c>
      <c r="F283" s="267" t="s">
        <v>2952</v>
      </c>
      <c r="G283" s="268" t="s">
        <v>3129</v>
      </c>
      <c r="H283" s="269" t="s">
        <v>66</v>
      </c>
      <c r="I283" s="270" t="s">
        <v>65</v>
      </c>
      <c r="J283" s="106" t="s">
        <v>2919</v>
      </c>
      <c r="K283" s="103" t="s">
        <v>147</v>
      </c>
      <c r="L283" s="104" t="str">
        <f aca="false">_xlfn.CONCAT(I283,".",K283)</f>
        <v>CCS_Cardholder__c.CreatedById</v>
      </c>
      <c r="M283" s="93" t="s">
        <v>2920</v>
      </c>
      <c r="N283" s="104" t="s">
        <v>2921</v>
      </c>
      <c r="O283" s="108" t="n">
        <v>18</v>
      </c>
      <c r="P283" s="104"/>
      <c r="Q283" s="104"/>
      <c r="R283" s="104"/>
      <c r="S283" s="104"/>
      <c r="T283" s="104"/>
      <c r="U283" s="104"/>
      <c r="V283" s="104"/>
      <c r="W283" s="104"/>
      <c r="X283" s="104"/>
      <c r="Y283" s="104"/>
      <c r="Z283" s="104"/>
      <c r="AA283" s="104"/>
      <c r="AB283" s="104"/>
      <c r="AC283" s="104"/>
      <c r="AD283" s="104"/>
      <c r="AE283" s="104"/>
      <c r="AF283" s="79"/>
      <c r="AG283" s="79"/>
      <c r="AH283" s="104"/>
      <c r="AI283" s="105" t="s">
        <v>2916</v>
      </c>
      <c r="AJ283" s="104"/>
      <c r="AK283" s="104"/>
      <c r="AL283" s="105" t="s">
        <v>2916</v>
      </c>
      <c r="AM283" s="104"/>
      <c r="AN283" s="104"/>
      <c r="AO283" s="104"/>
      <c r="AP283" s="104"/>
      <c r="AQ283" s="104"/>
      <c r="AR283" s="104"/>
      <c r="AS283" s="104"/>
      <c r="AT283" s="104"/>
    </row>
    <row r="284" customFormat="false" ht="15" hidden="false" customHeight="true" outlineLevel="0" collapsed="false">
      <c r="A284" s="51" t="str">
        <f aca="false">IF(ISERROR(VLOOKUP($L284,'nCino | Field Mappings'!$C:$M,1,FALSE())), "No", "Yes")</f>
        <v>Yes</v>
      </c>
      <c r="D284" s="79" t="n">
        <v>4</v>
      </c>
      <c r="E284" s="93" t="s">
        <v>2912</v>
      </c>
      <c r="F284" s="267" t="s">
        <v>2952</v>
      </c>
      <c r="G284" s="268" t="s">
        <v>3129</v>
      </c>
      <c r="H284" s="269" t="s">
        <v>66</v>
      </c>
      <c r="I284" s="270" t="s">
        <v>65</v>
      </c>
      <c r="J284" s="106" t="s">
        <v>173</v>
      </c>
      <c r="K284" s="103" t="s">
        <v>172</v>
      </c>
      <c r="L284" s="104" t="str">
        <f aca="false">_xlfn.CONCAT(I284,".",K284)</f>
        <v>CCS_Cardholder__c.LastModifiedDate</v>
      </c>
      <c r="M284" s="93" t="s">
        <v>2922</v>
      </c>
      <c r="N284" s="108" t="s">
        <v>2918</v>
      </c>
      <c r="O284" s="108"/>
      <c r="P284" s="104"/>
      <c r="Q284" s="104"/>
      <c r="R284" s="104"/>
      <c r="S284" s="104"/>
      <c r="T284" s="104"/>
      <c r="U284" s="104"/>
      <c r="V284" s="104"/>
      <c r="W284" s="104"/>
      <c r="X284" s="104"/>
      <c r="Y284" s="104"/>
      <c r="Z284" s="104"/>
      <c r="AA284" s="104"/>
      <c r="AB284" s="104"/>
      <c r="AC284" s="104"/>
      <c r="AD284" s="104"/>
      <c r="AE284" s="104"/>
      <c r="AF284" s="79"/>
      <c r="AG284" s="79"/>
      <c r="AH284" s="104"/>
      <c r="AI284" s="105" t="s">
        <v>2916</v>
      </c>
      <c r="AJ284" s="104"/>
      <c r="AK284" s="104"/>
      <c r="AL284" s="105" t="s">
        <v>2916</v>
      </c>
      <c r="AM284" s="104"/>
      <c r="AN284" s="104"/>
      <c r="AO284" s="104"/>
      <c r="AP284" s="104"/>
      <c r="AQ284" s="104"/>
      <c r="AR284" s="104"/>
      <c r="AS284" s="104"/>
      <c r="AT284" s="104"/>
    </row>
    <row r="285" customFormat="false" ht="15" hidden="false" customHeight="true" outlineLevel="0" collapsed="false">
      <c r="A285" s="51" t="str">
        <f aca="false">IF(ISERROR(VLOOKUP($L285,'nCino | Field Mappings'!$C:$M,1,FALSE())), "No", "Yes")</f>
        <v>Yes</v>
      </c>
      <c r="D285" s="79" t="n">
        <v>5</v>
      </c>
      <c r="E285" s="93" t="s">
        <v>2912</v>
      </c>
      <c r="F285" s="267" t="s">
        <v>2952</v>
      </c>
      <c r="G285" s="268" t="s">
        <v>3129</v>
      </c>
      <c r="H285" s="269" t="s">
        <v>66</v>
      </c>
      <c r="I285" s="270" t="s">
        <v>65</v>
      </c>
      <c r="J285" s="106" t="s">
        <v>2923</v>
      </c>
      <c r="K285" s="103" t="s">
        <v>169</v>
      </c>
      <c r="L285" s="104" t="str">
        <f aca="false">_xlfn.CONCAT(I285,".",K285)</f>
        <v>CCS_Cardholder__c.LastModifiedById</v>
      </c>
      <c r="M285" s="93" t="s">
        <v>2924</v>
      </c>
      <c r="N285" s="271" t="s">
        <v>2921</v>
      </c>
      <c r="O285" s="108" t="n">
        <v>18</v>
      </c>
      <c r="P285" s="104"/>
      <c r="Q285" s="104"/>
      <c r="R285" s="104"/>
      <c r="S285" s="104"/>
      <c r="T285" s="104"/>
      <c r="U285" s="104"/>
      <c r="V285" s="104"/>
      <c r="W285" s="104"/>
      <c r="X285" s="104"/>
      <c r="Y285" s="104"/>
      <c r="Z285" s="104"/>
      <c r="AA285" s="104"/>
      <c r="AB285" s="104"/>
      <c r="AC285" s="104"/>
      <c r="AD285" s="104"/>
      <c r="AE285" s="104"/>
      <c r="AF285" s="79"/>
      <c r="AG285" s="79"/>
      <c r="AH285" s="104"/>
      <c r="AI285" s="105" t="s">
        <v>2916</v>
      </c>
      <c r="AJ285" s="104"/>
      <c r="AK285" s="104"/>
      <c r="AL285" s="105" t="s">
        <v>2916</v>
      </c>
      <c r="AM285" s="104"/>
      <c r="AN285" s="104"/>
      <c r="AO285" s="104"/>
      <c r="AP285" s="104"/>
      <c r="AQ285" s="104"/>
      <c r="AR285" s="104"/>
      <c r="AS285" s="104"/>
      <c r="AT285" s="104"/>
    </row>
    <row r="286" customFormat="false" ht="15" hidden="false" customHeight="true" outlineLevel="0" collapsed="false">
      <c r="A286" s="51" t="str">
        <f aca="false">IF(ISERROR(VLOOKUP($L286,'nCino | Field Mappings'!$C:$M,1,FALSE())), "No", "Yes")</f>
        <v>Yes</v>
      </c>
      <c r="D286" s="79" t="n">
        <v>6</v>
      </c>
      <c r="E286" s="93" t="s">
        <v>2912</v>
      </c>
      <c r="F286" s="267" t="s">
        <v>2952</v>
      </c>
      <c r="G286" s="268" t="s">
        <v>3129</v>
      </c>
      <c r="H286" s="269" t="s">
        <v>66</v>
      </c>
      <c r="I286" s="285" t="s">
        <v>65</v>
      </c>
      <c r="J286" s="273" t="s">
        <v>2927</v>
      </c>
      <c r="K286" s="271" t="s">
        <v>155</v>
      </c>
      <c r="L286" s="109" t="str">
        <f aca="false">_xlfn.CONCAT(I286,".",K286)</f>
        <v>CCS_Cardholder__c.CurrencyIsoCode</v>
      </c>
      <c r="M286" s="103" t="s">
        <v>2928</v>
      </c>
      <c r="N286" s="104" t="s">
        <v>2929</v>
      </c>
      <c r="O286" s="93" t="s">
        <v>2930</v>
      </c>
      <c r="P286" s="47"/>
      <c r="Q286" s="47"/>
      <c r="R286" s="47"/>
      <c r="S286" s="47"/>
      <c r="T286" s="47"/>
      <c r="U286" s="47"/>
      <c r="V286" s="47"/>
      <c r="W286" s="47"/>
      <c r="X286" s="47"/>
      <c r="Y286" s="47"/>
      <c r="Z286" s="47"/>
      <c r="AA286" s="47"/>
      <c r="AB286" s="47"/>
      <c r="AC286" s="47"/>
      <c r="AD286" s="47"/>
      <c r="AE286" s="47"/>
      <c r="AF286" s="79"/>
      <c r="AG286" s="79"/>
      <c r="AH286" s="47"/>
      <c r="AI286" s="105" t="s">
        <v>2916</v>
      </c>
      <c r="AJ286" s="104"/>
      <c r="AK286" s="104"/>
      <c r="AL286" s="105" t="s">
        <v>2916</v>
      </c>
      <c r="AM286" s="104"/>
      <c r="AN286" s="104"/>
      <c r="AO286" s="104"/>
      <c r="AP286" s="104"/>
      <c r="AQ286" s="104"/>
      <c r="AR286" s="104"/>
      <c r="AS286" s="104"/>
      <c r="AT286" s="104"/>
    </row>
    <row r="287" customFormat="false" ht="15" hidden="false" customHeight="true" outlineLevel="0" collapsed="false">
      <c r="A287" s="51" t="str">
        <f aca="false">IF(ISERROR(VLOOKUP($L287,'nCino | Field Mappings'!$C:$M,1,FALSE())), "No", "Yes")</f>
        <v>Yes</v>
      </c>
      <c r="D287" s="79" t="n">
        <v>7</v>
      </c>
      <c r="E287" s="93" t="s">
        <v>2912</v>
      </c>
      <c r="F287" s="267" t="s">
        <v>2952</v>
      </c>
      <c r="G287" s="268" t="s">
        <v>3129</v>
      </c>
      <c r="H287" s="269" t="s">
        <v>66</v>
      </c>
      <c r="I287" s="285" t="s">
        <v>65</v>
      </c>
      <c r="J287" s="106" t="s">
        <v>3226</v>
      </c>
      <c r="K287" s="277" t="s">
        <v>2</v>
      </c>
      <c r="L287" s="238" t="str">
        <f aca="false">_xlfn.CONCAT(I287,".",K287)</f>
        <v>CCS_Cardholder__c.Name</v>
      </c>
      <c r="M287" s="312" t="s">
        <v>3189</v>
      </c>
      <c r="N287" s="277" t="s">
        <v>3190</v>
      </c>
      <c r="O287" s="183" t="n">
        <v>80</v>
      </c>
      <c r="P287" s="47"/>
      <c r="Q287" s="47"/>
      <c r="R287" s="47"/>
      <c r="S287" s="47"/>
      <c r="T287" s="47"/>
      <c r="U287" s="47"/>
      <c r="V287" s="47"/>
      <c r="W287" s="47"/>
      <c r="X287" s="47"/>
      <c r="Y287" s="47"/>
      <c r="Z287" s="47"/>
      <c r="AA287" s="47"/>
      <c r="AB287" s="47"/>
      <c r="AC287" s="47"/>
      <c r="AD287" s="47"/>
      <c r="AE287" s="47"/>
      <c r="AF287" s="79"/>
      <c r="AG287" s="79"/>
      <c r="AH287" s="47"/>
      <c r="AI287" s="105" t="s">
        <v>2916</v>
      </c>
      <c r="AJ287" s="104"/>
      <c r="AK287" s="104"/>
      <c r="AL287" s="105" t="s">
        <v>2916</v>
      </c>
      <c r="AM287" s="104"/>
      <c r="AN287" s="104"/>
      <c r="AO287" s="104"/>
      <c r="AP287" s="104"/>
      <c r="AQ287" s="104"/>
      <c r="AR287" s="104"/>
      <c r="AS287" s="104"/>
      <c r="AT287" s="104"/>
    </row>
    <row r="288" customFormat="false" ht="15" hidden="false" customHeight="true" outlineLevel="0" collapsed="false">
      <c r="A288" s="51" t="str">
        <f aca="false">IF(ISERROR(VLOOKUP($L288,'nCino | Field Mappings'!$C:$M,1,FALSE())), "No", "Yes")</f>
        <v>Yes</v>
      </c>
      <c r="D288" s="79" t="n">
        <v>8</v>
      </c>
      <c r="E288" s="104"/>
      <c r="F288" s="267" t="s">
        <v>2952</v>
      </c>
      <c r="G288" s="268" t="s">
        <v>3129</v>
      </c>
      <c r="H288" s="269" t="s">
        <v>66</v>
      </c>
      <c r="I288" s="285" t="s">
        <v>65</v>
      </c>
      <c r="J288" s="106" t="s">
        <v>96</v>
      </c>
      <c r="K288" s="275" t="s">
        <v>95</v>
      </c>
      <c r="L288" s="103" t="str">
        <f aca="false">_xlfn.CONCAT(I288,".",K288)</f>
        <v>CCS_Cardholder__c.CCS_Country_Code__c</v>
      </c>
      <c r="M288" s="104" t="s">
        <v>3227</v>
      </c>
      <c r="N288" s="313" t="s">
        <v>2948</v>
      </c>
      <c r="O288" s="314" t="n">
        <v>18</v>
      </c>
      <c r="P288" s="314" t="n">
        <v>0</v>
      </c>
      <c r="Q288" s="314"/>
      <c r="R288" s="314"/>
      <c r="S288" s="314"/>
      <c r="T288" s="314"/>
      <c r="U288" s="314"/>
      <c r="V288" s="314"/>
      <c r="W288" s="314"/>
      <c r="X288" s="314"/>
      <c r="Y288" s="314"/>
      <c r="Z288" s="314"/>
      <c r="AA288" s="314"/>
      <c r="AB288" s="314"/>
      <c r="AC288" s="47"/>
      <c r="AD288" s="47"/>
      <c r="AE288" s="47"/>
      <c r="AF288" s="79"/>
      <c r="AG288" s="79"/>
      <c r="AH288" s="47"/>
      <c r="AI288" s="105" t="s">
        <v>2916</v>
      </c>
      <c r="AJ288" s="104"/>
      <c r="AK288" s="104"/>
      <c r="AL288" s="105" t="s">
        <v>2916</v>
      </c>
      <c r="AM288" s="104"/>
      <c r="AN288" s="104"/>
      <c r="AO288" s="104"/>
      <c r="AP288" s="104"/>
      <c r="AQ288" s="104"/>
      <c r="AR288" s="104"/>
      <c r="AS288" s="104"/>
      <c r="AT288" s="104"/>
    </row>
    <row r="289" customFormat="false" ht="15" hidden="false" customHeight="true" outlineLevel="0" collapsed="false">
      <c r="A289" s="51" t="str">
        <f aca="false">IF(ISERROR(VLOOKUP($L289,'nCino | Field Mappings'!$C:$M,1,FALSE())), "No", "Yes")</f>
        <v>Yes</v>
      </c>
      <c r="D289" s="79" t="n">
        <v>9</v>
      </c>
      <c r="E289" s="104"/>
      <c r="F289" s="267" t="s">
        <v>2952</v>
      </c>
      <c r="G289" s="268" t="s">
        <v>3129</v>
      </c>
      <c r="H289" s="269" t="s">
        <v>66</v>
      </c>
      <c r="I289" s="285" t="s">
        <v>65</v>
      </c>
      <c r="J289" s="106" t="s">
        <v>101</v>
      </c>
      <c r="K289" s="275" t="s">
        <v>100</v>
      </c>
      <c r="L289" s="103" t="str">
        <f aca="false">_xlfn.CONCAT(I289,".",K289)</f>
        <v>CCS_Cardholder__c.CCS_Date_of_Birth__c</v>
      </c>
      <c r="M289" s="104" t="s">
        <v>3228</v>
      </c>
      <c r="N289" s="283" t="s">
        <v>1</v>
      </c>
      <c r="O289" s="315"/>
      <c r="P289" s="47"/>
      <c r="Q289" s="47"/>
      <c r="R289" s="47"/>
      <c r="S289" s="47"/>
      <c r="T289" s="47"/>
      <c r="U289" s="47"/>
      <c r="V289" s="47"/>
      <c r="W289" s="47"/>
      <c r="X289" s="47"/>
      <c r="Y289" s="47"/>
      <c r="Z289" s="47"/>
      <c r="AA289" s="47"/>
      <c r="AB289" s="47"/>
      <c r="AC289" s="47"/>
      <c r="AD289" s="47"/>
      <c r="AE289" s="47"/>
      <c r="AF289" s="79"/>
      <c r="AG289" s="79"/>
      <c r="AH289" s="47"/>
      <c r="AI289" s="105" t="s">
        <v>2916</v>
      </c>
      <c r="AJ289" s="104"/>
      <c r="AK289" s="104"/>
      <c r="AL289" s="105" t="s">
        <v>2914</v>
      </c>
      <c r="AM289" s="104" t="s">
        <v>3229</v>
      </c>
      <c r="AN289" s="125" t="s">
        <v>3230</v>
      </c>
      <c r="AO289" s="104"/>
      <c r="AP289" s="104"/>
      <c r="AQ289" s="104"/>
      <c r="AR289" s="104"/>
      <c r="AS289" s="104"/>
      <c r="AT289" s="104"/>
    </row>
    <row r="290" customFormat="false" ht="15" hidden="false" customHeight="true" outlineLevel="0" collapsed="false">
      <c r="A290" s="51" t="str">
        <f aca="false">IF(ISERROR(VLOOKUP($L290,'nCino | Field Mappings'!$C:$M,1,FALSE())), "No", "Yes")</f>
        <v>Yes</v>
      </c>
      <c r="D290" s="79" t="n">
        <v>10</v>
      </c>
      <c r="E290" s="104"/>
      <c r="F290" s="267" t="s">
        <v>2952</v>
      </c>
      <c r="G290" s="268" t="s">
        <v>3129</v>
      </c>
      <c r="H290" s="269" t="s">
        <v>66</v>
      </c>
      <c r="I290" s="285" t="s">
        <v>65</v>
      </c>
      <c r="J290" s="106" t="s">
        <v>105</v>
      </c>
      <c r="K290" s="275" t="s">
        <v>104</v>
      </c>
      <c r="L290" s="103" t="str">
        <f aca="false">_xlfn.CONCAT(I290,".",K290)</f>
        <v>CCS_Cardholder__c.CCS_Email__c</v>
      </c>
      <c r="M290" s="104" t="s">
        <v>3231</v>
      </c>
      <c r="N290" s="283" t="s">
        <v>105</v>
      </c>
      <c r="O290" s="315" t="n">
        <v>80</v>
      </c>
      <c r="P290" s="47"/>
      <c r="Q290" s="47"/>
      <c r="R290" s="47"/>
      <c r="S290" s="47"/>
      <c r="T290" s="47"/>
      <c r="U290" s="47"/>
      <c r="V290" s="47"/>
      <c r="W290" s="47"/>
      <c r="X290" s="47"/>
      <c r="Y290" s="47"/>
      <c r="Z290" s="47"/>
      <c r="AA290" s="47"/>
      <c r="AB290" s="47"/>
      <c r="AC290" s="47"/>
      <c r="AD290" s="47"/>
      <c r="AE290" s="47"/>
      <c r="AF290" s="79"/>
      <c r="AG290" s="79"/>
      <c r="AH290" s="47"/>
      <c r="AI290" s="105" t="s">
        <v>2916</v>
      </c>
      <c r="AJ290" s="104"/>
      <c r="AK290" s="104"/>
      <c r="AL290" s="105" t="s">
        <v>2916</v>
      </c>
      <c r="AM290" s="279"/>
      <c r="AN290" s="279"/>
      <c r="AO290" s="104"/>
      <c r="AP290" s="104"/>
      <c r="AQ290" s="104"/>
      <c r="AR290" s="104"/>
      <c r="AS290" s="104"/>
      <c r="AT290" s="104"/>
    </row>
    <row r="291" customFormat="false" ht="15" hidden="false" customHeight="true" outlineLevel="0" collapsed="false">
      <c r="A291" s="51" t="str">
        <f aca="false">IF(ISERROR(VLOOKUP($L291,'nCino | Field Mappings'!$C:$M,1,FALSE())), "No", "Yes")</f>
        <v>Yes</v>
      </c>
      <c r="D291" s="79" t="n">
        <v>11</v>
      </c>
      <c r="E291" s="104"/>
      <c r="F291" s="267" t="s">
        <v>2952</v>
      </c>
      <c r="G291" s="268" t="s">
        <v>3129</v>
      </c>
      <c r="H291" s="269" t="s">
        <v>66</v>
      </c>
      <c r="I291" s="285" t="s">
        <v>65</v>
      </c>
      <c r="J291" s="106" t="s">
        <v>109</v>
      </c>
      <c r="K291" s="275" t="s">
        <v>108</v>
      </c>
      <c r="L291" s="103" t="str">
        <f aca="false">_xlfn.CONCAT(I291,".",K291)</f>
        <v>CCS_Cardholder__c.CCS_Facility_ID__c</v>
      </c>
      <c r="M291" s="104" t="s">
        <v>3232</v>
      </c>
      <c r="N291" s="283" t="s">
        <v>3188</v>
      </c>
      <c r="O291" s="315" t="n">
        <v>18</v>
      </c>
      <c r="P291" s="47"/>
      <c r="Q291" s="47"/>
      <c r="R291" s="47"/>
      <c r="S291" s="47"/>
      <c r="T291" s="47"/>
      <c r="U291" s="47"/>
      <c r="V291" s="47"/>
      <c r="W291" s="47"/>
      <c r="X291" s="47"/>
      <c r="Y291" s="47"/>
      <c r="Z291" s="47"/>
      <c r="AA291" s="47"/>
      <c r="AB291" s="47"/>
      <c r="AC291" s="47"/>
      <c r="AD291" s="47"/>
      <c r="AE291" s="47"/>
      <c r="AF291" s="79"/>
      <c r="AG291" s="79"/>
      <c r="AH291" s="47"/>
      <c r="AI291" s="105" t="s">
        <v>2914</v>
      </c>
      <c r="AJ291" s="104"/>
      <c r="AK291" s="104"/>
      <c r="AL291" s="105" t="s">
        <v>2916</v>
      </c>
      <c r="AM291" s="104"/>
      <c r="AN291" s="104"/>
      <c r="AO291" s="104"/>
      <c r="AP291" s="104"/>
      <c r="AQ291" s="104"/>
      <c r="AR291" s="104"/>
      <c r="AS291" s="104"/>
      <c r="AT291" s="104"/>
    </row>
    <row r="292" customFormat="false" ht="15" hidden="false" customHeight="true" outlineLevel="0" collapsed="false">
      <c r="A292" s="51" t="str">
        <f aca="false">IF(ISERROR(VLOOKUP($L292,'nCino | Field Mappings'!$C:$M,1,FALSE())), "No", "Yes")</f>
        <v>Yes</v>
      </c>
      <c r="D292" s="79" t="n">
        <v>12</v>
      </c>
      <c r="E292" s="104"/>
      <c r="F292" s="267" t="s">
        <v>2952</v>
      </c>
      <c r="G292" s="268" t="s">
        <v>3129</v>
      </c>
      <c r="H292" s="269" t="s">
        <v>66</v>
      </c>
      <c r="I292" s="285" t="s">
        <v>65</v>
      </c>
      <c r="J292" s="106" t="s">
        <v>114</v>
      </c>
      <c r="K292" s="275" t="s">
        <v>113</v>
      </c>
      <c r="L292" s="103" t="str">
        <f aca="false">_xlfn.CONCAT(I292,".",K292)</f>
        <v>CCS_Cardholder__c.CCS_First_Name__c</v>
      </c>
      <c r="M292" s="104" t="s">
        <v>3233</v>
      </c>
      <c r="N292" s="283" t="s">
        <v>2926</v>
      </c>
      <c r="O292" s="315" t="n">
        <v>255</v>
      </c>
      <c r="P292" s="47"/>
      <c r="Q292" s="47"/>
      <c r="R292" s="47"/>
      <c r="S292" s="47"/>
      <c r="T292" s="47"/>
      <c r="U292" s="47"/>
      <c r="V292" s="47"/>
      <c r="W292" s="47"/>
      <c r="X292" s="47"/>
      <c r="Y292" s="47"/>
      <c r="Z292" s="47"/>
      <c r="AA292" s="47"/>
      <c r="AB292" s="47"/>
      <c r="AC292" s="47"/>
      <c r="AD292" s="47"/>
      <c r="AE292" s="47"/>
      <c r="AF292" s="79"/>
      <c r="AG292" s="79"/>
      <c r="AH292" s="47"/>
      <c r="AI292" s="105" t="s">
        <v>2916</v>
      </c>
      <c r="AJ292" s="104"/>
      <c r="AK292" s="104"/>
      <c r="AL292" s="105" t="s">
        <v>2916</v>
      </c>
      <c r="AM292" s="104"/>
      <c r="AN292" s="104"/>
      <c r="AO292" s="104"/>
      <c r="AP292" s="104"/>
      <c r="AQ292" s="104"/>
      <c r="AR292" s="104"/>
      <c r="AS292" s="104"/>
      <c r="AT292" s="104"/>
    </row>
    <row r="293" customFormat="false" ht="15" hidden="false" customHeight="true" outlineLevel="0" collapsed="false">
      <c r="A293" s="51" t="str">
        <f aca="false">IF(ISERROR(VLOOKUP($L293,'nCino | Field Mappings'!$C:$M,1,FALSE())), "No", "Yes")</f>
        <v>Yes</v>
      </c>
      <c r="D293" s="79" t="n">
        <v>13</v>
      </c>
      <c r="E293" s="104"/>
      <c r="F293" s="267" t="s">
        <v>2952</v>
      </c>
      <c r="G293" s="268" t="s">
        <v>3129</v>
      </c>
      <c r="H293" s="269" t="s">
        <v>66</v>
      </c>
      <c r="I293" s="285" t="s">
        <v>65</v>
      </c>
      <c r="J293" s="106" t="s">
        <v>118</v>
      </c>
      <c r="K293" s="275" t="s">
        <v>117</v>
      </c>
      <c r="L293" s="103" t="str">
        <f aca="false">_xlfn.CONCAT(I293,".",K293)</f>
        <v>CCS_Cardholder__c.CCS_Is_Card_Needed__c</v>
      </c>
      <c r="M293" s="104" t="s">
        <v>3234</v>
      </c>
      <c r="N293" s="283" t="s">
        <v>2929</v>
      </c>
      <c r="O293" s="93" t="s">
        <v>2930</v>
      </c>
      <c r="P293" s="47"/>
      <c r="Q293" s="47"/>
      <c r="R293" s="47"/>
      <c r="S293" s="47"/>
      <c r="T293" s="47"/>
      <c r="U293" s="47"/>
      <c r="V293" s="47"/>
      <c r="W293" s="47"/>
      <c r="X293" s="47"/>
      <c r="Y293" s="47"/>
      <c r="Z293" s="47"/>
      <c r="AA293" s="47"/>
      <c r="AB293" s="47"/>
      <c r="AC293" s="47"/>
      <c r="AD293" s="47"/>
      <c r="AE293" s="47"/>
      <c r="AF293" s="79"/>
      <c r="AG293" s="79"/>
      <c r="AH293" s="47"/>
      <c r="AI293" s="105" t="s">
        <v>2916</v>
      </c>
      <c r="AJ293" s="104"/>
      <c r="AK293" s="104"/>
      <c r="AL293" s="105" t="s">
        <v>2916</v>
      </c>
      <c r="AM293" s="104"/>
      <c r="AN293" s="104"/>
      <c r="AO293" s="104"/>
      <c r="AP293" s="104"/>
      <c r="AQ293" s="104"/>
      <c r="AR293" s="104"/>
      <c r="AS293" s="104"/>
      <c r="AT293" s="104"/>
    </row>
    <row r="294" customFormat="false" ht="15" hidden="false" customHeight="true" outlineLevel="0" collapsed="false">
      <c r="A294" s="51" t="str">
        <f aca="false">IF(ISERROR(VLOOKUP($L294,'nCino | Field Mappings'!$C:$M,1,FALSE())), "No", "Yes")</f>
        <v>Yes</v>
      </c>
      <c r="D294" s="79" t="n">
        <v>14</v>
      </c>
      <c r="E294" s="316"/>
      <c r="F294" s="267" t="s">
        <v>2952</v>
      </c>
      <c r="G294" s="268" t="s">
        <v>3129</v>
      </c>
      <c r="H294" s="269" t="s">
        <v>66</v>
      </c>
      <c r="I294" s="285" t="s">
        <v>65</v>
      </c>
      <c r="J294" s="106" t="s">
        <v>122</v>
      </c>
      <c r="K294" s="275" t="s">
        <v>121</v>
      </c>
      <c r="L294" s="103" t="str">
        <f aca="false">_xlfn.CONCAT(I294,".",K294)</f>
        <v>CCS_Cardholder__c.CCS_Last_Name__c</v>
      </c>
      <c r="M294" s="104" t="s">
        <v>3235</v>
      </c>
      <c r="N294" s="283" t="s">
        <v>2926</v>
      </c>
      <c r="O294" s="315" t="n">
        <v>255</v>
      </c>
      <c r="P294" s="79"/>
      <c r="Q294" s="79"/>
      <c r="R294" s="79"/>
      <c r="S294" s="79"/>
      <c r="T294" s="79"/>
      <c r="U294" s="79"/>
      <c r="V294" s="79"/>
      <c r="W294" s="79"/>
      <c r="X294" s="79"/>
      <c r="Y294" s="79"/>
      <c r="Z294" s="79"/>
      <c r="AA294" s="79"/>
      <c r="AB294" s="79"/>
      <c r="AC294" s="79"/>
      <c r="AD294" s="79"/>
      <c r="AE294" s="79"/>
      <c r="AF294" s="79"/>
      <c r="AG294" s="79"/>
      <c r="AH294" s="79"/>
      <c r="AI294" s="105" t="s">
        <v>2916</v>
      </c>
      <c r="AJ294" s="79"/>
      <c r="AK294" s="79"/>
      <c r="AL294" s="105" t="s">
        <v>2916</v>
      </c>
      <c r="AM294" s="79"/>
      <c r="AN294" s="79"/>
      <c r="AO294" s="79"/>
      <c r="AP294" s="79"/>
      <c r="AQ294" s="79"/>
      <c r="AR294" s="79"/>
      <c r="AS294" s="79"/>
      <c r="AT294" s="79"/>
    </row>
    <row r="295" customFormat="false" ht="15" hidden="false" customHeight="true" outlineLevel="0" collapsed="false">
      <c r="A295" s="51" t="str">
        <f aca="false">IF(ISERROR(VLOOKUP($L295,'nCino | Field Mappings'!$C:$M,1,FALSE())), "No", "Yes")</f>
        <v>Yes</v>
      </c>
      <c r="D295" s="79" t="n">
        <v>15</v>
      </c>
      <c r="E295" s="104"/>
      <c r="F295" s="267" t="s">
        <v>2952</v>
      </c>
      <c r="G295" s="268" t="s">
        <v>3129</v>
      </c>
      <c r="H295" s="269" t="s">
        <v>66</v>
      </c>
      <c r="I295" s="285" t="s">
        <v>65</v>
      </c>
      <c r="J295" s="106" t="s">
        <v>125</v>
      </c>
      <c r="K295" s="275" t="s">
        <v>124</v>
      </c>
      <c r="L295" s="103" t="str">
        <f aca="false">_xlfn.CONCAT(I295,".",K295)</f>
        <v>CCS_Cardholder__c.CCS_Level_of_Control__c</v>
      </c>
      <c r="M295" s="104" t="s">
        <v>3236</v>
      </c>
      <c r="N295" s="283" t="s">
        <v>2929</v>
      </c>
      <c r="O295" s="93" t="s">
        <v>2930</v>
      </c>
      <c r="P295" s="104"/>
      <c r="Q295" s="104"/>
      <c r="R295" s="104"/>
      <c r="S295" s="104"/>
      <c r="T295" s="104"/>
      <c r="U295" s="104"/>
      <c r="V295" s="104"/>
      <c r="W295" s="104"/>
      <c r="X295" s="104"/>
      <c r="Y295" s="104"/>
      <c r="Z295" s="104"/>
      <c r="AA295" s="104"/>
      <c r="AB295" s="104"/>
      <c r="AC295" s="104"/>
      <c r="AD295" s="104"/>
      <c r="AE295" s="104"/>
      <c r="AF295" s="79"/>
      <c r="AG295" s="79"/>
      <c r="AH295" s="104"/>
      <c r="AI295" s="105" t="s">
        <v>2916</v>
      </c>
      <c r="AJ295" s="104"/>
      <c r="AK295" s="104"/>
      <c r="AL295" s="105" t="s">
        <v>2916</v>
      </c>
      <c r="AM295" s="104"/>
      <c r="AN295" s="104"/>
      <c r="AO295" s="104"/>
      <c r="AP295" s="104"/>
      <c r="AQ295" s="104"/>
      <c r="AR295" s="104"/>
      <c r="AS295" s="104"/>
      <c r="AT295" s="104"/>
    </row>
    <row r="296" customFormat="false" ht="15" hidden="false" customHeight="true" outlineLevel="0" collapsed="false">
      <c r="A296" s="51" t="str">
        <f aca="false">IF(ISERROR(VLOOKUP($L296,'nCino | Field Mappings'!$C:$M,1,FALSE())), "No", "Yes")</f>
        <v>Yes</v>
      </c>
      <c r="D296" s="79" t="n">
        <v>16</v>
      </c>
      <c r="E296" s="317"/>
      <c r="F296" s="267" t="s">
        <v>2952</v>
      </c>
      <c r="G296" s="268" t="s">
        <v>3129</v>
      </c>
      <c r="H296" s="269" t="s">
        <v>66</v>
      </c>
      <c r="I296" s="285" t="s">
        <v>65</v>
      </c>
      <c r="J296" s="106" t="s">
        <v>3237</v>
      </c>
      <c r="K296" s="275" t="s">
        <v>68</v>
      </c>
      <c r="L296" s="103" t="str">
        <f aca="false">_xlfn.CONCAT(I296,".",K296)</f>
        <v>CCS_Cardholder__c.CCS_Limit__c</v>
      </c>
      <c r="M296" s="104" t="s">
        <v>3238</v>
      </c>
      <c r="N296" s="283" t="s">
        <v>2927</v>
      </c>
      <c r="O296" s="183" t="n">
        <v>18</v>
      </c>
      <c r="P296" s="104" t="n">
        <v>0</v>
      </c>
      <c r="Q296" s="104"/>
      <c r="R296" s="104"/>
      <c r="S296" s="104"/>
      <c r="T296" s="104"/>
      <c r="U296" s="104"/>
      <c r="V296" s="104"/>
      <c r="W296" s="104"/>
      <c r="X296" s="104"/>
      <c r="Y296" s="104"/>
      <c r="Z296" s="104"/>
      <c r="AA296" s="104"/>
      <c r="AB296" s="104"/>
      <c r="AC296" s="104"/>
      <c r="AD296" s="104"/>
      <c r="AE296" s="104"/>
      <c r="AF296" s="104"/>
      <c r="AG296" s="105"/>
      <c r="AH296" s="104"/>
      <c r="AI296" s="105" t="s">
        <v>2916</v>
      </c>
      <c r="AJ296" s="104"/>
      <c r="AK296" s="104"/>
      <c r="AL296" s="105" t="s">
        <v>2916</v>
      </c>
      <c r="AM296" s="104"/>
      <c r="AN296" s="104"/>
      <c r="AO296" s="104"/>
      <c r="AP296" s="104"/>
      <c r="AQ296" s="104"/>
      <c r="AR296" s="104"/>
      <c r="AS296" s="104"/>
      <c r="AT296" s="104"/>
    </row>
    <row r="297" customFormat="false" ht="15" hidden="false" customHeight="true" outlineLevel="0" collapsed="false">
      <c r="A297" s="51" t="str">
        <f aca="false">IF(ISERROR(VLOOKUP($L297,'nCino | Field Mappings'!$C:$M,1,FALSE())), "No", "Yes")</f>
        <v>Yes</v>
      </c>
      <c r="D297" s="79" t="n">
        <v>17</v>
      </c>
      <c r="E297" s="93"/>
      <c r="F297" s="267" t="s">
        <v>2952</v>
      </c>
      <c r="G297" s="268" t="s">
        <v>3129</v>
      </c>
      <c r="H297" s="269" t="s">
        <v>66</v>
      </c>
      <c r="I297" s="285" t="s">
        <v>65</v>
      </c>
      <c r="J297" s="106" t="s">
        <v>131</v>
      </c>
      <c r="K297" s="275" t="s">
        <v>130</v>
      </c>
      <c r="L297" s="103" t="str">
        <f aca="false">_xlfn.CONCAT(I297,".",K297)</f>
        <v>CCS_Cardholder__c.CCS_Mobile_Number__c</v>
      </c>
      <c r="M297" s="104" t="s">
        <v>3239</v>
      </c>
      <c r="N297" s="283" t="s">
        <v>3240</v>
      </c>
      <c r="O297" s="93" t="n">
        <v>40</v>
      </c>
      <c r="P297" s="93"/>
      <c r="Q297" s="93"/>
      <c r="R297" s="93"/>
      <c r="S297" s="93"/>
      <c r="T297" s="93"/>
      <c r="U297" s="93"/>
      <c r="V297" s="93"/>
      <c r="W297" s="93"/>
      <c r="X297" s="93"/>
      <c r="Y297" s="93"/>
      <c r="Z297" s="93"/>
      <c r="AA297" s="93"/>
      <c r="AB297" s="93"/>
      <c r="AC297" s="93"/>
      <c r="AD297" s="93"/>
      <c r="AE297" s="93"/>
      <c r="AF297" s="93"/>
      <c r="AG297" s="93"/>
      <c r="AH297" s="93"/>
      <c r="AI297" s="105" t="s">
        <v>2916</v>
      </c>
      <c r="AJ297" s="93"/>
      <c r="AK297" s="93"/>
      <c r="AL297" s="105" t="s">
        <v>2916</v>
      </c>
      <c r="AM297" s="93"/>
      <c r="AN297" s="93"/>
      <c r="AO297" s="93"/>
      <c r="AP297" s="93"/>
      <c r="AQ297" s="93"/>
      <c r="AR297" s="93"/>
      <c r="AS297" s="93"/>
      <c r="AT297" s="93"/>
    </row>
    <row r="298" customFormat="false" ht="15" hidden="false" customHeight="true" outlineLevel="0" collapsed="false">
      <c r="A298" s="51" t="str">
        <f aca="false">IF(ISERROR(VLOOKUP($L298,'nCino | Field Mappings'!$C:$M,1,FALSE())), "No", "Yes")</f>
        <v>Yes</v>
      </c>
      <c r="D298" s="286" t="n">
        <v>18</v>
      </c>
      <c r="E298" s="314"/>
      <c r="F298" s="267" t="s">
        <v>2952</v>
      </c>
      <c r="G298" s="268" t="s">
        <v>3129</v>
      </c>
      <c r="H298" s="304" t="s">
        <v>66</v>
      </c>
      <c r="I298" s="285" t="s">
        <v>65</v>
      </c>
      <c r="J298" s="273" t="s">
        <v>135</v>
      </c>
      <c r="K298" s="275" t="s">
        <v>134</v>
      </c>
      <c r="L298" s="103" t="str">
        <f aca="false">_xlfn.CONCAT(I298,".",K298)</f>
        <v>CCS_Cardholder__c.CCS_Number_of_Cards__c</v>
      </c>
      <c r="M298" s="104"/>
      <c r="N298" s="313" t="s">
        <v>2948</v>
      </c>
      <c r="O298" s="314" t="n">
        <v>18</v>
      </c>
      <c r="P298" s="314" t="n">
        <v>0</v>
      </c>
      <c r="Q298" s="314"/>
      <c r="R298" s="314"/>
      <c r="S298" s="314"/>
      <c r="T298" s="314"/>
      <c r="U298" s="314"/>
      <c r="V298" s="314"/>
      <c r="W298" s="314"/>
      <c r="X298" s="314"/>
      <c r="Y298" s="314"/>
      <c r="Z298" s="314"/>
      <c r="AA298" s="314"/>
      <c r="AB298" s="314"/>
      <c r="AC298" s="234"/>
      <c r="AD298" s="234"/>
      <c r="AE298" s="234"/>
      <c r="AF298" s="234"/>
      <c r="AG298" s="234"/>
      <c r="AH298" s="234"/>
      <c r="AI298" s="105" t="s">
        <v>2916</v>
      </c>
      <c r="AJ298" s="234"/>
      <c r="AK298" s="234"/>
      <c r="AL298" s="105" t="s">
        <v>2916</v>
      </c>
      <c r="AM298" s="234"/>
      <c r="AN298" s="234"/>
      <c r="AO298" s="234"/>
      <c r="AP298" s="234"/>
      <c r="AQ298" s="234"/>
      <c r="AR298" s="234"/>
      <c r="AS298" s="234"/>
      <c r="AT298" s="234"/>
    </row>
    <row r="299" customFormat="false" ht="15" hidden="false" customHeight="true" outlineLevel="0" collapsed="false">
      <c r="A299" s="51" t="str">
        <f aca="false">IF(ISERROR(VLOOKUP($L299,'nCino | Field Mappings'!$C:$M,1,FALSE())), "No", "Yes")</f>
        <v>Yes</v>
      </c>
      <c r="D299" s="79" t="n">
        <v>19</v>
      </c>
      <c r="E299" s="104"/>
      <c r="F299" s="267" t="s">
        <v>2952</v>
      </c>
      <c r="G299" s="268" t="s">
        <v>3129</v>
      </c>
      <c r="H299" s="291" t="s">
        <v>66</v>
      </c>
      <c r="I299" s="291" t="s">
        <v>65</v>
      </c>
      <c r="J299" s="106" t="s">
        <v>138</v>
      </c>
      <c r="K299" s="283" t="s">
        <v>137</v>
      </c>
      <c r="L299" s="280" t="str">
        <f aca="false">_xlfn.CONCAT(I299,".",K299)</f>
        <v>CCS_Cardholder__c.CCS_Title__c</v>
      </c>
      <c r="M299" s="104" t="s">
        <v>3241</v>
      </c>
      <c r="N299" s="283" t="s">
        <v>2929</v>
      </c>
      <c r="O299" s="104" t="s">
        <v>2930</v>
      </c>
      <c r="P299" s="104"/>
      <c r="Q299" s="234"/>
      <c r="R299" s="234"/>
      <c r="S299" s="234"/>
      <c r="T299" s="234"/>
      <c r="U299" s="234"/>
      <c r="V299" s="234"/>
      <c r="W299" s="234"/>
      <c r="X299" s="234"/>
      <c r="Y299" s="234"/>
      <c r="Z299" s="234"/>
      <c r="AA299" s="234"/>
      <c r="AB299" s="234"/>
      <c r="AC299" s="234"/>
      <c r="AD299" s="234"/>
      <c r="AE299" s="234"/>
      <c r="AF299" s="234"/>
      <c r="AG299" s="234"/>
      <c r="AH299" s="234"/>
      <c r="AI299" s="105" t="s">
        <v>2916</v>
      </c>
      <c r="AJ299" s="234"/>
      <c r="AK299" s="234"/>
      <c r="AL299" s="105" t="s">
        <v>2916</v>
      </c>
      <c r="AM299" s="234"/>
      <c r="AN299" s="234"/>
      <c r="AO299" s="234"/>
      <c r="AP299" s="234"/>
      <c r="AQ299" s="234"/>
      <c r="AR299" s="234"/>
      <c r="AS299" s="234"/>
      <c r="AT299" s="234"/>
    </row>
    <row r="300" customFormat="false" ht="15" hidden="false" customHeight="true" outlineLevel="0" collapsed="false">
      <c r="A300" s="51" t="str">
        <f aca="false">IF(ISERROR(VLOOKUP($L300,'nCino | Field Mappings'!$C:$M,1,FALSE())), "No", "Yes")</f>
        <v>Yes</v>
      </c>
      <c r="D300" s="79" t="n">
        <v>1</v>
      </c>
      <c r="E300" s="104" t="s">
        <v>2912</v>
      </c>
      <c r="F300" s="318" t="s">
        <v>2913</v>
      </c>
      <c r="G300" s="319" t="s">
        <v>2913</v>
      </c>
      <c r="H300" s="269" t="s">
        <v>54</v>
      </c>
      <c r="I300" s="270" t="s">
        <v>53</v>
      </c>
      <c r="J300" s="106" t="s">
        <v>158</v>
      </c>
      <c r="K300" s="103" t="s">
        <v>158</v>
      </c>
      <c r="L300" s="103" t="str">
        <f aca="false">_xlfn.CONCAT(I300,".",K300)</f>
        <v>LLC_BI__Legal_Entities__c.Id</v>
      </c>
      <c r="M300" s="47" t="s">
        <v>158</v>
      </c>
      <c r="N300" s="47" t="s">
        <v>158</v>
      </c>
      <c r="O300" s="278" t="n">
        <v>18</v>
      </c>
      <c r="P300" s="104"/>
      <c r="Q300" s="104"/>
      <c r="R300" s="104"/>
      <c r="S300" s="104"/>
      <c r="T300" s="104"/>
      <c r="U300" s="104"/>
      <c r="V300" s="104"/>
      <c r="W300" s="104"/>
      <c r="X300" s="104"/>
      <c r="Y300" s="104"/>
      <c r="Z300" s="104"/>
      <c r="AA300" s="104"/>
      <c r="AB300" s="104"/>
      <c r="AC300" s="104" t="s">
        <v>2237</v>
      </c>
      <c r="AD300" s="104" t="s">
        <v>2237</v>
      </c>
      <c r="AE300" s="104"/>
      <c r="AF300" s="79" t="s">
        <v>2916</v>
      </c>
      <c r="AG300" s="79" t="s">
        <v>2914</v>
      </c>
      <c r="AH300" s="104"/>
      <c r="AI300" s="105" t="s">
        <v>2916</v>
      </c>
      <c r="AJ300" s="104"/>
      <c r="AK300" s="104"/>
      <c r="AL300" s="105" t="s">
        <v>2916</v>
      </c>
      <c r="AM300" s="104"/>
      <c r="AN300" s="104"/>
      <c r="AO300" s="104"/>
      <c r="AP300" s="104"/>
      <c r="AQ300" s="104"/>
      <c r="AR300" s="104"/>
      <c r="AS300" s="104"/>
      <c r="AT300" s="104"/>
    </row>
    <row r="301" customFormat="false" ht="15" hidden="false" customHeight="true" outlineLevel="0" collapsed="false">
      <c r="A301" s="51" t="str">
        <f aca="false">IF(ISERROR(VLOOKUP($L301,'nCino | Field Mappings'!$C:$M,1,FALSE())), "No", "Yes")</f>
        <v>Yes</v>
      </c>
      <c r="D301" s="79" t="n">
        <v>2</v>
      </c>
      <c r="E301" s="104" t="s">
        <v>2912</v>
      </c>
      <c r="F301" s="318" t="s">
        <v>2913</v>
      </c>
      <c r="G301" s="319" t="s">
        <v>2913</v>
      </c>
      <c r="H301" s="269" t="s">
        <v>54</v>
      </c>
      <c r="I301" s="270" t="s">
        <v>53</v>
      </c>
      <c r="J301" s="106" t="s">
        <v>152</v>
      </c>
      <c r="K301" s="103" t="s">
        <v>151</v>
      </c>
      <c r="L301" s="103" t="str">
        <f aca="false">_xlfn.CONCAT(I301,".",K301)</f>
        <v>LLC_BI__Legal_Entities__c.CreatedDate</v>
      </c>
      <c r="M301" s="104" t="s">
        <v>2917</v>
      </c>
      <c r="N301" s="47" t="s">
        <v>2918</v>
      </c>
      <c r="O301" s="278"/>
      <c r="P301" s="104"/>
      <c r="Q301" s="104"/>
      <c r="R301" s="104"/>
      <c r="S301" s="104"/>
      <c r="T301" s="104"/>
      <c r="U301" s="104"/>
      <c r="V301" s="104"/>
      <c r="W301" s="104"/>
      <c r="X301" s="104"/>
      <c r="Y301" s="104"/>
      <c r="Z301" s="104"/>
      <c r="AA301" s="104"/>
      <c r="AB301" s="104"/>
      <c r="AC301" s="104"/>
      <c r="AD301" s="104"/>
      <c r="AE301" s="104"/>
      <c r="AF301" s="79" t="s">
        <v>2916</v>
      </c>
      <c r="AG301" s="79" t="s">
        <v>2914</v>
      </c>
      <c r="AH301" s="104"/>
      <c r="AI301" s="105" t="s">
        <v>2916</v>
      </c>
      <c r="AJ301" s="104"/>
      <c r="AK301" s="104"/>
      <c r="AL301" s="105" t="s">
        <v>2916</v>
      </c>
      <c r="AM301" s="104"/>
      <c r="AN301" s="104"/>
      <c r="AO301" s="104"/>
      <c r="AP301" s="104"/>
      <c r="AQ301" s="104"/>
      <c r="AR301" s="104"/>
      <c r="AS301" s="104"/>
      <c r="AT301" s="104"/>
    </row>
    <row r="302" customFormat="false" ht="15" hidden="false" customHeight="true" outlineLevel="0" collapsed="false">
      <c r="A302" s="51" t="str">
        <f aca="false">IF(ISERROR(VLOOKUP($L302,'nCino | Field Mappings'!$C:$M,1,FALSE())), "No", "Yes")</f>
        <v>Yes</v>
      </c>
      <c r="D302" s="79" t="n">
        <v>3</v>
      </c>
      <c r="E302" s="104" t="s">
        <v>2912</v>
      </c>
      <c r="F302" s="318" t="s">
        <v>2913</v>
      </c>
      <c r="G302" s="319" t="s">
        <v>2913</v>
      </c>
      <c r="H302" s="269" t="s">
        <v>54</v>
      </c>
      <c r="I302" s="270" t="s">
        <v>53</v>
      </c>
      <c r="J302" s="106" t="s">
        <v>2919</v>
      </c>
      <c r="K302" s="103" t="s">
        <v>147</v>
      </c>
      <c r="L302" s="103" t="str">
        <f aca="false">_xlfn.CONCAT(I302,".",K302)</f>
        <v>LLC_BI__Legal_Entities__c.CreatedById</v>
      </c>
      <c r="M302" s="104" t="s">
        <v>2920</v>
      </c>
      <c r="N302" s="47" t="s">
        <v>2921</v>
      </c>
      <c r="O302" s="278" t="n">
        <v>18</v>
      </c>
      <c r="P302" s="104"/>
      <c r="Q302" s="104"/>
      <c r="R302" s="104"/>
      <c r="S302" s="104"/>
      <c r="T302" s="104"/>
      <c r="U302" s="104"/>
      <c r="V302" s="104"/>
      <c r="W302" s="104"/>
      <c r="X302" s="104"/>
      <c r="Y302" s="104"/>
      <c r="Z302" s="104"/>
      <c r="AA302" s="104"/>
      <c r="AB302" s="104"/>
      <c r="AC302" s="104"/>
      <c r="AD302" s="104"/>
      <c r="AE302" s="104"/>
      <c r="AF302" s="79" t="s">
        <v>2916</v>
      </c>
      <c r="AG302" s="79" t="s">
        <v>2914</v>
      </c>
      <c r="AH302" s="104"/>
      <c r="AI302" s="105" t="s">
        <v>2916</v>
      </c>
      <c r="AJ302" s="104"/>
      <c r="AK302" s="104"/>
      <c r="AL302" s="105" t="s">
        <v>2916</v>
      </c>
      <c r="AM302" s="104"/>
      <c r="AN302" s="104"/>
      <c r="AO302" s="104"/>
      <c r="AP302" s="104"/>
      <c r="AQ302" s="104"/>
      <c r="AR302" s="104"/>
      <c r="AS302" s="104"/>
      <c r="AT302" s="104"/>
    </row>
    <row r="303" customFormat="false" ht="15" hidden="false" customHeight="true" outlineLevel="0" collapsed="false">
      <c r="A303" s="51" t="str">
        <f aca="false">IF(ISERROR(VLOOKUP($L303,'nCino | Field Mappings'!$C:$M,1,FALSE())), "No", "Yes")</f>
        <v>Yes</v>
      </c>
      <c r="D303" s="79" t="n">
        <v>4</v>
      </c>
      <c r="E303" s="104" t="s">
        <v>2912</v>
      </c>
      <c r="F303" s="318" t="s">
        <v>2913</v>
      </c>
      <c r="G303" s="319" t="s">
        <v>2913</v>
      </c>
      <c r="H303" s="269" t="s">
        <v>54</v>
      </c>
      <c r="I303" s="270" t="s">
        <v>53</v>
      </c>
      <c r="J303" s="106" t="s">
        <v>173</v>
      </c>
      <c r="K303" s="103" t="s">
        <v>172</v>
      </c>
      <c r="L303" s="103" t="str">
        <f aca="false">_xlfn.CONCAT(I303,".",K303)</f>
        <v>LLC_BI__Legal_Entities__c.LastModifiedDate</v>
      </c>
      <c r="M303" s="104" t="s">
        <v>2922</v>
      </c>
      <c r="N303" s="47" t="s">
        <v>2918</v>
      </c>
      <c r="O303" s="278"/>
      <c r="P303" s="104"/>
      <c r="Q303" s="104"/>
      <c r="R303" s="104"/>
      <c r="S303" s="104"/>
      <c r="T303" s="104"/>
      <c r="U303" s="104"/>
      <c r="V303" s="104"/>
      <c r="W303" s="104"/>
      <c r="X303" s="104"/>
      <c r="Y303" s="104"/>
      <c r="Z303" s="104"/>
      <c r="AA303" s="104"/>
      <c r="AB303" s="104"/>
      <c r="AC303" s="104"/>
      <c r="AD303" s="104"/>
      <c r="AE303" s="104"/>
      <c r="AF303" s="79" t="s">
        <v>2916</v>
      </c>
      <c r="AG303" s="79" t="s">
        <v>2914</v>
      </c>
      <c r="AH303" s="104"/>
      <c r="AI303" s="105" t="s">
        <v>2916</v>
      </c>
      <c r="AJ303" s="104"/>
      <c r="AK303" s="104"/>
      <c r="AL303" s="105" t="s">
        <v>2916</v>
      </c>
      <c r="AM303" s="104"/>
      <c r="AN303" s="104"/>
      <c r="AO303" s="104"/>
      <c r="AP303" s="104"/>
      <c r="AQ303" s="104"/>
      <c r="AR303" s="104"/>
      <c r="AS303" s="104"/>
      <c r="AT303" s="104"/>
    </row>
    <row r="304" customFormat="false" ht="15" hidden="false" customHeight="true" outlineLevel="0" collapsed="false">
      <c r="A304" s="51" t="str">
        <f aca="false">IF(ISERROR(VLOOKUP($L304,'nCino | Field Mappings'!$C:$M,1,FALSE())), "No", "Yes")</f>
        <v>Yes</v>
      </c>
      <c r="D304" s="79" t="n">
        <v>5</v>
      </c>
      <c r="E304" s="104" t="s">
        <v>2912</v>
      </c>
      <c r="F304" s="318" t="s">
        <v>2913</v>
      </c>
      <c r="G304" s="319" t="s">
        <v>2913</v>
      </c>
      <c r="H304" s="269" t="s">
        <v>54</v>
      </c>
      <c r="I304" s="270" t="s">
        <v>53</v>
      </c>
      <c r="J304" s="106" t="s">
        <v>2923</v>
      </c>
      <c r="K304" s="103" t="s">
        <v>169</v>
      </c>
      <c r="L304" s="103" t="str">
        <f aca="false">_xlfn.CONCAT(I304,".",K304)</f>
        <v>LLC_BI__Legal_Entities__c.LastModifiedById</v>
      </c>
      <c r="M304" s="104" t="s">
        <v>2924</v>
      </c>
      <c r="N304" s="47" t="s">
        <v>2921</v>
      </c>
      <c r="O304" s="278" t="n">
        <v>18</v>
      </c>
      <c r="P304" s="104"/>
      <c r="Q304" s="104"/>
      <c r="R304" s="104"/>
      <c r="S304" s="104"/>
      <c r="T304" s="104"/>
      <c r="U304" s="104"/>
      <c r="V304" s="104"/>
      <c r="W304" s="104"/>
      <c r="X304" s="104"/>
      <c r="Y304" s="104"/>
      <c r="Z304" s="104"/>
      <c r="AA304" s="104"/>
      <c r="AB304" s="104"/>
      <c r="AC304" s="104"/>
      <c r="AD304" s="104"/>
      <c r="AE304" s="104"/>
      <c r="AF304" s="79" t="s">
        <v>2916</v>
      </c>
      <c r="AG304" s="79" t="s">
        <v>2914</v>
      </c>
      <c r="AH304" s="104"/>
      <c r="AI304" s="105" t="s">
        <v>2916</v>
      </c>
      <c r="AJ304" s="104"/>
      <c r="AK304" s="104"/>
      <c r="AL304" s="105" t="s">
        <v>2916</v>
      </c>
      <c r="AM304" s="104"/>
      <c r="AN304" s="104"/>
      <c r="AO304" s="104"/>
      <c r="AP304" s="104"/>
      <c r="AQ304" s="104"/>
      <c r="AR304" s="104"/>
      <c r="AS304" s="104"/>
      <c r="AT304" s="104"/>
    </row>
    <row r="305" customFormat="false" ht="15" hidden="false" customHeight="true" outlineLevel="0" collapsed="false">
      <c r="A305" s="51" t="str">
        <f aca="false">IF(ISERROR(VLOOKUP($L305,'nCino | Field Mappings'!$C:$M,1,FALSE())), "No", "Yes")</f>
        <v>Yes</v>
      </c>
      <c r="D305" s="79" t="n">
        <v>6</v>
      </c>
      <c r="E305" s="104"/>
      <c r="F305" s="318" t="s">
        <v>2913</v>
      </c>
      <c r="G305" s="319" t="s">
        <v>2913</v>
      </c>
      <c r="H305" s="269" t="s">
        <v>54</v>
      </c>
      <c r="I305" s="270" t="s">
        <v>53</v>
      </c>
      <c r="J305" s="320" t="s">
        <v>239</v>
      </c>
      <c r="K305" s="321" t="s">
        <v>238</v>
      </c>
      <c r="L305" s="191" t="str">
        <f aca="false">_xlfn.CONCAT(I305,".",K305)</f>
        <v>LLC_BI__Legal_Entities__c.LLC_BI__Account__c</v>
      </c>
      <c r="M305" s="190" t="s">
        <v>3242</v>
      </c>
      <c r="N305" s="47" t="s">
        <v>3243</v>
      </c>
      <c r="O305" s="278" t="n">
        <v>18</v>
      </c>
      <c r="P305" s="47"/>
      <c r="Q305" s="47"/>
      <c r="R305" s="47"/>
      <c r="S305" s="47"/>
      <c r="T305" s="47"/>
      <c r="U305" s="47"/>
      <c r="V305" s="47"/>
      <c r="W305" s="47"/>
      <c r="X305" s="47"/>
      <c r="Y305" s="47"/>
      <c r="Z305" s="47"/>
      <c r="AA305" s="47"/>
      <c r="AB305" s="47"/>
      <c r="AC305" s="47"/>
      <c r="AD305" s="47"/>
      <c r="AE305" s="47"/>
      <c r="AF305" s="79"/>
      <c r="AG305" s="79" t="s">
        <v>2914</v>
      </c>
      <c r="AH305" s="47"/>
      <c r="AI305" s="105" t="s">
        <v>2914</v>
      </c>
      <c r="AJ305" s="104"/>
      <c r="AK305" s="104"/>
      <c r="AL305" s="105" t="s">
        <v>2916</v>
      </c>
      <c r="AM305" s="104"/>
      <c r="AN305" s="104"/>
      <c r="AO305" s="104"/>
      <c r="AP305" s="104"/>
      <c r="AQ305" s="104"/>
      <c r="AR305" s="104"/>
      <c r="AS305" s="104"/>
      <c r="AT305" s="104"/>
    </row>
    <row r="306" customFormat="false" ht="15" hidden="false" customHeight="true" outlineLevel="0" collapsed="false">
      <c r="A306" s="51" t="str">
        <f aca="false">IF(ISERROR(VLOOKUP($L306,'nCino | Field Mappings'!$C:$M,1,FALSE())), "No", "Yes")</f>
        <v>Yes</v>
      </c>
      <c r="D306" s="79" t="n">
        <v>7</v>
      </c>
      <c r="E306" s="108"/>
      <c r="F306" s="319" t="s">
        <v>2913</v>
      </c>
      <c r="G306" s="319" t="s">
        <v>2913</v>
      </c>
      <c r="H306" s="269" t="s">
        <v>54</v>
      </c>
      <c r="I306" s="270" t="s">
        <v>53</v>
      </c>
      <c r="J306" s="322" t="s">
        <v>246</v>
      </c>
      <c r="K306" s="48" t="s">
        <v>245</v>
      </c>
      <c r="L306" s="104" t="str">
        <f aca="false">_xlfn.CONCAT(I306,".",K306)</f>
        <v>LLC_BI__Legal_Entities__c.LLC_BI__Borrower_Type__c</v>
      </c>
      <c r="M306" s="47" t="s">
        <v>3244</v>
      </c>
      <c r="N306" s="274" t="s">
        <v>2929</v>
      </c>
      <c r="O306" s="110" t="s">
        <v>2930</v>
      </c>
      <c r="P306" s="47"/>
      <c r="Q306" s="47"/>
      <c r="R306" s="47"/>
      <c r="S306" s="47"/>
      <c r="T306" s="47"/>
      <c r="U306" s="47"/>
      <c r="V306" s="47"/>
      <c r="W306" s="47"/>
      <c r="X306" s="47"/>
      <c r="Y306" s="47"/>
      <c r="Z306" s="47"/>
      <c r="AA306" s="47"/>
      <c r="AB306" s="47"/>
      <c r="AC306" s="47"/>
      <c r="AD306" s="47"/>
      <c r="AE306" s="47"/>
      <c r="AF306" s="79"/>
      <c r="AG306" s="79" t="s">
        <v>2914</v>
      </c>
      <c r="AH306" s="47"/>
      <c r="AI306" s="105" t="s">
        <v>2914</v>
      </c>
      <c r="AJ306" s="104"/>
      <c r="AK306" s="104"/>
      <c r="AL306" s="105" t="s">
        <v>2916</v>
      </c>
      <c r="AM306" s="104"/>
      <c r="AN306" s="104"/>
      <c r="AO306" s="104"/>
      <c r="AP306" s="104"/>
      <c r="AQ306" s="104"/>
      <c r="AR306" s="104"/>
      <c r="AS306" s="104"/>
      <c r="AT306" s="104"/>
    </row>
    <row r="307" customFormat="false" ht="15" hidden="false" customHeight="true" outlineLevel="0" collapsed="false">
      <c r="A307" s="51" t="str">
        <f aca="false">IF(ISERROR(VLOOKUP($L307,'nCino | Field Mappings'!$C:$M,1,FALSE())), "No", "Yes")</f>
        <v>Yes</v>
      </c>
      <c r="D307" s="79" t="n">
        <v>8</v>
      </c>
      <c r="E307" s="104"/>
      <c r="F307" s="319" t="s">
        <v>2913</v>
      </c>
      <c r="G307" s="319" t="s">
        <v>2913</v>
      </c>
      <c r="H307" s="269" t="s">
        <v>54</v>
      </c>
      <c r="I307" s="270" t="s">
        <v>53</v>
      </c>
      <c r="J307" s="323" t="s">
        <v>252</v>
      </c>
      <c r="K307" s="324" t="s">
        <v>251</v>
      </c>
      <c r="L307" s="325" t="str">
        <f aca="false">_xlfn.CONCAT(I307,".",K307)</f>
        <v>LLC_BI__Legal_Entities__c.LLC_BI__Contingent_Type__c</v>
      </c>
      <c r="M307" s="326" t="s">
        <v>3245</v>
      </c>
      <c r="N307" s="47" t="s">
        <v>2929</v>
      </c>
      <c r="O307" s="110" t="s">
        <v>2930</v>
      </c>
      <c r="P307" s="47"/>
      <c r="Q307" s="47"/>
      <c r="R307" s="47"/>
      <c r="S307" s="47"/>
      <c r="T307" s="47"/>
      <c r="U307" s="47"/>
      <c r="V307" s="47"/>
      <c r="W307" s="47"/>
      <c r="X307" s="47"/>
      <c r="Y307" s="47"/>
      <c r="Z307" s="47"/>
      <c r="AA307" s="47"/>
      <c r="AB307" s="47"/>
      <c r="AC307" s="47"/>
      <c r="AD307" s="47"/>
      <c r="AE307" s="47"/>
      <c r="AF307" s="79"/>
      <c r="AG307" s="79" t="s">
        <v>2914</v>
      </c>
      <c r="AH307" s="47"/>
      <c r="AI307" s="105" t="s">
        <v>2916</v>
      </c>
      <c r="AJ307" s="104"/>
      <c r="AK307" s="104"/>
      <c r="AL307" s="105" t="s">
        <v>2916</v>
      </c>
      <c r="AM307" s="104"/>
      <c r="AN307" s="104"/>
      <c r="AO307" s="104"/>
      <c r="AP307" s="104"/>
      <c r="AQ307" s="104"/>
      <c r="AR307" s="104"/>
      <c r="AS307" s="104"/>
      <c r="AT307" s="104"/>
    </row>
    <row r="308" customFormat="false" ht="15" hidden="false" customHeight="true" outlineLevel="0" collapsed="false">
      <c r="A308" s="51" t="str">
        <f aca="false">IF(ISERROR(VLOOKUP($L308,'nCino | Field Mappings'!$C:$M,1,FALSE())), "No", "Yes")</f>
        <v>Yes</v>
      </c>
      <c r="B308" s="0" t="s">
        <v>3246</v>
      </c>
      <c r="D308" s="79" t="n">
        <v>9</v>
      </c>
      <c r="E308" s="104"/>
      <c r="F308" s="319" t="s">
        <v>2913</v>
      </c>
      <c r="G308" s="319" t="s">
        <v>2913</v>
      </c>
      <c r="H308" s="269" t="s">
        <v>54</v>
      </c>
      <c r="I308" s="270" t="s">
        <v>53</v>
      </c>
      <c r="J308" s="323" t="s">
        <v>341</v>
      </c>
      <c r="K308" s="324" t="s">
        <v>340</v>
      </c>
      <c r="L308" s="103" t="str">
        <f aca="false">_xlfn.CONCAT(I308,".",K308)</f>
        <v>LLC_BI__Legal_Entities__c.LLC_BI__Ownership__c</v>
      </c>
      <c r="M308" s="47" t="s">
        <v>3247</v>
      </c>
      <c r="N308" s="47" t="s">
        <v>2967</v>
      </c>
      <c r="O308" s="278" t="n">
        <v>3</v>
      </c>
      <c r="P308" s="47" t="n">
        <v>2</v>
      </c>
      <c r="Q308" s="47"/>
      <c r="R308" s="47"/>
      <c r="S308" s="47"/>
      <c r="T308" s="47"/>
      <c r="U308" s="47"/>
      <c r="V308" s="47"/>
      <c r="W308" s="47"/>
      <c r="X308" s="47"/>
      <c r="Y308" s="47"/>
      <c r="Z308" s="47"/>
      <c r="AA308" s="47"/>
      <c r="AB308" s="47"/>
      <c r="AC308" s="47"/>
      <c r="AD308" s="47"/>
      <c r="AE308" s="47"/>
      <c r="AF308" s="79"/>
      <c r="AG308" s="79" t="s">
        <v>2914</v>
      </c>
      <c r="AH308" s="47"/>
      <c r="AI308" s="105" t="s">
        <v>2916</v>
      </c>
      <c r="AJ308" s="104"/>
      <c r="AK308" s="104"/>
      <c r="AL308" s="105" t="s">
        <v>2916</v>
      </c>
      <c r="AM308" s="104"/>
      <c r="AN308" s="104"/>
      <c r="AO308" s="104"/>
      <c r="AP308" s="104"/>
      <c r="AQ308" s="104"/>
      <c r="AR308" s="104"/>
      <c r="AS308" s="104"/>
      <c r="AT308" s="104"/>
    </row>
    <row r="309" customFormat="false" ht="15" hidden="false" customHeight="true" outlineLevel="0" collapsed="false">
      <c r="A309" s="51" t="str">
        <f aca="false">IF(ISERROR(VLOOKUP($L309,'nCino | Field Mappings'!$C:$M,1,FALSE())), "No", "Yes")</f>
        <v>Yes</v>
      </c>
      <c r="D309" s="79" t="n">
        <v>10</v>
      </c>
      <c r="E309" s="104"/>
      <c r="F309" s="319" t="s">
        <v>2913</v>
      </c>
      <c r="G309" s="319" t="s">
        <v>2913</v>
      </c>
      <c r="H309" s="269" t="s">
        <v>54</v>
      </c>
      <c r="I309" s="270" t="s">
        <v>53</v>
      </c>
      <c r="J309" s="323" t="s">
        <v>249</v>
      </c>
      <c r="K309" s="324" t="s">
        <v>248</v>
      </c>
      <c r="L309" s="103" t="str">
        <f aca="false">_xlfn.CONCAT(I309,".",K309)</f>
        <v>LLC_BI__Legal_Entities__c.LLC_BI__Contingent_Amount__c</v>
      </c>
      <c r="M309" s="47" t="s">
        <v>3248</v>
      </c>
      <c r="N309" s="47" t="s">
        <v>2927</v>
      </c>
      <c r="O309" s="278" t="n">
        <v>16</v>
      </c>
      <c r="P309" s="47" t="n">
        <v>2</v>
      </c>
      <c r="Q309" s="47"/>
      <c r="R309" s="47"/>
      <c r="S309" s="47"/>
      <c r="T309" s="47"/>
      <c r="U309" s="47"/>
      <c r="V309" s="47"/>
      <c r="W309" s="47"/>
      <c r="X309" s="47"/>
      <c r="Y309" s="47"/>
      <c r="Z309" s="47"/>
      <c r="AA309" s="47"/>
      <c r="AB309" s="47"/>
      <c r="AC309" s="47"/>
      <c r="AD309" s="47"/>
      <c r="AE309" s="47"/>
      <c r="AF309" s="79"/>
      <c r="AG309" s="79" t="s">
        <v>2914</v>
      </c>
      <c r="AH309" s="47"/>
      <c r="AI309" s="105" t="s">
        <v>2916</v>
      </c>
      <c r="AJ309" s="104"/>
      <c r="AK309" s="104"/>
      <c r="AL309" s="105" t="s">
        <v>2914</v>
      </c>
      <c r="AM309" s="279" t="s">
        <v>3249</v>
      </c>
      <c r="AN309" s="279" t="s">
        <v>3250</v>
      </c>
      <c r="AO309" s="104"/>
      <c r="AP309" s="104"/>
      <c r="AQ309" s="104"/>
      <c r="AR309" s="104"/>
      <c r="AS309" s="104"/>
      <c r="AT309" s="104"/>
    </row>
    <row r="310" customFormat="false" ht="15" hidden="false" customHeight="true" outlineLevel="0" collapsed="false">
      <c r="A310" s="51" t="str">
        <f aca="false">IF(ISERROR(VLOOKUP($L310,'nCino | Field Mappings'!$C:$M,1,FALSE())), "No", "Yes")</f>
        <v>Yes</v>
      </c>
      <c r="D310" s="79" t="n">
        <v>11</v>
      </c>
      <c r="E310" s="104"/>
      <c r="F310" s="319" t="s">
        <v>2913</v>
      </c>
      <c r="G310" s="319" t="s">
        <v>2913</v>
      </c>
      <c r="H310" s="269" t="s">
        <v>54</v>
      </c>
      <c r="I310" s="270" t="s">
        <v>53</v>
      </c>
      <c r="J310" s="323" t="s">
        <v>2896</v>
      </c>
      <c r="K310" s="324" t="s">
        <v>370</v>
      </c>
      <c r="L310" s="103" t="str">
        <f aca="false">_xlfn.CONCAT(I310,".",K310)</f>
        <v>LLC_BI__Legal_Entities__c.RecordTypeId</v>
      </c>
      <c r="M310" s="47" t="s">
        <v>3251</v>
      </c>
      <c r="N310" s="47" t="s">
        <v>2896</v>
      </c>
      <c r="O310" s="278" t="n">
        <v>18</v>
      </c>
      <c r="P310" s="47"/>
      <c r="Q310" s="47"/>
      <c r="R310" s="47"/>
      <c r="S310" s="47"/>
      <c r="T310" s="47"/>
      <c r="U310" s="47"/>
      <c r="V310" s="47"/>
      <c r="W310" s="47"/>
      <c r="X310" s="47"/>
      <c r="Y310" s="47"/>
      <c r="Z310" s="47"/>
      <c r="AA310" s="47"/>
      <c r="AB310" s="47"/>
      <c r="AC310" s="47"/>
      <c r="AD310" s="47"/>
      <c r="AE310" s="47"/>
      <c r="AF310" s="79"/>
      <c r="AG310" s="79" t="s">
        <v>2914</v>
      </c>
      <c r="AH310" s="47"/>
      <c r="AI310" s="105" t="s">
        <v>2916</v>
      </c>
      <c r="AJ310" s="104"/>
      <c r="AK310" s="104"/>
      <c r="AL310" s="105" t="s">
        <v>2916</v>
      </c>
      <c r="AM310" s="104"/>
      <c r="AN310" s="104"/>
      <c r="AO310" s="104"/>
      <c r="AP310" s="104"/>
      <c r="AQ310" s="104"/>
      <c r="AR310" s="104"/>
      <c r="AS310" s="104"/>
      <c r="AT310" s="104"/>
    </row>
    <row r="311" customFormat="false" ht="15" hidden="false" customHeight="true" outlineLevel="0" collapsed="false">
      <c r="A311" s="51" t="str">
        <f aca="false">IF(ISERROR(VLOOKUP($L311,'nCino | Field Mappings'!$C:$M,1,FALSE())), "No", "Yes")</f>
        <v>Yes</v>
      </c>
      <c r="D311" s="79" t="n">
        <v>12</v>
      </c>
      <c r="E311" s="104"/>
      <c r="F311" s="319" t="s">
        <v>2913</v>
      </c>
      <c r="G311" s="319" t="s">
        <v>2913</v>
      </c>
      <c r="H311" s="269" t="s">
        <v>54</v>
      </c>
      <c r="I311" s="270" t="s">
        <v>53</v>
      </c>
      <c r="J311" s="323" t="s">
        <v>50</v>
      </c>
      <c r="K311" s="324" t="s">
        <v>49</v>
      </c>
      <c r="L311" s="103" t="str">
        <f aca="false">_xlfn.CONCAT(I311,".",K311)</f>
        <v>LLC_BI__Legal_Entities__c.LLC_BI__Loan__c</v>
      </c>
      <c r="M311" s="47" t="s">
        <v>3252</v>
      </c>
      <c r="N311" s="47" t="s">
        <v>3202</v>
      </c>
      <c r="O311" s="278" t="n">
        <v>18</v>
      </c>
      <c r="P311" s="47"/>
      <c r="Q311" s="47"/>
      <c r="R311" s="47"/>
      <c r="S311" s="47"/>
      <c r="T311" s="47"/>
      <c r="U311" s="47"/>
      <c r="V311" s="47"/>
      <c r="W311" s="47"/>
      <c r="X311" s="47"/>
      <c r="Y311" s="47"/>
      <c r="Z311" s="47"/>
      <c r="AA311" s="47"/>
      <c r="AB311" s="47"/>
      <c r="AC311" s="47"/>
      <c r="AD311" s="47"/>
      <c r="AE311" s="47"/>
      <c r="AF311" s="79"/>
      <c r="AG311" s="79" t="s">
        <v>2914</v>
      </c>
      <c r="AH311" s="47"/>
      <c r="AI311" s="105" t="s">
        <v>2916</v>
      </c>
      <c r="AJ311" s="104"/>
      <c r="AK311" s="104"/>
      <c r="AL311" s="105" t="s">
        <v>2916</v>
      </c>
      <c r="AM311" s="104"/>
      <c r="AN311" s="104"/>
      <c r="AO311" s="104"/>
      <c r="AP311" s="104"/>
      <c r="AQ311" s="104"/>
      <c r="AR311" s="104"/>
      <c r="AS311" s="104"/>
      <c r="AT311" s="104"/>
    </row>
    <row r="312" customFormat="false" ht="15" hidden="false" customHeight="true" outlineLevel="0" collapsed="false">
      <c r="A312" s="51" t="str">
        <f aca="false">IF(ISERROR(VLOOKUP($L312,'nCino | Field Mappings'!$C:$M,1,FALSE())), "No", "Yes")</f>
        <v>Yes</v>
      </c>
      <c r="D312" s="79" t="n">
        <v>13</v>
      </c>
      <c r="E312" s="104"/>
      <c r="F312" s="319" t="s">
        <v>2913</v>
      </c>
      <c r="G312" s="319" t="s">
        <v>2913</v>
      </c>
      <c r="H312" s="269" t="s">
        <v>54</v>
      </c>
      <c r="I312" s="270" t="s">
        <v>53</v>
      </c>
      <c r="J312" s="327" t="s">
        <v>345</v>
      </c>
      <c r="K312" s="328" t="s">
        <v>344</v>
      </c>
      <c r="L312" s="103" t="str">
        <f aca="false">_xlfn.CONCAT(I312,".",K312)</f>
        <v>LLC_BI__Legal_Entities__c.LLC_BI__Product_Package__c</v>
      </c>
      <c r="M312" s="47" t="s">
        <v>3253</v>
      </c>
      <c r="N312" s="47" t="s">
        <v>3254</v>
      </c>
      <c r="O312" s="278" t="n">
        <v>18</v>
      </c>
      <c r="P312" s="47"/>
      <c r="Q312" s="47"/>
      <c r="R312" s="47"/>
      <c r="S312" s="47"/>
      <c r="T312" s="47"/>
      <c r="U312" s="47"/>
      <c r="V312" s="47"/>
      <c r="W312" s="47"/>
      <c r="X312" s="47"/>
      <c r="Y312" s="47"/>
      <c r="Z312" s="47"/>
      <c r="AA312" s="47"/>
      <c r="AB312" s="47"/>
      <c r="AC312" s="47"/>
      <c r="AD312" s="47"/>
      <c r="AE312" s="47"/>
      <c r="AF312" s="79"/>
      <c r="AG312" s="79" t="s">
        <v>2914</v>
      </c>
      <c r="AH312" s="47"/>
      <c r="AI312" s="105" t="s">
        <v>2916</v>
      </c>
      <c r="AJ312" s="104"/>
      <c r="AK312" s="104"/>
      <c r="AL312" s="105" t="s">
        <v>2916</v>
      </c>
      <c r="AM312" s="104"/>
      <c r="AN312" s="104"/>
      <c r="AO312" s="104"/>
      <c r="AP312" s="104"/>
      <c r="AQ312" s="104"/>
      <c r="AR312" s="104"/>
      <c r="AS312" s="104"/>
      <c r="AT312" s="104"/>
    </row>
    <row r="313" customFormat="false" ht="15" hidden="false" customHeight="true" outlineLevel="0" collapsed="false">
      <c r="A313" s="51" t="str">
        <f aca="false">IF(ISERROR(VLOOKUP($L313,'nCino | Field Mappings'!$C:$M,1,FALSE())), "No", "Yes")</f>
        <v>Yes</v>
      </c>
      <c r="D313" s="79" t="n">
        <v>14</v>
      </c>
      <c r="E313" s="316"/>
      <c r="F313" s="319" t="s">
        <v>2913</v>
      </c>
      <c r="G313" s="319" t="s">
        <v>2913</v>
      </c>
      <c r="H313" s="269" t="s">
        <v>54</v>
      </c>
      <c r="I313" s="270" t="s">
        <v>53</v>
      </c>
      <c r="J313" s="329" t="s">
        <v>366</v>
      </c>
      <c r="K313" s="330" t="s">
        <v>365</v>
      </c>
      <c r="L313" s="191" t="str">
        <f aca="false">_xlfn.CONCAT(I313,".",K313)</f>
        <v>LLC_BI__Legal_Entities__c.Migration_ID__c</v>
      </c>
      <c r="M313" s="190" t="s">
        <v>3255</v>
      </c>
      <c r="N313" s="47" t="s">
        <v>3256</v>
      </c>
      <c r="O313" s="278" t="n">
        <v>255</v>
      </c>
      <c r="P313" s="79"/>
      <c r="Q313" s="79"/>
      <c r="R313" s="79"/>
      <c r="S313" s="79"/>
      <c r="T313" s="79"/>
      <c r="U313" s="79"/>
      <c r="V313" s="79"/>
      <c r="W313" s="79"/>
      <c r="X313" s="79"/>
      <c r="Y313" s="79"/>
      <c r="Z313" s="79"/>
      <c r="AA313" s="79"/>
      <c r="AB313" s="79"/>
      <c r="AC313" s="79"/>
      <c r="AD313" s="79"/>
      <c r="AE313" s="79"/>
      <c r="AF313" s="79"/>
      <c r="AG313" s="79" t="s">
        <v>2914</v>
      </c>
      <c r="AH313" s="79"/>
      <c r="AI313" s="105" t="s">
        <v>2916</v>
      </c>
      <c r="AJ313" s="79"/>
      <c r="AK313" s="79"/>
      <c r="AL313" s="105" t="s">
        <v>2916</v>
      </c>
      <c r="AM313" s="79"/>
      <c r="AN313" s="79"/>
      <c r="AO313" s="79"/>
      <c r="AP313" s="79"/>
      <c r="AQ313" s="79"/>
      <c r="AR313" s="79"/>
      <c r="AS313" s="79"/>
      <c r="AT313" s="79"/>
    </row>
    <row r="314" customFormat="false" ht="15" hidden="false" customHeight="true" outlineLevel="0" collapsed="false">
      <c r="A314" s="51" t="str">
        <f aca="false">IF(ISERROR(VLOOKUP($L314,'nCino | Field Mappings'!$C:$M,1,FALSE())), "No", "Yes")</f>
        <v>Yes</v>
      </c>
      <c r="D314" s="79" t="n">
        <v>15</v>
      </c>
      <c r="E314" s="104" t="s">
        <v>2912</v>
      </c>
      <c r="F314" s="319" t="s">
        <v>2913</v>
      </c>
      <c r="G314" s="319" t="s">
        <v>2913</v>
      </c>
      <c r="H314" s="269" t="s">
        <v>54</v>
      </c>
      <c r="I314" s="270" t="s">
        <v>53</v>
      </c>
      <c r="J314" s="322" t="s">
        <v>368</v>
      </c>
      <c r="K314" s="104" t="s">
        <v>2</v>
      </c>
      <c r="L314" s="104" t="str">
        <f aca="false">_xlfn.CONCAT(I314,".",K314)</f>
        <v>LLC_BI__Legal_Entities__c.Name</v>
      </c>
      <c r="M314" s="104"/>
      <c r="N314" s="93" t="s">
        <v>2926</v>
      </c>
      <c r="O314" s="110" t="n">
        <v>80</v>
      </c>
      <c r="P314" s="104"/>
      <c r="Q314" s="104"/>
      <c r="R314" s="104"/>
      <c r="S314" s="104"/>
      <c r="T314" s="104"/>
      <c r="U314" s="104"/>
      <c r="V314" s="104"/>
      <c r="W314" s="104"/>
      <c r="X314" s="104"/>
      <c r="Y314" s="104"/>
      <c r="Z314" s="104"/>
      <c r="AA314" s="104"/>
      <c r="AB314" s="104"/>
      <c r="AC314" s="104"/>
      <c r="AD314" s="104"/>
      <c r="AE314" s="104"/>
      <c r="AF314" s="79"/>
      <c r="AG314" s="79" t="s">
        <v>2914</v>
      </c>
      <c r="AH314" s="104"/>
      <c r="AI314" s="105" t="s">
        <v>2914</v>
      </c>
      <c r="AJ314" s="104"/>
      <c r="AK314" s="104"/>
      <c r="AL314" s="105" t="s">
        <v>2916</v>
      </c>
      <c r="AM314" s="104"/>
      <c r="AN314" s="104"/>
      <c r="AO314" s="104"/>
      <c r="AP314" s="104"/>
      <c r="AQ314" s="104"/>
      <c r="AR314" s="104"/>
      <c r="AS314" s="104"/>
      <c r="AT314" s="104"/>
    </row>
    <row r="315" customFormat="false" ht="15" hidden="false" customHeight="true" outlineLevel="0" collapsed="false">
      <c r="A315" s="51" t="str">
        <f aca="false">IF(ISERROR(VLOOKUP($L315,'nCino | Field Mappings'!$C:$M,1,FALSE())), "No", "Yes")</f>
        <v>Yes</v>
      </c>
      <c r="D315" s="79" t="n">
        <v>16</v>
      </c>
      <c r="E315" s="317"/>
      <c r="F315" s="319" t="s">
        <v>2913</v>
      </c>
      <c r="G315" s="319" t="s">
        <v>2913</v>
      </c>
      <c r="H315" s="310" t="s">
        <v>54</v>
      </c>
      <c r="I315" s="305" t="s">
        <v>53</v>
      </c>
      <c r="J315" s="261" t="s">
        <v>2927</v>
      </c>
      <c r="K315" s="108" t="s">
        <v>155</v>
      </c>
      <c r="L315" s="108" t="str">
        <f aca="false">_xlfn.CONCAT(I315,".",K315)</f>
        <v>LLC_BI__Legal_Entities__c.CurrencyIsoCode</v>
      </c>
      <c r="M315" s="231" t="s">
        <v>2928</v>
      </c>
      <c r="N315" s="47" t="s">
        <v>2929</v>
      </c>
      <c r="O315" s="110" t="s">
        <v>2930</v>
      </c>
      <c r="P315" s="104"/>
      <c r="Q315" s="104"/>
      <c r="R315" s="104"/>
      <c r="S315" s="104"/>
      <c r="T315" s="104"/>
      <c r="U315" s="104"/>
      <c r="V315" s="104"/>
      <c r="W315" s="104"/>
      <c r="X315" s="104"/>
      <c r="Y315" s="104"/>
      <c r="Z315" s="104"/>
      <c r="AA315" s="104"/>
      <c r="AB315" s="104"/>
      <c r="AC315" s="104"/>
      <c r="AD315" s="104"/>
      <c r="AE315" s="104"/>
      <c r="AF315" s="104"/>
      <c r="AG315" s="105" t="s">
        <v>2914</v>
      </c>
      <c r="AH315" s="104"/>
      <c r="AI315" s="105" t="s">
        <v>2916</v>
      </c>
      <c r="AJ315" s="104"/>
      <c r="AK315" s="104"/>
      <c r="AL315" s="105" t="s">
        <v>2916</v>
      </c>
      <c r="AM315" s="104"/>
      <c r="AN315" s="104"/>
      <c r="AO315" s="104"/>
      <c r="AP315" s="104"/>
      <c r="AQ315" s="104"/>
      <c r="AR315" s="104"/>
      <c r="AS315" s="104"/>
      <c r="AT315" s="104"/>
    </row>
    <row r="316" customFormat="false" ht="15" hidden="false" customHeight="true" outlineLevel="0" collapsed="false">
      <c r="A316" s="51" t="str">
        <f aca="false">IF(ISERROR(VLOOKUP($L316,'nCino | Field Mappings'!$C:$M,1,FALSE())), "No", "Yes")</f>
        <v>Yes</v>
      </c>
      <c r="C316" s="0" t="s">
        <v>2914</v>
      </c>
      <c r="D316" s="331" t="n">
        <v>17</v>
      </c>
      <c r="E316" s="332" t="s">
        <v>3128</v>
      </c>
      <c r="F316" s="333" t="s">
        <v>2952</v>
      </c>
      <c r="G316" s="333" t="s">
        <v>3129</v>
      </c>
      <c r="H316" s="334" t="s">
        <v>54</v>
      </c>
      <c r="I316" s="334" t="s">
        <v>53</v>
      </c>
      <c r="J316" s="335" t="s">
        <v>243</v>
      </c>
      <c r="K316" s="336" t="s">
        <v>242</v>
      </c>
      <c r="L316" s="337" t="str">
        <f aca="false">_xlfn.CONCAT(I316,".",K316)</f>
        <v>LLC_BI__Legal_Entities__c.LLC_BI__Address__c</v>
      </c>
      <c r="M316" s="338" t="s">
        <v>3257</v>
      </c>
      <c r="N316" s="339" t="s">
        <v>2926</v>
      </c>
      <c r="O316" s="339" t="n">
        <v>80</v>
      </c>
      <c r="P316" s="339" t="s">
        <v>3128</v>
      </c>
      <c r="Q316" s="339"/>
      <c r="R316" s="339"/>
      <c r="S316" s="339"/>
      <c r="T316" s="339"/>
      <c r="U316" s="339"/>
      <c r="V316" s="339"/>
      <c r="W316" s="339"/>
      <c r="X316" s="339"/>
      <c r="Y316" s="339"/>
      <c r="Z316" s="339"/>
      <c r="AA316" s="339"/>
      <c r="AB316" s="339"/>
      <c r="AC316" s="339" t="s">
        <v>3128</v>
      </c>
      <c r="AD316" s="339" t="s">
        <v>3128</v>
      </c>
      <c r="AE316" s="339" t="s">
        <v>3128</v>
      </c>
      <c r="AF316" s="339" t="s">
        <v>3128</v>
      </c>
      <c r="AG316" s="340" t="s">
        <v>2914</v>
      </c>
      <c r="AH316" s="339" t="s">
        <v>3128</v>
      </c>
      <c r="AI316" s="340" t="s">
        <v>2916</v>
      </c>
      <c r="AJ316" s="339" t="s">
        <v>3128</v>
      </c>
      <c r="AK316" s="339" t="s">
        <v>3128</v>
      </c>
      <c r="AL316" s="340" t="s">
        <v>2916</v>
      </c>
      <c r="AM316" s="339" t="s">
        <v>3128</v>
      </c>
      <c r="AN316" s="339" t="s">
        <v>3128</v>
      </c>
      <c r="AO316" s="339" t="s">
        <v>3128</v>
      </c>
      <c r="AP316" s="339" t="s">
        <v>3128</v>
      </c>
      <c r="AQ316" s="339" t="s">
        <v>3128</v>
      </c>
      <c r="AR316" s="339" t="s">
        <v>3128</v>
      </c>
      <c r="AS316" s="339" t="s">
        <v>3128</v>
      </c>
      <c r="AT316" s="339" t="s">
        <v>3128</v>
      </c>
    </row>
    <row r="317" customFormat="false" ht="15" hidden="false" customHeight="true" outlineLevel="0" collapsed="false">
      <c r="A317" s="51" t="str">
        <f aca="false">IF(ISERROR(VLOOKUP($L317,'nCino | Field Mappings'!$C:$M,1,FALSE())), "No", "Yes")</f>
        <v>Yes</v>
      </c>
      <c r="C317" s="0" t="s">
        <v>2914</v>
      </c>
      <c r="D317" s="331" t="n">
        <v>18</v>
      </c>
      <c r="E317" s="336" t="s">
        <v>3128</v>
      </c>
      <c r="F317" s="341" t="s">
        <v>2952</v>
      </c>
      <c r="G317" s="341" t="s">
        <v>3129</v>
      </c>
      <c r="H317" s="342" t="s">
        <v>54</v>
      </c>
      <c r="I317" s="334" t="s">
        <v>53</v>
      </c>
      <c r="J317" s="335" t="s">
        <v>338</v>
      </c>
      <c r="K317" s="336" t="s">
        <v>337</v>
      </c>
      <c r="L317" s="343" t="str">
        <f aca="false">_xlfn.CONCAT(I317,".",K317)</f>
        <v>LLC_BI__Legal_Entities__c.LLC_BI__Order__c</v>
      </c>
      <c r="M317" s="344" t="s">
        <v>3258</v>
      </c>
      <c r="N317" s="336" t="s">
        <v>2948</v>
      </c>
      <c r="O317" s="336" t="n">
        <v>3</v>
      </c>
      <c r="P317" s="336" t="n">
        <v>0</v>
      </c>
      <c r="Q317" s="336"/>
      <c r="R317" s="336"/>
      <c r="S317" s="336"/>
      <c r="T317" s="336"/>
      <c r="U317" s="336"/>
      <c r="V317" s="336"/>
      <c r="W317" s="336"/>
      <c r="X317" s="336"/>
      <c r="Y317" s="336"/>
      <c r="Z317" s="336"/>
      <c r="AA317" s="336"/>
      <c r="AB317" s="336"/>
      <c r="AC317" s="336" t="s">
        <v>3128</v>
      </c>
      <c r="AD317" s="336" t="s">
        <v>3128</v>
      </c>
      <c r="AE317" s="336" t="s">
        <v>3128</v>
      </c>
      <c r="AF317" s="336" t="s">
        <v>3128</v>
      </c>
      <c r="AG317" s="340" t="s">
        <v>2914</v>
      </c>
      <c r="AH317" s="336" t="s">
        <v>3128</v>
      </c>
      <c r="AI317" s="340" t="s">
        <v>2916</v>
      </c>
      <c r="AJ317" s="336" t="s">
        <v>3128</v>
      </c>
      <c r="AK317" s="336" t="s">
        <v>3128</v>
      </c>
      <c r="AL317" s="340" t="s">
        <v>2916</v>
      </c>
      <c r="AM317" s="336" t="s">
        <v>3128</v>
      </c>
      <c r="AN317" s="336" t="s">
        <v>3128</v>
      </c>
      <c r="AO317" s="336" t="s">
        <v>3128</v>
      </c>
      <c r="AP317" s="336" t="s">
        <v>3128</v>
      </c>
      <c r="AQ317" s="336" t="s">
        <v>3128</v>
      </c>
      <c r="AR317" s="336" t="s">
        <v>3128</v>
      </c>
      <c r="AS317" s="336" t="s">
        <v>3128</v>
      </c>
      <c r="AT317" s="336" t="s">
        <v>3128</v>
      </c>
    </row>
    <row r="318" customFormat="false" ht="15" hidden="false" customHeight="true" outlineLevel="0" collapsed="false">
      <c r="A318" s="51" t="str">
        <f aca="false">IF(ISERROR(VLOOKUP($L318,'nCino | Field Mappings'!$C:$M,1,FALSE())), "No", "Yes")</f>
        <v>Yes</v>
      </c>
      <c r="C318" s="0" t="s">
        <v>2914</v>
      </c>
      <c r="D318" s="331" t="n">
        <v>19</v>
      </c>
      <c r="E318" s="336" t="s">
        <v>3128</v>
      </c>
      <c r="F318" s="341" t="s">
        <v>2952</v>
      </c>
      <c r="G318" s="341" t="s">
        <v>3129</v>
      </c>
      <c r="H318" s="334" t="s">
        <v>54</v>
      </c>
      <c r="I318" s="334" t="s">
        <v>53</v>
      </c>
      <c r="J318" s="335" t="s">
        <v>255</v>
      </c>
      <c r="K318" s="336" t="s">
        <v>254</v>
      </c>
      <c r="L318" s="343" t="str">
        <f aca="false">_xlfn.CONCAT(I318,".",K318)</f>
        <v>LLC_BI__Legal_Entities__c.LLC_BI__Deposit__c</v>
      </c>
      <c r="M318" s="344" t="s">
        <v>3259</v>
      </c>
      <c r="N318" s="336" t="s">
        <v>3260</v>
      </c>
      <c r="O318" s="336" t="n">
        <v>18</v>
      </c>
      <c r="P318" s="336" t="s">
        <v>3128</v>
      </c>
      <c r="Q318" s="336"/>
      <c r="R318" s="336"/>
      <c r="S318" s="336"/>
      <c r="T318" s="336"/>
      <c r="U318" s="336"/>
      <c r="V318" s="336"/>
      <c r="W318" s="336"/>
      <c r="X318" s="336"/>
      <c r="Y318" s="336"/>
      <c r="Z318" s="336"/>
      <c r="AA318" s="336"/>
      <c r="AB318" s="336"/>
      <c r="AC318" s="336" t="s">
        <v>3128</v>
      </c>
      <c r="AD318" s="336" t="s">
        <v>3128</v>
      </c>
      <c r="AE318" s="336" t="s">
        <v>3128</v>
      </c>
      <c r="AF318" s="336" t="s">
        <v>3128</v>
      </c>
      <c r="AG318" s="340" t="s">
        <v>2914</v>
      </c>
      <c r="AH318" s="336" t="s">
        <v>3128</v>
      </c>
      <c r="AI318" s="340" t="s">
        <v>2916</v>
      </c>
      <c r="AJ318" s="336" t="s">
        <v>3128</v>
      </c>
      <c r="AK318" s="336" t="s">
        <v>3128</v>
      </c>
      <c r="AL318" s="340" t="s">
        <v>2916</v>
      </c>
      <c r="AM318" s="336" t="s">
        <v>3128</v>
      </c>
      <c r="AN318" s="336" t="s">
        <v>3128</v>
      </c>
      <c r="AO318" s="336" t="s">
        <v>3128</v>
      </c>
      <c r="AP318" s="336" t="s">
        <v>3128</v>
      </c>
      <c r="AQ318" s="336" t="s">
        <v>3128</v>
      </c>
      <c r="AR318" s="336" t="s">
        <v>3128</v>
      </c>
      <c r="AS318" s="336" t="s">
        <v>3128</v>
      </c>
      <c r="AT318" s="336" t="s">
        <v>3128</v>
      </c>
    </row>
    <row r="319" customFormat="false" ht="15" hidden="false" customHeight="true" outlineLevel="0" collapsed="false">
      <c r="A319" s="51" t="str">
        <f aca="false">IF(ISERROR(VLOOKUP($L319,'nCino | Field Mappings'!$C:$M,1,FALSE())), "No", "Yes")</f>
        <v>Yes</v>
      </c>
      <c r="C319" s="0" t="s">
        <v>2914</v>
      </c>
      <c r="D319" s="331" t="n">
        <v>20</v>
      </c>
      <c r="E319" s="336" t="s">
        <v>3128</v>
      </c>
      <c r="F319" s="341" t="s">
        <v>2952</v>
      </c>
      <c r="G319" s="341" t="s">
        <v>3129</v>
      </c>
      <c r="H319" s="342" t="s">
        <v>54</v>
      </c>
      <c r="I319" s="334" t="s">
        <v>53</v>
      </c>
      <c r="J319" s="345" t="s">
        <v>259</v>
      </c>
      <c r="K319" s="346" t="s">
        <v>258</v>
      </c>
      <c r="L319" s="347" t="str">
        <f aca="false">_xlfn.CONCAT(I319,".",K319)</f>
        <v>LLC_BI__Legal_Entities__c.LLC_BI__Doing_Business_As__c</v>
      </c>
      <c r="M319" s="344" t="s">
        <v>3261</v>
      </c>
      <c r="N319" s="336" t="s">
        <v>3207</v>
      </c>
      <c r="O319" s="336" t="n">
        <v>18</v>
      </c>
      <c r="P319" s="336" t="s">
        <v>3128</v>
      </c>
      <c r="Q319" s="336"/>
      <c r="R319" s="336"/>
      <c r="S319" s="336"/>
      <c r="T319" s="336"/>
      <c r="U319" s="336"/>
      <c r="V319" s="336"/>
      <c r="W319" s="336"/>
      <c r="X319" s="336"/>
      <c r="Y319" s="336"/>
      <c r="Z319" s="336"/>
      <c r="AA319" s="336"/>
      <c r="AB319" s="336"/>
      <c r="AC319" s="336" t="s">
        <v>3128</v>
      </c>
      <c r="AD319" s="336" t="s">
        <v>3128</v>
      </c>
      <c r="AE319" s="336" t="s">
        <v>3128</v>
      </c>
      <c r="AF319" s="336" t="s">
        <v>3128</v>
      </c>
      <c r="AG319" s="340" t="s">
        <v>2914</v>
      </c>
      <c r="AH319" s="336" t="s">
        <v>3128</v>
      </c>
      <c r="AI319" s="340" t="s">
        <v>2916</v>
      </c>
      <c r="AJ319" s="336" t="s">
        <v>3128</v>
      </c>
      <c r="AK319" s="336" t="s">
        <v>3128</v>
      </c>
      <c r="AL319" s="340" t="s">
        <v>2916</v>
      </c>
      <c r="AM319" s="336" t="s">
        <v>3128</v>
      </c>
      <c r="AN319" s="336" t="s">
        <v>3128</v>
      </c>
      <c r="AO319" s="336" t="s">
        <v>3128</v>
      </c>
      <c r="AP319" s="336" t="s">
        <v>3128</v>
      </c>
      <c r="AQ319" s="336" t="s">
        <v>3128</v>
      </c>
      <c r="AR319" s="336" t="s">
        <v>3128</v>
      </c>
      <c r="AS319" s="336" t="s">
        <v>3128</v>
      </c>
      <c r="AT319" s="336" t="s">
        <v>3128</v>
      </c>
    </row>
    <row r="320" customFormat="false" ht="15" hidden="false" customHeight="true" outlineLevel="0" collapsed="false">
      <c r="A320" s="51" t="str">
        <f aca="false">IF(ISERROR(VLOOKUP($L320,'nCino | Field Mappings'!$C:$M,1,FALSE())), "No", "Yes")</f>
        <v>Yes</v>
      </c>
      <c r="C320" s="0" t="s">
        <v>2914</v>
      </c>
      <c r="D320" s="331" t="n">
        <v>21</v>
      </c>
      <c r="E320" s="336" t="s">
        <v>3128</v>
      </c>
      <c r="F320" s="341" t="s">
        <v>2952</v>
      </c>
      <c r="G320" s="341" t="s">
        <v>3129</v>
      </c>
      <c r="H320" s="334" t="s">
        <v>54</v>
      </c>
      <c r="I320" s="348" t="s">
        <v>53</v>
      </c>
      <c r="J320" s="349" t="s">
        <v>262</v>
      </c>
      <c r="K320" s="338" t="s">
        <v>261</v>
      </c>
      <c r="L320" s="350" t="str">
        <f aca="false">_xlfn.CONCAT(I320,".",K320)</f>
        <v>LLC_BI__Legal_Entities__c.LLC_BI__Entity_Type__c</v>
      </c>
      <c r="M320" s="336" t="s">
        <v>3262</v>
      </c>
      <c r="N320" s="336" t="s">
        <v>2929</v>
      </c>
      <c r="O320" s="351" t="s">
        <v>2930</v>
      </c>
      <c r="P320" s="336" t="s">
        <v>3128</v>
      </c>
      <c r="Q320" s="336"/>
      <c r="R320" s="336"/>
      <c r="S320" s="336"/>
      <c r="T320" s="336"/>
      <c r="U320" s="336"/>
      <c r="V320" s="336"/>
      <c r="W320" s="336"/>
      <c r="X320" s="336"/>
      <c r="Y320" s="336"/>
      <c r="Z320" s="336"/>
      <c r="AA320" s="336"/>
      <c r="AB320" s="336"/>
      <c r="AC320" s="336" t="s">
        <v>3128</v>
      </c>
      <c r="AD320" s="336" t="s">
        <v>3128</v>
      </c>
      <c r="AE320" s="336" t="s">
        <v>3128</v>
      </c>
      <c r="AF320" s="336" t="s">
        <v>3128</v>
      </c>
      <c r="AG320" s="340" t="s">
        <v>2914</v>
      </c>
      <c r="AH320" s="336" t="s">
        <v>3128</v>
      </c>
      <c r="AI320" s="340" t="s">
        <v>2916</v>
      </c>
      <c r="AJ320" s="336" t="s">
        <v>3128</v>
      </c>
      <c r="AK320" s="336" t="s">
        <v>3128</v>
      </c>
      <c r="AL320" s="340" t="s">
        <v>2916</v>
      </c>
      <c r="AM320" s="336" t="s">
        <v>3128</v>
      </c>
      <c r="AN320" s="336" t="s">
        <v>3128</v>
      </c>
      <c r="AO320" s="336" t="s">
        <v>3128</v>
      </c>
      <c r="AP320" s="336" t="s">
        <v>3128</v>
      </c>
      <c r="AQ320" s="336" t="s">
        <v>3128</v>
      </c>
      <c r="AR320" s="336" t="s">
        <v>3128</v>
      </c>
      <c r="AS320" s="336" t="s">
        <v>3128</v>
      </c>
      <c r="AT320" s="336" t="s">
        <v>3128</v>
      </c>
    </row>
    <row r="321" customFormat="false" ht="15" hidden="false" customHeight="true" outlineLevel="0" collapsed="false">
      <c r="A321" s="51" t="str">
        <f aca="false">IF(ISERROR(VLOOKUP($L321,'nCino | Field Mappings'!$C:$M,1,FALSE())), "No", "Yes")</f>
        <v>Yes</v>
      </c>
      <c r="C321" s="0" t="s">
        <v>2914</v>
      </c>
      <c r="D321" s="331" t="n">
        <v>22</v>
      </c>
      <c r="E321" s="336" t="s">
        <v>3128</v>
      </c>
      <c r="F321" s="341" t="s">
        <v>2952</v>
      </c>
      <c r="G321" s="341" t="s">
        <v>3129</v>
      </c>
      <c r="H321" s="342" t="s">
        <v>54</v>
      </c>
      <c r="I321" s="348" t="s">
        <v>53</v>
      </c>
      <c r="J321" s="349" t="s">
        <v>286</v>
      </c>
      <c r="K321" s="338" t="s">
        <v>285</v>
      </c>
      <c r="L321" s="350" t="str">
        <f aca="false">_xlfn.CONCAT(I321,".",K321)</f>
        <v>LLC_BI__Legal_Entities__c.LLC_BI__HMDA_Ethnicity__c</v>
      </c>
      <c r="M321" s="336" t="s">
        <v>3263</v>
      </c>
      <c r="N321" s="336" t="s">
        <v>2929</v>
      </c>
      <c r="O321" s="351" t="s">
        <v>2930</v>
      </c>
      <c r="P321" s="336" t="s">
        <v>3128</v>
      </c>
      <c r="Q321" s="336"/>
      <c r="R321" s="336"/>
      <c r="S321" s="336"/>
      <c r="T321" s="336"/>
      <c r="U321" s="336"/>
      <c r="V321" s="336"/>
      <c r="W321" s="336"/>
      <c r="X321" s="336"/>
      <c r="Y321" s="336"/>
      <c r="Z321" s="336"/>
      <c r="AA321" s="336"/>
      <c r="AB321" s="336"/>
      <c r="AC321" s="336" t="s">
        <v>3128</v>
      </c>
      <c r="AD321" s="336" t="s">
        <v>3128</v>
      </c>
      <c r="AE321" s="336" t="s">
        <v>3128</v>
      </c>
      <c r="AF321" s="336" t="s">
        <v>3128</v>
      </c>
      <c r="AG321" s="340" t="s">
        <v>2914</v>
      </c>
      <c r="AH321" s="336" t="s">
        <v>3128</v>
      </c>
      <c r="AI321" s="340" t="s">
        <v>2916</v>
      </c>
      <c r="AJ321" s="336" t="s">
        <v>3128</v>
      </c>
      <c r="AK321" s="336" t="s">
        <v>3128</v>
      </c>
      <c r="AL321" s="340" t="s">
        <v>2916</v>
      </c>
      <c r="AM321" s="336" t="s">
        <v>3128</v>
      </c>
      <c r="AN321" s="336" t="s">
        <v>3128</v>
      </c>
      <c r="AO321" s="336" t="s">
        <v>3128</v>
      </c>
      <c r="AP321" s="336" t="s">
        <v>3128</v>
      </c>
      <c r="AQ321" s="336" t="s">
        <v>3128</v>
      </c>
      <c r="AR321" s="336" t="s">
        <v>3128</v>
      </c>
      <c r="AS321" s="336" t="s">
        <v>3128</v>
      </c>
      <c r="AT321" s="336" t="s">
        <v>3128</v>
      </c>
    </row>
    <row r="322" customFormat="false" ht="15" hidden="false" customHeight="true" outlineLevel="0" collapsed="false">
      <c r="A322" s="51" t="str">
        <f aca="false">IF(ISERROR(VLOOKUP($L322,'nCino | Field Mappings'!$C:$M,1,FALSE())), "No", "Yes")</f>
        <v>Yes</v>
      </c>
      <c r="C322" s="0" t="s">
        <v>2914</v>
      </c>
      <c r="D322" s="331" t="n">
        <v>23</v>
      </c>
      <c r="E322" s="336" t="s">
        <v>3128</v>
      </c>
      <c r="F322" s="341" t="s">
        <v>2952</v>
      </c>
      <c r="G322" s="341" t="s">
        <v>3129</v>
      </c>
      <c r="H322" s="334" t="s">
        <v>54</v>
      </c>
      <c r="I322" s="334" t="s">
        <v>53</v>
      </c>
      <c r="J322" s="335" t="s">
        <v>271</v>
      </c>
      <c r="K322" s="336" t="s">
        <v>270</v>
      </c>
      <c r="L322" s="337" t="str">
        <f aca="false">_xlfn.CONCAT(I322,".",K322)</f>
        <v>LLC_BI__Legal_Entities__c.LLC_BI__Guarantee_Effective_Date__c</v>
      </c>
      <c r="M322" s="344" t="s">
        <v>3264</v>
      </c>
      <c r="N322" s="336" t="s">
        <v>1</v>
      </c>
      <c r="O322" s="336"/>
      <c r="P322" s="336" t="s">
        <v>3128</v>
      </c>
      <c r="Q322" s="336"/>
      <c r="R322" s="336"/>
      <c r="S322" s="336"/>
      <c r="T322" s="336"/>
      <c r="U322" s="336"/>
      <c r="V322" s="336"/>
      <c r="W322" s="336"/>
      <c r="X322" s="336"/>
      <c r="Y322" s="336"/>
      <c r="Z322" s="336"/>
      <c r="AA322" s="336"/>
      <c r="AB322" s="336"/>
      <c r="AC322" s="336" t="s">
        <v>3128</v>
      </c>
      <c r="AD322" s="336" t="s">
        <v>3128</v>
      </c>
      <c r="AE322" s="336" t="s">
        <v>3128</v>
      </c>
      <c r="AF322" s="336" t="s">
        <v>3128</v>
      </c>
      <c r="AG322" s="340" t="s">
        <v>2914</v>
      </c>
      <c r="AH322" s="336" t="s">
        <v>3128</v>
      </c>
      <c r="AI322" s="340" t="s">
        <v>2916</v>
      </c>
      <c r="AJ322" s="336" t="s">
        <v>3128</v>
      </c>
      <c r="AK322" s="336" t="s">
        <v>3128</v>
      </c>
      <c r="AL322" s="340" t="s">
        <v>2916</v>
      </c>
      <c r="AM322" s="336" t="s">
        <v>3128</v>
      </c>
      <c r="AN322" s="336" t="s">
        <v>3128</v>
      </c>
      <c r="AO322" s="336" t="s">
        <v>3128</v>
      </c>
      <c r="AP322" s="336" t="s">
        <v>3128</v>
      </c>
      <c r="AQ322" s="336" t="s">
        <v>3128</v>
      </c>
      <c r="AR322" s="336" t="s">
        <v>3128</v>
      </c>
      <c r="AS322" s="336" t="s">
        <v>3128</v>
      </c>
      <c r="AT322" s="336" t="s">
        <v>3128</v>
      </c>
    </row>
    <row r="323" customFormat="false" ht="15" hidden="false" customHeight="true" outlineLevel="0" collapsed="false">
      <c r="A323" s="51" t="str">
        <f aca="false">IF(ISERROR(VLOOKUP($L323,'nCino | Field Mappings'!$C:$M,1,FALSE())), "No", "Yes")</f>
        <v>Yes</v>
      </c>
      <c r="C323" s="0" t="s">
        <v>2914</v>
      </c>
      <c r="D323" s="331" t="n">
        <v>24</v>
      </c>
      <c r="E323" s="336" t="s">
        <v>3128</v>
      </c>
      <c r="F323" s="341" t="s">
        <v>2952</v>
      </c>
      <c r="G323" s="341" t="s">
        <v>3129</v>
      </c>
      <c r="H323" s="342" t="s">
        <v>54</v>
      </c>
      <c r="I323" s="334" t="s">
        <v>53</v>
      </c>
      <c r="J323" s="335" t="s">
        <v>274</v>
      </c>
      <c r="K323" s="336" t="s">
        <v>273</v>
      </c>
      <c r="L323" s="343" t="str">
        <f aca="false">_xlfn.CONCAT(I323,".",K323)</f>
        <v>LLC_BI__Legal_Entities__c.LLC_BI__Guarantee_End_Date__c</v>
      </c>
      <c r="M323" s="344" t="s">
        <v>3265</v>
      </c>
      <c r="N323" s="336" t="s">
        <v>1</v>
      </c>
      <c r="O323" s="336"/>
      <c r="P323" s="336" t="s">
        <v>3128</v>
      </c>
      <c r="Q323" s="336"/>
      <c r="R323" s="336"/>
      <c r="S323" s="336"/>
      <c r="T323" s="336"/>
      <c r="U323" s="336"/>
      <c r="V323" s="336"/>
      <c r="W323" s="336"/>
      <c r="X323" s="336"/>
      <c r="Y323" s="336"/>
      <c r="Z323" s="336"/>
      <c r="AA323" s="336"/>
      <c r="AB323" s="336"/>
      <c r="AC323" s="336" t="s">
        <v>3128</v>
      </c>
      <c r="AD323" s="336" t="s">
        <v>3128</v>
      </c>
      <c r="AE323" s="336" t="s">
        <v>3128</v>
      </c>
      <c r="AF323" s="336" t="s">
        <v>3128</v>
      </c>
      <c r="AG323" s="340" t="s">
        <v>2914</v>
      </c>
      <c r="AH323" s="336" t="s">
        <v>3128</v>
      </c>
      <c r="AI323" s="340" t="s">
        <v>2916</v>
      </c>
      <c r="AJ323" s="336" t="s">
        <v>3128</v>
      </c>
      <c r="AK323" s="336" t="s">
        <v>3128</v>
      </c>
      <c r="AL323" s="340" t="s">
        <v>2916</v>
      </c>
      <c r="AM323" s="336" t="s">
        <v>3128</v>
      </c>
      <c r="AN323" s="336" t="s">
        <v>3128</v>
      </c>
      <c r="AO323" s="336" t="s">
        <v>3128</v>
      </c>
      <c r="AP323" s="336" t="s">
        <v>3128</v>
      </c>
      <c r="AQ323" s="336" t="s">
        <v>3128</v>
      </c>
      <c r="AR323" s="336" t="s">
        <v>3128</v>
      </c>
      <c r="AS323" s="336" t="s">
        <v>3128</v>
      </c>
      <c r="AT323" s="336" t="s">
        <v>3128</v>
      </c>
    </row>
    <row r="324" customFormat="false" ht="15" hidden="false" customHeight="true" outlineLevel="0" collapsed="false">
      <c r="A324" s="51" t="str">
        <f aca="false">IF(ISERROR(VLOOKUP($L324,'nCino | Field Mappings'!$C:$M,1,FALSE())), "No", "Yes")</f>
        <v>Yes</v>
      </c>
      <c r="C324" s="0" t="s">
        <v>2914</v>
      </c>
      <c r="D324" s="331" t="n">
        <v>25</v>
      </c>
      <c r="E324" s="336" t="s">
        <v>3128</v>
      </c>
      <c r="F324" s="341" t="s">
        <v>2952</v>
      </c>
      <c r="G324" s="341" t="s">
        <v>3129</v>
      </c>
      <c r="H324" s="334" t="s">
        <v>54</v>
      </c>
      <c r="I324" s="334" t="s">
        <v>53</v>
      </c>
      <c r="J324" s="335" t="s">
        <v>280</v>
      </c>
      <c r="K324" s="336" t="s">
        <v>279</v>
      </c>
      <c r="L324" s="343" t="str">
        <f aca="false">_xlfn.CONCAT(I324,".",K324)</f>
        <v>LLC_BI__Legal_Entities__c.LLC_BI__Guaranty_Amount__c</v>
      </c>
      <c r="M324" s="344" t="s">
        <v>3266</v>
      </c>
      <c r="N324" s="336" t="s">
        <v>2929</v>
      </c>
      <c r="O324" s="351" t="s">
        <v>2930</v>
      </c>
      <c r="P324" s="336" t="s">
        <v>3128</v>
      </c>
      <c r="Q324" s="336"/>
      <c r="R324" s="336"/>
      <c r="S324" s="336"/>
      <c r="T324" s="336"/>
      <c r="U324" s="336"/>
      <c r="V324" s="336"/>
      <c r="W324" s="336"/>
      <c r="X324" s="336"/>
      <c r="Y324" s="336"/>
      <c r="Z324" s="336"/>
      <c r="AA324" s="336"/>
      <c r="AB324" s="336"/>
      <c r="AC324" s="336" t="s">
        <v>3128</v>
      </c>
      <c r="AD324" s="336" t="s">
        <v>3128</v>
      </c>
      <c r="AE324" s="336" t="s">
        <v>3128</v>
      </c>
      <c r="AF324" s="336" t="s">
        <v>3128</v>
      </c>
      <c r="AG324" s="340" t="s">
        <v>2914</v>
      </c>
      <c r="AH324" s="336" t="s">
        <v>3128</v>
      </c>
      <c r="AI324" s="340" t="s">
        <v>2916</v>
      </c>
      <c r="AJ324" s="336" t="s">
        <v>3128</v>
      </c>
      <c r="AK324" s="336" t="s">
        <v>3128</v>
      </c>
      <c r="AL324" s="340" t="s">
        <v>2916</v>
      </c>
      <c r="AM324" s="336" t="s">
        <v>3128</v>
      </c>
      <c r="AN324" s="336" t="s">
        <v>3128</v>
      </c>
      <c r="AO324" s="336" t="s">
        <v>3128</v>
      </c>
      <c r="AP324" s="336" t="s">
        <v>3128</v>
      </c>
      <c r="AQ324" s="336" t="s">
        <v>3128</v>
      </c>
      <c r="AR324" s="336" t="s">
        <v>3128</v>
      </c>
      <c r="AS324" s="336" t="s">
        <v>3128</v>
      </c>
      <c r="AT324" s="336" t="s">
        <v>3128</v>
      </c>
    </row>
    <row r="325" customFormat="false" ht="15" hidden="false" customHeight="true" outlineLevel="0" collapsed="false">
      <c r="A325" s="51" t="str">
        <f aca="false">IF(ISERROR(VLOOKUP($L325,'nCino | Field Mappings'!$C:$M,1,FALSE())), "No", "Yes")</f>
        <v>Yes</v>
      </c>
      <c r="C325" s="0" t="s">
        <v>2914</v>
      </c>
      <c r="D325" s="331" t="n">
        <v>26</v>
      </c>
      <c r="E325" s="336" t="s">
        <v>3128</v>
      </c>
      <c r="F325" s="341" t="s">
        <v>2952</v>
      </c>
      <c r="G325" s="341" t="s">
        <v>3129</v>
      </c>
      <c r="H325" s="342" t="s">
        <v>54</v>
      </c>
      <c r="I325" s="334" t="s">
        <v>53</v>
      </c>
      <c r="J325" s="335" t="s">
        <v>224</v>
      </c>
      <c r="K325" s="336" t="s">
        <v>223</v>
      </c>
      <c r="L325" s="343" t="str">
        <f aca="false">_xlfn.CONCAT(I325,".",K325)</f>
        <v>LLC_BI__Legal_Entities__c.cm_Has_Deposit__c</v>
      </c>
      <c r="M325" s="344" t="s">
        <v>3267</v>
      </c>
      <c r="N325" s="336" t="s">
        <v>3034</v>
      </c>
      <c r="O325" s="336" t="n">
        <v>4</v>
      </c>
      <c r="P325" s="336" t="s">
        <v>3128</v>
      </c>
      <c r="Q325" s="336"/>
      <c r="R325" s="336"/>
      <c r="S325" s="336"/>
      <c r="T325" s="336"/>
      <c r="U325" s="336"/>
      <c r="V325" s="336"/>
      <c r="W325" s="336"/>
      <c r="X325" s="336"/>
      <c r="Y325" s="336"/>
      <c r="Z325" s="336"/>
      <c r="AA325" s="336"/>
      <c r="AB325" s="336"/>
      <c r="AC325" s="336" t="s">
        <v>3128</v>
      </c>
      <c r="AD325" s="336" t="s">
        <v>3128</v>
      </c>
      <c r="AE325" s="336" t="s">
        <v>3128</v>
      </c>
      <c r="AF325" s="336" t="s">
        <v>3128</v>
      </c>
      <c r="AG325" s="340" t="s">
        <v>2914</v>
      </c>
      <c r="AH325" s="336" t="s">
        <v>3128</v>
      </c>
      <c r="AI325" s="340" t="s">
        <v>2916</v>
      </c>
      <c r="AJ325" s="336" t="s">
        <v>3128</v>
      </c>
      <c r="AK325" s="336" t="s">
        <v>3128</v>
      </c>
      <c r="AL325" s="340" t="s">
        <v>2916</v>
      </c>
      <c r="AM325" s="336" t="s">
        <v>3128</v>
      </c>
      <c r="AN325" s="336" t="s">
        <v>3128</v>
      </c>
      <c r="AO325" s="336" t="s">
        <v>3128</v>
      </c>
      <c r="AP325" s="336" t="s">
        <v>3128</v>
      </c>
      <c r="AQ325" s="336" t="s">
        <v>3128</v>
      </c>
      <c r="AR325" s="336" t="s">
        <v>3128</v>
      </c>
      <c r="AS325" s="336" t="s">
        <v>3128</v>
      </c>
      <c r="AT325" s="336" t="s">
        <v>3128</v>
      </c>
    </row>
    <row r="326" customFormat="false" ht="15" hidden="false" customHeight="true" outlineLevel="0" collapsed="false">
      <c r="A326" s="51" t="str">
        <f aca="false">IF(ISERROR(VLOOKUP($L326,'nCino | Field Mappings'!$C:$M,1,FALSE())), "No", "Yes")</f>
        <v>Yes</v>
      </c>
      <c r="C326" s="0" t="s">
        <v>2914</v>
      </c>
      <c r="D326" s="331" t="n">
        <v>27</v>
      </c>
      <c r="E326" s="336" t="s">
        <v>3128</v>
      </c>
      <c r="F326" s="341" t="s">
        <v>2952</v>
      </c>
      <c r="G326" s="341" t="s">
        <v>3129</v>
      </c>
      <c r="H326" s="334" t="s">
        <v>54</v>
      </c>
      <c r="I326" s="334" t="s">
        <v>53</v>
      </c>
      <c r="J326" s="335" t="s">
        <v>283</v>
      </c>
      <c r="K326" s="336" t="s">
        <v>282</v>
      </c>
      <c r="L326" s="343" t="str">
        <f aca="false">_xlfn.CONCAT(I326,".",K326)</f>
        <v>LLC_BI__Legal_Entities__c.LLC_BI__HMDA_Applicant_Type__c</v>
      </c>
      <c r="M326" s="344" t="s">
        <v>3268</v>
      </c>
      <c r="N326" s="336" t="s">
        <v>2929</v>
      </c>
      <c r="O326" s="351" t="s">
        <v>2930</v>
      </c>
      <c r="P326" s="336" t="s">
        <v>3128</v>
      </c>
      <c r="Q326" s="336"/>
      <c r="R326" s="336"/>
      <c r="S326" s="336"/>
      <c r="T326" s="336"/>
      <c r="U326" s="336"/>
      <c r="V326" s="336"/>
      <c r="W326" s="336"/>
      <c r="X326" s="336"/>
      <c r="Y326" s="336"/>
      <c r="Z326" s="336"/>
      <c r="AA326" s="336"/>
      <c r="AB326" s="336"/>
      <c r="AC326" s="336" t="s">
        <v>3128</v>
      </c>
      <c r="AD326" s="336" t="s">
        <v>3128</v>
      </c>
      <c r="AE326" s="336" t="s">
        <v>3128</v>
      </c>
      <c r="AF326" s="336" t="s">
        <v>3128</v>
      </c>
      <c r="AG326" s="340" t="s">
        <v>2914</v>
      </c>
      <c r="AH326" s="336" t="s">
        <v>3128</v>
      </c>
      <c r="AI326" s="340" t="s">
        <v>2916</v>
      </c>
      <c r="AJ326" s="336" t="s">
        <v>3128</v>
      </c>
      <c r="AK326" s="336" t="s">
        <v>3128</v>
      </c>
      <c r="AL326" s="340" t="s">
        <v>2916</v>
      </c>
      <c r="AM326" s="336" t="s">
        <v>3128</v>
      </c>
      <c r="AN326" s="336" t="s">
        <v>3128</v>
      </c>
      <c r="AO326" s="336" t="s">
        <v>3128</v>
      </c>
      <c r="AP326" s="336" t="s">
        <v>3128</v>
      </c>
      <c r="AQ326" s="336" t="s">
        <v>3128</v>
      </c>
      <c r="AR326" s="336" t="s">
        <v>3128</v>
      </c>
      <c r="AS326" s="336" t="s">
        <v>3128</v>
      </c>
      <c r="AT326" s="336" t="s">
        <v>3128</v>
      </c>
    </row>
    <row r="327" customFormat="false" ht="15" hidden="false" customHeight="true" outlineLevel="0" collapsed="false">
      <c r="A327" s="51" t="str">
        <f aca="false">IF(ISERROR(VLOOKUP($L327,'nCino | Field Mappings'!$C:$M,1,FALSE())), "No", "Yes")</f>
        <v>Yes</v>
      </c>
      <c r="C327" s="0" t="s">
        <v>2914</v>
      </c>
      <c r="D327" s="331" t="n">
        <v>28</v>
      </c>
      <c r="E327" s="336" t="s">
        <v>3128</v>
      </c>
      <c r="F327" s="341" t="s">
        <v>2952</v>
      </c>
      <c r="G327" s="341" t="s">
        <v>3129</v>
      </c>
      <c r="H327" s="342" t="s">
        <v>54</v>
      </c>
      <c r="I327" s="334" t="s">
        <v>53</v>
      </c>
      <c r="J327" s="335" t="s">
        <v>292</v>
      </c>
      <c r="K327" s="336" t="s">
        <v>291</v>
      </c>
      <c r="L327" s="343" t="str">
        <f aca="false">_xlfn.CONCAT(I327,".",K327)</f>
        <v>LLC_BI__Legal_Entities__c.LLC_BI__HMDA_Not_Provided__c</v>
      </c>
      <c r="M327" s="344" t="s">
        <v>3269</v>
      </c>
      <c r="N327" s="336" t="s">
        <v>3007</v>
      </c>
      <c r="O327" s="336" t="s">
        <v>3008</v>
      </c>
      <c r="P327" s="336" t="s">
        <v>3128</v>
      </c>
      <c r="Q327" s="336"/>
      <c r="R327" s="336"/>
      <c r="S327" s="336"/>
      <c r="T327" s="336"/>
      <c r="U327" s="336"/>
      <c r="V327" s="336"/>
      <c r="W327" s="336"/>
      <c r="X327" s="336"/>
      <c r="Y327" s="336"/>
      <c r="Z327" s="336"/>
      <c r="AA327" s="336"/>
      <c r="AB327" s="336"/>
      <c r="AC327" s="336" t="s">
        <v>3128</v>
      </c>
      <c r="AD327" s="336" t="s">
        <v>3128</v>
      </c>
      <c r="AE327" s="336" t="s">
        <v>3128</v>
      </c>
      <c r="AF327" s="336" t="s">
        <v>3128</v>
      </c>
      <c r="AG327" s="340" t="s">
        <v>2914</v>
      </c>
      <c r="AH327" s="336" t="s">
        <v>3128</v>
      </c>
      <c r="AI327" s="340" t="s">
        <v>2916</v>
      </c>
      <c r="AJ327" s="336" t="s">
        <v>3128</v>
      </c>
      <c r="AK327" s="336" t="s">
        <v>3128</v>
      </c>
      <c r="AL327" s="340" t="s">
        <v>2916</v>
      </c>
      <c r="AM327" s="336" t="s">
        <v>3128</v>
      </c>
      <c r="AN327" s="336" t="s">
        <v>3128</v>
      </c>
      <c r="AO327" s="336" t="s">
        <v>3128</v>
      </c>
      <c r="AP327" s="336" t="s">
        <v>3128</v>
      </c>
      <c r="AQ327" s="336" t="s">
        <v>3128</v>
      </c>
      <c r="AR327" s="336" t="s">
        <v>3128</v>
      </c>
      <c r="AS327" s="336" t="s">
        <v>3128</v>
      </c>
      <c r="AT327" s="336" t="s">
        <v>3128</v>
      </c>
    </row>
    <row r="328" customFormat="false" ht="15" hidden="false" customHeight="true" outlineLevel="0" collapsed="false">
      <c r="A328" s="51" t="str">
        <f aca="false">IF(ISERROR(VLOOKUP($L328,'nCino | Field Mappings'!$C:$M,1,FALSE())), "No", "Yes")</f>
        <v>Yes</v>
      </c>
      <c r="C328" s="0" t="s">
        <v>2914</v>
      </c>
      <c r="D328" s="331" t="n">
        <v>29</v>
      </c>
      <c r="E328" s="336" t="s">
        <v>3128</v>
      </c>
      <c r="F328" s="341" t="s">
        <v>2952</v>
      </c>
      <c r="G328" s="341" t="s">
        <v>3129</v>
      </c>
      <c r="H328" s="334" t="s">
        <v>54</v>
      </c>
      <c r="I328" s="334" t="s">
        <v>53</v>
      </c>
      <c r="J328" s="335" t="s">
        <v>289</v>
      </c>
      <c r="K328" s="336" t="s">
        <v>288</v>
      </c>
      <c r="L328" s="343" t="str">
        <f aca="false">_xlfn.CONCAT(I328,".",K328)</f>
        <v>LLC_BI__Legal_Entities__c.LLC_BI__HMDA_Income__c</v>
      </c>
      <c r="M328" s="344" t="s">
        <v>3270</v>
      </c>
      <c r="N328" s="336" t="s">
        <v>2948</v>
      </c>
      <c r="O328" s="336" t="n">
        <v>18</v>
      </c>
      <c r="P328" s="336" t="n">
        <v>0</v>
      </c>
      <c r="Q328" s="336"/>
      <c r="R328" s="336"/>
      <c r="S328" s="336"/>
      <c r="T328" s="336"/>
      <c r="U328" s="336"/>
      <c r="V328" s="336"/>
      <c r="W328" s="336"/>
      <c r="X328" s="336"/>
      <c r="Y328" s="336"/>
      <c r="Z328" s="336"/>
      <c r="AA328" s="336"/>
      <c r="AB328" s="336"/>
      <c r="AC328" s="336" t="s">
        <v>3128</v>
      </c>
      <c r="AD328" s="336" t="s">
        <v>3128</v>
      </c>
      <c r="AE328" s="336" t="s">
        <v>3128</v>
      </c>
      <c r="AF328" s="336" t="s">
        <v>3128</v>
      </c>
      <c r="AG328" s="340" t="s">
        <v>2914</v>
      </c>
      <c r="AH328" s="336" t="s">
        <v>3128</v>
      </c>
      <c r="AI328" s="340" t="s">
        <v>2916</v>
      </c>
      <c r="AJ328" s="336" t="s">
        <v>3128</v>
      </c>
      <c r="AK328" s="336" t="s">
        <v>3128</v>
      </c>
      <c r="AL328" s="340" t="s">
        <v>2916</v>
      </c>
      <c r="AM328" s="336" t="s">
        <v>3128</v>
      </c>
      <c r="AN328" s="336" t="s">
        <v>3128</v>
      </c>
      <c r="AO328" s="336" t="s">
        <v>3128</v>
      </c>
      <c r="AP328" s="336" t="s">
        <v>3128</v>
      </c>
      <c r="AQ328" s="336" t="s">
        <v>3128</v>
      </c>
      <c r="AR328" s="336" t="s">
        <v>3128</v>
      </c>
      <c r="AS328" s="336" t="s">
        <v>3128</v>
      </c>
      <c r="AT328" s="336" t="s">
        <v>3128</v>
      </c>
    </row>
    <row r="329" customFormat="false" ht="15" hidden="false" customHeight="true" outlineLevel="0" collapsed="false">
      <c r="A329" s="51" t="str">
        <f aca="false">IF(ISERROR(VLOOKUP($L329,'nCino | Field Mappings'!$C:$M,1,FALSE())), "No", "Yes")</f>
        <v>Yes</v>
      </c>
      <c r="C329" s="0" t="s">
        <v>2914</v>
      </c>
      <c r="D329" s="331" t="n">
        <v>30</v>
      </c>
      <c r="E329" s="336" t="s">
        <v>3128</v>
      </c>
      <c r="F329" s="341" t="s">
        <v>2952</v>
      </c>
      <c r="G329" s="341" t="s">
        <v>3129</v>
      </c>
      <c r="H329" s="342" t="s">
        <v>54</v>
      </c>
      <c r="I329" s="334" t="s">
        <v>53</v>
      </c>
      <c r="J329" s="335" t="s">
        <v>233</v>
      </c>
      <c r="K329" s="336" t="s">
        <v>232</v>
      </c>
      <c r="L329" s="343" t="str">
        <f aca="false">_xlfn.CONCAT(I329,".",K329)</f>
        <v>LLC_BI__Legal_Entities__c.Integration_Source__c</v>
      </c>
      <c r="M329" s="344" t="s">
        <v>3271</v>
      </c>
      <c r="N329" s="336" t="s">
        <v>2926</v>
      </c>
      <c r="O329" s="336" t="n">
        <v>255</v>
      </c>
      <c r="P329" s="336" t="s">
        <v>3128</v>
      </c>
      <c r="Q329" s="336"/>
      <c r="R329" s="336"/>
      <c r="S329" s="336"/>
      <c r="T329" s="336"/>
      <c r="U329" s="336"/>
      <c r="V329" s="336"/>
      <c r="W329" s="336"/>
      <c r="X329" s="336"/>
      <c r="Y329" s="336"/>
      <c r="Z329" s="336"/>
      <c r="AA329" s="336"/>
      <c r="AB329" s="336"/>
      <c r="AC329" s="336" t="s">
        <v>3128</v>
      </c>
      <c r="AD329" s="336" t="s">
        <v>3128</v>
      </c>
      <c r="AE329" s="336" t="s">
        <v>3128</v>
      </c>
      <c r="AF329" s="336" t="s">
        <v>3128</v>
      </c>
      <c r="AG329" s="340" t="s">
        <v>2914</v>
      </c>
      <c r="AH329" s="336" t="s">
        <v>3128</v>
      </c>
      <c r="AI329" s="340" t="s">
        <v>2916</v>
      </c>
      <c r="AJ329" s="336" t="s">
        <v>3128</v>
      </c>
      <c r="AK329" s="336" t="s">
        <v>3128</v>
      </c>
      <c r="AL329" s="340" t="s">
        <v>2916</v>
      </c>
      <c r="AM329" s="336" t="s">
        <v>3128</v>
      </c>
      <c r="AN329" s="336" t="s">
        <v>3128</v>
      </c>
      <c r="AO329" s="336" t="s">
        <v>3128</v>
      </c>
      <c r="AP329" s="336" t="s">
        <v>3128</v>
      </c>
      <c r="AQ329" s="336" t="s">
        <v>3128</v>
      </c>
      <c r="AR329" s="336" t="s">
        <v>3128</v>
      </c>
      <c r="AS329" s="336" t="s">
        <v>3128</v>
      </c>
      <c r="AT329" s="336" t="s">
        <v>3128</v>
      </c>
    </row>
    <row r="330" customFormat="false" ht="15" hidden="false" customHeight="true" outlineLevel="0" collapsed="false">
      <c r="A330" s="51" t="str">
        <f aca="false">IF(ISERROR(VLOOKUP($L330,'nCino | Field Mappings'!$C:$M,1,FALSE())), "No", "Yes")</f>
        <v>Yes</v>
      </c>
      <c r="C330" s="0" t="s">
        <v>2914</v>
      </c>
      <c r="D330" s="331" t="n">
        <v>31</v>
      </c>
      <c r="E330" s="336" t="s">
        <v>3128</v>
      </c>
      <c r="F330" s="341" t="s">
        <v>2952</v>
      </c>
      <c r="G330" s="341" t="s">
        <v>3129</v>
      </c>
      <c r="H330" s="334" t="s">
        <v>54</v>
      </c>
      <c r="I330" s="334" t="s">
        <v>53</v>
      </c>
      <c r="J330" s="335" t="s">
        <v>302</v>
      </c>
      <c r="K330" s="336" t="s">
        <v>301</v>
      </c>
      <c r="L330" s="343" t="str">
        <f aca="false">_xlfn.CONCAT(I330,".",K330)</f>
        <v>LLC_BI__Legal_Entities__c.LLC_BI__Is_Borrower__c</v>
      </c>
      <c r="M330" s="344" t="s">
        <v>3272</v>
      </c>
      <c r="N330" s="336" t="s">
        <v>3273</v>
      </c>
      <c r="O330" s="336" t="n">
        <v>18</v>
      </c>
      <c r="P330" s="336" t="n">
        <v>0</v>
      </c>
      <c r="Q330" s="336"/>
      <c r="R330" s="336"/>
      <c r="S330" s="336"/>
      <c r="T330" s="336"/>
      <c r="U330" s="336"/>
      <c r="V330" s="336"/>
      <c r="W330" s="336"/>
      <c r="X330" s="336"/>
      <c r="Y330" s="336"/>
      <c r="Z330" s="336"/>
      <c r="AA330" s="336"/>
      <c r="AB330" s="336"/>
      <c r="AC330" s="336" t="s">
        <v>3128</v>
      </c>
      <c r="AD330" s="336" t="s">
        <v>3128</v>
      </c>
      <c r="AE330" s="336" t="s">
        <v>3128</v>
      </c>
      <c r="AF330" s="336" t="s">
        <v>3128</v>
      </c>
      <c r="AG330" s="340" t="s">
        <v>2914</v>
      </c>
      <c r="AH330" s="336" t="s">
        <v>3128</v>
      </c>
      <c r="AI330" s="340" t="s">
        <v>2916</v>
      </c>
      <c r="AJ330" s="336" t="s">
        <v>3128</v>
      </c>
      <c r="AK330" s="336" t="s">
        <v>3128</v>
      </c>
      <c r="AL330" s="340" t="s">
        <v>2916</v>
      </c>
      <c r="AM330" s="336" t="s">
        <v>3128</v>
      </c>
      <c r="AN330" s="336" t="s">
        <v>3128</v>
      </c>
      <c r="AO330" s="336" t="s">
        <v>3128</v>
      </c>
      <c r="AP330" s="336" t="s">
        <v>3128</v>
      </c>
      <c r="AQ330" s="336" t="s">
        <v>3128</v>
      </c>
      <c r="AR330" s="336" t="s">
        <v>3128</v>
      </c>
      <c r="AS330" s="336" t="s">
        <v>3128</v>
      </c>
      <c r="AT330" s="336" t="s">
        <v>3128</v>
      </c>
    </row>
    <row r="331" customFormat="false" ht="15" hidden="false" customHeight="true" outlineLevel="0" collapsed="false">
      <c r="A331" s="51" t="str">
        <f aca="false">IF(ISERROR(VLOOKUP($L331,'nCino | Field Mappings'!$C:$M,1,FALSE())), "No", "Yes")</f>
        <v>Yes</v>
      </c>
      <c r="C331" s="0" t="s">
        <v>2914</v>
      </c>
      <c r="D331" s="331" t="n">
        <v>32</v>
      </c>
      <c r="E331" s="336" t="s">
        <v>3128</v>
      </c>
      <c r="F331" s="341" t="s">
        <v>2952</v>
      </c>
      <c r="G331" s="341" t="s">
        <v>3129</v>
      </c>
      <c r="H331" s="342" t="s">
        <v>54</v>
      </c>
      <c r="I331" s="334" t="s">
        <v>53</v>
      </c>
      <c r="J331" s="335" t="s">
        <v>305</v>
      </c>
      <c r="K331" s="336" t="s">
        <v>304</v>
      </c>
      <c r="L331" s="343" t="str">
        <f aca="false">_xlfn.CONCAT(I331,".",K331)</f>
        <v>LLC_BI__Legal_Entities__c.LLC_BI__Is_CoBorrower__c</v>
      </c>
      <c r="M331" s="344" t="s">
        <v>3274</v>
      </c>
      <c r="N331" s="336" t="s">
        <v>3273</v>
      </c>
      <c r="O331" s="336" t="n">
        <v>18</v>
      </c>
      <c r="P331" s="336" t="n">
        <v>0</v>
      </c>
      <c r="Q331" s="336"/>
      <c r="R331" s="336"/>
      <c r="S331" s="336"/>
      <c r="T331" s="336"/>
      <c r="U331" s="336"/>
      <c r="V331" s="336"/>
      <c r="W331" s="336"/>
      <c r="X331" s="336"/>
      <c r="Y331" s="336"/>
      <c r="Z331" s="336"/>
      <c r="AA331" s="336"/>
      <c r="AB331" s="336"/>
      <c r="AC331" s="336" t="s">
        <v>3128</v>
      </c>
      <c r="AD331" s="336" t="s">
        <v>3128</v>
      </c>
      <c r="AE331" s="336" t="s">
        <v>3128</v>
      </c>
      <c r="AF331" s="336" t="s">
        <v>3128</v>
      </c>
      <c r="AG331" s="340" t="s">
        <v>2914</v>
      </c>
      <c r="AH331" s="336" t="s">
        <v>3128</v>
      </c>
      <c r="AI331" s="340" t="s">
        <v>2916</v>
      </c>
      <c r="AJ331" s="336" t="s">
        <v>3128</v>
      </c>
      <c r="AK331" s="336" t="s">
        <v>3128</v>
      </c>
      <c r="AL331" s="340" t="s">
        <v>2916</v>
      </c>
      <c r="AM331" s="336" t="s">
        <v>3128</v>
      </c>
      <c r="AN331" s="336" t="s">
        <v>3128</v>
      </c>
      <c r="AO331" s="336" t="s">
        <v>3128</v>
      </c>
      <c r="AP331" s="336" t="s">
        <v>3128</v>
      </c>
      <c r="AQ331" s="336" t="s">
        <v>3128</v>
      </c>
      <c r="AR331" s="336" t="s">
        <v>3128</v>
      </c>
      <c r="AS331" s="336" t="s">
        <v>3128</v>
      </c>
      <c r="AT331" s="336" t="s">
        <v>3128</v>
      </c>
    </row>
    <row r="332" customFormat="false" ht="15" hidden="false" customHeight="true" outlineLevel="0" collapsed="false">
      <c r="A332" s="51" t="str">
        <f aca="false">IF(ISERROR(VLOOKUP($L332,'nCino | Field Mappings'!$C:$M,1,FALSE())), "No", "Yes")</f>
        <v>Yes</v>
      </c>
      <c r="C332" s="0" t="s">
        <v>2914</v>
      </c>
      <c r="D332" s="331" t="n">
        <v>33</v>
      </c>
      <c r="E332" s="336" t="s">
        <v>3128</v>
      </c>
      <c r="F332" s="341" t="s">
        <v>2952</v>
      </c>
      <c r="G332" s="341" t="s">
        <v>3129</v>
      </c>
      <c r="H332" s="334" t="s">
        <v>54</v>
      </c>
      <c r="I332" s="334" t="s">
        <v>53</v>
      </c>
      <c r="J332" s="335" t="s">
        <v>308</v>
      </c>
      <c r="K332" s="336" t="s">
        <v>307</v>
      </c>
      <c r="L332" s="343" t="str">
        <f aca="false">_xlfn.CONCAT(I332,".",K332)</f>
        <v>LLC_BI__Legal_Entities__c.LLC_BI__Is_Grantor__c</v>
      </c>
      <c r="M332" s="344" t="s">
        <v>3275</v>
      </c>
      <c r="N332" s="336" t="s">
        <v>3273</v>
      </c>
      <c r="O332" s="336" t="n">
        <v>18</v>
      </c>
      <c r="P332" s="336" t="n">
        <v>0</v>
      </c>
      <c r="Q332" s="336"/>
      <c r="R332" s="336"/>
      <c r="S332" s="336"/>
      <c r="T332" s="336"/>
      <c r="U332" s="336"/>
      <c r="V332" s="336"/>
      <c r="W332" s="336"/>
      <c r="X332" s="336"/>
      <c r="Y332" s="336"/>
      <c r="Z332" s="336"/>
      <c r="AA332" s="336"/>
      <c r="AB332" s="336"/>
      <c r="AC332" s="336" t="s">
        <v>3128</v>
      </c>
      <c r="AD332" s="336" t="s">
        <v>3128</v>
      </c>
      <c r="AE332" s="336" t="s">
        <v>3128</v>
      </c>
      <c r="AF332" s="336" t="s">
        <v>3128</v>
      </c>
      <c r="AG332" s="340" t="s">
        <v>2914</v>
      </c>
      <c r="AH332" s="336" t="s">
        <v>3128</v>
      </c>
      <c r="AI332" s="340" t="s">
        <v>2916</v>
      </c>
      <c r="AJ332" s="336" t="s">
        <v>3128</v>
      </c>
      <c r="AK332" s="336" t="s">
        <v>3128</v>
      </c>
      <c r="AL332" s="340" t="s">
        <v>2916</v>
      </c>
      <c r="AM332" s="336" t="s">
        <v>3128</v>
      </c>
      <c r="AN332" s="336" t="s">
        <v>3128</v>
      </c>
      <c r="AO332" s="336" t="s">
        <v>3128</v>
      </c>
      <c r="AP332" s="336" t="s">
        <v>3128</v>
      </c>
      <c r="AQ332" s="336" t="s">
        <v>3128</v>
      </c>
      <c r="AR332" s="336" t="s">
        <v>3128</v>
      </c>
      <c r="AS332" s="336" t="s">
        <v>3128</v>
      </c>
      <c r="AT332" s="336" t="s">
        <v>3128</v>
      </c>
    </row>
    <row r="333" customFormat="false" ht="15" hidden="false" customHeight="true" outlineLevel="0" collapsed="false">
      <c r="A333" s="51" t="str">
        <f aca="false">IF(ISERROR(VLOOKUP($L333,'nCino | Field Mappings'!$C:$M,1,FALSE())), "No", "Yes")</f>
        <v>Yes</v>
      </c>
      <c r="C333" s="0" t="s">
        <v>2914</v>
      </c>
      <c r="D333" s="331" t="n">
        <v>34</v>
      </c>
      <c r="E333" s="336" t="s">
        <v>3128</v>
      </c>
      <c r="F333" s="341" t="s">
        <v>2952</v>
      </c>
      <c r="G333" s="341" t="s">
        <v>3129</v>
      </c>
      <c r="H333" s="342" t="s">
        <v>54</v>
      </c>
      <c r="I333" s="334" t="s">
        <v>53</v>
      </c>
      <c r="J333" s="335" t="s">
        <v>311</v>
      </c>
      <c r="K333" s="336" t="s">
        <v>310</v>
      </c>
      <c r="L333" s="347" t="str">
        <f aca="false">_xlfn.CONCAT(I333,".",K333)</f>
        <v>LLC_BI__Legal_Entities__c.LLC_BI__Is_Guarantor__c</v>
      </c>
      <c r="M333" s="352" t="s">
        <v>3276</v>
      </c>
      <c r="N333" s="336" t="s">
        <v>3273</v>
      </c>
      <c r="O333" s="336" t="n">
        <v>18</v>
      </c>
      <c r="P333" s="336" t="n">
        <v>0</v>
      </c>
      <c r="Q333" s="336"/>
      <c r="R333" s="336"/>
      <c r="S333" s="336"/>
      <c r="T333" s="336"/>
      <c r="U333" s="336"/>
      <c r="V333" s="336"/>
      <c r="W333" s="336"/>
      <c r="X333" s="336"/>
      <c r="Y333" s="336"/>
      <c r="Z333" s="336"/>
      <c r="AA333" s="336"/>
      <c r="AB333" s="336"/>
      <c r="AC333" s="336" t="s">
        <v>3128</v>
      </c>
      <c r="AD333" s="336" t="s">
        <v>3128</v>
      </c>
      <c r="AE333" s="336" t="s">
        <v>3128</v>
      </c>
      <c r="AF333" s="336" t="s">
        <v>3128</v>
      </c>
      <c r="AG333" s="340" t="s">
        <v>2914</v>
      </c>
      <c r="AH333" s="336" t="s">
        <v>3128</v>
      </c>
      <c r="AI333" s="340" t="s">
        <v>2916</v>
      </c>
      <c r="AJ333" s="336" t="s">
        <v>3128</v>
      </c>
      <c r="AK333" s="336" t="s">
        <v>3128</v>
      </c>
      <c r="AL333" s="340" t="s">
        <v>2916</v>
      </c>
      <c r="AM333" s="336" t="s">
        <v>3128</v>
      </c>
      <c r="AN333" s="336" t="s">
        <v>3128</v>
      </c>
      <c r="AO333" s="336" t="s">
        <v>3128</v>
      </c>
      <c r="AP333" s="336" t="s">
        <v>3128</v>
      </c>
      <c r="AQ333" s="336" t="s">
        <v>3128</v>
      </c>
      <c r="AR333" s="336" t="s">
        <v>3128</v>
      </c>
      <c r="AS333" s="336" t="s">
        <v>3128</v>
      </c>
      <c r="AT333" s="336" t="s">
        <v>3128</v>
      </c>
    </row>
    <row r="334" customFormat="false" ht="15" hidden="false" customHeight="true" outlineLevel="0" collapsed="false">
      <c r="A334" s="51" t="str">
        <f aca="false">IF(ISERROR(VLOOKUP($L334,'nCino | Field Mappings'!$C:$M,1,FALSE())), "No", "Yes")</f>
        <v>Yes</v>
      </c>
      <c r="C334" s="0" t="s">
        <v>2914</v>
      </c>
      <c r="D334" s="331" t="n">
        <v>35</v>
      </c>
      <c r="E334" s="336" t="s">
        <v>3128</v>
      </c>
      <c r="F334" s="341" t="s">
        <v>2952</v>
      </c>
      <c r="G334" s="341" t="s">
        <v>3129</v>
      </c>
      <c r="H334" s="334" t="s">
        <v>54</v>
      </c>
      <c r="I334" s="334" t="s">
        <v>53</v>
      </c>
      <c r="J334" s="335" t="s">
        <v>314</v>
      </c>
      <c r="K334" s="353" t="s">
        <v>313</v>
      </c>
      <c r="L334" s="350" t="str">
        <f aca="false">_xlfn.CONCAT(I334,".",K334)</f>
        <v>LLC_BI__Legal_Entities__c.LLC_BI__Is_Included_In_Global_Analysis__c</v>
      </c>
      <c r="M334" s="338" t="s">
        <v>3277</v>
      </c>
      <c r="N334" s="336" t="s">
        <v>3007</v>
      </c>
      <c r="O334" s="336" t="s">
        <v>3008</v>
      </c>
      <c r="P334" s="336" t="s">
        <v>3128</v>
      </c>
      <c r="Q334" s="336"/>
      <c r="R334" s="336"/>
      <c r="S334" s="336"/>
      <c r="T334" s="336"/>
      <c r="U334" s="336"/>
      <c r="V334" s="336"/>
      <c r="W334" s="336"/>
      <c r="X334" s="336"/>
      <c r="Y334" s="336"/>
      <c r="Z334" s="336"/>
      <c r="AA334" s="336"/>
      <c r="AB334" s="336"/>
      <c r="AC334" s="336" t="s">
        <v>3128</v>
      </c>
      <c r="AD334" s="336" t="s">
        <v>3128</v>
      </c>
      <c r="AE334" s="336" t="s">
        <v>3128</v>
      </c>
      <c r="AF334" s="336" t="s">
        <v>3128</v>
      </c>
      <c r="AG334" s="340" t="s">
        <v>2914</v>
      </c>
      <c r="AH334" s="336" t="s">
        <v>3128</v>
      </c>
      <c r="AI334" s="340" t="s">
        <v>2916</v>
      </c>
      <c r="AJ334" s="336" t="s">
        <v>3128</v>
      </c>
      <c r="AK334" s="336" t="s">
        <v>3128</v>
      </c>
      <c r="AL334" s="340" t="s">
        <v>2916</v>
      </c>
      <c r="AM334" s="336" t="s">
        <v>3128</v>
      </c>
      <c r="AN334" s="336" t="s">
        <v>3128</v>
      </c>
      <c r="AO334" s="336" t="s">
        <v>3128</v>
      </c>
      <c r="AP334" s="336" t="s">
        <v>3128</v>
      </c>
      <c r="AQ334" s="336" t="s">
        <v>3128</v>
      </c>
      <c r="AR334" s="336" t="s">
        <v>3128</v>
      </c>
      <c r="AS334" s="336" t="s">
        <v>3128</v>
      </c>
      <c r="AT334" s="336" t="s">
        <v>3128</v>
      </c>
    </row>
    <row r="335" customFormat="false" ht="15" hidden="false" customHeight="true" outlineLevel="0" collapsed="false">
      <c r="A335" s="51" t="str">
        <f aca="false">IF(ISERROR(VLOOKUP($L335,'nCino | Field Mappings'!$C:$M,1,FALSE())), "No", "Yes")</f>
        <v>Yes</v>
      </c>
      <c r="C335" s="0" t="s">
        <v>2914</v>
      </c>
      <c r="D335" s="331" t="n">
        <v>36</v>
      </c>
      <c r="E335" s="336" t="s">
        <v>3128</v>
      </c>
      <c r="F335" s="341" t="s">
        <v>2952</v>
      </c>
      <c r="G335" s="341" t="s">
        <v>3129</v>
      </c>
      <c r="H335" s="342" t="s">
        <v>54</v>
      </c>
      <c r="I335" s="334" t="s">
        <v>53</v>
      </c>
      <c r="J335" s="335" t="s">
        <v>317</v>
      </c>
      <c r="K335" s="353" t="s">
        <v>316</v>
      </c>
      <c r="L335" s="350" t="str">
        <f aca="false">_xlfn.CONCAT(I335,".",K335)</f>
        <v>LLC_BI__Legal_Entities__c.LLC_BI__Is_Related_Entity__c</v>
      </c>
      <c r="M335" s="338" t="s">
        <v>3278</v>
      </c>
      <c r="N335" s="336" t="s">
        <v>3273</v>
      </c>
      <c r="O335" s="336" t="n">
        <v>18</v>
      </c>
      <c r="P335" s="336" t="n">
        <v>0</v>
      </c>
      <c r="Q335" s="336"/>
      <c r="R335" s="336"/>
      <c r="S335" s="336"/>
      <c r="T335" s="336"/>
      <c r="U335" s="336"/>
      <c r="V335" s="336"/>
      <c r="W335" s="336"/>
      <c r="X335" s="336"/>
      <c r="Y335" s="336"/>
      <c r="Z335" s="336"/>
      <c r="AA335" s="336"/>
      <c r="AB335" s="336"/>
      <c r="AC335" s="336" t="s">
        <v>3128</v>
      </c>
      <c r="AD335" s="336" t="s">
        <v>3128</v>
      </c>
      <c r="AE335" s="336" t="s">
        <v>3128</v>
      </c>
      <c r="AF335" s="336" t="s">
        <v>3128</v>
      </c>
      <c r="AG335" s="340" t="s">
        <v>2914</v>
      </c>
      <c r="AH335" s="336" t="s">
        <v>3128</v>
      </c>
      <c r="AI335" s="340" t="s">
        <v>2916</v>
      </c>
      <c r="AJ335" s="336" t="s">
        <v>3128</v>
      </c>
      <c r="AK335" s="336" t="s">
        <v>3128</v>
      </c>
      <c r="AL335" s="340" t="s">
        <v>2916</v>
      </c>
      <c r="AM335" s="336" t="s">
        <v>3128</v>
      </c>
      <c r="AN335" s="336" t="s">
        <v>3128</v>
      </c>
      <c r="AO335" s="336" t="s">
        <v>3128</v>
      </c>
      <c r="AP335" s="336" t="s">
        <v>3128</v>
      </c>
      <c r="AQ335" s="336" t="s">
        <v>3128</v>
      </c>
      <c r="AR335" s="336" t="s">
        <v>3128</v>
      </c>
      <c r="AS335" s="336" t="s">
        <v>3128</v>
      </c>
      <c r="AT335" s="336" t="s">
        <v>3128</v>
      </c>
    </row>
    <row r="336" customFormat="false" ht="15" hidden="false" customHeight="true" outlineLevel="0" collapsed="false">
      <c r="A336" s="51" t="str">
        <f aca="false">IF(ISERROR(VLOOKUP($L336,'nCino | Field Mappings'!$C:$M,1,FALSE())), "No", "Yes")</f>
        <v>Yes</v>
      </c>
      <c r="C336" s="0" t="s">
        <v>2914</v>
      </c>
      <c r="D336" s="331" t="n">
        <v>37</v>
      </c>
      <c r="E336" s="336" t="s">
        <v>3128</v>
      </c>
      <c r="F336" s="341" t="s">
        <v>2952</v>
      </c>
      <c r="G336" s="341" t="s">
        <v>3129</v>
      </c>
      <c r="H336" s="334" t="s">
        <v>54</v>
      </c>
      <c r="I336" s="334" t="s">
        <v>53</v>
      </c>
      <c r="J336" s="335" t="s">
        <v>277</v>
      </c>
      <c r="K336" s="353" t="s">
        <v>276</v>
      </c>
      <c r="L336" s="350" t="str">
        <f aca="false">_xlfn.CONCAT(I336,".",K336)</f>
        <v>LLC_BI__Legal_Entities__c.LLC_BI__Guarantee_Limit__c</v>
      </c>
      <c r="M336" s="338" t="s">
        <v>3279</v>
      </c>
      <c r="N336" s="336" t="s">
        <v>2927</v>
      </c>
      <c r="O336" s="336" t="n">
        <v>16</v>
      </c>
      <c r="P336" s="336" t="n">
        <v>2</v>
      </c>
      <c r="Q336" s="336"/>
      <c r="R336" s="336"/>
      <c r="S336" s="336"/>
      <c r="T336" s="336"/>
      <c r="U336" s="336"/>
      <c r="V336" s="336"/>
      <c r="W336" s="336"/>
      <c r="X336" s="336"/>
      <c r="Y336" s="336"/>
      <c r="Z336" s="336"/>
      <c r="AA336" s="336"/>
      <c r="AB336" s="336"/>
      <c r="AC336" s="336" t="s">
        <v>3128</v>
      </c>
      <c r="AD336" s="336" t="s">
        <v>3128</v>
      </c>
      <c r="AE336" s="336" t="s">
        <v>3128</v>
      </c>
      <c r="AF336" s="336" t="s">
        <v>3128</v>
      </c>
      <c r="AG336" s="340" t="s">
        <v>2914</v>
      </c>
      <c r="AH336" s="336" t="s">
        <v>3128</v>
      </c>
      <c r="AI336" s="340" t="s">
        <v>2916</v>
      </c>
      <c r="AJ336" s="336" t="s">
        <v>3128</v>
      </c>
      <c r="AK336" s="336" t="s">
        <v>3128</v>
      </c>
      <c r="AL336" s="340" t="s">
        <v>2916</v>
      </c>
      <c r="AM336" s="336" t="s">
        <v>3128</v>
      </c>
      <c r="AN336" s="336" t="s">
        <v>3128</v>
      </c>
      <c r="AO336" s="336" t="s">
        <v>3128</v>
      </c>
      <c r="AP336" s="336" t="s">
        <v>3128</v>
      </c>
      <c r="AQ336" s="336" t="s">
        <v>3128</v>
      </c>
      <c r="AR336" s="336" t="s">
        <v>3128</v>
      </c>
      <c r="AS336" s="336" t="s">
        <v>3128</v>
      </c>
      <c r="AT336" s="336" t="s">
        <v>3128</v>
      </c>
    </row>
    <row r="337" customFormat="false" ht="15" hidden="false" customHeight="true" outlineLevel="0" collapsed="false">
      <c r="A337" s="51" t="str">
        <f aca="false">IF(ISERROR(VLOOKUP($L337,'nCino | Field Mappings'!$C:$M,1,FALSE())), "No", "Yes")</f>
        <v>Yes</v>
      </c>
      <c r="C337" s="0" t="s">
        <v>2914</v>
      </c>
      <c r="D337" s="354" t="n">
        <v>38</v>
      </c>
      <c r="E337" s="346" t="s">
        <v>3128</v>
      </c>
      <c r="F337" s="355" t="s">
        <v>2952</v>
      </c>
      <c r="G337" s="355" t="s">
        <v>3129</v>
      </c>
      <c r="H337" s="342" t="s">
        <v>54</v>
      </c>
      <c r="I337" s="334" t="s">
        <v>53</v>
      </c>
      <c r="J337" s="345" t="s">
        <v>324</v>
      </c>
      <c r="K337" s="356" t="s">
        <v>323</v>
      </c>
      <c r="L337" s="357" t="str">
        <f aca="false">_xlfn.CONCAT(I337,".",K337)</f>
        <v>LLC_BI__Legal_Entities__c.LLC_BI__Loan_Collateral__c</v>
      </c>
      <c r="M337" s="342" t="s">
        <v>3280</v>
      </c>
      <c r="N337" s="346" t="s">
        <v>3281</v>
      </c>
      <c r="O337" s="346" t="n">
        <v>18</v>
      </c>
      <c r="P337" s="346" t="s">
        <v>3128</v>
      </c>
      <c r="Q337" s="346"/>
      <c r="R337" s="346"/>
      <c r="S337" s="346"/>
      <c r="T337" s="346"/>
      <c r="U337" s="346"/>
      <c r="V337" s="346"/>
      <c r="W337" s="346"/>
      <c r="X337" s="346"/>
      <c r="Y337" s="346"/>
      <c r="Z337" s="346"/>
      <c r="AA337" s="346"/>
      <c r="AB337" s="346"/>
      <c r="AC337" s="346" t="s">
        <v>3128</v>
      </c>
      <c r="AD337" s="346" t="s">
        <v>3128</v>
      </c>
      <c r="AE337" s="346" t="s">
        <v>3128</v>
      </c>
      <c r="AF337" s="346" t="s">
        <v>3128</v>
      </c>
      <c r="AG337" s="340" t="s">
        <v>2914</v>
      </c>
      <c r="AH337" s="346" t="s">
        <v>3128</v>
      </c>
      <c r="AI337" s="340" t="s">
        <v>2916</v>
      </c>
      <c r="AJ337" s="346" t="s">
        <v>3128</v>
      </c>
      <c r="AK337" s="346" t="s">
        <v>3128</v>
      </c>
      <c r="AL337" s="340" t="s">
        <v>2916</v>
      </c>
      <c r="AM337" s="346" t="s">
        <v>3128</v>
      </c>
      <c r="AN337" s="346" t="s">
        <v>3128</v>
      </c>
      <c r="AO337" s="346" t="s">
        <v>3128</v>
      </c>
      <c r="AP337" s="346" t="s">
        <v>3128</v>
      </c>
      <c r="AQ337" s="346" t="s">
        <v>3128</v>
      </c>
      <c r="AR337" s="346" t="s">
        <v>3128</v>
      </c>
      <c r="AS337" s="346" t="s">
        <v>3128</v>
      </c>
      <c r="AT337" s="346" t="s">
        <v>3128</v>
      </c>
    </row>
    <row r="338" customFormat="false" ht="15" hidden="false" customHeight="true" outlineLevel="0" collapsed="false">
      <c r="A338" s="51" t="str">
        <f aca="false">IF(ISERROR(VLOOKUP($L338,'nCino | Field Mappings'!$C:$M,1,FALSE())), "No", "Yes")</f>
        <v>Yes</v>
      </c>
      <c r="C338" s="0" t="s">
        <v>2914</v>
      </c>
      <c r="D338" s="331" t="n">
        <v>39</v>
      </c>
      <c r="E338" s="338" t="s">
        <v>3128</v>
      </c>
      <c r="F338" s="333" t="s">
        <v>2952</v>
      </c>
      <c r="G338" s="333" t="s">
        <v>3129</v>
      </c>
      <c r="H338" s="338" t="s">
        <v>54</v>
      </c>
      <c r="I338" s="338" t="s">
        <v>53</v>
      </c>
      <c r="J338" s="349" t="s">
        <v>328</v>
      </c>
      <c r="K338" s="338" t="s">
        <v>327</v>
      </c>
      <c r="L338" s="350" t="str">
        <f aca="false">_xlfn.CONCAT(I338,".",K338)</f>
        <v>LLC_BI__Legal_Entities__c.LLC_BI__lookupKey__c</v>
      </c>
      <c r="M338" s="338" t="s">
        <v>3282</v>
      </c>
      <c r="N338" s="338" t="s">
        <v>3283</v>
      </c>
      <c r="O338" s="338" t="n">
        <v>255</v>
      </c>
      <c r="P338" s="338" t="s">
        <v>3128</v>
      </c>
      <c r="Q338" s="338"/>
      <c r="R338" s="338"/>
      <c r="S338" s="338"/>
      <c r="T338" s="338"/>
      <c r="U338" s="338"/>
      <c r="V338" s="338"/>
      <c r="W338" s="338"/>
      <c r="X338" s="338"/>
      <c r="Y338" s="338"/>
      <c r="Z338" s="338"/>
      <c r="AA338" s="338"/>
      <c r="AB338" s="338"/>
      <c r="AC338" s="338" t="s">
        <v>3128</v>
      </c>
      <c r="AD338" s="338" t="s">
        <v>3128</v>
      </c>
      <c r="AE338" s="338" t="s">
        <v>3128</v>
      </c>
      <c r="AF338" s="338" t="s">
        <v>3128</v>
      </c>
      <c r="AG338" s="340" t="s">
        <v>2914</v>
      </c>
      <c r="AH338" s="338" t="s">
        <v>3128</v>
      </c>
      <c r="AI338" s="340" t="s">
        <v>2916</v>
      </c>
      <c r="AJ338" s="338" t="s">
        <v>3128</v>
      </c>
      <c r="AK338" s="338" t="s">
        <v>3128</v>
      </c>
      <c r="AL338" s="340" t="s">
        <v>2916</v>
      </c>
      <c r="AM338" s="338" t="s">
        <v>3128</v>
      </c>
      <c r="AN338" s="338" t="s">
        <v>3128</v>
      </c>
      <c r="AO338" s="338" t="s">
        <v>3128</v>
      </c>
      <c r="AP338" s="338" t="s">
        <v>3128</v>
      </c>
      <c r="AQ338" s="338" t="s">
        <v>3128</v>
      </c>
      <c r="AR338" s="338" t="s">
        <v>3128</v>
      </c>
      <c r="AS338" s="338" t="s">
        <v>3128</v>
      </c>
      <c r="AT338" s="338" t="s">
        <v>3128</v>
      </c>
    </row>
    <row r="339" customFormat="false" ht="15" hidden="false" customHeight="true" outlineLevel="0" collapsed="false">
      <c r="A339" s="51" t="str">
        <f aca="false">IF(ISERROR(VLOOKUP($L339,'nCino | Field Mappings'!$C:$M,1,FALSE())), "No", "Yes")</f>
        <v>Yes</v>
      </c>
      <c r="C339" s="0" t="s">
        <v>2914</v>
      </c>
      <c r="D339" s="331" t="n">
        <v>40</v>
      </c>
      <c r="E339" s="338" t="s">
        <v>3128</v>
      </c>
      <c r="F339" s="333" t="s">
        <v>2952</v>
      </c>
      <c r="G339" s="333" t="s">
        <v>3129</v>
      </c>
      <c r="H339" s="338" t="s">
        <v>54</v>
      </c>
      <c r="I339" s="338" t="s">
        <v>53</v>
      </c>
      <c r="J339" s="349" t="s">
        <v>331</v>
      </c>
      <c r="K339" s="338" t="s">
        <v>330</v>
      </c>
      <c r="L339" s="350" t="str">
        <f aca="false">_xlfn.CONCAT(I339,".",K339)</f>
        <v>LLC_BI__Legal_Entities__c.LLC_BI__Monthly_Debt_Service__c</v>
      </c>
      <c r="M339" s="338" t="s">
        <v>3284</v>
      </c>
      <c r="N339" s="338" t="s">
        <v>2927</v>
      </c>
      <c r="O339" s="338" t="n">
        <v>16</v>
      </c>
      <c r="P339" s="338" t="n">
        <v>2</v>
      </c>
      <c r="Q339" s="338"/>
      <c r="R339" s="338"/>
      <c r="S339" s="338"/>
      <c r="T339" s="338"/>
      <c r="U339" s="338"/>
      <c r="V339" s="338"/>
      <c r="W339" s="338"/>
      <c r="X339" s="338"/>
      <c r="Y339" s="338"/>
      <c r="Z339" s="338"/>
      <c r="AA339" s="338"/>
      <c r="AB339" s="338"/>
      <c r="AC339" s="338" t="s">
        <v>3128</v>
      </c>
      <c r="AD339" s="338" t="s">
        <v>3128</v>
      </c>
      <c r="AE339" s="338" t="s">
        <v>3128</v>
      </c>
      <c r="AF339" s="338" t="s">
        <v>3128</v>
      </c>
      <c r="AG339" s="340" t="s">
        <v>2914</v>
      </c>
      <c r="AH339" s="338" t="s">
        <v>3128</v>
      </c>
      <c r="AI339" s="340" t="s">
        <v>2916</v>
      </c>
      <c r="AJ339" s="338" t="s">
        <v>3128</v>
      </c>
      <c r="AK339" s="338" t="s">
        <v>3128</v>
      </c>
      <c r="AL339" s="340" t="s">
        <v>2916</v>
      </c>
      <c r="AM339" s="338" t="s">
        <v>3128</v>
      </c>
      <c r="AN339" s="338" t="s">
        <v>3128</v>
      </c>
      <c r="AO339" s="338" t="s">
        <v>3128</v>
      </c>
      <c r="AP339" s="338" t="s">
        <v>3128</v>
      </c>
      <c r="AQ339" s="338" t="s">
        <v>3128</v>
      </c>
      <c r="AR339" s="338" t="s">
        <v>3128</v>
      </c>
      <c r="AS339" s="338" t="s">
        <v>3128</v>
      </c>
      <c r="AT339" s="338" t="s">
        <v>3128</v>
      </c>
    </row>
    <row r="340" customFormat="false" ht="15" hidden="false" customHeight="true" outlineLevel="0" collapsed="false">
      <c r="A340" s="51" t="str">
        <f aca="false">IF(ISERROR(VLOOKUP($L340,'nCino | Field Mappings'!$C:$M,1,FALSE())), "No", "Yes")</f>
        <v>Yes</v>
      </c>
      <c r="C340" s="0" t="s">
        <v>2914</v>
      </c>
      <c r="D340" s="331" t="n">
        <v>41</v>
      </c>
      <c r="E340" s="338" t="s">
        <v>3128</v>
      </c>
      <c r="F340" s="333" t="s">
        <v>2952</v>
      </c>
      <c r="G340" s="333" t="s">
        <v>3129</v>
      </c>
      <c r="H340" s="338" t="s">
        <v>54</v>
      </c>
      <c r="I340" s="338" t="s">
        <v>53</v>
      </c>
      <c r="J340" s="349" t="s">
        <v>334</v>
      </c>
      <c r="K340" s="338" t="s">
        <v>333</v>
      </c>
      <c r="L340" s="350" t="str">
        <f aca="false">_xlfn.CONCAT(I340,".",K340)</f>
        <v>LLC_BI__Legal_Entities__c.LLC_BI__Notes__c</v>
      </c>
      <c r="M340" s="338" t="s">
        <v>3285</v>
      </c>
      <c r="N340" s="338" t="s">
        <v>3185</v>
      </c>
      <c r="O340" s="338" t="n">
        <v>32000</v>
      </c>
      <c r="P340" s="338" t="s">
        <v>3128</v>
      </c>
      <c r="Q340" s="338"/>
      <c r="R340" s="338"/>
      <c r="S340" s="338"/>
      <c r="T340" s="338"/>
      <c r="U340" s="338"/>
      <c r="V340" s="338"/>
      <c r="W340" s="338"/>
      <c r="X340" s="338"/>
      <c r="Y340" s="338"/>
      <c r="Z340" s="338"/>
      <c r="AA340" s="338"/>
      <c r="AB340" s="338"/>
      <c r="AC340" s="338" t="s">
        <v>3128</v>
      </c>
      <c r="AD340" s="338" t="s">
        <v>3128</v>
      </c>
      <c r="AE340" s="338" t="s">
        <v>3128</v>
      </c>
      <c r="AF340" s="338" t="s">
        <v>3128</v>
      </c>
      <c r="AG340" s="340" t="s">
        <v>2914</v>
      </c>
      <c r="AH340" s="338" t="s">
        <v>3128</v>
      </c>
      <c r="AI340" s="340" t="s">
        <v>2916</v>
      </c>
      <c r="AJ340" s="338" t="s">
        <v>3128</v>
      </c>
      <c r="AK340" s="338" t="s">
        <v>3128</v>
      </c>
      <c r="AL340" s="340" t="s">
        <v>2916</v>
      </c>
      <c r="AM340" s="338" t="s">
        <v>3128</v>
      </c>
      <c r="AN340" s="338" t="s">
        <v>3128</v>
      </c>
      <c r="AO340" s="338" t="s">
        <v>3128</v>
      </c>
      <c r="AP340" s="338" t="s">
        <v>3128</v>
      </c>
      <c r="AQ340" s="338" t="s">
        <v>3128</v>
      </c>
      <c r="AR340" s="338" t="s">
        <v>3128</v>
      </c>
      <c r="AS340" s="338" t="s">
        <v>3128</v>
      </c>
      <c r="AT340" s="338" t="s">
        <v>3128</v>
      </c>
    </row>
    <row r="341" customFormat="false" ht="15" hidden="false" customHeight="true" outlineLevel="0" collapsed="false">
      <c r="A341" s="51" t="str">
        <f aca="false">IF(ISERROR(VLOOKUP($L341,'nCino | Field Mappings'!$C:$M,1,FALSE())), "No", "Yes")</f>
        <v>Yes</v>
      </c>
      <c r="C341" s="0" t="s">
        <v>2914</v>
      </c>
      <c r="D341" s="331" t="n">
        <v>42</v>
      </c>
      <c r="E341" s="338" t="s">
        <v>3128</v>
      </c>
      <c r="F341" s="333" t="s">
        <v>2952</v>
      </c>
      <c r="G341" s="333" t="s">
        <v>3129</v>
      </c>
      <c r="H341" s="338" t="s">
        <v>54</v>
      </c>
      <c r="I341" s="338" t="s">
        <v>53</v>
      </c>
      <c r="J341" s="349" t="s">
        <v>352</v>
      </c>
      <c r="K341" s="338" t="s">
        <v>351</v>
      </c>
      <c r="L341" s="350" t="str">
        <f aca="false">_xlfn.CONCAT(I341,".",K341)</f>
        <v>LLC_BI__Legal_Entities__c.LLC_BI__Relationship_Type__c</v>
      </c>
      <c r="M341" s="338" t="s">
        <v>3286</v>
      </c>
      <c r="N341" s="338" t="s">
        <v>2929</v>
      </c>
      <c r="O341" s="351" t="s">
        <v>2930</v>
      </c>
      <c r="P341" s="338" t="s">
        <v>3128</v>
      </c>
      <c r="Q341" s="338"/>
      <c r="R341" s="338"/>
      <c r="S341" s="338"/>
      <c r="T341" s="338"/>
      <c r="U341" s="338"/>
      <c r="V341" s="338"/>
      <c r="W341" s="338"/>
      <c r="X341" s="338"/>
      <c r="Y341" s="338"/>
      <c r="Z341" s="338"/>
      <c r="AA341" s="338"/>
      <c r="AB341" s="338"/>
      <c r="AC341" s="338" t="s">
        <v>3128</v>
      </c>
      <c r="AD341" s="338" t="s">
        <v>3128</v>
      </c>
      <c r="AE341" s="338" t="s">
        <v>3128</v>
      </c>
      <c r="AF341" s="338" t="s">
        <v>3128</v>
      </c>
      <c r="AG341" s="340" t="s">
        <v>2914</v>
      </c>
      <c r="AH341" s="338" t="s">
        <v>3128</v>
      </c>
      <c r="AI341" s="340" t="s">
        <v>2916</v>
      </c>
      <c r="AJ341" s="338" t="s">
        <v>3128</v>
      </c>
      <c r="AK341" s="338" t="s">
        <v>3128</v>
      </c>
      <c r="AL341" s="340" t="s">
        <v>2916</v>
      </c>
      <c r="AM341" s="338" t="s">
        <v>3128</v>
      </c>
      <c r="AN341" s="338" t="s">
        <v>3128</v>
      </c>
      <c r="AO341" s="338" t="s">
        <v>3128</v>
      </c>
      <c r="AP341" s="338" t="s">
        <v>3128</v>
      </c>
      <c r="AQ341" s="338" t="s">
        <v>3128</v>
      </c>
      <c r="AR341" s="338" t="s">
        <v>3128</v>
      </c>
      <c r="AS341" s="338" t="s">
        <v>3128</v>
      </c>
      <c r="AT341" s="338" t="s">
        <v>3128</v>
      </c>
    </row>
    <row r="342" customFormat="false" ht="15" hidden="false" customHeight="true" outlineLevel="0" collapsed="false">
      <c r="A342" s="51" t="str">
        <f aca="false">IF(ISERROR(VLOOKUP($L342,'nCino | Field Mappings'!$C:$M,1,FALSE())), "No", "Yes")</f>
        <v>Yes</v>
      </c>
      <c r="C342" s="0" t="s">
        <v>2914</v>
      </c>
      <c r="D342" s="331" t="n">
        <v>43</v>
      </c>
      <c r="E342" s="338" t="s">
        <v>3128</v>
      </c>
      <c r="F342" s="333" t="s">
        <v>2952</v>
      </c>
      <c r="G342" s="333" t="s">
        <v>3129</v>
      </c>
      <c r="H342" s="338" t="s">
        <v>54</v>
      </c>
      <c r="I342" s="338" t="s">
        <v>53</v>
      </c>
      <c r="J342" s="349" t="s">
        <v>295</v>
      </c>
      <c r="K342" s="338" t="s">
        <v>294</v>
      </c>
      <c r="L342" s="350" t="str">
        <f aca="false">_xlfn.CONCAT(I342,".",K342)</f>
        <v>LLC_BI__Legal_Entities__c.LLC_BI__HMDA_Race__c</v>
      </c>
      <c r="M342" s="338" t="s">
        <v>3287</v>
      </c>
      <c r="N342" s="338" t="s">
        <v>3150</v>
      </c>
      <c r="O342" s="351" t="s">
        <v>2930</v>
      </c>
      <c r="P342" s="338" t="s">
        <v>3128</v>
      </c>
      <c r="Q342" s="338"/>
      <c r="R342" s="338"/>
      <c r="S342" s="338"/>
      <c r="T342" s="338"/>
      <c r="U342" s="338"/>
      <c r="V342" s="338"/>
      <c r="W342" s="338"/>
      <c r="X342" s="338"/>
      <c r="Y342" s="338"/>
      <c r="Z342" s="338"/>
      <c r="AA342" s="338"/>
      <c r="AB342" s="338"/>
      <c r="AC342" s="338" t="s">
        <v>3128</v>
      </c>
      <c r="AD342" s="338" t="s">
        <v>3128</v>
      </c>
      <c r="AE342" s="338" t="s">
        <v>3128</v>
      </c>
      <c r="AF342" s="338" t="s">
        <v>3128</v>
      </c>
      <c r="AG342" s="340" t="s">
        <v>2914</v>
      </c>
      <c r="AH342" s="338" t="s">
        <v>3128</v>
      </c>
      <c r="AI342" s="340" t="s">
        <v>2916</v>
      </c>
      <c r="AJ342" s="338" t="s">
        <v>3128</v>
      </c>
      <c r="AK342" s="338" t="s">
        <v>3128</v>
      </c>
      <c r="AL342" s="340" t="s">
        <v>2916</v>
      </c>
      <c r="AM342" s="338" t="s">
        <v>3128</v>
      </c>
      <c r="AN342" s="338" t="s">
        <v>3128</v>
      </c>
      <c r="AO342" s="338" t="s">
        <v>3128</v>
      </c>
      <c r="AP342" s="338" t="s">
        <v>3128</v>
      </c>
      <c r="AQ342" s="338" t="s">
        <v>3128</v>
      </c>
      <c r="AR342" s="338" t="s">
        <v>3128</v>
      </c>
      <c r="AS342" s="338" t="s">
        <v>3128</v>
      </c>
      <c r="AT342" s="338" t="s">
        <v>3128</v>
      </c>
    </row>
    <row r="343" customFormat="false" ht="15" hidden="false" customHeight="true" outlineLevel="0" collapsed="false">
      <c r="A343" s="51" t="str">
        <f aca="false">IF(ISERROR(VLOOKUP($L343,'nCino | Field Mappings'!$C:$M,1,FALSE())), "No", "Yes")</f>
        <v>Yes</v>
      </c>
      <c r="C343" s="0" t="s">
        <v>2914</v>
      </c>
      <c r="D343" s="331" t="n">
        <v>44</v>
      </c>
      <c r="E343" s="338" t="s">
        <v>3128</v>
      </c>
      <c r="F343" s="333" t="s">
        <v>2952</v>
      </c>
      <c r="G343" s="333" t="s">
        <v>3129</v>
      </c>
      <c r="H343" s="338" t="s">
        <v>54</v>
      </c>
      <c r="I343" s="338" t="s">
        <v>53</v>
      </c>
      <c r="J343" s="349" t="s">
        <v>349</v>
      </c>
      <c r="K343" s="338" t="s">
        <v>348</v>
      </c>
      <c r="L343" s="350" t="str">
        <f aca="false">_xlfn.CONCAT(I343,".",K343)</f>
        <v>LLC_BI__Legal_Entities__c.LLC_BI__Realestate__c</v>
      </c>
      <c r="M343" s="338" t="s">
        <v>3288</v>
      </c>
      <c r="N343" s="338" t="s">
        <v>3007</v>
      </c>
      <c r="O343" s="338" t="s">
        <v>3008</v>
      </c>
      <c r="P343" s="338" t="s">
        <v>3128</v>
      </c>
      <c r="Q343" s="338"/>
      <c r="R343" s="338"/>
      <c r="S343" s="338"/>
      <c r="T343" s="338"/>
      <c r="U343" s="338"/>
      <c r="V343" s="338"/>
      <c r="W343" s="338"/>
      <c r="X343" s="338"/>
      <c r="Y343" s="338"/>
      <c r="Z343" s="338"/>
      <c r="AA343" s="338"/>
      <c r="AB343" s="338"/>
      <c r="AC343" s="338" t="s">
        <v>3128</v>
      </c>
      <c r="AD343" s="338" t="s">
        <v>3128</v>
      </c>
      <c r="AE343" s="338" t="s">
        <v>3128</v>
      </c>
      <c r="AF343" s="338" t="s">
        <v>3128</v>
      </c>
      <c r="AG343" s="340" t="s">
        <v>2914</v>
      </c>
      <c r="AH343" s="338" t="s">
        <v>3128</v>
      </c>
      <c r="AI343" s="340" t="s">
        <v>2916</v>
      </c>
      <c r="AJ343" s="338" t="s">
        <v>3128</v>
      </c>
      <c r="AK343" s="338" t="s">
        <v>3128</v>
      </c>
      <c r="AL343" s="340" t="s">
        <v>2916</v>
      </c>
      <c r="AM343" s="338" t="s">
        <v>3128</v>
      </c>
      <c r="AN343" s="338" t="s">
        <v>3128</v>
      </c>
      <c r="AO343" s="338" t="s">
        <v>3128</v>
      </c>
      <c r="AP343" s="338" t="s">
        <v>3128</v>
      </c>
      <c r="AQ343" s="338" t="s">
        <v>3128</v>
      </c>
      <c r="AR343" s="338" t="s">
        <v>3128</v>
      </c>
      <c r="AS343" s="338" t="s">
        <v>3128</v>
      </c>
      <c r="AT343" s="338" t="s">
        <v>3128</v>
      </c>
    </row>
    <row r="344" customFormat="false" ht="15" hidden="false" customHeight="true" outlineLevel="0" collapsed="false">
      <c r="A344" s="51" t="str">
        <f aca="false">IF(ISERROR(VLOOKUP($L344,'nCino | Field Mappings'!$C:$M,1,FALSE())), "No", "Yes")</f>
        <v>Yes</v>
      </c>
      <c r="C344" s="0" t="s">
        <v>2914</v>
      </c>
      <c r="D344" s="331" t="n">
        <v>45</v>
      </c>
      <c r="E344" s="338" t="s">
        <v>3128</v>
      </c>
      <c r="F344" s="333" t="s">
        <v>2952</v>
      </c>
      <c r="G344" s="333" t="s">
        <v>3129</v>
      </c>
      <c r="H344" s="338" t="s">
        <v>54</v>
      </c>
      <c r="I344" s="338" t="s">
        <v>53</v>
      </c>
      <c r="J344" s="349" t="s">
        <v>355</v>
      </c>
      <c r="K344" s="338" t="s">
        <v>354</v>
      </c>
      <c r="L344" s="350" t="str">
        <f aca="false">_xlfn.CONCAT(I344,".",K344)</f>
        <v>LLC_BI__Legal_Entities__c.LLC_BI__Route_Agreement__c</v>
      </c>
      <c r="M344" s="338" t="s">
        <v>3289</v>
      </c>
      <c r="N344" s="338" t="s">
        <v>3290</v>
      </c>
      <c r="O344" s="338" t="n">
        <v>18</v>
      </c>
      <c r="P344" s="338" t="s">
        <v>3128</v>
      </c>
      <c r="Q344" s="338"/>
      <c r="R344" s="338"/>
      <c r="S344" s="338"/>
      <c r="T344" s="338"/>
      <c r="U344" s="338"/>
      <c r="V344" s="338"/>
      <c r="W344" s="338"/>
      <c r="X344" s="338"/>
      <c r="Y344" s="338"/>
      <c r="Z344" s="338"/>
      <c r="AA344" s="338"/>
      <c r="AB344" s="338"/>
      <c r="AC344" s="338" t="s">
        <v>3128</v>
      </c>
      <c r="AD344" s="338" t="s">
        <v>3128</v>
      </c>
      <c r="AE344" s="338" t="s">
        <v>3128</v>
      </c>
      <c r="AF344" s="338" t="s">
        <v>3128</v>
      </c>
      <c r="AG344" s="340" t="s">
        <v>2914</v>
      </c>
      <c r="AH344" s="338" t="s">
        <v>3128</v>
      </c>
      <c r="AI344" s="340" t="s">
        <v>2916</v>
      </c>
      <c r="AJ344" s="338" t="s">
        <v>3128</v>
      </c>
      <c r="AK344" s="338" t="s">
        <v>3128</v>
      </c>
      <c r="AL344" s="340" t="s">
        <v>2916</v>
      </c>
      <c r="AM344" s="338" t="s">
        <v>3128</v>
      </c>
      <c r="AN344" s="338" t="s">
        <v>3128</v>
      </c>
      <c r="AO344" s="338" t="s">
        <v>3128</v>
      </c>
      <c r="AP344" s="338" t="s">
        <v>3128</v>
      </c>
      <c r="AQ344" s="338" t="s">
        <v>3128</v>
      </c>
      <c r="AR344" s="338" t="s">
        <v>3128</v>
      </c>
      <c r="AS344" s="338" t="s">
        <v>3128</v>
      </c>
      <c r="AT344" s="338" t="s">
        <v>3128</v>
      </c>
    </row>
    <row r="345" customFormat="false" ht="15" hidden="false" customHeight="true" outlineLevel="0" collapsed="false">
      <c r="A345" s="51" t="str">
        <f aca="false">IF(ISERROR(VLOOKUP($L345,'nCino | Field Mappings'!$C:$M,1,FALSE())), "No", "Yes")</f>
        <v>Yes</v>
      </c>
      <c r="C345" s="0" t="s">
        <v>2914</v>
      </c>
      <c r="D345" s="331" t="n">
        <v>46</v>
      </c>
      <c r="E345" s="338" t="s">
        <v>3128</v>
      </c>
      <c r="F345" s="333" t="s">
        <v>2952</v>
      </c>
      <c r="G345" s="333" t="s">
        <v>3129</v>
      </c>
      <c r="H345" s="338" t="s">
        <v>54</v>
      </c>
      <c r="I345" s="338" t="s">
        <v>53</v>
      </c>
      <c r="J345" s="349" t="s">
        <v>299</v>
      </c>
      <c r="K345" s="338" t="s">
        <v>298</v>
      </c>
      <c r="L345" s="350" t="str">
        <f aca="false">_xlfn.CONCAT(I345,".",K345)</f>
        <v>LLC_BI__Legal_Entities__c.LLC_BI__HMDA_Sex__c</v>
      </c>
      <c r="M345" s="338" t="s">
        <v>3291</v>
      </c>
      <c r="N345" s="338" t="s">
        <v>2929</v>
      </c>
      <c r="O345" s="351" t="s">
        <v>2930</v>
      </c>
      <c r="P345" s="338" t="s">
        <v>3128</v>
      </c>
      <c r="Q345" s="338"/>
      <c r="R345" s="338"/>
      <c r="S345" s="338"/>
      <c r="T345" s="338"/>
      <c r="U345" s="338"/>
      <c r="V345" s="338"/>
      <c r="W345" s="338"/>
      <c r="X345" s="338"/>
      <c r="Y345" s="338"/>
      <c r="Z345" s="338"/>
      <c r="AA345" s="338"/>
      <c r="AB345" s="338"/>
      <c r="AC345" s="338" t="s">
        <v>3128</v>
      </c>
      <c r="AD345" s="338" t="s">
        <v>3128</v>
      </c>
      <c r="AE345" s="338" t="s">
        <v>3128</v>
      </c>
      <c r="AF345" s="338" t="s">
        <v>3128</v>
      </c>
      <c r="AG345" s="340" t="s">
        <v>2914</v>
      </c>
      <c r="AH345" s="338" t="s">
        <v>3128</v>
      </c>
      <c r="AI345" s="340" t="s">
        <v>2916</v>
      </c>
      <c r="AJ345" s="338" t="s">
        <v>3128</v>
      </c>
      <c r="AK345" s="338" t="s">
        <v>3128</v>
      </c>
      <c r="AL345" s="340" t="s">
        <v>2916</v>
      </c>
      <c r="AM345" s="338" t="s">
        <v>3128</v>
      </c>
      <c r="AN345" s="338" t="s">
        <v>3128</v>
      </c>
      <c r="AO345" s="338" t="s">
        <v>3128</v>
      </c>
      <c r="AP345" s="338" t="s">
        <v>3128</v>
      </c>
      <c r="AQ345" s="338" t="s">
        <v>3128</v>
      </c>
      <c r="AR345" s="338" t="s">
        <v>3128</v>
      </c>
      <c r="AS345" s="338" t="s">
        <v>3128</v>
      </c>
      <c r="AT345" s="338" t="s">
        <v>3128</v>
      </c>
    </row>
    <row r="346" customFormat="false" ht="15" hidden="false" customHeight="true" outlineLevel="0" collapsed="false">
      <c r="A346" s="51" t="str">
        <f aca="false">IF(ISERROR(VLOOKUP($L346,'nCino | Field Mappings'!$C:$M,1,FALSE())), "No", "Yes")</f>
        <v>Yes</v>
      </c>
      <c r="C346" s="0" t="s">
        <v>2914</v>
      </c>
      <c r="D346" s="331" t="n">
        <v>47</v>
      </c>
      <c r="E346" s="338" t="s">
        <v>3128</v>
      </c>
      <c r="F346" s="333" t="s">
        <v>2952</v>
      </c>
      <c r="G346" s="333" t="s">
        <v>3129</v>
      </c>
      <c r="H346" s="338" t="s">
        <v>54</v>
      </c>
      <c r="I346" s="338" t="s">
        <v>53</v>
      </c>
      <c r="J346" s="349" t="s">
        <v>362</v>
      </c>
      <c r="K346" s="338" t="s">
        <v>361</v>
      </c>
      <c r="L346" s="350" t="str">
        <f aca="false">_xlfn.CONCAT(I346,".",K346)</f>
        <v>LLC_BI__Legal_Entities__c.LLC_BI__Treasury_Service__c</v>
      </c>
      <c r="M346" s="338" t="s">
        <v>3292</v>
      </c>
      <c r="N346" s="338" t="s">
        <v>3293</v>
      </c>
      <c r="O346" s="338" t="n">
        <v>18</v>
      </c>
      <c r="P346" s="338" t="s">
        <v>3128</v>
      </c>
      <c r="Q346" s="338"/>
      <c r="R346" s="338"/>
      <c r="S346" s="338"/>
      <c r="T346" s="338"/>
      <c r="U346" s="338"/>
      <c r="V346" s="338"/>
      <c r="W346" s="338"/>
      <c r="X346" s="338"/>
      <c r="Y346" s="338"/>
      <c r="Z346" s="338"/>
      <c r="AA346" s="338"/>
      <c r="AB346" s="338"/>
      <c r="AC346" s="338" t="s">
        <v>3128</v>
      </c>
      <c r="AD346" s="338" t="s">
        <v>3128</v>
      </c>
      <c r="AE346" s="338" t="s">
        <v>3128</v>
      </c>
      <c r="AF346" s="338" t="s">
        <v>3128</v>
      </c>
      <c r="AG346" s="340" t="s">
        <v>2914</v>
      </c>
      <c r="AH346" s="338" t="s">
        <v>3128</v>
      </c>
      <c r="AI346" s="340" t="s">
        <v>2916</v>
      </c>
      <c r="AJ346" s="338" t="s">
        <v>3128</v>
      </c>
      <c r="AK346" s="338" t="s">
        <v>3128</v>
      </c>
      <c r="AL346" s="340" t="s">
        <v>2916</v>
      </c>
      <c r="AM346" s="338" t="s">
        <v>3128</v>
      </c>
      <c r="AN346" s="338" t="s">
        <v>3128</v>
      </c>
      <c r="AO346" s="338" t="s">
        <v>3128</v>
      </c>
      <c r="AP346" s="338" t="s">
        <v>3128</v>
      </c>
      <c r="AQ346" s="338" t="s">
        <v>3128</v>
      </c>
      <c r="AR346" s="338" t="s">
        <v>3128</v>
      </c>
      <c r="AS346" s="338" t="s">
        <v>3128</v>
      </c>
      <c r="AT346" s="338" t="s">
        <v>3128</v>
      </c>
    </row>
  </sheetData>
  <autoFilter ref="A4:AT346"/>
  <conditionalFormatting sqref="A1:A1048576">
    <cfRule type="cellIs" priority="2" operator="equal" aboveAverage="0" equalAverage="0" bottom="0" percent="0" rank="0" text="" dxfId="56">
      <formula>"Yes"</formula>
    </cfRule>
    <cfRule type="cellIs" priority="3" operator="equal" aboveAverage="0" equalAverage="0" bottom="0" percent="0" rank="0" text="" dxfId="57">
      <formula>"No"</formula>
    </cfRule>
  </conditionalFormatting>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Z1:AO2 A1"/>
    </sheetView>
  </sheetViews>
  <sheetFormatPr defaultColWidth="11.535156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Z1:AO2 B2"/>
    </sheetView>
  </sheetViews>
  <sheetFormatPr defaultColWidth="8.515625" defaultRowHeight="14.25" zeroHeight="false" outlineLevelRow="0" outlineLevelCol="0"/>
  <cols>
    <col collapsed="false" customWidth="true" hidden="false" outlineLevel="0" max="1" min="1" style="44" width="27.29"/>
    <col collapsed="false" customWidth="true" hidden="false" outlineLevel="0" max="2" min="2" style="45" width="141.43"/>
    <col collapsed="false" customWidth="true" hidden="false" outlineLevel="0" max="3" min="3" style="0" width="60.57"/>
  </cols>
  <sheetData>
    <row r="1" customFormat="false" ht="14.25" hidden="false" customHeight="false" outlineLevel="0" collapsed="false">
      <c r="A1" s="46" t="s">
        <v>22</v>
      </c>
      <c r="B1" s="46" t="s">
        <v>23</v>
      </c>
    </row>
    <row r="2" customFormat="false" ht="72" hidden="false" customHeight="false" outlineLevel="0" collapsed="false">
      <c r="A2" s="47" t="s">
        <v>24</v>
      </c>
      <c r="B2" s="48" t="s">
        <v>25</v>
      </c>
    </row>
    <row r="3" customFormat="false" ht="144.75" hidden="false" customHeight="false" outlineLevel="0" collapsed="false">
      <c r="A3" s="47" t="s">
        <v>26</v>
      </c>
      <c r="B3" s="48" t="s">
        <v>27</v>
      </c>
    </row>
    <row r="4" customFormat="false" ht="105.75" hidden="false" customHeight="true" outlineLevel="0" collapsed="false">
      <c r="A4" s="47" t="s">
        <v>28</v>
      </c>
      <c r="B4" s="48" t="s">
        <v>29</v>
      </c>
    </row>
    <row r="5" customFormat="false" ht="43.5" hidden="false" customHeight="false" outlineLevel="0" collapsed="false">
      <c r="A5" s="47" t="s">
        <v>30</v>
      </c>
      <c r="B5" s="48" t="s">
        <v>31</v>
      </c>
    </row>
    <row r="6" customFormat="false" ht="57.75" hidden="false" customHeight="false" outlineLevel="0" collapsed="false">
      <c r="A6" s="47" t="s">
        <v>32</v>
      </c>
      <c r="B6" s="48" t="s">
        <v>33</v>
      </c>
    </row>
    <row r="7" customFormat="false" ht="72" hidden="false" customHeight="false" outlineLevel="0" collapsed="false">
      <c r="A7" s="47" t="s">
        <v>34</v>
      </c>
      <c r="B7" s="48" t="s">
        <v>35</v>
      </c>
    </row>
    <row r="8" customFormat="false" ht="14.25" hidden="false" customHeight="false" outlineLevel="0" collapsed="false">
      <c r="A8" s="47" t="s">
        <v>36</v>
      </c>
      <c r="B8" s="48" t="s">
        <v>37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Z1:AO2 A3"/>
    </sheetView>
  </sheetViews>
  <sheetFormatPr defaultColWidth="8.515625" defaultRowHeight="14.25" zeroHeight="false" outlineLevelRow="0" outlineLevelCol="0"/>
  <cols>
    <col collapsed="false" customWidth="true" hidden="false" outlineLevel="0" max="1" min="1" style="0" width="83.85"/>
  </cols>
  <sheetData>
    <row r="2" customFormat="false" ht="14.25" hidden="false" customHeight="false" outlineLevel="0" collapsed="false">
      <c r="A2" s="49" t="s">
        <v>38</v>
      </c>
    </row>
    <row r="3" customFormat="false" ht="102" hidden="false" customHeight="true" outlineLevel="0" collapsed="false">
      <c r="A3" s="50" t="s">
        <v>39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U27" activeCellId="1" sqref="Z1:AO2 U27"/>
    </sheetView>
  </sheetViews>
  <sheetFormatPr defaultColWidth="8.515625" defaultRowHeight="14.2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4" activeCellId="1" sqref="Z1:AO2 A4"/>
    </sheetView>
  </sheetViews>
  <sheetFormatPr defaultColWidth="8.515625" defaultRowHeight="14.25" zeroHeight="false" outlineLevelRow="0" outlineLevelCol="0"/>
  <cols>
    <col collapsed="false" customWidth="true" hidden="false" outlineLevel="0" max="1" min="1" style="0" width="37.42"/>
    <col collapsed="false" customWidth="true" hidden="false" outlineLevel="0" max="2" min="2" style="0" width="27.42"/>
    <col collapsed="false" customWidth="true" hidden="false" outlineLevel="0" max="3" min="3" style="51" width="13.15"/>
    <col collapsed="false" customWidth="true" hidden="false" outlineLevel="0" max="4" min="4" style="0" width="21.43"/>
    <col collapsed="false" customWidth="true" hidden="false" outlineLevel="0" max="5" min="5" style="0" width="30.14"/>
    <col collapsed="false" customWidth="true" hidden="false" outlineLevel="0" max="7" min="6" style="0" width="36.86"/>
    <col collapsed="false" customWidth="true" hidden="false" outlineLevel="0" max="8" min="8" style="0" width="41.42"/>
    <col collapsed="false" customWidth="true" hidden="false" outlineLevel="0" max="9" min="9" style="0" width="75.42"/>
  </cols>
  <sheetData>
    <row r="1" customFormat="false" ht="14.25" hidden="false" customHeight="false" outlineLevel="0" collapsed="false">
      <c r="A1" s="46" t="s">
        <v>40</v>
      </c>
      <c r="B1" s="46" t="s">
        <v>41</v>
      </c>
      <c r="C1" s="52" t="s">
        <v>42</v>
      </c>
      <c r="D1" s="46" t="s">
        <v>43</v>
      </c>
      <c r="E1" s="46" t="s">
        <v>44</v>
      </c>
      <c r="F1" s="46" t="s">
        <v>45</v>
      </c>
      <c r="G1" s="46" t="s">
        <v>46</v>
      </c>
      <c r="H1" s="46" t="s">
        <v>47</v>
      </c>
      <c r="I1" s="46" t="s">
        <v>48</v>
      </c>
    </row>
    <row r="2" customFormat="false" ht="14.25" hidden="false" customHeight="false" outlineLevel="0" collapsed="false">
      <c r="A2" s="53" t="s">
        <v>49</v>
      </c>
      <c r="B2" s="53" t="s">
        <v>50</v>
      </c>
      <c r="C2" s="54"/>
      <c r="D2" s="53" t="s">
        <v>51</v>
      </c>
      <c r="E2" s="53" t="str">
        <f aca="false">"rskcsp_ds_"&amp;H2</f>
        <v>rskcsp_ds_facility</v>
      </c>
      <c r="F2" s="53" t="str">
        <f aca="false">$E2&amp;"_staging"</f>
        <v>rskcsp_ds_facility_staging</v>
      </c>
      <c r="G2" s="53" t="str">
        <f aca="false">$E2&amp;"_curated"</f>
        <v>rskcsp_ds_facility_curated</v>
      </c>
      <c r="H2" s="53" t="str">
        <f aca="false">SUBSTITUTE(LOWER(B2), " ", "_")</f>
        <v>facility</v>
      </c>
      <c r="I2" s="55" t="s">
        <v>52</v>
      </c>
    </row>
    <row r="3" customFormat="false" ht="14.25" hidden="false" customHeight="false" outlineLevel="0" collapsed="false">
      <c r="A3" s="53" t="s">
        <v>53</v>
      </c>
      <c r="B3" s="53" t="s">
        <v>54</v>
      </c>
      <c r="C3" s="54"/>
      <c r="D3" s="53" t="s">
        <v>54</v>
      </c>
      <c r="E3" s="53" t="str">
        <f aca="false">"rskcsp_ds_"&amp;H3</f>
        <v>rskcsp_ds_entity_involvement</v>
      </c>
      <c r="F3" s="53" t="str">
        <f aca="false">$E3&amp;"_staging"</f>
        <v>rskcsp_ds_entity_involvement_staging</v>
      </c>
      <c r="G3" s="53" t="str">
        <f aca="false">$E3&amp;"_curated"</f>
        <v>rskcsp_ds_entity_involvement_curated</v>
      </c>
      <c r="H3" s="53" t="str">
        <f aca="false">SUBSTITUTE(LOWER(B3), " ", "_")</f>
        <v>entity_involvement</v>
      </c>
      <c r="I3" s="55" t="s">
        <v>55</v>
      </c>
    </row>
    <row r="4" s="59" customFormat="true" ht="14.25" hidden="false" customHeight="false" outlineLevel="0" collapsed="false">
      <c r="A4" s="56" t="s">
        <v>56</v>
      </c>
      <c r="B4" s="56" t="s">
        <v>57</v>
      </c>
      <c r="C4" s="57"/>
      <c r="D4" s="56" t="s">
        <v>57</v>
      </c>
      <c r="E4" s="56" t="str">
        <f aca="false">"rskcsp_ds_"&amp;H4</f>
        <v>rskcsp_ds_policy_exception</v>
      </c>
      <c r="F4" s="56" t="str">
        <f aca="false">$E4&amp;"_staging"</f>
        <v>rskcsp_ds_policy_exception_staging</v>
      </c>
      <c r="G4" s="56" t="str">
        <f aca="false">$E4&amp;"_curated"</f>
        <v>rskcsp_ds_policy_exception_curated</v>
      </c>
      <c r="H4" s="56" t="str">
        <f aca="false">SUBSTITUTE(LOWER(B4), " ", "_")</f>
        <v>policy_exception</v>
      </c>
      <c r="I4" s="58"/>
    </row>
    <row r="5" s="59" customFormat="true" ht="24" hidden="false" customHeight="false" outlineLevel="0" collapsed="false">
      <c r="A5" s="56" t="s">
        <v>58</v>
      </c>
      <c r="B5" s="56" t="s">
        <v>59</v>
      </c>
      <c r="C5" s="57"/>
      <c r="D5" s="56" t="s">
        <v>60</v>
      </c>
      <c r="E5" s="56" t="str">
        <f aca="false">"rskcsp_ds_"&amp;H5</f>
        <v>rskcsp_ds_policy_exception_mitigation_reason</v>
      </c>
      <c r="F5" s="56" t="str">
        <f aca="false">$E5&amp;"_staging"</f>
        <v>rskcsp_ds_policy_exception_mitigation_reason_staging</v>
      </c>
      <c r="G5" s="56" t="str">
        <f aca="false">$E5&amp;"_curated"</f>
        <v>rskcsp_ds_policy_exception_mitigation_reason_curated</v>
      </c>
      <c r="H5" s="56" t="str">
        <f aca="false">SUBSTITUTE(LOWER(B5), " ", "_")</f>
        <v>policy_exception_mitigation_reason</v>
      </c>
      <c r="I5" s="58" t="s">
        <v>61</v>
      </c>
    </row>
    <row r="6" s="59" customFormat="true" ht="36" hidden="false" customHeight="false" outlineLevel="0" collapsed="false">
      <c r="A6" s="56" t="s">
        <v>62</v>
      </c>
      <c r="B6" s="56" t="s">
        <v>63</v>
      </c>
      <c r="C6" s="57"/>
      <c r="D6" s="56" t="s">
        <v>63</v>
      </c>
      <c r="E6" s="56" t="str">
        <f aca="false">"rskcsp_ds_"&amp;H6</f>
        <v>rskcsp_ds_policy_exception_template</v>
      </c>
      <c r="F6" s="56" t="str">
        <f aca="false">$E6&amp;"_staging"</f>
        <v>rskcsp_ds_policy_exception_template_staging</v>
      </c>
      <c r="G6" s="56" t="str">
        <f aca="false">$E6&amp;"_curated"</f>
        <v>rskcsp_ds_policy_exception_template_curated</v>
      </c>
      <c r="H6" s="56" t="str">
        <f aca="false">SUBSTITUTE(LOWER(B6), " ", "_")</f>
        <v>policy_exception_template</v>
      </c>
      <c r="I6" s="58" t="s">
        <v>64</v>
      </c>
    </row>
    <row r="7" customFormat="false" ht="14.25" hidden="false" customHeight="false" outlineLevel="0" collapsed="false">
      <c r="A7" s="53" t="s">
        <v>65</v>
      </c>
      <c r="B7" s="53" t="s">
        <v>66</v>
      </c>
      <c r="C7" s="54"/>
      <c r="D7" s="53" t="s">
        <v>66</v>
      </c>
      <c r="E7" s="53" t="str">
        <f aca="false">"rskcsp_ds_"&amp;H7</f>
        <v>rskcsp_ds_cardholder</v>
      </c>
      <c r="F7" s="53" t="str">
        <f aca="false">$E7&amp;"_staging"</f>
        <v>rskcsp_ds_cardholder_staging</v>
      </c>
      <c r="G7" s="53" t="str">
        <f aca="false">$E7&amp;"_curated"</f>
        <v>rskcsp_ds_cardholder_curated</v>
      </c>
      <c r="H7" s="53" t="str">
        <f aca="false">SUBSTITUTE(LOWER(B7), " ", "_")</f>
        <v>cardholder</v>
      </c>
      <c r="I7" s="55" t="s">
        <v>67</v>
      </c>
    </row>
    <row r="8" customFormat="false" ht="14.25" hidden="false" customHeight="false" outlineLevel="0" collapsed="false">
      <c r="A8" s="53" t="s">
        <v>68</v>
      </c>
      <c r="B8" s="53" t="s">
        <v>69</v>
      </c>
      <c r="C8" s="54"/>
      <c r="D8" s="53" t="s">
        <v>69</v>
      </c>
      <c r="E8" s="53" t="str">
        <f aca="false">"rskcsp_ds_"&amp;H8</f>
        <v>rskcsp_ds_limit</v>
      </c>
      <c r="F8" s="53" t="str">
        <f aca="false">$E8&amp;"_staging"</f>
        <v>rskcsp_ds_limit_staging</v>
      </c>
      <c r="G8" s="53" t="str">
        <f aca="false">$E8&amp;"_curated"</f>
        <v>rskcsp_ds_limit_curated</v>
      </c>
      <c r="H8" s="53" t="str">
        <f aca="false">SUBSTITUTE(LOWER(B8), " ", "_")</f>
        <v>limit</v>
      </c>
      <c r="I8" s="55"/>
    </row>
  </sheetData>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705"/>
  <sheetViews>
    <sheetView showFormulas="false" showGridLines="true" showRowColHeaders="true" showZeros="true" rightToLeft="false" tabSelected="true" showOutlineSymbols="true" defaultGridColor="true" view="normal" topLeftCell="Z1" colorId="64" zoomScale="98" zoomScaleNormal="98" zoomScalePageLayoutView="100" workbookViewId="0">
      <pane xSplit="0" ySplit="2" topLeftCell="AB3" activePane="bottomLeft" state="frozen"/>
      <selection pane="topLeft" activeCell="Z1" activeCellId="0" sqref="Z1"/>
      <selection pane="bottomLeft" activeCell="Z1" activeCellId="0" sqref="Z1:AO2"/>
    </sheetView>
  </sheetViews>
  <sheetFormatPr defaultColWidth="8.515625" defaultRowHeight="14.25" zeroHeight="false" outlineLevelRow="0" outlineLevelCol="0"/>
  <cols>
    <col collapsed="false" customWidth="true" hidden="false" outlineLevel="0" max="1" min="1" style="60" width="36"/>
    <col collapsed="false" customWidth="true" hidden="false" outlineLevel="0" max="2" min="2" style="60" width="18.71"/>
    <col collapsed="false" customWidth="true" hidden="false" outlineLevel="0" max="3" min="3" style="61" width="50.42"/>
    <col collapsed="false" customWidth="true" hidden="false" outlineLevel="0" max="4" min="4" style="61" width="49.42"/>
    <col collapsed="false" customWidth="true" hidden="false" outlineLevel="0" max="5" min="5" style="61" width="36.86"/>
    <col collapsed="false" customWidth="true" hidden="false" outlineLevel="0" max="6" min="6" style="60" width="12.71"/>
    <col collapsed="false" customWidth="true" hidden="false" outlineLevel="0" max="7" min="7" style="61" width="166.86"/>
    <col collapsed="false" customWidth="true" hidden="false" outlineLevel="0" max="8" min="8" style="60" width="9.86"/>
    <col collapsed="false" customWidth="true" hidden="false" outlineLevel="0" max="9" min="9" style="60" width="12"/>
    <col collapsed="false" customWidth="true" hidden="false" outlineLevel="0" max="10" min="10" style="61" width="35.85"/>
    <col collapsed="false" customWidth="true" hidden="false" outlineLevel="0" max="11" min="11" style="60" width="11.57"/>
    <col collapsed="false" customWidth="true" hidden="false" outlineLevel="0" max="12" min="12" style="60" width="13.71"/>
    <col collapsed="false" customWidth="true" hidden="false" outlineLevel="0" max="13" min="13" style="60" width="13.15"/>
    <col collapsed="false" customWidth="true" hidden="false" outlineLevel="0" max="14" min="14" style="60" width="56.29"/>
    <col collapsed="false" customWidth="true" hidden="false" outlineLevel="0" max="15" min="15" style="0" width="33.42"/>
    <col collapsed="false" customWidth="true" hidden="false" outlineLevel="0" max="16" min="16" style="0" width="49.42"/>
    <col collapsed="false" customWidth="true" hidden="false" outlineLevel="0" max="17" min="17" style="51" width="11.57"/>
    <col collapsed="false" customWidth="true" hidden="false" outlineLevel="0" max="18" min="18" style="0" width="41"/>
    <col collapsed="false" customWidth="true" hidden="false" outlineLevel="0" max="19" min="19" style="0" width="49.42"/>
    <col collapsed="false" customWidth="true" hidden="false" outlineLevel="0" max="20" min="20" style="51" width="10.14"/>
    <col collapsed="false" customWidth="true" hidden="false" outlineLevel="0" max="21" min="21" style="51" width="9.57"/>
    <col collapsed="false" customWidth="true" hidden="false" outlineLevel="0" max="22" min="22" style="60" width="15.42"/>
    <col collapsed="false" customWidth="true" hidden="false" outlineLevel="0" max="23" min="23" style="51" width="11.57"/>
    <col collapsed="false" customWidth="true" hidden="false" outlineLevel="0" max="24" min="24" style="51" width="13.71"/>
    <col collapsed="false" customWidth="true" hidden="false" outlineLevel="0" max="25" min="25" style="51" width="12.29"/>
    <col collapsed="false" customWidth="true" hidden="false" outlineLevel="0" max="26" min="26" style="0" width="41.42"/>
    <col collapsed="false" customWidth="true" hidden="false" outlineLevel="0" max="27" min="27" style="0" width="49.42"/>
    <col collapsed="false" customWidth="true" hidden="false" outlineLevel="0" max="28" min="28" style="51" width="9.86"/>
    <col collapsed="false" customWidth="true" hidden="false" outlineLevel="0" max="29" min="29" style="51" width="9.57"/>
    <col collapsed="false" customWidth="true" hidden="false" outlineLevel="0" max="30" min="30" style="60" width="15.42"/>
    <col collapsed="false" customWidth="true" hidden="false" outlineLevel="0" max="31" min="31" style="51" width="11.57"/>
    <col collapsed="false" customWidth="true" hidden="false" outlineLevel="0" max="32" min="32" style="51" width="13.71"/>
    <col collapsed="false" customWidth="true" hidden="false" outlineLevel="0" max="33" min="33" style="51" width="12.29"/>
    <col collapsed="false" customWidth="true" hidden="false" outlineLevel="0" max="34" min="34" style="0" width="46.57"/>
    <col collapsed="false" customWidth="true" hidden="false" outlineLevel="0" max="35" min="35" style="0" width="49.42"/>
    <col collapsed="false" customWidth="true" hidden="false" outlineLevel="0" max="36" min="36" style="51" width="10.14"/>
    <col collapsed="false" customWidth="true" hidden="false" outlineLevel="0" max="37" min="37" style="51" width="9.57"/>
    <col collapsed="false" customWidth="true" hidden="false" outlineLevel="0" max="38" min="38" style="60" width="15.42"/>
    <col collapsed="false" customWidth="true" hidden="false" outlineLevel="0" max="39" min="39" style="51" width="11.57"/>
    <col collapsed="false" customWidth="true" hidden="false" outlineLevel="0" max="40" min="40" style="51" width="13.71"/>
    <col collapsed="false" customWidth="true" hidden="false" outlineLevel="0" max="42" min="41" style="51" width="13.15"/>
  </cols>
  <sheetData>
    <row r="1" s="67" customFormat="true" ht="24.45" hidden="false" customHeight="true" outlineLevel="0" collapsed="false">
      <c r="A1" s="62" t="s">
        <v>70</v>
      </c>
      <c r="B1" s="62"/>
      <c r="C1" s="62"/>
      <c r="D1" s="62"/>
      <c r="E1" s="62"/>
      <c r="F1" s="62"/>
      <c r="G1" s="62"/>
      <c r="H1" s="62"/>
      <c r="I1" s="62"/>
      <c r="J1" s="62"/>
      <c r="K1" s="62"/>
      <c r="L1" s="62"/>
      <c r="M1" s="62"/>
      <c r="N1" s="62"/>
      <c r="O1" s="63" t="s">
        <v>71</v>
      </c>
      <c r="P1" s="63"/>
      <c r="Q1" s="63"/>
      <c r="R1" s="64" t="s">
        <v>72</v>
      </c>
      <c r="S1" s="64"/>
      <c r="T1" s="64"/>
      <c r="U1" s="64"/>
      <c r="V1" s="64"/>
      <c r="W1" s="64"/>
      <c r="X1" s="64"/>
      <c r="Y1" s="64"/>
      <c r="Z1" s="65" t="s">
        <v>73</v>
      </c>
      <c r="AA1" s="65"/>
      <c r="AB1" s="65"/>
      <c r="AC1" s="65"/>
      <c r="AD1" s="65"/>
      <c r="AE1" s="65"/>
      <c r="AF1" s="65"/>
      <c r="AG1" s="65"/>
      <c r="AH1" s="66" t="s">
        <v>74</v>
      </c>
      <c r="AI1" s="66"/>
      <c r="AJ1" s="66"/>
      <c r="AK1" s="66"/>
      <c r="AL1" s="66"/>
      <c r="AM1" s="66"/>
      <c r="AN1" s="66"/>
      <c r="AO1" s="66"/>
      <c r="AP1" s="66"/>
    </row>
    <row r="2" s="73" customFormat="true" ht="34.5" hidden="false" customHeight="true" outlineLevel="0" collapsed="false">
      <c r="A2" s="68" t="s">
        <v>75</v>
      </c>
      <c r="B2" s="68" t="s">
        <v>76</v>
      </c>
      <c r="C2" s="68" t="s">
        <v>77</v>
      </c>
      <c r="D2" s="68" t="s">
        <v>78</v>
      </c>
      <c r="E2" s="68" t="s">
        <v>79</v>
      </c>
      <c r="F2" s="68" t="s">
        <v>80</v>
      </c>
      <c r="G2" s="68" t="s">
        <v>81</v>
      </c>
      <c r="H2" s="68" t="s">
        <v>82</v>
      </c>
      <c r="I2" s="68" t="s">
        <v>83</v>
      </c>
      <c r="J2" s="68" t="s">
        <v>84</v>
      </c>
      <c r="K2" s="68" t="s">
        <v>85</v>
      </c>
      <c r="L2" s="68" t="s">
        <v>86</v>
      </c>
      <c r="M2" s="68" t="s">
        <v>87</v>
      </c>
      <c r="N2" s="68" t="s">
        <v>88</v>
      </c>
      <c r="O2" s="69" t="s">
        <v>89</v>
      </c>
      <c r="P2" s="69" t="s">
        <v>90</v>
      </c>
      <c r="Q2" s="69" t="s">
        <v>85</v>
      </c>
      <c r="R2" s="70" t="s">
        <v>91</v>
      </c>
      <c r="S2" s="70" t="s">
        <v>90</v>
      </c>
      <c r="T2" s="70" t="s">
        <v>82</v>
      </c>
      <c r="U2" s="70" t="s">
        <v>83</v>
      </c>
      <c r="V2" s="70" t="s">
        <v>84</v>
      </c>
      <c r="W2" s="70" t="s">
        <v>85</v>
      </c>
      <c r="X2" s="70" t="s">
        <v>86</v>
      </c>
      <c r="Y2" s="70" t="s">
        <v>87</v>
      </c>
      <c r="Z2" s="71" t="s">
        <v>91</v>
      </c>
      <c r="AA2" s="71" t="s">
        <v>90</v>
      </c>
      <c r="AB2" s="71" t="s">
        <v>82</v>
      </c>
      <c r="AC2" s="71" t="s">
        <v>83</v>
      </c>
      <c r="AD2" s="71" t="s">
        <v>84</v>
      </c>
      <c r="AE2" s="71" t="s">
        <v>85</v>
      </c>
      <c r="AF2" s="71" t="s">
        <v>86</v>
      </c>
      <c r="AG2" s="71" t="s">
        <v>87</v>
      </c>
      <c r="AH2" s="72" t="s">
        <v>92</v>
      </c>
      <c r="AI2" s="72" t="s">
        <v>90</v>
      </c>
      <c r="AJ2" s="72" t="s">
        <v>82</v>
      </c>
      <c r="AK2" s="72" t="s">
        <v>83</v>
      </c>
      <c r="AL2" s="72" t="s">
        <v>84</v>
      </c>
      <c r="AM2" s="72" t="s">
        <v>85</v>
      </c>
      <c r="AN2" s="72" t="s">
        <v>86</v>
      </c>
      <c r="AO2" s="72" t="s">
        <v>87</v>
      </c>
      <c r="AP2" s="72" t="s">
        <v>93</v>
      </c>
    </row>
    <row r="3" customFormat="false" ht="14.25" hidden="false" customHeight="false" outlineLevel="0" collapsed="false">
      <c r="A3" s="61" t="s">
        <v>65</v>
      </c>
      <c r="B3" s="61" t="s">
        <v>66</v>
      </c>
      <c r="C3" s="61" t="s">
        <v>94</v>
      </c>
      <c r="D3" s="61" t="s">
        <v>95</v>
      </c>
      <c r="E3" s="61" t="s">
        <v>96</v>
      </c>
      <c r="F3" s="60" t="str">
        <f aca="false">IF(OR(ISERROR(VLOOKUP($C3,'DMW | F&amp;L Fields'!$L:$M, 1, FALSE())),IFERROR(INDEX('DMW | F&amp;L Fields'!$C:$C,MATCH($C3,'DMW | F&amp;L Fields'!$L:$L, 0)), "Y") ="Y"),"No", "Yes")</f>
        <v>Yes</v>
      </c>
      <c r="G3" s="61" t="str">
        <f aca="false">IFERROR(VLOOKUP($C3,'DMW | F&amp;L Fields'!$L:$M, 2, FALSE()),"(not found)")</f>
        <v>This field captures the country code of the cardholder.</v>
      </c>
      <c r="H3" s="60" t="str">
        <f aca="false">IF(J3="Id", "Primary", IF(LEFT(J3, 9) ="reference", "Foreign", "n/a"))</f>
        <v>n/a</v>
      </c>
      <c r="I3" s="74" t="s">
        <v>97</v>
      </c>
      <c r="J3" s="61" t="s">
        <v>98</v>
      </c>
      <c r="K3" s="60" t="n">
        <v>0</v>
      </c>
      <c r="L3" s="60" t="n">
        <v>18</v>
      </c>
      <c r="M3" s="60" t="n">
        <v>0</v>
      </c>
      <c r="N3" s="60" t="str">
        <f aca="false">_xlfn.CONCAT(J3,"|",K3,"|",L3,"|",M3)</f>
        <v>double|0|18|0</v>
      </c>
      <c r="O3" s="0" t="str">
        <f aca="false">IFERROR(VLOOKUP('nCino | Field Mappings'!$A3,'nCino | Object Info'!$A:$H,5,FALSE()),"(not found)")</f>
        <v>rskcsp_ds_cardholder</v>
      </c>
      <c r="P3" s="0" t="str">
        <f aca="false">D3</f>
        <v>CCS_Country_Code__c</v>
      </c>
      <c r="Q3" s="51" t="n">
        <f aca="false">IFERROR(VLOOKUP($N3,'nCino | BigQuery Type Lookup'!$A:$F,2,FALSE()),"(not found)")</f>
        <v>18</v>
      </c>
      <c r="R3" s="0" t="str">
        <f aca="false">IFERROR(VLOOKUP('nCino | Field Mappings'!$A3,'nCino | Object Info'!$A:$H,6,FALSE()),"(not found)")</f>
        <v>rskcsp_ds_cardholder_staging</v>
      </c>
      <c r="S3" s="0" t="str">
        <f aca="false">D3</f>
        <v>CCS_Country_Code__c</v>
      </c>
      <c r="T3" s="51" t="str">
        <f aca="false">H3</f>
        <v>n/a</v>
      </c>
      <c r="U3" s="51" t="str">
        <f aca="false">IF($T3="Primary", "yes", "no")</f>
        <v>no</v>
      </c>
      <c r="V3" s="60" t="str">
        <f aca="false">IFERROR(VLOOKUP($N3,'nCino | BigQuery Type Lookup'!$A:$F,3,FALSE()),"(not found)")</f>
        <v>INT64</v>
      </c>
      <c r="W3" s="51" t="str">
        <f aca="false">IFERROR(VLOOKUP($N3,'nCino | BigQuery Type Lookup'!$A:$F,4,FALSE()),"(not found)")</f>
        <v>n/a</v>
      </c>
      <c r="X3" s="51" t="str">
        <f aca="false">IFERROR(VLOOKUP($N3,'nCino | BigQuery Type Lookup'!$A:$F,5,FALSE()),"(not found)")</f>
        <v>n/a</v>
      </c>
      <c r="Y3" s="51" t="str">
        <f aca="false">IFERROR(VLOOKUP($N3,'nCino | BigQuery Type Lookup'!$A:$F,6,FALSE()),"(not found)")</f>
        <v>n/a</v>
      </c>
      <c r="Z3" s="0" t="str">
        <f aca="false">IFERROR(VLOOKUP('nCino | Field Mappings'!$A3,'nCino | Object Info'!$A:$H,7,FALSE()),"(not found)")</f>
        <v>rskcsp_ds_cardholder_curated</v>
      </c>
      <c r="AA3" s="0" t="str">
        <f aca="false">D3</f>
        <v>CCS_Country_Code__c</v>
      </c>
      <c r="AB3" s="51" t="str">
        <f aca="false">H3</f>
        <v>n/a</v>
      </c>
      <c r="AC3" s="51" t="str">
        <f aca="false">I3</f>
        <v>yes</v>
      </c>
      <c r="AD3" s="60" t="str">
        <f aca="false">V3</f>
        <v>INT64</v>
      </c>
      <c r="AE3" s="51" t="str">
        <f aca="false">W3</f>
        <v>n/a</v>
      </c>
      <c r="AF3" s="51" t="str">
        <f aca="false">X3</f>
        <v>n/a</v>
      </c>
      <c r="AG3" s="51" t="str">
        <f aca="false">Y3</f>
        <v>n/a</v>
      </c>
      <c r="AH3" s="0" t="str">
        <f aca="false">IFERROR(VLOOKUP('nCino | Field Mappings'!$A3,'nCino | Object Info'!$A:$H,8,FALSE()),"(not found)")</f>
        <v>cardholder</v>
      </c>
      <c r="AI3" s="0" t="str">
        <f aca="false">IF(D3="","",IF(D3="CCS_Step_Frequency__c",SUBSTITUTE(LOWER(D3),"__c",""),_xlfn.IFNA(SUBSTITUTE(SUBSTITUTE(SUBSTITUTE(SUBSTITUTE(D3,"LLC_BI__",""),"CCS_",""),"__c",""),"cm_",""),D3)))</f>
        <v>Country_Code</v>
      </c>
      <c r="AJ3" s="51" t="str">
        <f aca="false">H3</f>
        <v>n/a</v>
      </c>
      <c r="AK3" s="51" t="str">
        <f aca="false">AC3</f>
        <v>yes</v>
      </c>
      <c r="AL3" s="60" t="str">
        <f aca="false">V3</f>
        <v>INT64</v>
      </c>
      <c r="AM3" s="51" t="str">
        <f aca="false">W3</f>
        <v>n/a</v>
      </c>
      <c r="AN3" s="51" t="str">
        <f aca="false">X3</f>
        <v>n/a</v>
      </c>
      <c r="AO3" s="51" t="str">
        <f aca="false">Y3</f>
        <v>n/a</v>
      </c>
      <c r="AP3" s="51" t="str">
        <f aca="false">IF(AL3="ARRAY", "CHECK MAX ELEMENTS", "n/a")</f>
        <v>n/a</v>
      </c>
    </row>
    <row r="4" customFormat="false" ht="14.25" hidden="false" customHeight="false" outlineLevel="0" collapsed="false">
      <c r="A4" s="61" t="s">
        <v>65</v>
      </c>
      <c r="B4" s="61" t="s">
        <v>66</v>
      </c>
      <c r="C4" s="61" t="s">
        <v>99</v>
      </c>
      <c r="D4" s="61" t="s">
        <v>100</v>
      </c>
      <c r="E4" s="61" t="s">
        <v>101</v>
      </c>
      <c r="F4" s="60" t="str">
        <f aca="false">IF(OR(ISERROR(VLOOKUP($C4,'DMW | F&amp;L Fields'!$L:$M, 1, FALSE())),IFERROR(INDEX('DMW | F&amp;L Fields'!$C:$C,MATCH($C4,'DMW | F&amp;L Fields'!$L:$L, 0)), "Y") ="Y"),"No", "Yes")</f>
        <v>Yes</v>
      </c>
      <c r="G4" s="61" t="str">
        <f aca="false">IFERROR(VLOOKUP($C4,'DMW | F&amp;L Fields'!$L:$M, 2, FALSE()),"(not found)")</f>
        <v>This field captures the date of birth of the cardholder.</v>
      </c>
      <c r="H4" s="60" t="str">
        <f aca="false">IF(J4="Id", "Primary", IF(LEFT(J4, 9) ="reference", "Foreign", "n/a"))</f>
        <v>n/a</v>
      </c>
      <c r="I4" s="74" t="s">
        <v>97</v>
      </c>
      <c r="J4" s="61" t="s">
        <v>102</v>
      </c>
      <c r="K4" s="60" t="n">
        <v>0</v>
      </c>
      <c r="L4" s="60" t="n">
        <v>0</v>
      </c>
      <c r="M4" s="60" t="n">
        <v>0</v>
      </c>
      <c r="N4" s="60" t="str">
        <f aca="false">_xlfn.CONCAT(J4,"|",K4,"|",L4,"|",M4)</f>
        <v>date|0|0|0</v>
      </c>
      <c r="O4" s="0" t="str">
        <f aca="false">IFERROR(VLOOKUP('nCino | Field Mappings'!$A4,'nCino | Object Info'!$A:$H,5,FALSE()),"(not found)")</f>
        <v>rskcsp_ds_cardholder</v>
      </c>
      <c r="P4" s="0" t="str">
        <f aca="false">D4</f>
        <v>CCS_Date_of_Birth__c</v>
      </c>
      <c r="Q4" s="51" t="n">
        <f aca="false">IFERROR(VLOOKUP($N4,'nCino | BigQuery Type Lookup'!$A:$F,2,FALSE()),"(not found)")</f>
        <v>8</v>
      </c>
      <c r="R4" s="0" t="str">
        <f aca="false">IFERROR(VLOOKUP('nCino | Field Mappings'!$A4,'nCino | Object Info'!$A:$H,6,FALSE()),"(not found)")</f>
        <v>rskcsp_ds_cardholder_staging</v>
      </c>
      <c r="S4" s="0" t="str">
        <f aca="false">D4</f>
        <v>CCS_Date_of_Birth__c</v>
      </c>
      <c r="T4" s="51" t="str">
        <f aca="false">H4</f>
        <v>n/a</v>
      </c>
      <c r="U4" s="51" t="str">
        <f aca="false">IF($T4="Primary", "yes", "no")</f>
        <v>no</v>
      </c>
      <c r="V4" s="60" t="str">
        <f aca="false">IFERROR(VLOOKUP($N4,'nCino | BigQuery Type Lookup'!$A:$F,3,FALSE()),"(not found)")</f>
        <v>DATE</v>
      </c>
      <c r="W4" s="51" t="str">
        <f aca="false">IFERROR(VLOOKUP($N4,'nCino | BigQuery Type Lookup'!$A:$F,4,FALSE()),"(not found)")</f>
        <v>n/a</v>
      </c>
      <c r="X4" s="51" t="str">
        <f aca="false">IFERROR(VLOOKUP($N4,'nCino | BigQuery Type Lookup'!$A:$F,5,FALSE()),"(not found)")</f>
        <v>n/a</v>
      </c>
      <c r="Y4" s="51" t="str">
        <f aca="false">IFERROR(VLOOKUP($N4,'nCino | BigQuery Type Lookup'!$A:$F,6,FALSE()),"(not found)")</f>
        <v>n/a</v>
      </c>
      <c r="Z4" s="0" t="str">
        <f aca="false">IFERROR(VLOOKUP('nCino | Field Mappings'!$A4,'nCino | Object Info'!$A:$H,7,FALSE()),"(not found)")</f>
        <v>rskcsp_ds_cardholder_curated</v>
      </c>
      <c r="AA4" s="0" t="str">
        <f aca="false">D4</f>
        <v>CCS_Date_of_Birth__c</v>
      </c>
      <c r="AB4" s="51" t="str">
        <f aca="false">H4</f>
        <v>n/a</v>
      </c>
      <c r="AC4" s="51" t="str">
        <f aca="false">I4</f>
        <v>yes</v>
      </c>
      <c r="AD4" s="60" t="str">
        <f aca="false">V4</f>
        <v>DATE</v>
      </c>
      <c r="AE4" s="51" t="str">
        <f aca="false">W4</f>
        <v>n/a</v>
      </c>
      <c r="AF4" s="51" t="str">
        <f aca="false">X4</f>
        <v>n/a</v>
      </c>
      <c r="AG4" s="51" t="str">
        <f aca="false">Y4</f>
        <v>n/a</v>
      </c>
      <c r="AH4" s="0" t="str">
        <f aca="false">IFERROR(VLOOKUP('nCino | Field Mappings'!$A4,'nCino | Object Info'!$A:$H,8,FALSE()),"(not found)")</f>
        <v>cardholder</v>
      </c>
      <c r="AI4" s="0" t="str">
        <f aca="false">IF(D4="","",IF(D4="CCS_Step_Frequency__c",SUBSTITUTE(LOWER(D4),"__c",""),_xlfn.IFNA(SUBSTITUTE(SUBSTITUTE(SUBSTITUTE(SUBSTITUTE(D4,"LLC_BI__",""),"CCS_",""),"__c",""),"cm_",""),D4)))</f>
        <v>Date_of_Birth</v>
      </c>
      <c r="AJ4" s="51" t="str">
        <f aca="false">H4</f>
        <v>n/a</v>
      </c>
      <c r="AK4" s="51" t="str">
        <f aca="false">AC4</f>
        <v>yes</v>
      </c>
      <c r="AL4" s="60" t="str">
        <f aca="false">V4</f>
        <v>DATE</v>
      </c>
      <c r="AM4" s="51" t="str">
        <f aca="false">W4</f>
        <v>n/a</v>
      </c>
      <c r="AN4" s="51" t="str">
        <f aca="false">X4</f>
        <v>n/a</v>
      </c>
      <c r="AO4" s="51" t="str">
        <f aca="false">Y4</f>
        <v>n/a</v>
      </c>
      <c r="AP4" s="51" t="str">
        <f aca="false">IF(AL4="ARRAY", "CHECK MAX ELEMENTS", "n/a")</f>
        <v>n/a</v>
      </c>
    </row>
    <row r="5" customFormat="false" ht="14.25" hidden="false" customHeight="false" outlineLevel="0" collapsed="false">
      <c r="A5" s="61" t="s">
        <v>65</v>
      </c>
      <c r="B5" s="61" t="s">
        <v>66</v>
      </c>
      <c r="C5" s="61" t="s">
        <v>103</v>
      </c>
      <c r="D5" s="61" t="s">
        <v>104</v>
      </c>
      <c r="E5" s="61" t="s">
        <v>105</v>
      </c>
      <c r="F5" s="60" t="str">
        <f aca="false">IF(OR(ISERROR(VLOOKUP($C5,'DMW | F&amp;L Fields'!$L:$M, 1, FALSE())),IFERROR(INDEX('DMW | F&amp;L Fields'!$C:$C,MATCH($C5,'DMW | F&amp;L Fields'!$L:$L, 0)), "Y") ="Y"),"No", "Yes")</f>
        <v>Yes</v>
      </c>
      <c r="G5" s="61" t="str">
        <f aca="false">IFERROR(VLOOKUP($C5,'DMW | F&amp;L Fields'!$L:$M, 2, FALSE()),"(not found)")</f>
        <v>This field captures the email of the cardholder.</v>
      </c>
      <c r="H5" s="60" t="str">
        <f aca="false">IF(J5="Id", "Primary", IF(LEFT(J5, 9) ="reference", "Foreign", "n/a"))</f>
        <v>n/a</v>
      </c>
      <c r="I5" s="74" t="s">
        <v>97</v>
      </c>
      <c r="J5" s="61" t="s">
        <v>106</v>
      </c>
      <c r="K5" s="60" t="n">
        <v>80</v>
      </c>
      <c r="L5" s="60" t="n">
        <v>0</v>
      </c>
      <c r="M5" s="60" t="n">
        <v>0</v>
      </c>
      <c r="N5" s="60" t="str">
        <f aca="false">_xlfn.CONCAT(J5,"|",K5,"|",L5,"|",M5)</f>
        <v>email|80|0|0</v>
      </c>
      <c r="O5" s="0" t="str">
        <f aca="false">IFERROR(VLOOKUP('nCino | Field Mappings'!$A5,'nCino | Object Info'!$A:$H,5,FALSE()),"(not found)")</f>
        <v>rskcsp_ds_cardholder</v>
      </c>
      <c r="P5" s="0" t="str">
        <f aca="false">D5</f>
        <v>CCS_Email__c</v>
      </c>
      <c r="Q5" s="51" t="n">
        <f aca="false">IFERROR(VLOOKUP($N5,'nCino | BigQuery Type Lookup'!$A:$F,2,FALSE()),"(not found)")</f>
        <v>80</v>
      </c>
      <c r="R5" s="0" t="str">
        <f aca="false">IFERROR(VLOOKUP('nCino | Field Mappings'!$A5,'nCino | Object Info'!$A:$H,6,FALSE()),"(not found)")</f>
        <v>rskcsp_ds_cardholder_staging</v>
      </c>
      <c r="S5" s="0" t="str">
        <f aca="false">D5</f>
        <v>CCS_Email__c</v>
      </c>
      <c r="T5" s="51" t="str">
        <f aca="false">H5</f>
        <v>n/a</v>
      </c>
      <c r="U5" s="51" t="str">
        <f aca="false">IF($T5="Primary", "yes", "no")</f>
        <v>no</v>
      </c>
      <c r="V5" s="60" t="str">
        <f aca="false">IFERROR(VLOOKUP($N5,'nCino | BigQuery Type Lookup'!$A:$F,3,FALSE()),"(not found)")</f>
        <v>STRING</v>
      </c>
      <c r="W5" s="51" t="n">
        <f aca="false">IFERROR(VLOOKUP($N5,'nCino | BigQuery Type Lookup'!$A:$F,4,FALSE()),"(not found)")</f>
        <v>80</v>
      </c>
      <c r="X5" s="51" t="str">
        <f aca="false">IFERROR(VLOOKUP($N5,'nCino | BigQuery Type Lookup'!$A:$F,5,FALSE()),"(not found)")</f>
        <v>n/a</v>
      </c>
      <c r="Y5" s="51" t="str">
        <f aca="false">IFERROR(VLOOKUP($N5,'nCino | BigQuery Type Lookup'!$A:$F,6,FALSE()),"(not found)")</f>
        <v>n/a</v>
      </c>
      <c r="Z5" s="0" t="str">
        <f aca="false">IFERROR(VLOOKUP('nCino | Field Mappings'!$A5,'nCino | Object Info'!$A:$H,7,FALSE()),"(not found)")</f>
        <v>rskcsp_ds_cardholder_curated</v>
      </c>
      <c r="AA5" s="0" t="str">
        <f aca="false">D5</f>
        <v>CCS_Email__c</v>
      </c>
      <c r="AB5" s="51" t="str">
        <f aca="false">H5</f>
        <v>n/a</v>
      </c>
      <c r="AC5" s="51" t="str">
        <f aca="false">I5</f>
        <v>yes</v>
      </c>
      <c r="AD5" s="60" t="str">
        <f aca="false">V5</f>
        <v>STRING</v>
      </c>
      <c r="AE5" s="51" t="n">
        <f aca="false">W5</f>
        <v>80</v>
      </c>
      <c r="AF5" s="51" t="str">
        <f aca="false">X5</f>
        <v>n/a</v>
      </c>
      <c r="AG5" s="51" t="str">
        <f aca="false">Y5</f>
        <v>n/a</v>
      </c>
      <c r="AH5" s="0" t="str">
        <f aca="false">IFERROR(VLOOKUP('nCino | Field Mappings'!$A5,'nCino | Object Info'!$A:$H,8,FALSE()),"(not found)")</f>
        <v>cardholder</v>
      </c>
      <c r="AI5" s="0" t="str">
        <f aca="false">IF(D5="","",IF(D5="CCS_Step_Frequency__c",SUBSTITUTE(LOWER(D5),"__c",""),_xlfn.IFNA(SUBSTITUTE(SUBSTITUTE(SUBSTITUTE(SUBSTITUTE(D5,"LLC_BI__",""),"CCS_",""),"__c",""),"cm_",""),D5)))</f>
        <v>Email</v>
      </c>
      <c r="AJ5" s="51" t="str">
        <f aca="false">H5</f>
        <v>n/a</v>
      </c>
      <c r="AK5" s="51" t="str">
        <f aca="false">AC5</f>
        <v>yes</v>
      </c>
      <c r="AL5" s="60" t="str">
        <f aca="false">V5</f>
        <v>STRING</v>
      </c>
      <c r="AM5" s="51" t="n">
        <f aca="false">W5</f>
        <v>80</v>
      </c>
      <c r="AN5" s="51" t="str">
        <f aca="false">X5</f>
        <v>n/a</v>
      </c>
      <c r="AO5" s="51" t="str">
        <f aca="false">Y5</f>
        <v>n/a</v>
      </c>
      <c r="AP5" s="51" t="str">
        <f aca="false">IF(AL5="ARRAY", "CHECK MAX ELEMENTS", "n/a")</f>
        <v>n/a</v>
      </c>
    </row>
    <row r="6" customFormat="false" ht="14.25" hidden="false" customHeight="false" outlineLevel="0" collapsed="false">
      <c r="A6" s="61" t="s">
        <v>65</v>
      </c>
      <c r="B6" s="61" t="s">
        <v>66</v>
      </c>
      <c r="C6" s="61" t="s">
        <v>107</v>
      </c>
      <c r="D6" s="61" t="s">
        <v>108</v>
      </c>
      <c r="E6" s="61" t="s">
        <v>109</v>
      </c>
      <c r="F6" s="60" t="str">
        <f aca="false">IF(OR(ISERROR(VLOOKUP($C6,'DMW | F&amp;L Fields'!$L:$M, 1, FALSE())),IFERROR(INDEX('DMW | F&amp;L Fields'!$C:$C,MATCH($C6,'DMW | F&amp;L Fields'!$L:$L, 0)), "Y") ="Y"),"No", "Yes")</f>
        <v>Yes</v>
      </c>
      <c r="G6" s="61" t="str">
        <f aca="false">IFERROR(VLOOKUP($C6,'DMW | F&amp;L Fields'!$L:$M, 2, FALSE()),"(not found)")</f>
        <v>This is a lookup field to the Facility associated with the Cardholder.</v>
      </c>
      <c r="H6" s="60" t="str">
        <f aca="false">IF(J6="Id", "Primary", IF(LEFT(J6, 9) ="reference", "Foreign", "n/a"))</f>
        <v>Foreign</v>
      </c>
      <c r="I6" s="74" t="s">
        <v>110</v>
      </c>
      <c r="J6" s="61" t="s">
        <v>111</v>
      </c>
      <c r="K6" s="60" t="n">
        <v>18</v>
      </c>
      <c r="L6" s="60" t="n">
        <v>0</v>
      </c>
      <c r="M6" s="60" t="n">
        <v>0</v>
      </c>
      <c r="N6" s="60" t="str">
        <f aca="false">_xlfn.CONCAT(J6,"|",K6,"|",L6,"|",M6)</f>
        <v>reference(LLC_BI__Loan__c)|18|0|0</v>
      </c>
      <c r="O6" s="0" t="str">
        <f aca="false">IFERROR(VLOOKUP('nCino | Field Mappings'!$A6,'nCino | Object Info'!$A:$H,5,FALSE()),"(not found)")</f>
        <v>rskcsp_ds_cardholder</v>
      </c>
      <c r="P6" s="0" t="str">
        <f aca="false">D6</f>
        <v>CCS_Facility_ID__c</v>
      </c>
      <c r="Q6" s="51" t="n">
        <f aca="false">IFERROR(VLOOKUP($N6,'nCino | BigQuery Type Lookup'!$A:$F,2,FALSE()),"(not found)")</f>
        <v>18</v>
      </c>
      <c r="R6" s="0" t="str">
        <f aca="false">IFERROR(VLOOKUP('nCino | Field Mappings'!$A6,'nCino | Object Info'!$A:$H,6,FALSE()),"(not found)")</f>
        <v>rskcsp_ds_cardholder_staging</v>
      </c>
      <c r="S6" s="0" t="str">
        <f aca="false">D6</f>
        <v>CCS_Facility_ID__c</v>
      </c>
      <c r="T6" s="51" t="str">
        <f aca="false">H6</f>
        <v>Foreign</v>
      </c>
      <c r="U6" s="51" t="str">
        <f aca="false">IF($T6="Primary", "yes", "no")</f>
        <v>no</v>
      </c>
      <c r="V6" s="60" t="str">
        <f aca="false">IFERROR(VLOOKUP($N6,'nCino | BigQuery Type Lookup'!$A:$F,3,FALSE()),"(not found)")</f>
        <v>STRING</v>
      </c>
      <c r="W6" s="51" t="n">
        <f aca="false">IFERROR(VLOOKUP($N6,'nCino | BigQuery Type Lookup'!$A:$F,4,FALSE()),"(not found)")</f>
        <v>18</v>
      </c>
      <c r="X6" s="51" t="str">
        <f aca="false">IFERROR(VLOOKUP($N6,'nCino | BigQuery Type Lookup'!$A:$F,5,FALSE()),"(not found)")</f>
        <v>n/a</v>
      </c>
      <c r="Y6" s="51" t="str">
        <f aca="false">IFERROR(VLOOKUP($N6,'nCino | BigQuery Type Lookup'!$A:$F,6,FALSE()),"(not found)")</f>
        <v>n/a</v>
      </c>
      <c r="Z6" s="0" t="str">
        <f aca="false">IFERROR(VLOOKUP('nCino | Field Mappings'!$A6,'nCino | Object Info'!$A:$H,7,FALSE()),"(not found)")</f>
        <v>rskcsp_ds_cardholder_curated</v>
      </c>
      <c r="AA6" s="0" t="str">
        <f aca="false">D6</f>
        <v>CCS_Facility_ID__c</v>
      </c>
      <c r="AB6" s="51" t="str">
        <f aca="false">H6</f>
        <v>Foreign</v>
      </c>
      <c r="AC6" s="51" t="str">
        <f aca="false">I6</f>
        <v>no</v>
      </c>
      <c r="AD6" s="60" t="str">
        <f aca="false">V6</f>
        <v>STRING</v>
      </c>
      <c r="AE6" s="51" t="n">
        <f aca="false">W6</f>
        <v>18</v>
      </c>
      <c r="AF6" s="51" t="str">
        <f aca="false">X6</f>
        <v>n/a</v>
      </c>
      <c r="AG6" s="51" t="str">
        <f aca="false">Y6</f>
        <v>n/a</v>
      </c>
      <c r="AH6" s="0" t="str">
        <f aca="false">IFERROR(VLOOKUP('nCino | Field Mappings'!$A6,'nCino | Object Info'!$A:$H,8,FALSE()),"(not found)")</f>
        <v>cardholder</v>
      </c>
      <c r="AI6" s="0" t="str">
        <f aca="false">IF(D6="","",IF(D6="CCS_Step_Frequency__c",SUBSTITUTE(LOWER(D6),"__c",""),_xlfn.IFNA(SUBSTITUTE(SUBSTITUTE(SUBSTITUTE(SUBSTITUTE(D6,"LLC_BI__",""),"CCS_",""),"__c",""),"cm_",""),D6)))</f>
        <v>Facility_ID</v>
      </c>
      <c r="AJ6" s="51" t="str">
        <f aca="false">H6</f>
        <v>Foreign</v>
      </c>
      <c r="AK6" s="51" t="str">
        <f aca="false">AC6</f>
        <v>no</v>
      </c>
      <c r="AL6" s="60" t="str">
        <f aca="false">V6</f>
        <v>STRING</v>
      </c>
      <c r="AM6" s="51" t="n">
        <f aca="false">W6</f>
        <v>18</v>
      </c>
      <c r="AN6" s="51" t="str">
        <f aca="false">X6</f>
        <v>n/a</v>
      </c>
      <c r="AO6" s="51" t="str">
        <f aca="false">Y6</f>
        <v>n/a</v>
      </c>
      <c r="AP6" s="51" t="str">
        <f aca="false">IF(AL6="ARRAY", "CHECK MAX ELEMENTS", "n/a")</f>
        <v>n/a</v>
      </c>
    </row>
    <row r="7" customFormat="false" ht="14.25" hidden="false" customHeight="false" outlineLevel="0" collapsed="false">
      <c r="A7" s="61" t="s">
        <v>65</v>
      </c>
      <c r="B7" s="61" t="s">
        <v>66</v>
      </c>
      <c r="C7" s="61" t="s">
        <v>112</v>
      </c>
      <c r="D7" s="61" t="s">
        <v>113</v>
      </c>
      <c r="E7" s="61" t="s">
        <v>114</v>
      </c>
      <c r="F7" s="60" t="str">
        <f aca="false">IF(OR(ISERROR(VLOOKUP($C7,'DMW | F&amp;L Fields'!$L:$M, 1, FALSE())),IFERROR(INDEX('DMW | F&amp;L Fields'!$C:$C,MATCH($C7,'DMW | F&amp;L Fields'!$L:$L, 0)), "Y") ="Y"),"No", "Yes")</f>
        <v>Yes</v>
      </c>
      <c r="G7" s="61" t="str">
        <f aca="false">IFERROR(VLOOKUP($C7,'DMW | F&amp;L Fields'!$L:$M, 2, FALSE()),"(not found)")</f>
        <v>This field captures the first name of the cardholder.</v>
      </c>
      <c r="H7" s="60" t="str">
        <f aca="false">IF(J7="Id", "Primary", IF(LEFT(J7, 9) ="reference", "Foreign", "n/a"))</f>
        <v>n/a</v>
      </c>
      <c r="I7" s="74" t="s">
        <v>97</v>
      </c>
      <c r="J7" s="61" t="s">
        <v>115</v>
      </c>
      <c r="K7" s="60" t="n">
        <v>255</v>
      </c>
      <c r="L7" s="60" t="n">
        <v>0</v>
      </c>
      <c r="M7" s="60" t="n">
        <v>0</v>
      </c>
      <c r="N7" s="60" t="str">
        <f aca="false">_xlfn.CONCAT(J7,"|",K7,"|",L7,"|",M7)</f>
        <v>string|255|0|0</v>
      </c>
      <c r="O7" s="0" t="str">
        <f aca="false">IFERROR(VLOOKUP('nCino | Field Mappings'!$A7,'nCino | Object Info'!$A:$H,5,FALSE()),"(not found)")</f>
        <v>rskcsp_ds_cardholder</v>
      </c>
      <c r="P7" s="0" t="str">
        <f aca="false">D7</f>
        <v>CCS_First_Name__c</v>
      </c>
      <c r="Q7" s="51" t="n">
        <f aca="false">IFERROR(VLOOKUP($N7,'nCino | BigQuery Type Lookup'!$A:$F,2,FALSE()),"(not found)")</f>
        <v>255</v>
      </c>
      <c r="R7" s="0" t="str">
        <f aca="false">IFERROR(VLOOKUP('nCino | Field Mappings'!$A7,'nCino | Object Info'!$A:$H,6,FALSE()),"(not found)")</f>
        <v>rskcsp_ds_cardholder_staging</v>
      </c>
      <c r="S7" s="0" t="str">
        <f aca="false">D7</f>
        <v>CCS_First_Name__c</v>
      </c>
      <c r="T7" s="51" t="str">
        <f aca="false">H7</f>
        <v>n/a</v>
      </c>
      <c r="U7" s="51" t="str">
        <f aca="false">IF($T7="Primary", "yes", "no")</f>
        <v>no</v>
      </c>
      <c r="V7" s="60" t="str">
        <f aca="false">IFERROR(VLOOKUP($N7,'nCino | BigQuery Type Lookup'!$A:$F,3,FALSE()),"(not found)")</f>
        <v>STRING</v>
      </c>
      <c r="W7" s="51" t="n">
        <f aca="false">IFERROR(VLOOKUP($N7,'nCino | BigQuery Type Lookup'!$A:$F,4,FALSE()),"(not found)")</f>
        <v>255</v>
      </c>
      <c r="X7" s="51" t="str">
        <f aca="false">IFERROR(VLOOKUP($N7,'nCino | BigQuery Type Lookup'!$A:$F,5,FALSE()),"(not found)")</f>
        <v>n/a</v>
      </c>
      <c r="Y7" s="51" t="str">
        <f aca="false">IFERROR(VLOOKUP($N7,'nCino | BigQuery Type Lookup'!$A:$F,6,FALSE()),"(not found)")</f>
        <v>n/a</v>
      </c>
      <c r="Z7" s="0" t="str">
        <f aca="false">IFERROR(VLOOKUP('nCino | Field Mappings'!$A7,'nCino | Object Info'!$A:$H,7,FALSE()),"(not found)")</f>
        <v>rskcsp_ds_cardholder_curated</v>
      </c>
      <c r="AA7" s="0" t="str">
        <f aca="false">D7</f>
        <v>CCS_First_Name__c</v>
      </c>
      <c r="AB7" s="51" t="str">
        <f aca="false">H7</f>
        <v>n/a</v>
      </c>
      <c r="AC7" s="51" t="str">
        <f aca="false">I7</f>
        <v>yes</v>
      </c>
      <c r="AD7" s="60" t="str">
        <f aca="false">V7</f>
        <v>STRING</v>
      </c>
      <c r="AE7" s="51" t="n">
        <f aca="false">W7</f>
        <v>255</v>
      </c>
      <c r="AF7" s="51" t="str">
        <f aca="false">X7</f>
        <v>n/a</v>
      </c>
      <c r="AG7" s="51" t="str">
        <f aca="false">Y7</f>
        <v>n/a</v>
      </c>
      <c r="AH7" s="0" t="str">
        <f aca="false">IFERROR(VLOOKUP('nCino | Field Mappings'!$A7,'nCino | Object Info'!$A:$H,8,FALSE()),"(not found)")</f>
        <v>cardholder</v>
      </c>
      <c r="AI7" s="0" t="str">
        <f aca="false">IF(D7="","",IF(D7="CCS_Step_Frequency__c",SUBSTITUTE(LOWER(D7),"__c",""),_xlfn.IFNA(SUBSTITUTE(SUBSTITUTE(SUBSTITUTE(SUBSTITUTE(D7,"LLC_BI__",""),"CCS_",""),"__c",""),"cm_",""),D7)))</f>
        <v>First_Name</v>
      </c>
      <c r="AJ7" s="51" t="str">
        <f aca="false">H7</f>
        <v>n/a</v>
      </c>
      <c r="AK7" s="51" t="str">
        <f aca="false">AC7</f>
        <v>yes</v>
      </c>
      <c r="AL7" s="60" t="str">
        <f aca="false">V7</f>
        <v>STRING</v>
      </c>
      <c r="AM7" s="51" t="n">
        <f aca="false">W7</f>
        <v>255</v>
      </c>
      <c r="AN7" s="51" t="str">
        <f aca="false">X7</f>
        <v>n/a</v>
      </c>
      <c r="AO7" s="51" t="str">
        <f aca="false">Y7</f>
        <v>n/a</v>
      </c>
      <c r="AP7" s="51" t="str">
        <f aca="false">IF(AL7="ARRAY", "CHECK MAX ELEMENTS", "n/a")</f>
        <v>n/a</v>
      </c>
    </row>
    <row r="8" customFormat="false" ht="14.25" hidden="false" customHeight="false" outlineLevel="0" collapsed="false">
      <c r="A8" s="61" t="s">
        <v>65</v>
      </c>
      <c r="B8" s="61" t="s">
        <v>66</v>
      </c>
      <c r="C8" s="61" t="s">
        <v>116</v>
      </c>
      <c r="D8" s="61" t="s">
        <v>117</v>
      </c>
      <c r="E8" s="61" t="s">
        <v>118</v>
      </c>
      <c r="F8" s="60" t="str">
        <f aca="false">IF(OR(ISERROR(VLOOKUP($C8,'DMW | F&amp;L Fields'!$L:$M, 1, FALSE())),IFERROR(INDEX('DMW | F&amp;L Fields'!$C:$C,MATCH($C8,'DMW | F&amp;L Fields'!$L:$L, 0)), "Y") ="Y"),"No", "Yes")</f>
        <v>Yes</v>
      </c>
      <c r="G8" s="61" t="str">
        <f aca="false">IFERROR(VLOOKUP($C8,'DMW | F&amp;L Fields'!$L:$M, 2, FALSE()),"(not found)")</f>
        <v>This field indicates whether a card is needed for the cardholder.</v>
      </c>
      <c r="H8" s="60" t="str">
        <f aca="false">IF(J8="Id", "Primary", IF(LEFT(J8, 9) ="reference", "Foreign", "n/a"))</f>
        <v>n/a</v>
      </c>
      <c r="I8" s="74" t="s">
        <v>97</v>
      </c>
      <c r="J8" s="61" t="s">
        <v>119</v>
      </c>
      <c r="K8" s="60" t="n">
        <v>255</v>
      </c>
      <c r="L8" s="60" t="n">
        <v>0</v>
      </c>
      <c r="M8" s="60" t="n">
        <v>0</v>
      </c>
      <c r="N8" s="60" t="str">
        <f aca="false">_xlfn.CONCAT(J8,"|",K8,"|",L8,"|",M8)</f>
        <v>picklist|255|0|0</v>
      </c>
      <c r="O8" s="0" t="str">
        <f aca="false">IFERROR(VLOOKUP('nCino | Field Mappings'!$A8,'nCino | Object Info'!$A:$H,5,FALSE()),"(not found)")</f>
        <v>rskcsp_ds_cardholder</v>
      </c>
      <c r="P8" s="0" t="str">
        <f aca="false">D8</f>
        <v>CCS_Is_Card_Needed__c</v>
      </c>
      <c r="Q8" s="51" t="n">
        <f aca="false">IFERROR(VLOOKUP($N8,'nCino | BigQuery Type Lookup'!$A:$F,2,FALSE()),"(not found)")</f>
        <v>255</v>
      </c>
      <c r="R8" s="0" t="str">
        <f aca="false">IFERROR(VLOOKUP('nCino | Field Mappings'!$A8,'nCino | Object Info'!$A:$H,6,FALSE()),"(not found)")</f>
        <v>rskcsp_ds_cardholder_staging</v>
      </c>
      <c r="S8" s="0" t="str">
        <f aca="false">D8</f>
        <v>CCS_Is_Card_Needed__c</v>
      </c>
      <c r="T8" s="51" t="str">
        <f aca="false">H8</f>
        <v>n/a</v>
      </c>
      <c r="U8" s="51" t="str">
        <f aca="false">IF($T8="Primary", "yes", "no")</f>
        <v>no</v>
      </c>
      <c r="V8" s="60" t="str">
        <f aca="false">IFERROR(VLOOKUP($N8,'nCino | BigQuery Type Lookup'!$A:$F,3,FALSE()),"(not found)")</f>
        <v>STRING</v>
      </c>
      <c r="W8" s="51" t="n">
        <f aca="false">IFERROR(VLOOKUP($N8,'nCino | BigQuery Type Lookup'!$A:$F,4,FALSE()),"(not found)")</f>
        <v>255</v>
      </c>
      <c r="X8" s="51" t="str">
        <f aca="false">IFERROR(VLOOKUP($N8,'nCino | BigQuery Type Lookup'!$A:$F,5,FALSE()),"(not found)")</f>
        <v>n/a</v>
      </c>
      <c r="Y8" s="51" t="str">
        <f aca="false">IFERROR(VLOOKUP($N8,'nCino | BigQuery Type Lookup'!$A:$F,6,FALSE()),"(not found)")</f>
        <v>n/a</v>
      </c>
      <c r="Z8" s="0" t="str">
        <f aca="false">IFERROR(VLOOKUP('nCino | Field Mappings'!$A8,'nCino | Object Info'!$A:$H,7,FALSE()),"(not found)")</f>
        <v>rskcsp_ds_cardholder_curated</v>
      </c>
      <c r="AA8" s="0" t="str">
        <f aca="false">D8</f>
        <v>CCS_Is_Card_Needed__c</v>
      </c>
      <c r="AB8" s="51" t="str">
        <f aca="false">H8</f>
        <v>n/a</v>
      </c>
      <c r="AC8" s="51" t="str">
        <f aca="false">I8</f>
        <v>yes</v>
      </c>
      <c r="AD8" s="60" t="str">
        <f aca="false">V8</f>
        <v>STRING</v>
      </c>
      <c r="AE8" s="51" t="n">
        <f aca="false">W8</f>
        <v>255</v>
      </c>
      <c r="AF8" s="51" t="str">
        <f aca="false">X8</f>
        <v>n/a</v>
      </c>
      <c r="AG8" s="51" t="str">
        <f aca="false">Y8</f>
        <v>n/a</v>
      </c>
      <c r="AH8" s="0" t="str">
        <f aca="false">IFERROR(VLOOKUP('nCino | Field Mappings'!$A8,'nCino | Object Info'!$A:$H,8,FALSE()),"(not found)")</f>
        <v>cardholder</v>
      </c>
      <c r="AI8" s="0" t="str">
        <f aca="false">IF(D8="","",IF(D8="CCS_Step_Frequency__c",SUBSTITUTE(LOWER(D8),"__c",""),_xlfn.IFNA(SUBSTITUTE(SUBSTITUTE(SUBSTITUTE(SUBSTITUTE(D8,"LLC_BI__",""),"CCS_",""),"__c",""),"cm_",""),D8)))</f>
        <v>Is_Card_Needed</v>
      </c>
      <c r="AJ8" s="51" t="str">
        <f aca="false">H8</f>
        <v>n/a</v>
      </c>
      <c r="AK8" s="51" t="str">
        <f aca="false">AC8</f>
        <v>yes</v>
      </c>
      <c r="AL8" s="60" t="str">
        <f aca="false">V8</f>
        <v>STRING</v>
      </c>
      <c r="AM8" s="51" t="n">
        <f aca="false">W8</f>
        <v>255</v>
      </c>
      <c r="AN8" s="51" t="str">
        <f aca="false">X8</f>
        <v>n/a</v>
      </c>
      <c r="AO8" s="51" t="str">
        <f aca="false">Y8</f>
        <v>n/a</v>
      </c>
      <c r="AP8" s="51" t="str">
        <f aca="false">IF(AL8="ARRAY", "CHECK MAX ELEMENTS", "n/a")</f>
        <v>n/a</v>
      </c>
    </row>
    <row r="9" customFormat="false" ht="14.25" hidden="false" customHeight="false" outlineLevel="0" collapsed="false">
      <c r="A9" s="61" t="s">
        <v>65</v>
      </c>
      <c r="B9" s="61" t="s">
        <v>66</v>
      </c>
      <c r="C9" s="61" t="s">
        <v>120</v>
      </c>
      <c r="D9" s="61" t="s">
        <v>121</v>
      </c>
      <c r="E9" s="61" t="s">
        <v>122</v>
      </c>
      <c r="F9" s="60" t="str">
        <f aca="false">IF(OR(ISERROR(VLOOKUP($C9,'DMW | F&amp;L Fields'!$L:$M, 1, FALSE())),IFERROR(INDEX('DMW | F&amp;L Fields'!$C:$C,MATCH($C9,'DMW | F&amp;L Fields'!$L:$L, 0)), "Y") ="Y"),"No", "Yes")</f>
        <v>Yes</v>
      </c>
      <c r="G9" s="61" t="str">
        <f aca="false">IFERROR(VLOOKUP($C9,'DMW | F&amp;L Fields'!$L:$M, 2, FALSE()),"(not found)")</f>
        <v>This field captures the last name of the cardholder.</v>
      </c>
      <c r="H9" s="60" t="str">
        <f aca="false">IF(J9="Id", "Primary", IF(LEFT(J9, 9) ="reference", "Foreign", "n/a"))</f>
        <v>n/a</v>
      </c>
      <c r="I9" s="74" t="s">
        <v>97</v>
      </c>
      <c r="J9" s="61" t="s">
        <v>115</v>
      </c>
      <c r="K9" s="60" t="n">
        <v>255</v>
      </c>
      <c r="L9" s="60" t="n">
        <v>0</v>
      </c>
      <c r="M9" s="60" t="n">
        <v>0</v>
      </c>
      <c r="N9" s="60" t="str">
        <f aca="false">_xlfn.CONCAT(J9,"|",K9,"|",L9,"|",M9)</f>
        <v>string|255|0|0</v>
      </c>
      <c r="O9" s="0" t="str">
        <f aca="false">IFERROR(VLOOKUP('nCino | Field Mappings'!$A9,'nCino | Object Info'!$A:$H,5,FALSE()),"(not found)")</f>
        <v>rskcsp_ds_cardholder</v>
      </c>
      <c r="P9" s="0" t="str">
        <f aca="false">D9</f>
        <v>CCS_Last_Name__c</v>
      </c>
      <c r="Q9" s="51" t="n">
        <f aca="false">IFERROR(VLOOKUP($N9,'nCino | BigQuery Type Lookup'!$A:$F,2,FALSE()),"(not found)")</f>
        <v>255</v>
      </c>
      <c r="R9" s="0" t="str">
        <f aca="false">IFERROR(VLOOKUP('nCino | Field Mappings'!$A9,'nCino | Object Info'!$A:$H,6,FALSE()),"(not found)")</f>
        <v>rskcsp_ds_cardholder_staging</v>
      </c>
      <c r="S9" s="0" t="str">
        <f aca="false">D9</f>
        <v>CCS_Last_Name__c</v>
      </c>
      <c r="T9" s="51" t="str">
        <f aca="false">H9</f>
        <v>n/a</v>
      </c>
      <c r="U9" s="51" t="str">
        <f aca="false">IF($T9="Primary", "yes", "no")</f>
        <v>no</v>
      </c>
      <c r="V9" s="60" t="str">
        <f aca="false">IFERROR(VLOOKUP($N9,'nCino | BigQuery Type Lookup'!$A:$F,3,FALSE()),"(not found)")</f>
        <v>STRING</v>
      </c>
      <c r="W9" s="51" t="n">
        <f aca="false">IFERROR(VLOOKUP($N9,'nCino | BigQuery Type Lookup'!$A:$F,4,FALSE()),"(not found)")</f>
        <v>255</v>
      </c>
      <c r="X9" s="51" t="str">
        <f aca="false">IFERROR(VLOOKUP($N9,'nCino | BigQuery Type Lookup'!$A:$F,5,FALSE()),"(not found)")</f>
        <v>n/a</v>
      </c>
      <c r="Y9" s="51" t="str">
        <f aca="false">IFERROR(VLOOKUP($N9,'nCino | BigQuery Type Lookup'!$A:$F,6,FALSE()),"(not found)")</f>
        <v>n/a</v>
      </c>
      <c r="Z9" s="0" t="str">
        <f aca="false">IFERROR(VLOOKUP('nCino | Field Mappings'!$A9,'nCino | Object Info'!$A:$H,7,FALSE()),"(not found)")</f>
        <v>rskcsp_ds_cardholder_curated</v>
      </c>
      <c r="AA9" s="0" t="str">
        <f aca="false">D9</f>
        <v>CCS_Last_Name__c</v>
      </c>
      <c r="AB9" s="51" t="str">
        <f aca="false">H9</f>
        <v>n/a</v>
      </c>
      <c r="AC9" s="51" t="str">
        <f aca="false">I9</f>
        <v>yes</v>
      </c>
      <c r="AD9" s="60" t="str">
        <f aca="false">V9</f>
        <v>STRING</v>
      </c>
      <c r="AE9" s="51" t="n">
        <f aca="false">W9</f>
        <v>255</v>
      </c>
      <c r="AF9" s="51" t="str">
        <f aca="false">X9</f>
        <v>n/a</v>
      </c>
      <c r="AG9" s="51" t="str">
        <f aca="false">Y9</f>
        <v>n/a</v>
      </c>
      <c r="AH9" s="0" t="str">
        <f aca="false">IFERROR(VLOOKUP('nCino | Field Mappings'!$A9,'nCino | Object Info'!$A:$H,8,FALSE()),"(not found)")</f>
        <v>cardholder</v>
      </c>
      <c r="AI9" s="0" t="str">
        <f aca="false">IF(D9="","",IF(D9="CCS_Step_Frequency__c",SUBSTITUTE(LOWER(D9),"__c",""),_xlfn.IFNA(SUBSTITUTE(SUBSTITUTE(SUBSTITUTE(SUBSTITUTE(D9,"LLC_BI__",""),"CCS_",""),"__c",""),"cm_",""),D9)))</f>
        <v>Last_Name</v>
      </c>
      <c r="AJ9" s="51" t="str">
        <f aca="false">H9</f>
        <v>n/a</v>
      </c>
      <c r="AK9" s="51" t="str">
        <f aca="false">AC9</f>
        <v>yes</v>
      </c>
      <c r="AL9" s="60" t="str">
        <f aca="false">V9</f>
        <v>STRING</v>
      </c>
      <c r="AM9" s="51" t="n">
        <f aca="false">W9</f>
        <v>255</v>
      </c>
      <c r="AN9" s="51" t="str">
        <f aca="false">X9</f>
        <v>n/a</v>
      </c>
      <c r="AO9" s="51" t="str">
        <f aca="false">Y9</f>
        <v>n/a</v>
      </c>
      <c r="AP9" s="51" t="str">
        <f aca="false">IF(AL9="ARRAY", "CHECK MAX ELEMENTS", "n/a")</f>
        <v>n/a</v>
      </c>
    </row>
    <row r="10" customFormat="false" ht="14.25" hidden="false" customHeight="false" outlineLevel="0" collapsed="false">
      <c r="A10" s="61" t="s">
        <v>65</v>
      </c>
      <c r="B10" s="61" t="s">
        <v>66</v>
      </c>
      <c r="C10" s="61" t="s">
        <v>123</v>
      </c>
      <c r="D10" s="61" t="s">
        <v>124</v>
      </c>
      <c r="E10" s="61" t="s">
        <v>125</v>
      </c>
      <c r="F10" s="60" t="str">
        <f aca="false">IF(OR(ISERROR(VLOOKUP($C10,'DMW | F&amp;L Fields'!$L:$M, 1, FALSE())),IFERROR(INDEX('DMW | F&amp;L Fields'!$C:$C,MATCH($C10,'DMW | F&amp;L Fields'!$L:$L, 0)), "Y") ="Y"),"No", "Yes")</f>
        <v>Yes</v>
      </c>
      <c r="G10" s="61" t="str">
        <f aca="false">IFERROR(VLOOKUP($C10,'DMW | F&amp;L Fields'!$L:$M, 2, FALSE()),"(not found)")</f>
        <v>This field indicates the level of control of the cardholder.</v>
      </c>
      <c r="H10" s="60" t="str">
        <f aca="false">IF(J10="Id", "Primary", IF(LEFT(J10, 9) ="reference", "Foreign", "n/a"))</f>
        <v>n/a</v>
      </c>
      <c r="I10" s="74" t="s">
        <v>97</v>
      </c>
      <c r="J10" s="61" t="s">
        <v>119</v>
      </c>
      <c r="K10" s="60" t="n">
        <v>255</v>
      </c>
      <c r="L10" s="60" t="n">
        <v>0</v>
      </c>
      <c r="M10" s="60" t="n">
        <v>0</v>
      </c>
      <c r="N10" s="60" t="str">
        <f aca="false">_xlfn.CONCAT(J10,"|",K10,"|",L10,"|",M10)</f>
        <v>picklist|255|0|0</v>
      </c>
      <c r="O10" s="0" t="str">
        <f aca="false">IFERROR(VLOOKUP('nCino | Field Mappings'!$A10,'nCino | Object Info'!$A:$H,5,FALSE()),"(not found)")</f>
        <v>rskcsp_ds_cardholder</v>
      </c>
      <c r="P10" s="0" t="str">
        <f aca="false">D10</f>
        <v>CCS_Level_of_Control__c</v>
      </c>
      <c r="Q10" s="51" t="n">
        <f aca="false">IFERROR(VLOOKUP($N10,'nCino | BigQuery Type Lookup'!$A:$F,2,FALSE()),"(not found)")</f>
        <v>255</v>
      </c>
      <c r="R10" s="0" t="str">
        <f aca="false">IFERROR(VLOOKUP('nCino | Field Mappings'!$A10,'nCino | Object Info'!$A:$H,6,FALSE()),"(not found)")</f>
        <v>rskcsp_ds_cardholder_staging</v>
      </c>
      <c r="S10" s="0" t="str">
        <f aca="false">D10</f>
        <v>CCS_Level_of_Control__c</v>
      </c>
      <c r="T10" s="51" t="str">
        <f aca="false">H10</f>
        <v>n/a</v>
      </c>
      <c r="U10" s="51" t="str">
        <f aca="false">IF($T10="Primary", "yes", "no")</f>
        <v>no</v>
      </c>
      <c r="V10" s="60" t="str">
        <f aca="false">IFERROR(VLOOKUP($N10,'nCino | BigQuery Type Lookup'!$A:$F,3,FALSE()),"(not found)")</f>
        <v>STRING</v>
      </c>
      <c r="W10" s="51" t="n">
        <f aca="false">IFERROR(VLOOKUP($N10,'nCino | BigQuery Type Lookup'!$A:$F,4,FALSE()),"(not found)")</f>
        <v>255</v>
      </c>
      <c r="X10" s="51" t="str">
        <f aca="false">IFERROR(VLOOKUP($N10,'nCino | BigQuery Type Lookup'!$A:$F,5,FALSE()),"(not found)")</f>
        <v>n/a</v>
      </c>
      <c r="Y10" s="51" t="str">
        <f aca="false">IFERROR(VLOOKUP($N10,'nCino | BigQuery Type Lookup'!$A:$F,6,FALSE()),"(not found)")</f>
        <v>n/a</v>
      </c>
      <c r="Z10" s="0" t="str">
        <f aca="false">IFERROR(VLOOKUP('nCino | Field Mappings'!$A10,'nCino | Object Info'!$A:$H,7,FALSE()),"(not found)")</f>
        <v>rskcsp_ds_cardholder_curated</v>
      </c>
      <c r="AA10" s="0" t="str">
        <f aca="false">D10</f>
        <v>CCS_Level_of_Control__c</v>
      </c>
      <c r="AB10" s="51" t="str">
        <f aca="false">H10</f>
        <v>n/a</v>
      </c>
      <c r="AC10" s="51" t="str">
        <f aca="false">I10</f>
        <v>yes</v>
      </c>
      <c r="AD10" s="60" t="str">
        <f aca="false">V10</f>
        <v>STRING</v>
      </c>
      <c r="AE10" s="51" t="n">
        <f aca="false">W10</f>
        <v>255</v>
      </c>
      <c r="AF10" s="51" t="str">
        <f aca="false">X10</f>
        <v>n/a</v>
      </c>
      <c r="AG10" s="51" t="str">
        <f aca="false">Y10</f>
        <v>n/a</v>
      </c>
      <c r="AH10" s="0" t="str">
        <f aca="false">IFERROR(VLOOKUP('nCino | Field Mappings'!$A10,'nCino | Object Info'!$A:$H,8,FALSE()),"(not found)")</f>
        <v>cardholder</v>
      </c>
      <c r="AI10" s="0" t="str">
        <f aca="false">IF(D10="","",IF(D10="CCS_Step_Frequency__c",SUBSTITUTE(LOWER(D10),"__c",""),_xlfn.IFNA(SUBSTITUTE(SUBSTITUTE(SUBSTITUTE(SUBSTITUTE(D10,"LLC_BI__",""),"CCS_",""),"__c",""),"cm_",""),D10)))</f>
        <v>Level_of_Control</v>
      </c>
      <c r="AJ10" s="51" t="str">
        <f aca="false">H10</f>
        <v>n/a</v>
      </c>
      <c r="AK10" s="51" t="str">
        <f aca="false">AC10</f>
        <v>yes</v>
      </c>
      <c r="AL10" s="60" t="str">
        <f aca="false">V10</f>
        <v>STRING</v>
      </c>
      <c r="AM10" s="51" t="n">
        <f aca="false">W10</f>
        <v>255</v>
      </c>
      <c r="AN10" s="51" t="str">
        <f aca="false">X10</f>
        <v>n/a</v>
      </c>
      <c r="AO10" s="51" t="str">
        <f aca="false">Y10</f>
        <v>n/a</v>
      </c>
      <c r="AP10" s="51" t="str">
        <f aca="false">IF(AL10="ARRAY", "CHECK MAX ELEMENTS", "n/a")</f>
        <v>n/a</v>
      </c>
    </row>
    <row r="11" customFormat="false" ht="14.25" hidden="false" customHeight="false" outlineLevel="0" collapsed="false">
      <c r="A11" s="61" t="s">
        <v>65</v>
      </c>
      <c r="B11" s="61" t="s">
        <v>66</v>
      </c>
      <c r="C11" s="61" t="s">
        <v>126</v>
      </c>
      <c r="D11" s="61" t="s">
        <v>68</v>
      </c>
      <c r="E11" s="61" t="s">
        <v>127</v>
      </c>
      <c r="F11" s="60" t="str">
        <f aca="false">IF(OR(ISERROR(VLOOKUP($C11,'DMW | F&amp;L Fields'!$L:$M, 1, FALSE())),IFERROR(INDEX('DMW | F&amp;L Fields'!$C:$C,MATCH($C11,'DMW | F&amp;L Fields'!$L:$L, 0)), "Y") ="Y"),"No", "Yes")</f>
        <v>Yes</v>
      </c>
      <c r="G11" s="61" t="str">
        <f aca="false">IFERROR(VLOOKUP($C11,'DMW | F&amp;L Fields'!$L:$M, 2, FALSE()),"(not found)")</f>
        <v>This field captures the limit (£) of the cardholder.</v>
      </c>
      <c r="H11" s="60" t="str">
        <f aca="false">IF(J11="Id", "Primary", IF(LEFT(J11, 9) ="reference", "Foreign", "n/a"))</f>
        <v>n/a</v>
      </c>
      <c r="I11" s="74" t="s">
        <v>97</v>
      </c>
      <c r="J11" s="61" t="s">
        <v>128</v>
      </c>
      <c r="K11" s="60" t="n">
        <v>0</v>
      </c>
      <c r="L11" s="60" t="n">
        <v>18</v>
      </c>
      <c r="M11" s="60" t="n">
        <v>0</v>
      </c>
      <c r="N11" s="60" t="str">
        <f aca="false">_xlfn.CONCAT(J11,"|",K11,"|",L11,"|",M11)</f>
        <v>currency|0|18|0</v>
      </c>
      <c r="O11" s="0" t="str">
        <f aca="false">IFERROR(VLOOKUP('nCino | Field Mappings'!$A11,'nCino | Object Info'!$A:$H,5,FALSE()),"(not found)")</f>
        <v>rskcsp_ds_cardholder</v>
      </c>
      <c r="P11" s="0" t="str">
        <f aca="false">D11</f>
        <v>CCS_Limit__c</v>
      </c>
      <c r="Q11" s="51" t="n">
        <f aca="false">IFERROR(VLOOKUP($N11,'nCino | BigQuery Type Lookup'!$A:$F,2,FALSE()),"(not found)")</f>
        <v>18</v>
      </c>
      <c r="R11" s="0" t="str">
        <f aca="false">IFERROR(VLOOKUP('nCino | Field Mappings'!$A11,'nCino | Object Info'!$A:$H,6,FALSE()),"(not found)")</f>
        <v>rskcsp_ds_cardholder_staging</v>
      </c>
      <c r="S11" s="0" t="str">
        <f aca="false">D11</f>
        <v>CCS_Limit__c</v>
      </c>
      <c r="T11" s="51" t="str">
        <f aca="false">H11</f>
        <v>n/a</v>
      </c>
      <c r="U11" s="51" t="str">
        <f aca="false">IF($T11="Primary", "yes", "no")</f>
        <v>no</v>
      </c>
      <c r="V11" s="60" t="str">
        <f aca="false">IFERROR(VLOOKUP($N11,'nCino | BigQuery Type Lookup'!$A:$F,3,FALSE()),"(not found)")</f>
        <v>INT64</v>
      </c>
      <c r="W11" s="51" t="str">
        <f aca="false">IFERROR(VLOOKUP($N11,'nCino | BigQuery Type Lookup'!$A:$F,4,FALSE()),"(not found)")</f>
        <v>n/a</v>
      </c>
      <c r="X11" s="51" t="str">
        <f aca="false">IFERROR(VLOOKUP($N11,'nCino | BigQuery Type Lookup'!$A:$F,5,FALSE()),"(not found)")</f>
        <v>n/a</v>
      </c>
      <c r="Y11" s="51" t="str">
        <f aca="false">IFERROR(VLOOKUP($N11,'nCino | BigQuery Type Lookup'!$A:$F,6,FALSE()),"(not found)")</f>
        <v>n/a</v>
      </c>
      <c r="Z11" s="0" t="str">
        <f aca="false">IFERROR(VLOOKUP('nCino | Field Mappings'!$A11,'nCino | Object Info'!$A:$H,7,FALSE()),"(not found)")</f>
        <v>rskcsp_ds_cardholder_curated</v>
      </c>
      <c r="AA11" s="0" t="str">
        <f aca="false">D11</f>
        <v>CCS_Limit__c</v>
      </c>
      <c r="AB11" s="51" t="str">
        <f aca="false">H11</f>
        <v>n/a</v>
      </c>
      <c r="AC11" s="51" t="str">
        <f aca="false">I11</f>
        <v>yes</v>
      </c>
      <c r="AD11" s="60" t="str">
        <f aca="false">V11</f>
        <v>INT64</v>
      </c>
      <c r="AE11" s="51" t="str">
        <f aca="false">W11</f>
        <v>n/a</v>
      </c>
      <c r="AF11" s="51" t="str">
        <f aca="false">X11</f>
        <v>n/a</v>
      </c>
      <c r="AG11" s="51" t="str">
        <f aca="false">Y11</f>
        <v>n/a</v>
      </c>
      <c r="AH11" s="0" t="str">
        <f aca="false">IFERROR(VLOOKUP('nCino | Field Mappings'!$A11,'nCino | Object Info'!$A:$H,8,FALSE()),"(not found)")</f>
        <v>cardholder</v>
      </c>
      <c r="AI11" s="0" t="str">
        <f aca="false">IF(D11="","",IF(D11="CCS_Step_Frequency__c",SUBSTITUTE(LOWER(D11),"__c",""),_xlfn.IFNA(SUBSTITUTE(SUBSTITUTE(SUBSTITUTE(SUBSTITUTE(D11,"LLC_BI__",""),"CCS_",""),"__c",""),"cm_",""),D11)))</f>
        <v>Limit</v>
      </c>
      <c r="AJ11" s="51" t="str">
        <f aca="false">H11</f>
        <v>n/a</v>
      </c>
      <c r="AK11" s="51" t="str">
        <f aca="false">AC11</f>
        <v>yes</v>
      </c>
      <c r="AL11" s="60" t="str">
        <f aca="false">V11</f>
        <v>INT64</v>
      </c>
      <c r="AM11" s="51" t="str">
        <f aca="false">W11</f>
        <v>n/a</v>
      </c>
      <c r="AN11" s="51" t="str">
        <f aca="false">X11</f>
        <v>n/a</v>
      </c>
      <c r="AO11" s="51" t="str">
        <f aca="false">Y11</f>
        <v>n/a</v>
      </c>
      <c r="AP11" s="51" t="str">
        <f aca="false">IF(AL11="ARRAY", "CHECK MAX ELEMENTS", "n/a")</f>
        <v>n/a</v>
      </c>
    </row>
    <row r="12" customFormat="false" ht="14.25" hidden="false" customHeight="false" outlineLevel="0" collapsed="false">
      <c r="A12" s="61" t="s">
        <v>65</v>
      </c>
      <c r="B12" s="61" t="s">
        <v>66</v>
      </c>
      <c r="C12" s="61" t="s">
        <v>129</v>
      </c>
      <c r="D12" s="61" t="s">
        <v>130</v>
      </c>
      <c r="E12" s="61" t="s">
        <v>131</v>
      </c>
      <c r="F12" s="60" t="str">
        <f aca="false">IF(OR(ISERROR(VLOOKUP($C12,'DMW | F&amp;L Fields'!$L:$M, 1, FALSE())),IFERROR(INDEX('DMW | F&amp;L Fields'!$C:$C,MATCH($C12,'DMW | F&amp;L Fields'!$L:$L, 0)), "Y") ="Y"),"No", "Yes")</f>
        <v>Yes</v>
      </c>
      <c r="G12" s="61" t="str">
        <f aca="false">IFERROR(VLOOKUP($C12,'DMW | F&amp;L Fields'!$L:$M, 2, FALSE()),"(not found)")</f>
        <v>This field catpures the mobile number of the cardholder.</v>
      </c>
      <c r="H12" s="60" t="str">
        <f aca="false">IF(J12="Id", "Primary", IF(LEFT(J12, 9) ="reference", "Foreign", "n/a"))</f>
        <v>n/a</v>
      </c>
      <c r="I12" s="74" t="s">
        <v>97</v>
      </c>
      <c r="J12" s="61" t="s">
        <v>132</v>
      </c>
      <c r="K12" s="60" t="n">
        <v>40</v>
      </c>
      <c r="L12" s="60" t="n">
        <v>0</v>
      </c>
      <c r="M12" s="60" t="n">
        <v>0</v>
      </c>
      <c r="N12" s="60" t="str">
        <f aca="false">_xlfn.CONCAT(J12,"|",K12,"|",L12,"|",M12)</f>
        <v>phone|40|0|0</v>
      </c>
      <c r="O12" s="0" t="str">
        <f aca="false">IFERROR(VLOOKUP('nCino | Field Mappings'!$A12,'nCino | Object Info'!$A:$H,5,FALSE()),"(not found)")</f>
        <v>rskcsp_ds_cardholder</v>
      </c>
      <c r="P12" s="0" t="str">
        <f aca="false">D12</f>
        <v>CCS_Mobile_Number__c</v>
      </c>
      <c r="Q12" s="51" t="n">
        <f aca="false">IFERROR(VLOOKUP($N12,'nCino | BigQuery Type Lookup'!$A:$F,2,FALSE()),"(not found)")</f>
        <v>40</v>
      </c>
      <c r="R12" s="0" t="str">
        <f aca="false">IFERROR(VLOOKUP('nCino | Field Mappings'!$A12,'nCino | Object Info'!$A:$H,6,FALSE()),"(not found)")</f>
        <v>rskcsp_ds_cardholder_staging</v>
      </c>
      <c r="S12" s="0" t="str">
        <f aca="false">D12</f>
        <v>CCS_Mobile_Number__c</v>
      </c>
      <c r="T12" s="51" t="str">
        <f aca="false">H12</f>
        <v>n/a</v>
      </c>
      <c r="U12" s="51" t="str">
        <f aca="false">IF($T12="Primary", "yes", "no")</f>
        <v>no</v>
      </c>
      <c r="V12" s="60" t="str">
        <f aca="false">IFERROR(VLOOKUP($N12,'nCino | BigQuery Type Lookup'!$A:$F,3,FALSE()),"(not found)")</f>
        <v>STRING</v>
      </c>
      <c r="W12" s="51" t="n">
        <f aca="false">IFERROR(VLOOKUP($N12,'nCino | BigQuery Type Lookup'!$A:$F,4,FALSE()),"(not found)")</f>
        <v>40</v>
      </c>
      <c r="X12" s="51" t="str">
        <f aca="false">IFERROR(VLOOKUP($N12,'nCino | BigQuery Type Lookup'!$A:$F,5,FALSE()),"(not found)")</f>
        <v>n/a</v>
      </c>
      <c r="Y12" s="51" t="str">
        <f aca="false">IFERROR(VLOOKUP($N12,'nCino | BigQuery Type Lookup'!$A:$F,6,FALSE()),"(not found)")</f>
        <v>n/a</v>
      </c>
      <c r="Z12" s="0" t="str">
        <f aca="false">IFERROR(VLOOKUP('nCino | Field Mappings'!$A12,'nCino | Object Info'!$A:$H,7,FALSE()),"(not found)")</f>
        <v>rskcsp_ds_cardholder_curated</v>
      </c>
      <c r="AA12" s="0" t="str">
        <f aca="false">D12</f>
        <v>CCS_Mobile_Number__c</v>
      </c>
      <c r="AB12" s="51" t="str">
        <f aca="false">H12</f>
        <v>n/a</v>
      </c>
      <c r="AC12" s="51" t="str">
        <f aca="false">I12</f>
        <v>yes</v>
      </c>
      <c r="AD12" s="60" t="str">
        <f aca="false">V12</f>
        <v>STRING</v>
      </c>
      <c r="AE12" s="51" t="n">
        <f aca="false">W12</f>
        <v>40</v>
      </c>
      <c r="AF12" s="51" t="str">
        <f aca="false">X12</f>
        <v>n/a</v>
      </c>
      <c r="AG12" s="51" t="str">
        <f aca="false">Y12</f>
        <v>n/a</v>
      </c>
      <c r="AH12" s="0" t="str">
        <f aca="false">IFERROR(VLOOKUP('nCino | Field Mappings'!$A12,'nCino | Object Info'!$A:$H,8,FALSE()),"(not found)")</f>
        <v>cardholder</v>
      </c>
      <c r="AI12" s="0" t="str">
        <f aca="false">IF(D12="","",IF(D12="CCS_Step_Frequency__c",SUBSTITUTE(LOWER(D12),"__c",""),_xlfn.IFNA(SUBSTITUTE(SUBSTITUTE(SUBSTITUTE(SUBSTITUTE(D12,"LLC_BI__",""),"CCS_",""),"__c",""),"cm_",""),D12)))</f>
        <v>Mobile_Number</v>
      </c>
      <c r="AJ12" s="51" t="str">
        <f aca="false">H12</f>
        <v>n/a</v>
      </c>
      <c r="AK12" s="51" t="str">
        <f aca="false">AC12</f>
        <v>yes</v>
      </c>
      <c r="AL12" s="60" t="str">
        <f aca="false">V12</f>
        <v>STRING</v>
      </c>
      <c r="AM12" s="51" t="n">
        <f aca="false">W12</f>
        <v>40</v>
      </c>
      <c r="AN12" s="51" t="str">
        <f aca="false">X12</f>
        <v>n/a</v>
      </c>
      <c r="AO12" s="51" t="str">
        <f aca="false">Y12</f>
        <v>n/a</v>
      </c>
      <c r="AP12" s="51" t="str">
        <f aca="false">IF(AL12="ARRAY", "CHECK MAX ELEMENTS", "n/a")</f>
        <v>n/a</v>
      </c>
    </row>
    <row r="13" customFormat="false" ht="14.25" hidden="false" customHeight="false" outlineLevel="0" collapsed="false">
      <c r="A13" s="61" t="s">
        <v>65</v>
      </c>
      <c r="B13" s="61" t="s">
        <v>66</v>
      </c>
      <c r="C13" s="61" t="s">
        <v>133</v>
      </c>
      <c r="D13" s="61" t="s">
        <v>134</v>
      </c>
      <c r="E13" s="61" t="s">
        <v>135</v>
      </c>
      <c r="F13" s="60" t="str">
        <f aca="false">IF(OR(ISERROR(VLOOKUP($C13,'DMW | F&amp;L Fields'!$L:$M, 1, FALSE())),IFERROR(INDEX('DMW | F&amp;L Fields'!$C:$C,MATCH($C13,'DMW | F&amp;L Fields'!$L:$L, 0)), "Y") ="Y"),"No", "Yes")</f>
        <v>Yes</v>
      </c>
      <c r="G13" s="61" t="n">
        <f aca="false">IFERROR(VLOOKUP($C13,'DMW | F&amp;L Fields'!$L:$M, 2, FALSE()),"(not found)")</f>
        <v>0</v>
      </c>
      <c r="H13" s="60" t="str">
        <f aca="false">IF(J13="Id", "Primary", IF(LEFT(J13, 9) ="reference", "Foreign", "n/a"))</f>
        <v>n/a</v>
      </c>
      <c r="I13" s="74" t="s">
        <v>97</v>
      </c>
      <c r="J13" s="61" t="s">
        <v>98</v>
      </c>
      <c r="K13" s="60" t="n">
        <v>0</v>
      </c>
      <c r="L13" s="60" t="n">
        <v>18</v>
      </c>
      <c r="M13" s="60" t="n">
        <v>0</v>
      </c>
      <c r="N13" s="60" t="str">
        <f aca="false">_xlfn.CONCAT(J13,"|",K13,"|",L13,"|",M13)</f>
        <v>double|0|18|0</v>
      </c>
      <c r="O13" s="0" t="str">
        <f aca="false">IFERROR(VLOOKUP('nCino | Field Mappings'!$A13,'nCino | Object Info'!$A:$H,5,FALSE()),"(not found)")</f>
        <v>rskcsp_ds_cardholder</v>
      </c>
      <c r="P13" s="0" t="str">
        <f aca="false">D13</f>
        <v>CCS_Number_of_Cards__c</v>
      </c>
      <c r="Q13" s="51" t="n">
        <f aca="false">IFERROR(VLOOKUP($N13,'nCino | BigQuery Type Lookup'!$A:$F,2,FALSE()),"(not found)")</f>
        <v>18</v>
      </c>
      <c r="R13" s="0" t="str">
        <f aca="false">IFERROR(VLOOKUP('nCino | Field Mappings'!$A13,'nCino | Object Info'!$A:$H,6,FALSE()),"(not found)")</f>
        <v>rskcsp_ds_cardholder_staging</v>
      </c>
      <c r="S13" s="0" t="str">
        <f aca="false">D13</f>
        <v>CCS_Number_of_Cards__c</v>
      </c>
      <c r="T13" s="51" t="str">
        <f aca="false">H13</f>
        <v>n/a</v>
      </c>
      <c r="U13" s="51" t="str">
        <f aca="false">IF($T13="Primary", "yes", "no")</f>
        <v>no</v>
      </c>
      <c r="V13" s="60" t="str">
        <f aca="false">IFERROR(VLOOKUP($N13,'nCino | BigQuery Type Lookup'!$A:$F,3,FALSE()),"(not found)")</f>
        <v>INT64</v>
      </c>
      <c r="W13" s="51" t="str">
        <f aca="false">IFERROR(VLOOKUP($N13,'nCino | BigQuery Type Lookup'!$A:$F,4,FALSE()),"(not found)")</f>
        <v>n/a</v>
      </c>
      <c r="X13" s="51" t="str">
        <f aca="false">IFERROR(VLOOKUP($N13,'nCino | BigQuery Type Lookup'!$A:$F,5,FALSE()),"(not found)")</f>
        <v>n/a</v>
      </c>
      <c r="Y13" s="51" t="str">
        <f aca="false">IFERROR(VLOOKUP($N13,'nCino | BigQuery Type Lookup'!$A:$F,6,FALSE()),"(not found)")</f>
        <v>n/a</v>
      </c>
      <c r="Z13" s="0" t="str">
        <f aca="false">IFERROR(VLOOKUP('nCino | Field Mappings'!$A13,'nCino | Object Info'!$A:$H,7,FALSE()),"(not found)")</f>
        <v>rskcsp_ds_cardholder_curated</v>
      </c>
      <c r="AA13" s="0" t="str">
        <f aca="false">D13</f>
        <v>CCS_Number_of_Cards__c</v>
      </c>
      <c r="AB13" s="51" t="str">
        <f aca="false">H13</f>
        <v>n/a</v>
      </c>
      <c r="AC13" s="51" t="str">
        <f aca="false">I13</f>
        <v>yes</v>
      </c>
      <c r="AD13" s="60" t="str">
        <f aca="false">V13</f>
        <v>INT64</v>
      </c>
      <c r="AE13" s="51" t="str">
        <f aca="false">W13</f>
        <v>n/a</v>
      </c>
      <c r="AF13" s="51" t="str">
        <f aca="false">X13</f>
        <v>n/a</v>
      </c>
      <c r="AG13" s="51" t="str">
        <f aca="false">Y13</f>
        <v>n/a</v>
      </c>
      <c r="AH13" s="0" t="str">
        <f aca="false">IFERROR(VLOOKUP('nCino | Field Mappings'!$A13,'nCino | Object Info'!$A:$H,8,FALSE()),"(not found)")</f>
        <v>cardholder</v>
      </c>
      <c r="AI13" s="0" t="str">
        <f aca="false">IF(D13="","",IF(D13="CCS_Step_Frequency__c",SUBSTITUTE(LOWER(D13),"__c",""),_xlfn.IFNA(SUBSTITUTE(SUBSTITUTE(SUBSTITUTE(SUBSTITUTE(D13,"LLC_BI__",""),"CCS_",""),"__c",""),"cm_",""),D13)))</f>
        <v>Number_of_Cards</v>
      </c>
      <c r="AJ13" s="51" t="str">
        <f aca="false">H13</f>
        <v>n/a</v>
      </c>
      <c r="AK13" s="51" t="str">
        <f aca="false">AC13</f>
        <v>yes</v>
      </c>
      <c r="AL13" s="60" t="str">
        <f aca="false">V13</f>
        <v>INT64</v>
      </c>
      <c r="AM13" s="51" t="str">
        <f aca="false">W13</f>
        <v>n/a</v>
      </c>
      <c r="AN13" s="51" t="str">
        <f aca="false">X13</f>
        <v>n/a</v>
      </c>
      <c r="AO13" s="51" t="str">
        <f aca="false">Y13</f>
        <v>n/a</v>
      </c>
      <c r="AP13" s="51" t="str">
        <f aca="false">IF(AL13="ARRAY", "CHECK MAX ELEMENTS", "n/a")</f>
        <v>n/a</v>
      </c>
    </row>
    <row r="14" customFormat="false" ht="14.25" hidden="false" customHeight="false" outlineLevel="0" collapsed="false">
      <c r="A14" s="61" t="s">
        <v>65</v>
      </c>
      <c r="B14" s="61" t="s">
        <v>66</v>
      </c>
      <c r="C14" s="61" t="s">
        <v>136</v>
      </c>
      <c r="D14" s="61" t="s">
        <v>137</v>
      </c>
      <c r="E14" s="61" t="s">
        <v>138</v>
      </c>
      <c r="F14" s="60" t="str">
        <f aca="false">IF(OR(ISERROR(VLOOKUP($C14,'DMW | F&amp;L Fields'!$L:$M, 1, FALSE())),IFERROR(INDEX('DMW | F&amp;L Fields'!$C:$C,MATCH($C14,'DMW | F&amp;L Fields'!$L:$L, 0)), "Y") ="Y"),"No", "Yes")</f>
        <v>Yes</v>
      </c>
      <c r="G14" s="61" t="str">
        <f aca="false">IFERROR(VLOOKUP($C14,'DMW | F&amp;L Fields'!$L:$M, 2, FALSE()),"(not found)")</f>
        <v>This field captures the title of the cardholder.</v>
      </c>
      <c r="H14" s="60" t="str">
        <f aca="false">IF(J14="Id", "Primary", IF(LEFT(J14, 9) ="reference", "Foreign", "n/a"))</f>
        <v>n/a</v>
      </c>
      <c r="I14" s="74" t="s">
        <v>97</v>
      </c>
      <c r="J14" s="61" t="s">
        <v>119</v>
      </c>
      <c r="K14" s="60" t="n">
        <v>255</v>
      </c>
      <c r="L14" s="60" t="n">
        <v>0</v>
      </c>
      <c r="M14" s="60" t="n">
        <v>0</v>
      </c>
      <c r="N14" s="60" t="str">
        <f aca="false">_xlfn.CONCAT(J14,"|",K14,"|",L14,"|",M14)</f>
        <v>picklist|255|0|0</v>
      </c>
      <c r="O14" s="0" t="str">
        <f aca="false">IFERROR(VLOOKUP('nCino | Field Mappings'!$A14,'nCino | Object Info'!$A:$H,5,FALSE()),"(not found)")</f>
        <v>rskcsp_ds_cardholder</v>
      </c>
      <c r="P14" s="0" t="str">
        <f aca="false">D14</f>
        <v>CCS_Title__c</v>
      </c>
      <c r="Q14" s="51" t="n">
        <f aca="false">IFERROR(VLOOKUP($N14,'nCino | BigQuery Type Lookup'!$A:$F,2,FALSE()),"(not found)")</f>
        <v>255</v>
      </c>
      <c r="R14" s="0" t="str">
        <f aca="false">IFERROR(VLOOKUP('nCino | Field Mappings'!$A14,'nCino | Object Info'!$A:$H,6,FALSE()),"(not found)")</f>
        <v>rskcsp_ds_cardholder_staging</v>
      </c>
      <c r="S14" s="0" t="str">
        <f aca="false">D14</f>
        <v>CCS_Title__c</v>
      </c>
      <c r="T14" s="51" t="str">
        <f aca="false">H14</f>
        <v>n/a</v>
      </c>
      <c r="U14" s="51" t="str">
        <f aca="false">IF($T14="Primary", "yes", "no")</f>
        <v>no</v>
      </c>
      <c r="V14" s="60" t="str">
        <f aca="false">IFERROR(VLOOKUP($N14,'nCino | BigQuery Type Lookup'!$A:$F,3,FALSE()),"(not found)")</f>
        <v>STRING</v>
      </c>
      <c r="W14" s="51" t="n">
        <f aca="false">IFERROR(VLOOKUP($N14,'nCino | BigQuery Type Lookup'!$A:$F,4,FALSE()),"(not found)")</f>
        <v>255</v>
      </c>
      <c r="X14" s="51" t="str">
        <f aca="false">IFERROR(VLOOKUP($N14,'nCino | BigQuery Type Lookup'!$A:$F,5,FALSE()),"(not found)")</f>
        <v>n/a</v>
      </c>
      <c r="Y14" s="51" t="str">
        <f aca="false">IFERROR(VLOOKUP($N14,'nCino | BigQuery Type Lookup'!$A:$F,6,FALSE()),"(not found)")</f>
        <v>n/a</v>
      </c>
      <c r="Z14" s="0" t="str">
        <f aca="false">IFERROR(VLOOKUP('nCino | Field Mappings'!$A14,'nCino | Object Info'!$A:$H,7,FALSE()),"(not found)")</f>
        <v>rskcsp_ds_cardholder_curated</v>
      </c>
      <c r="AA14" s="0" t="str">
        <f aca="false">D14</f>
        <v>CCS_Title__c</v>
      </c>
      <c r="AB14" s="51" t="str">
        <f aca="false">H14</f>
        <v>n/a</v>
      </c>
      <c r="AC14" s="51" t="str">
        <f aca="false">I14</f>
        <v>yes</v>
      </c>
      <c r="AD14" s="60" t="str">
        <f aca="false">V14</f>
        <v>STRING</v>
      </c>
      <c r="AE14" s="51" t="n">
        <f aca="false">W14</f>
        <v>255</v>
      </c>
      <c r="AF14" s="51" t="str">
        <f aca="false">X14</f>
        <v>n/a</v>
      </c>
      <c r="AG14" s="51" t="str">
        <f aca="false">Y14</f>
        <v>n/a</v>
      </c>
      <c r="AH14" s="0" t="str">
        <f aca="false">IFERROR(VLOOKUP('nCino | Field Mappings'!$A14,'nCino | Object Info'!$A:$H,8,FALSE()),"(not found)")</f>
        <v>cardholder</v>
      </c>
      <c r="AI14" s="0" t="str">
        <f aca="false">IF(D14="","",IF(D14="CCS_Step_Frequency__c",SUBSTITUTE(LOWER(D14),"__c",""),_xlfn.IFNA(SUBSTITUTE(SUBSTITUTE(SUBSTITUTE(SUBSTITUTE(D14,"LLC_BI__",""),"CCS_",""),"__c",""),"cm_",""),D14)))</f>
        <v>Title</v>
      </c>
      <c r="AJ14" s="51" t="str">
        <f aca="false">H14</f>
        <v>n/a</v>
      </c>
      <c r="AK14" s="51" t="str">
        <f aca="false">AC14</f>
        <v>yes</v>
      </c>
      <c r="AL14" s="60" t="str">
        <f aca="false">V14</f>
        <v>STRING</v>
      </c>
      <c r="AM14" s="51" t="n">
        <f aca="false">W14</f>
        <v>255</v>
      </c>
      <c r="AN14" s="51" t="str">
        <f aca="false">X14</f>
        <v>n/a</v>
      </c>
      <c r="AO14" s="51" t="str">
        <f aca="false">Y14</f>
        <v>n/a</v>
      </c>
      <c r="AP14" s="51" t="str">
        <f aca="false">IF(AL14="ARRAY", "CHECK MAX ELEMENTS", "n/a")</f>
        <v>n/a</v>
      </c>
    </row>
    <row r="15" customFormat="false" ht="14.25" hidden="false" customHeight="false" outlineLevel="0" collapsed="false">
      <c r="A15" s="61" t="s">
        <v>65</v>
      </c>
      <c r="B15" s="61" t="s">
        <v>66</v>
      </c>
      <c r="C15" s="61" t="s">
        <v>139</v>
      </c>
      <c r="D15" s="61" t="s">
        <v>140</v>
      </c>
      <c r="E15" s="61" t="s">
        <v>141</v>
      </c>
      <c r="F15" s="60" t="str">
        <f aca="false">IF(OR(ISERROR(VLOOKUP($C15,'DMW | F&amp;L Fields'!$L:$M, 1, FALSE())),IFERROR(INDEX('DMW | F&amp;L Fields'!$C:$C,MATCH($C15,'DMW | F&amp;L Fields'!$L:$L, 0)), "Y") ="Y"),"No", "Yes")</f>
        <v>No</v>
      </c>
      <c r="G15" s="61" t="str">
        <f aca="false">IFERROR(VLOOKUP($C15,'DMW | F&amp;L Fields'!$L:$M, 2, FALSE()),"(not found)")</f>
        <v>(not found)</v>
      </c>
      <c r="H15" s="60" t="str">
        <f aca="false">IF(J15="Id", "Primary", IF(LEFT(J15, 9) ="reference", "Foreign", "n/a"))</f>
        <v>Foreign</v>
      </c>
      <c r="I15" s="74" t="s">
        <v>97</v>
      </c>
      <c r="J15" s="61" t="s">
        <v>142</v>
      </c>
      <c r="K15" s="60" t="n">
        <v>18</v>
      </c>
      <c r="L15" s="60" t="n">
        <v>0</v>
      </c>
      <c r="M15" s="60" t="n">
        <v>0</v>
      </c>
      <c r="N15" s="60" t="str">
        <f aca="false">_xlfn.CONCAT(J15,"|",K15,"|",L15,"|",M15)</f>
        <v>reference(PartnerNetworkConnection)|18|0|0</v>
      </c>
      <c r="O15" s="0" t="str">
        <f aca="false">IFERROR(VLOOKUP('nCino | Field Mappings'!$A15,'nCino | Object Info'!$A:$H,5,FALSE()),"(not found)")</f>
        <v>rskcsp_ds_cardholder</v>
      </c>
      <c r="P15" s="0" t="str">
        <f aca="false">D15</f>
        <v>ConnectionReceivedId</v>
      </c>
      <c r="Q15" s="51" t="n">
        <f aca="false">IFERROR(VLOOKUP($N15,'nCino | BigQuery Type Lookup'!$A:$F,2,FALSE()),"(not found)")</f>
        <v>18</v>
      </c>
    </row>
    <row r="16" customFormat="false" ht="14.25" hidden="false" customHeight="false" outlineLevel="0" collapsed="false">
      <c r="A16" s="61" t="s">
        <v>65</v>
      </c>
      <c r="B16" s="61" t="s">
        <v>66</v>
      </c>
      <c r="C16" s="61" t="s">
        <v>143</v>
      </c>
      <c r="D16" s="61" t="s">
        <v>144</v>
      </c>
      <c r="E16" s="61" t="s">
        <v>145</v>
      </c>
      <c r="F16" s="60" t="str">
        <f aca="false">IF(OR(ISERROR(VLOOKUP($C16,'DMW | F&amp;L Fields'!$L:$M, 1, FALSE())),IFERROR(INDEX('DMW | F&amp;L Fields'!$C:$C,MATCH($C16,'DMW | F&amp;L Fields'!$L:$L, 0)), "Y") ="Y"),"No", "Yes")</f>
        <v>No</v>
      </c>
      <c r="G16" s="61" t="str">
        <f aca="false">IFERROR(VLOOKUP($C16,'DMW | F&amp;L Fields'!$L:$M, 2, FALSE()),"(not found)")</f>
        <v>(not found)</v>
      </c>
      <c r="H16" s="60" t="str">
        <f aca="false">IF(J16="Id", "Primary", IF(LEFT(J16, 9) ="reference", "Foreign", "n/a"))</f>
        <v>Foreign</v>
      </c>
      <c r="I16" s="74" t="s">
        <v>97</v>
      </c>
      <c r="J16" s="61" t="s">
        <v>142</v>
      </c>
      <c r="K16" s="60" t="n">
        <v>18</v>
      </c>
      <c r="L16" s="60" t="n">
        <v>0</v>
      </c>
      <c r="M16" s="60" t="n">
        <v>0</v>
      </c>
      <c r="N16" s="60" t="str">
        <f aca="false">_xlfn.CONCAT(J16,"|",K16,"|",L16,"|",M16)</f>
        <v>reference(PartnerNetworkConnection)|18|0|0</v>
      </c>
      <c r="O16" s="0" t="str">
        <f aca="false">IFERROR(VLOOKUP('nCino | Field Mappings'!$A16,'nCino | Object Info'!$A:$H,5,FALSE()),"(not found)")</f>
        <v>rskcsp_ds_cardholder</v>
      </c>
      <c r="P16" s="0" t="str">
        <f aca="false">D16</f>
        <v>ConnectionSentId</v>
      </c>
      <c r="Q16" s="51" t="n">
        <f aca="false">IFERROR(VLOOKUP($N16,'nCino | BigQuery Type Lookup'!$A:$F,2,FALSE()),"(not found)")</f>
        <v>18</v>
      </c>
    </row>
    <row r="17" customFormat="false" ht="14.25" hidden="false" customHeight="false" outlineLevel="0" collapsed="false">
      <c r="A17" s="61" t="s">
        <v>65</v>
      </c>
      <c r="B17" s="61" t="s">
        <v>66</v>
      </c>
      <c r="C17" s="61" t="s">
        <v>146</v>
      </c>
      <c r="D17" s="61" t="s">
        <v>147</v>
      </c>
      <c r="E17" s="61" t="s">
        <v>148</v>
      </c>
      <c r="F17" s="60" t="str">
        <f aca="false">IF(OR(ISERROR(VLOOKUP($C17,'DMW | F&amp;L Fields'!$L:$M, 1, FALSE())),IFERROR(INDEX('DMW | F&amp;L Fields'!$C:$C,MATCH($C17,'DMW | F&amp;L Fields'!$L:$L, 0)), "Y") ="Y"),"No", "Yes")</f>
        <v>Yes</v>
      </c>
      <c r="G17" s="61" t="str">
        <f aca="false">IFERROR(VLOOKUP($C17,'DMW | F&amp;L Fields'!$L:$M, 2, FALSE()),"(not found)")</f>
        <v>Record created by user.</v>
      </c>
      <c r="H17" s="60" t="str">
        <f aca="false">IF(J17="Id", "Primary", IF(LEFT(J17, 9) ="reference", "Foreign", "n/a"))</f>
        <v>Foreign</v>
      </c>
      <c r="I17" s="74" t="s">
        <v>110</v>
      </c>
      <c r="J17" s="61" t="s">
        <v>149</v>
      </c>
      <c r="K17" s="60" t="n">
        <v>18</v>
      </c>
      <c r="L17" s="60" t="n">
        <v>0</v>
      </c>
      <c r="M17" s="60" t="n">
        <v>0</v>
      </c>
      <c r="N17" s="60" t="str">
        <f aca="false">_xlfn.CONCAT(J17,"|",K17,"|",L17,"|",M17)</f>
        <v>reference(User)|18|0|0</v>
      </c>
      <c r="O17" s="0" t="str">
        <f aca="false">IFERROR(VLOOKUP('nCino | Field Mappings'!$A17,'nCino | Object Info'!$A:$H,5,FALSE()),"(not found)")</f>
        <v>rskcsp_ds_cardholder</v>
      </c>
      <c r="P17" s="0" t="str">
        <f aca="false">D17</f>
        <v>CreatedById</v>
      </c>
      <c r="Q17" s="51" t="n">
        <f aca="false">IFERROR(VLOOKUP($N17,'nCino | BigQuery Type Lookup'!$A:$F,2,FALSE()),"(not found)")</f>
        <v>18</v>
      </c>
      <c r="R17" s="0" t="str">
        <f aca="false">IFERROR(VLOOKUP('nCino | Field Mappings'!$A17,'nCino | Object Info'!$A:$H,6,FALSE()),"(not found)")</f>
        <v>rskcsp_ds_cardholder_staging</v>
      </c>
      <c r="S17" s="0" t="str">
        <f aca="false">D17</f>
        <v>CreatedById</v>
      </c>
      <c r="T17" s="51" t="str">
        <f aca="false">H17</f>
        <v>Foreign</v>
      </c>
      <c r="U17" s="51" t="str">
        <f aca="false">IF($T17="Primary", "yes", "no")</f>
        <v>no</v>
      </c>
      <c r="V17" s="60" t="str">
        <f aca="false">IFERROR(VLOOKUP($N17,'nCino | BigQuery Type Lookup'!$A:$F,3,FALSE()),"(not found)")</f>
        <v>STRING</v>
      </c>
      <c r="W17" s="51" t="n">
        <f aca="false">IFERROR(VLOOKUP($N17,'nCino | BigQuery Type Lookup'!$A:$F,4,FALSE()),"(not found)")</f>
        <v>18</v>
      </c>
      <c r="X17" s="51" t="str">
        <f aca="false">IFERROR(VLOOKUP($N17,'nCino | BigQuery Type Lookup'!$A:$F,5,FALSE()),"(not found)")</f>
        <v>n/a</v>
      </c>
      <c r="Y17" s="51" t="str">
        <f aca="false">IFERROR(VLOOKUP($N17,'nCino | BigQuery Type Lookup'!$A:$F,6,FALSE()),"(not found)")</f>
        <v>n/a</v>
      </c>
      <c r="Z17" s="0" t="str">
        <f aca="false">IFERROR(VLOOKUP('nCino | Field Mappings'!$A17,'nCino | Object Info'!$A:$H,7,FALSE()),"(not found)")</f>
        <v>rskcsp_ds_cardholder_curated</v>
      </c>
      <c r="AA17" s="0" t="str">
        <f aca="false">D17</f>
        <v>CreatedById</v>
      </c>
      <c r="AB17" s="51" t="str">
        <f aca="false">H17</f>
        <v>Foreign</v>
      </c>
      <c r="AC17" s="51" t="str">
        <f aca="false">I17</f>
        <v>no</v>
      </c>
      <c r="AD17" s="60" t="str">
        <f aca="false">V17</f>
        <v>STRING</v>
      </c>
      <c r="AE17" s="51" t="n">
        <f aca="false">W17</f>
        <v>18</v>
      </c>
      <c r="AF17" s="51" t="str">
        <f aca="false">X17</f>
        <v>n/a</v>
      </c>
      <c r="AG17" s="51" t="str">
        <f aca="false">Y17</f>
        <v>n/a</v>
      </c>
      <c r="AH17" s="0" t="str">
        <f aca="false">IFERROR(VLOOKUP('nCino | Field Mappings'!$A17,'nCino | Object Info'!$A:$H,8,FALSE()),"(not found)")</f>
        <v>cardholder</v>
      </c>
      <c r="AI17" s="0" t="str">
        <f aca="false">IF(D17="","",IF(D17="CCS_Step_Frequency__c",SUBSTITUTE(LOWER(D17),"__c",""),_xlfn.IFNA(SUBSTITUTE(SUBSTITUTE(SUBSTITUTE(SUBSTITUTE(D17,"LLC_BI__",""),"CCS_",""),"__c",""),"cm_",""),D17)))</f>
        <v>CreatedById</v>
      </c>
      <c r="AJ17" s="51" t="str">
        <f aca="false">H17</f>
        <v>Foreign</v>
      </c>
      <c r="AK17" s="51" t="str">
        <f aca="false">AC17</f>
        <v>no</v>
      </c>
      <c r="AL17" s="60" t="str">
        <f aca="false">V17</f>
        <v>STRING</v>
      </c>
      <c r="AM17" s="51" t="n">
        <f aca="false">W17</f>
        <v>18</v>
      </c>
      <c r="AN17" s="51" t="str">
        <f aca="false">X17</f>
        <v>n/a</v>
      </c>
      <c r="AO17" s="51" t="str">
        <f aca="false">Y17</f>
        <v>n/a</v>
      </c>
      <c r="AP17" s="51" t="str">
        <f aca="false">IF(AL17="ARRAY", "CHECK MAX ELEMENTS", "n/a")</f>
        <v>n/a</v>
      </c>
    </row>
    <row r="18" customFormat="false" ht="14.25" hidden="false" customHeight="false" outlineLevel="0" collapsed="false">
      <c r="A18" s="61" t="s">
        <v>65</v>
      </c>
      <c r="B18" s="61" t="s">
        <v>66</v>
      </c>
      <c r="C18" s="61" t="s">
        <v>150</v>
      </c>
      <c r="D18" s="61" t="s">
        <v>151</v>
      </c>
      <c r="E18" s="61" t="s">
        <v>152</v>
      </c>
      <c r="F18" s="60" t="str">
        <f aca="false">IF(OR(ISERROR(VLOOKUP($C18,'DMW | F&amp;L Fields'!$L:$M, 1, FALSE())),IFERROR(INDEX('DMW | F&amp;L Fields'!$C:$C,MATCH($C18,'DMW | F&amp;L Fields'!$L:$L, 0)), "Y") ="Y"),"No", "Yes")</f>
        <v>Yes</v>
      </c>
      <c r="G18" s="61" t="str">
        <f aca="false">IFERROR(VLOOKUP($C18,'DMW | F&amp;L Fields'!$L:$M, 2, FALSE()),"(not found)")</f>
        <v>Record created date.</v>
      </c>
      <c r="H18" s="60" t="str">
        <f aca="false">IF(J18="Id", "Primary", IF(LEFT(J18, 9) ="reference", "Foreign", "n/a"))</f>
        <v>n/a</v>
      </c>
      <c r="I18" s="74" t="s">
        <v>110</v>
      </c>
      <c r="J18" s="61" t="s">
        <v>153</v>
      </c>
      <c r="K18" s="60" t="n">
        <v>0</v>
      </c>
      <c r="L18" s="60" t="n">
        <v>0</v>
      </c>
      <c r="M18" s="60" t="n">
        <v>0</v>
      </c>
      <c r="N18" s="60" t="str">
        <f aca="false">_xlfn.CONCAT(J18,"|",K18,"|",L18,"|",M18)</f>
        <v>datetime|0|0|0</v>
      </c>
      <c r="O18" s="0" t="str">
        <f aca="false">IFERROR(VLOOKUP('nCino | Field Mappings'!$A18,'nCino | Object Info'!$A:$H,5,FALSE()),"(not found)")</f>
        <v>rskcsp_ds_cardholder</v>
      </c>
      <c r="P18" s="0" t="str">
        <f aca="false">D18</f>
        <v>CreatedDate</v>
      </c>
      <c r="Q18" s="51" t="n">
        <f aca="false">IFERROR(VLOOKUP($N18,'nCino | BigQuery Type Lookup'!$A:$F,2,FALSE()),"(not found)")</f>
        <v>14</v>
      </c>
      <c r="R18" s="0" t="str">
        <f aca="false">IFERROR(VLOOKUP('nCino | Field Mappings'!$A18,'nCino | Object Info'!$A:$H,6,FALSE()),"(not found)")</f>
        <v>rskcsp_ds_cardholder_staging</v>
      </c>
      <c r="S18" s="0" t="str">
        <f aca="false">D18</f>
        <v>CreatedDate</v>
      </c>
      <c r="T18" s="51" t="str">
        <f aca="false">H18</f>
        <v>n/a</v>
      </c>
      <c r="U18" s="51" t="str">
        <f aca="false">IF($T18="Primary", "yes", "no")</f>
        <v>no</v>
      </c>
      <c r="V18" s="60" t="str">
        <f aca="false">IFERROR(VLOOKUP($N18,'nCino | BigQuery Type Lookup'!$A:$F,3,FALSE()),"(not found)")</f>
        <v>DATETIME</v>
      </c>
      <c r="W18" s="51" t="str">
        <f aca="false">IFERROR(VLOOKUP($N18,'nCino | BigQuery Type Lookup'!$A:$F,4,FALSE()),"(not found)")</f>
        <v>n/a</v>
      </c>
      <c r="X18" s="51" t="str">
        <f aca="false">IFERROR(VLOOKUP($N18,'nCino | BigQuery Type Lookup'!$A:$F,5,FALSE()),"(not found)")</f>
        <v>n/a</v>
      </c>
      <c r="Y18" s="51" t="str">
        <f aca="false">IFERROR(VLOOKUP($N18,'nCino | BigQuery Type Lookup'!$A:$F,6,FALSE()),"(not found)")</f>
        <v>n/a</v>
      </c>
      <c r="Z18" s="0" t="str">
        <f aca="false">IFERROR(VLOOKUP('nCino | Field Mappings'!$A18,'nCino | Object Info'!$A:$H,7,FALSE()),"(not found)")</f>
        <v>rskcsp_ds_cardholder_curated</v>
      </c>
      <c r="AA18" s="0" t="str">
        <f aca="false">D18</f>
        <v>CreatedDate</v>
      </c>
      <c r="AB18" s="51" t="str">
        <f aca="false">H18</f>
        <v>n/a</v>
      </c>
      <c r="AC18" s="51" t="str">
        <f aca="false">I18</f>
        <v>no</v>
      </c>
      <c r="AD18" s="60" t="str">
        <f aca="false">V18</f>
        <v>DATETIME</v>
      </c>
      <c r="AE18" s="51" t="str">
        <f aca="false">W18</f>
        <v>n/a</v>
      </c>
      <c r="AF18" s="51" t="str">
        <f aca="false">X18</f>
        <v>n/a</v>
      </c>
      <c r="AG18" s="51" t="str">
        <f aca="false">Y18</f>
        <v>n/a</v>
      </c>
      <c r="AH18" s="0" t="str">
        <f aca="false">IFERROR(VLOOKUP('nCino | Field Mappings'!$A18,'nCino | Object Info'!$A:$H,8,FALSE()),"(not found)")</f>
        <v>cardholder</v>
      </c>
      <c r="AI18" s="0" t="str">
        <f aca="false">IF(D18="","",IF(D18="CCS_Step_Frequency__c",SUBSTITUTE(LOWER(D18),"__c",""),_xlfn.IFNA(SUBSTITUTE(SUBSTITUTE(SUBSTITUTE(SUBSTITUTE(D18,"LLC_BI__",""),"CCS_",""),"__c",""),"cm_",""),D18)))</f>
        <v>CreatedDate</v>
      </c>
      <c r="AJ18" s="51" t="str">
        <f aca="false">H18</f>
        <v>n/a</v>
      </c>
      <c r="AK18" s="51" t="str">
        <f aca="false">AC18</f>
        <v>no</v>
      </c>
      <c r="AL18" s="60" t="str">
        <f aca="false">V18</f>
        <v>DATETIME</v>
      </c>
      <c r="AM18" s="51" t="str">
        <f aca="false">W18</f>
        <v>n/a</v>
      </c>
      <c r="AN18" s="51" t="str">
        <f aca="false">X18</f>
        <v>n/a</v>
      </c>
      <c r="AO18" s="51" t="str">
        <f aca="false">Y18</f>
        <v>n/a</v>
      </c>
      <c r="AP18" s="51" t="str">
        <f aca="false">IF(AL18="ARRAY", "CHECK MAX ELEMENTS", "n/a")</f>
        <v>n/a</v>
      </c>
    </row>
    <row r="19" customFormat="false" ht="14.25" hidden="false" customHeight="false" outlineLevel="0" collapsed="false">
      <c r="A19" s="61" t="s">
        <v>65</v>
      </c>
      <c r="B19" s="61" t="s">
        <v>66</v>
      </c>
      <c r="C19" s="61" t="s">
        <v>154</v>
      </c>
      <c r="D19" s="61" t="s">
        <v>155</v>
      </c>
      <c r="E19" s="61" t="s">
        <v>156</v>
      </c>
      <c r="F19" s="60" t="str">
        <f aca="false">IF(OR(ISERROR(VLOOKUP($C19,'DMW | F&amp;L Fields'!$L:$M, 1, FALSE())),IFERROR(INDEX('DMW | F&amp;L Fields'!$C:$C,MATCH($C19,'DMW | F&amp;L Fields'!$L:$L, 0)), "Y") ="Y"),"No", "Yes")</f>
        <v>Yes</v>
      </c>
      <c r="G19" s="61" t="str">
        <f aca="false">IFERROR(VLOOKUP($C19,'DMW | F&amp;L Fields'!$L:$M, 2, FALSE()),"(not found)")</f>
        <v>This is a picklist field that allows the user to select the applicable currency (e.g. GBP, EU, etc.)</v>
      </c>
      <c r="H19" s="60" t="str">
        <f aca="false">IF(J19="Id", "Primary", IF(LEFT(J19, 9) ="reference", "Foreign", "n/a"))</f>
        <v>n/a</v>
      </c>
      <c r="I19" s="74" t="s">
        <v>97</v>
      </c>
      <c r="J19" s="61" t="s">
        <v>119</v>
      </c>
      <c r="K19" s="60" t="n">
        <v>3</v>
      </c>
      <c r="L19" s="60" t="n">
        <v>0</v>
      </c>
      <c r="M19" s="60" t="n">
        <v>0</v>
      </c>
      <c r="N19" s="60" t="str">
        <f aca="false">_xlfn.CONCAT(J19,"|",K19,"|",L19,"|",M19)</f>
        <v>picklist|3|0|0</v>
      </c>
      <c r="O19" s="0" t="str">
        <f aca="false">IFERROR(VLOOKUP('nCino | Field Mappings'!$A19,'nCino | Object Info'!$A:$H,5,FALSE()),"(not found)")</f>
        <v>rskcsp_ds_cardholder</v>
      </c>
      <c r="P19" s="0" t="str">
        <f aca="false">D19</f>
        <v>CurrencyIsoCode</v>
      </c>
      <c r="Q19" s="51" t="n">
        <f aca="false">IFERROR(VLOOKUP($N19,'nCino | BigQuery Type Lookup'!$A:$F,2,FALSE()),"(not found)")</f>
        <v>3</v>
      </c>
      <c r="R19" s="0" t="str">
        <f aca="false">IFERROR(VLOOKUP('nCino | Field Mappings'!$A19,'nCino | Object Info'!$A:$H,6,FALSE()),"(not found)")</f>
        <v>rskcsp_ds_cardholder_staging</v>
      </c>
      <c r="S19" s="0" t="str">
        <f aca="false">D19</f>
        <v>CurrencyIsoCode</v>
      </c>
      <c r="T19" s="51" t="str">
        <f aca="false">H19</f>
        <v>n/a</v>
      </c>
      <c r="U19" s="51" t="str">
        <f aca="false">IF($T19="Primary", "yes", "no")</f>
        <v>no</v>
      </c>
      <c r="V19" s="60" t="str">
        <f aca="false">IFERROR(VLOOKUP($N19,'nCino | BigQuery Type Lookup'!$A:$F,3,FALSE()),"(not found)")</f>
        <v>STRING</v>
      </c>
      <c r="W19" s="51" t="n">
        <f aca="false">IFERROR(VLOOKUP($N19,'nCino | BigQuery Type Lookup'!$A:$F,4,FALSE()),"(not found)")</f>
        <v>3</v>
      </c>
      <c r="X19" s="51" t="str">
        <f aca="false">IFERROR(VLOOKUP($N19,'nCino | BigQuery Type Lookup'!$A:$F,5,FALSE()),"(not found)")</f>
        <v>n/a</v>
      </c>
      <c r="Y19" s="51" t="str">
        <f aca="false">IFERROR(VLOOKUP($N19,'nCino | BigQuery Type Lookup'!$A:$F,6,FALSE()),"(not found)")</f>
        <v>n/a</v>
      </c>
      <c r="Z19" s="0" t="str">
        <f aca="false">IFERROR(VLOOKUP('nCino | Field Mappings'!$A19,'nCino | Object Info'!$A:$H,7,FALSE()),"(not found)")</f>
        <v>rskcsp_ds_cardholder_curated</v>
      </c>
      <c r="AA19" s="0" t="str">
        <f aca="false">D19</f>
        <v>CurrencyIsoCode</v>
      </c>
      <c r="AB19" s="51" t="str">
        <f aca="false">H19</f>
        <v>n/a</v>
      </c>
      <c r="AC19" s="51" t="str">
        <f aca="false">I19</f>
        <v>yes</v>
      </c>
      <c r="AD19" s="60" t="str">
        <f aca="false">V19</f>
        <v>STRING</v>
      </c>
      <c r="AE19" s="51" t="n">
        <f aca="false">W19</f>
        <v>3</v>
      </c>
      <c r="AF19" s="51" t="str">
        <f aca="false">X19</f>
        <v>n/a</v>
      </c>
      <c r="AG19" s="51" t="str">
        <f aca="false">Y19</f>
        <v>n/a</v>
      </c>
      <c r="AH19" s="0" t="str">
        <f aca="false">IFERROR(VLOOKUP('nCino | Field Mappings'!$A19,'nCino | Object Info'!$A:$H,8,FALSE()),"(not found)")</f>
        <v>cardholder</v>
      </c>
      <c r="AI19" s="0" t="str">
        <f aca="false">IF(D19="","",IF(D19="CCS_Step_Frequency__c",SUBSTITUTE(LOWER(D19),"__c",""),_xlfn.IFNA(SUBSTITUTE(SUBSTITUTE(SUBSTITUTE(SUBSTITUTE(D19,"LLC_BI__",""),"CCS_",""),"__c",""),"cm_",""),D19)))</f>
        <v>CurrencyIsoCode</v>
      </c>
      <c r="AJ19" s="51" t="str">
        <f aca="false">H19</f>
        <v>n/a</v>
      </c>
      <c r="AK19" s="51" t="str">
        <f aca="false">AC19</f>
        <v>yes</v>
      </c>
      <c r="AL19" s="60" t="str">
        <f aca="false">V19</f>
        <v>STRING</v>
      </c>
      <c r="AM19" s="51" t="n">
        <f aca="false">W19</f>
        <v>3</v>
      </c>
      <c r="AN19" s="51" t="str">
        <f aca="false">X19</f>
        <v>n/a</v>
      </c>
      <c r="AO19" s="51" t="str">
        <f aca="false">Y19</f>
        <v>n/a</v>
      </c>
      <c r="AP19" s="51" t="str">
        <f aca="false">IF(AL19="ARRAY", "CHECK MAX ELEMENTS", "n/a")</f>
        <v>n/a</v>
      </c>
    </row>
    <row r="20" customFormat="false" ht="14.25" hidden="false" customHeight="false" outlineLevel="0" collapsed="false">
      <c r="A20" s="61" t="s">
        <v>65</v>
      </c>
      <c r="B20" s="61" t="s">
        <v>66</v>
      </c>
      <c r="C20" s="61" t="s">
        <v>157</v>
      </c>
      <c r="D20" s="61" t="s">
        <v>158</v>
      </c>
      <c r="E20" s="61" t="s">
        <v>159</v>
      </c>
      <c r="F20" s="60" t="str">
        <f aca="false">IF(OR(ISERROR(VLOOKUP($C20,'DMW | F&amp;L Fields'!$L:$M, 1, FALSE())),IFERROR(INDEX('DMW | F&amp;L Fields'!$C:$C,MATCH($C20,'DMW | F&amp;L Fields'!$L:$L, 0)), "Y") ="Y"),"No", "Yes")</f>
        <v>Yes</v>
      </c>
      <c r="G20" s="61" t="str">
        <f aca="false">IFERROR(VLOOKUP($C20,'DMW | F&amp;L Fields'!$L:$M, 2, FALSE()),"(not found)")</f>
        <v>Id</v>
      </c>
      <c r="H20" s="60" t="str">
        <f aca="false">IF(J20="Id", "Primary", IF(LEFT(J20, 9) ="reference", "Foreign", "n/a"))</f>
        <v>Primary</v>
      </c>
      <c r="I20" s="74" t="s">
        <v>110</v>
      </c>
      <c r="J20" s="61" t="s">
        <v>160</v>
      </c>
      <c r="K20" s="60" t="n">
        <v>18</v>
      </c>
      <c r="L20" s="60" t="n">
        <v>0</v>
      </c>
      <c r="M20" s="60" t="n">
        <v>0</v>
      </c>
      <c r="N20" s="60" t="str">
        <f aca="false">_xlfn.CONCAT(J20,"|",K20,"|",L20,"|",M20)</f>
        <v>id|18|0|0</v>
      </c>
      <c r="O20" s="0" t="str">
        <f aca="false">IFERROR(VLOOKUP('nCino | Field Mappings'!$A20,'nCino | Object Info'!$A:$H,5,FALSE()),"(not found)")</f>
        <v>rskcsp_ds_cardholder</v>
      </c>
      <c r="P20" s="0" t="str">
        <f aca="false">D20</f>
        <v>Id</v>
      </c>
      <c r="Q20" s="51" t="n">
        <f aca="false">IFERROR(VLOOKUP($N20,'nCino | BigQuery Type Lookup'!$A:$F,2,FALSE()),"(not found)")</f>
        <v>18</v>
      </c>
      <c r="R20" s="0" t="str">
        <f aca="false">IFERROR(VLOOKUP('nCino | Field Mappings'!$A20,'nCino | Object Info'!$A:$H,6,FALSE()),"(not found)")</f>
        <v>rskcsp_ds_cardholder_staging</v>
      </c>
      <c r="S20" s="0" t="str">
        <f aca="false">D20</f>
        <v>Id</v>
      </c>
      <c r="T20" s="51" t="str">
        <f aca="false">H20</f>
        <v>Primary</v>
      </c>
      <c r="U20" s="51" t="str">
        <f aca="false">IF($T20="Primary", "yes", "no")</f>
        <v>yes</v>
      </c>
      <c r="V20" s="60" t="str">
        <f aca="false">IFERROR(VLOOKUP($N20,'nCino | BigQuery Type Lookup'!$A:$F,3,FALSE()),"(not found)")</f>
        <v>STRING</v>
      </c>
      <c r="W20" s="51" t="n">
        <f aca="false">IFERROR(VLOOKUP($N20,'nCino | BigQuery Type Lookup'!$A:$F,4,FALSE()),"(not found)")</f>
        <v>18</v>
      </c>
      <c r="X20" s="51" t="str">
        <f aca="false">IFERROR(VLOOKUP($N20,'nCino | BigQuery Type Lookup'!$A:$F,5,FALSE()),"(not found)")</f>
        <v>n/a</v>
      </c>
      <c r="Y20" s="51" t="str">
        <f aca="false">IFERROR(VLOOKUP($N20,'nCino | BigQuery Type Lookup'!$A:$F,6,FALSE()),"(not found)")</f>
        <v>n/a</v>
      </c>
      <c r="Z20" s="0" t="str">
        <f aca="false">IFERROR(VLOOKUP('nCino | Field Mappings'!$A20,'nCino | Object Info'!$A:$H,7,FALSE()),"(not found)")</f>
        <v>rskcsp_ds_cardholder_curated</v>
      </c>
      <c r="AA20" s="0" t="str">
        <f aca="false">D20</f>
        <v>Id</v>
      </c>
      <c r="AB20" s="51" t="str">
        <f aca="false">H20</f>
        <v>Primary</v>
      </c>
      <c r="AC20" s="51" t="str">
        <f aca="false">I20</f>
        <v>no</v>
      </c>
      <c r="AD20" s="60" t="str">
        <f aca="false">V20</f>
        <v>STRING</v>
      </c>
      <c r="AE20" s="51" t="n">
        <f aca="false">W20</f>
        <v>18</v>
      </c>
      <c r="AF20" s="51" t="str">
        <f aca="false">X20</f>
        <v>n/a</v>
      </c>
      <c r="AG20" s="51" t="str">
        <f aca="false">Y20</f>
        <v>n/a</v>
      </c>
      <c r="AH20" s="0" t="str">
        <f aca="false">IFERROR(VLOOKUP('nCino | Field Mappings'!$A20,'nCino | Object Info'!$A:$H,8,FALSE()),"(not found)")</f>
        <v>cardholder</v>
      </c>
      <c r="AI20" s="0" t="str">
        <f aca="false">IF(D20="","",IF(D20="CCS_Step_Frequency__c",SUBSTITUTE(LOWER(D20),"__c",""),_xlfn.IFNA(SUBSTITUTE(SUBSTITUTE(SUBSTITUTE(SUBSTITUTE(D20,"LLC_BI__",""),"CCS_",""),"__c",""),"cm_",""),D20)))</f>
        <v>Id</v>
      </c>
      <c r="AJ20" s="51" t="str">
        <f aca="false">H20</f>
        <v>Primary</v>
      </c>
      <c r="AK20" s="51" t="str">
        <f aca="false">AC20</f>
        <v>no</v>
      </c>
      <c r="AL20" s="60" t="str">
        <f aca="false">V20</f>
        <v>STRING</v>
      </c>
      <c r="AM20" s="51" t="n">
        <f aca="false">W20</f>
        <v>18</v>
      </c>
      <c r="AN20" s="51" t="str">
        <f aca="false">X20</f>
        <v>n/a</v>
      </c>
      <c r="AO20" s="51" t="str">
        <f aca="false">Y20</f>
        <v>n/a</v>
      </c>
      <c r="AP20" s="51" t="str">
        <f aca="false">IF(AL20="ARRAY", "CHECK MAX ELEMENTS", "n/a")</f>
        <v>n/a</v>
      </c>
    </row>
    <row r="21" customFormat="false" ht="14.25" hidden="false" customHeight="false" outlineLevel="0" collapsed="false">
      <c r="A21" s="61" t="s">
        <v>65</v>
      </c>
      <c r="B21" s="61" t="s">
        <v>66</v>
      </c>
      <c r="C21" s="61" t="s">
        <v>161</v>
      </c>
      <c r="D21" s="61" t="s">
        <v>162</v>
      </c>
      <c r="E21" s="61" t="s">
        <v>163</v>
      </c>
      <c r="F21" s="60" t="str">
        <f aca="false">IF(OR(ISERROR(VLOOKUP($C21,'DMW | F&amp;L Fields'!$L:$M, 1, FALSE())),IFERROR(INDEX('DMW | F&amp;L Fields'!$C:$C,MATCH($C21,'DMW | F&amp;L Fields'!$L:$L, 0)), "Y") ="Y"),"No", "Yes")</f>
        <v>No</v>
      </c>
      <c r="G21" s="61" t="str">
        <f aca="false">IFERROR(VLOOKUP($C21,'DMW | F&amp;L Fields'!$L:$M, 2, FALSE()),"(not found)")</f>
        <v>(not found)</v>
      </c>
      <c r="H21" s="60" t="str">
        <f aca="false">IF(J21="Id", "Primary", IF(LEFT(J21, 9) ="reference", "Foreign", "n/a"))</f>
        <v>n/a</v>
      </c>
      <c r="I21" s="74" t="s">
        <v>110</v>
      </c>
      <c r="J21" s="61" t="s">
        <v>164</v>
      </c>
      <c r="K21" s="60" t="n">
        <v>0</v>
      </c>
      <c r="L21" s="60" t="n">
        <v>0</v>
      </c>
      <c r="M21" s="60" t="n">
        <v>0</v>
      </c>
      <c r="N21" s="60" t="str">
        <f aca="false">_xlfn.CONCAT(J21,"|",K21,"|",L21,"|",M21)</f>
        <v>boolean|0|0|0</v>
      </c>
      <c r="O21" s="0" t="str">
        <f aca="false">IFERROR(VLOOKUP('nCino | Field Mappings'!$A21,'nCino | Object Info'!$A:$H,5,FALSE()),"(not found)")</f>
        <v>rskcsp_ds_cardholder</v>
      </c>
      <c r="P21" s="0" t="str">
        <f aca="false">D21</f>
        <v>IsDeleted</v>
      </c>
      <c r="Q21" s="51" t="n">
        <f aca="false">IFERROR(VLOOKUP($N21,'nCino | BigQuery Type Lookup'!$A:$F,2,FALSE()),"(not found)")</f>
        <v>1</v>
      </c>
    </row>
    <row r="22" customFormat="false" ht="14.25" hidden="false" customHeight="false" outlineLevel="0" collapsed="false">
      <c r="A22" s="61" t="s">
        <v>65</v>
      </c>
      <c r="B22" s="61" t="s">
        <v>66</v>
      </c>
      <c r="C22" s="61" t="s">
        <v>165</v>
      </c>
      <c r="D22" s="61" t="s">
        <v>166</v>
      </c>
      <c r="E22" s="61" t="s">
        <v>167</v>
      </c>
      <c r="F22" s="60" t="str">
        <f aca="false">IF(OR(ISERROR(VLOOKUP($C22,'DMW | F&amp;L Fields'!$L:$M, 1, FALSE())),IFERROR(INDEX('DMW | F&amp;L Fields'!$C:$C,MATCH($C22,'DMW | F&amp;L Fields'!$L:$L, 0)), "Y") ="Y"),"No", "Yes")</f>
        <v>No</v>
      </c>
      <c r="G22" s="61" t="str">
        <f aca="false">IFERROR(VLOOKUP($C22,'DMW | F&amp;L Fields'!$L:$M, 2, FALSE()),"(not found)")</f>
        <v>(not found)</v>
      </c>
      <c r="H22" s="60" t="str">
        <f aca="false">IF(J22="Id", "Primary", IF(LEFT(J22, 9) ="reference", "Foreign", "n/a"))</f>
        <v>n/a</v>
      </c>
      <c r="I22" s="74" t="s">
        <v>97</v>
      </c>
      <c r="J22" s="61" t="s">
        <v>102</v>
      </c>
      <c r="K22" s="60" t="n">
        <v>0</v>
      </c>
      <c r="L22" s="60" t="n">
        <v>0</v>
      </c>
      <c r="M22" s="60" t="n">
        <v>0</v>
      </c>
      <c r="N22" s="60" t="str">
        <f aca="false">_xlfn.CONCAT(J22,"|",K22,"|",L22,"|",M22)</f>
        <v>date|0|0|0</v>
      </c>
      <c r="O22" s="0" t="str">
        <f aca="false">IFERROR(VLOOKUP('nCino | Field Mappings'!$A22,'nCino | Object Info'!$A:$H,5,FALSE()),"(not found)")</f>
        <v>rskcsp_ds_cardholder</v>
      </c>
      <c r="P22" s="0" t="str">
        <f aca="false">D22</f>
        <v>LastActivityDate</v>
      </c>
      <c r="Q22" s="51" t="n">
        <f aca="false">IFERROR(VLOOKUP($N22,'nCino | BigQuery Type Lookup'!$A:$F,2,FALSE()),"(not found)")</f>
        <v>8</v>
      </c>
    </row>
    <row r="23" customFormat="false" ht="14.25" hidden="false" customHeight="false" outlineLevel="0" collapsed="false">
      <c r="A23" s="61" t="s">
        <v>65</v>
      </c>
      <c r="B23" s="61" t="s">
        <v>66</v>
      </c>
      <c r="C23" s="61" t="s">
        <v>168</v>
      </c>
      <c r="D23" s="61" t="s">
        <v>169</v>
      </c>
      <c r="E23" s="61" t="s">
        <v>170</v>
      </c>
      <c r="F23" s="60" t="str">
        <f aca="false">IF(OR(ISERROR(VLOOKUP($C23,'DMW | F&amp;L Fields'!$L:$M, 1, FALSE())),IFERROR(INDEX('DMW | F&amp;L Fields'!$C:$C,MATCH($C23,'DMW | F&amp;L Fields'!$L:$L, 0)), "Y") ="Y"),"No", "Yes")</f>
        <v>Yes</v>
      </c>
      <c r="G23" s="61" t="str">
        <f aca="false">IFERROR(VLOOKUP($C23,'DMW | F&amp;L Fields'!$L:$M, 2, FALSE()),"(not found)")</f>
        <v>Last modified by user.</v>
      </c>
      <c r="H23" s="60" t="str">
        <f aca="false">IF(J23="Id", "Primary", IF(LEFT(J23, 9) ="reference", "Foreign", "n/a"))</f>
        <v>Foreign</v>
      </c>
      <c r="I23" s="74" t="s">
        <v>110</v>
      </c>
      <c r="J23" s="61" t="s">
        <v>149</v>
      </c>
      <c r="K23" s="60" t="n">
        <v>18</v>
      </c>
      <c r="L23" s="60" t="n">
        <v>0</v>
      </c>
      <c r="M23" s="60" t="n">
        <v>0</v>
      </c>
      <c r="N23" s="60" t="str">
        <f aca="false">_xlfn.CONCAT(J23,"|",K23,"|",L23,"|",M23)</f>
        <v>reference(User)|18|0|0</v>
      </c>
      <c r="O23" s="0" t="str">
        <f aca="false">IFERROR(VLOOKUP('nCino | Field Mappings'!$A23,'nCino | Object Info'!$A:$H,5,FALSE()),"(not found)")</f>
        <v>rskcsp_ds_cardholder</v>
      </c>
      <c r="P23" s="0" t="str">
        <f aca="false">D23</f>
        <v>LastModifiedById</v>
      </c>
      <c r="Q23" s="51" t="n">
        <f aca="false">IFERROR(VLOOKUP($N23,'nCino | BigQuery Type Lookup'!$A:$F,2,FALSE()),"(not found)")</f>
        <v>18</v>
      </c>
      <c r="R23" s="0" t="str">
        <f aca="false">IFERROR(VLOOKUP('nCino | Field Mappings'!$A23,'nCino | Object Info'!$A:$H,6,FALSE()),"(not found)")</f>
        <v>rskcsp_ds_cardholder_staging</v>
      </c>
      <c r="S23" s="0" t="str">
        <f aca="false">D23</f>
        <v>LastModifiedById</v>
      </c>
      <c r="T23" s="51" t="str">
        <f aca="false">H23</f>
        <v>Foreign</v>
      </c>
      <c r="U23" s="51" t="str">
        <f aca="false">IF($T23="Primary", "yes", "no")</f>
        <v>no</v>
      </c>
      <c r="V23" s="60" t="str">
        <f aca="false">IFERROR(VLOOKUP($N23,'nCino | BigQuery Type Lookup'!$A:$F,3,FALSE()),"(not found)")</f>
        <v>STRING</v>
      </c>
      <c r="W23" s="51" t="n">
        <f aca="false">IFERROR(VLOOKUP($N23,'nCino | BigQuery Type Lookup'!$A:$F,4,FALSE()),"(not found)")</f>
        <v>18</v>
      </c>
      <c r="X23" s="51" t="str">
        <f aca="false">IFERROR(VLOOKUP($N23,'nCino | BigQuery Type Lookup'!$A:$F,5,FALSE()),"(not found)")</f>
        <v>n/a</v>
      </c>
      <c r="Y23" s="51" t="str">
        <f aca="false">IFERROR(VLOOKUP($N23,'nCino | BigQuery Type Lookup'!$A:$F,6,FALSE()),"(not found)")</f>
        <v>n/a</v>
      </c>
      <c r="Z23" s="0" t="str">
        <f aca="false">IFERROR(VLOOKUP('nCino | Field Mappings'!$A23,'nCino | Object Info'!$A:$H,7,FALSE()),"(not found)")</f>
        <v>rskcsp_ds_cardholder_curated</v>
      </c>
      <c r="AA23" s="0" t="str">
        <f aca="false">D23</f>
        <v>LastModifiedById</v>
      </c>
      <c r="AB23" s="51" t="str">
        <f aca="false">H23</f>
        <v>Foreign</v>
      </c>
      <c r="AC23" s="51" t="str">
        <f aca="false">I23</f>
        <v>no</v>
      </c>
      <c r="AD23" s="60" t="str">
        <f aca="false">V23</f>
        <v>STRING</v>
      </c>
      <c r="AE23" s="51" t="n">
        <f aca="false">W23</f>
        <v>18</v>
      </c>
      <c r="AF23" s="51" t="str">
        <f aca="false">X23</f>
        <v>n/a</v>
      </c>
      <c r="AG23" s="51" t="str">
        <f aca="false">Y23</f>
        <v>n/a</v>
      </c>
      <c r="AH23" s="0" t="str">
        <f aca="false">IFERROR(VLOOKUP('nCino | Field Mappings'!$A23,'nCino | Object Info'!$A:$H,8,FALSE()),"(not found)")</f>
        <v>cardholder</v>
      </c>
      <c r="AI23" s="0" t="str">
        <f aca="false">IF(D23="","",IF(D23="CCS_Step_Frequency__c",SUBSTITUTE(LOWER(D23),"__c",""),_xlfn.IFNA(SUBSTITUTE(SUBSTITUTE(SUBSTITUTE(SUBSTITUTE(D23,"LLC_BI__",""),"CCS_",""),"__c",""),"cm_",""),D23)))</f>
        <v>LastModifiedById</v>
      </c>
      <c r="AJ23" s="51" t="str">
        <f aca="false">H23</f>
        <v>Foreign</v>
      </c>
      <c r="AK23" s="51" t="str">
        <f aca="false">AC23</f>
        <v>no</v>
      </c>
      <c r="AL23" s="60" t="str">
        <f aca="false">V23</f>
        <v>STRING</v>
      </c>
      <c r="AM23" s="51" t="n">
        <f aca="false">W23</f>
        <v>18</v>
      </c>
      <c r="AN23" s="51" t="str">
        <f aca="false">X23</f>
        <v>n/a</v>
      </c>
      <c r="AO23" s="51" t="str">
        <f aca="false">Y23</f>
        <v>n/a</v>
      </c>
      <c r="AP23" s="51" t="str">
        <f aca="false">IF(AL23="ARRAY", "CHECK MAX ELEMENTS", "n/a")</f>
        <v>n/a</v>
      </c>
    </row>
    <row r="24" customFormat="false" ht="14.25" hidden="false" customHeight="false" outlineLevel="0" collapsed="false">
      <c r="A24" s="61" t="s">
        <v>65</v>
      </c>
      <c r="B24" s="61" t="s">
        <v>66</v>
      </c>
      <c r="C24" s="61" t="s">
        <v>171</v>
      </c>
      <c r="D24" s="61" t="s">
        <v>172</v>
      </c>
      <c r="E24" s="61" t="s">
        <v>173</v>
      </c>
      <c r="F24" s="60" t="str">
        <f aca="false">IF(OR(ISERROR(VLOOKUP($C24,'DMW | F&amp;L Fields'!$L:$M, 1, FALSE())),IFERROR(INDEX('DMW | F&amp;L Fields'!$C:$C,MATCH($C24,'DMW | F&amp;L Fields'!$L:$L, 0)), "Y") ="Y"),"No", "Yes")</f>
        <v>Yes</v>
      </c>
      <c r="G24" s="61" t="str">
        <f aca="false">IFERROR(VLOOKUP($C24,'DMW | F&amp;L Fields'!$L:$M, 2, FALSE()),"(not found)")</f>
        <v>Last modified date.</v>
      </c>
      <c r="H24" s="60" t="str">
        <f aca="false">IF(J24="Id", "Primary", IF(LEFT(J24, 9) ="reference", "Foreign", "n/a"))</f>
        <v>n/a</v>
      </c>
      <c r="I24" s="74" t="s">
        <v>110</v>
      </c>
      <c r="J24" s="61" t="s">
        <v>153</v>
      </c>
      <c r="K24" s="60" t="n">
        <v>0</v>
      </c>
      <c r="L24" s="60" t="n">
        <v>0</v>
      </c>
      <c r="M24" s="60" t="n">
        <v>0</v>
      </c>
      <c r="N24" s="60" t="str">
        <f aca="false">_xlfn.CONCAT(J24,"|",K24,"|",L24,"|",M24)</f>
        <v>datetime|0|0|0</v>
      </c>
      <c r="O24" s="0" t="str">
        <f aca="false">IFERROR(VLOOKUP('nCino | Field Mappings'!$A24,'nCino | Object Info'!$A:$H,5,FALSE()),"(not found)")</f>
        <v>rskcsp_ds_cardholder</v>
      </c>
      <c r="P24" s="0" t="str">
        <f aca="false">D24</f>
        <v>LastModifiedDate</v>
      </c>
      <c r="Q24" s="51" t="n">
        <f aca="false">IFERROR(VLOOKUP($N24,'nCino | BigQuery Type Lookup'!$A:$F,2,FALSE()),"(not found)")</f>
        <v>14</v>
      </c>
      <c r="R24" s="0" t="str">
        <f aca="false">IFERROR(VLOOKUP('nCino | Field Mappings'!$A24,'nCino | Object Info'!$A:$H,6,FALSE()),"(not found)")</f>
        <v>rskcsp_ds_cardholder_staging</v>
      </c>
      <c r="S24" s="0" t="str">
        <f aca="false">D24</f>
        <v>LastModifiedDate</v>
      </c>
      <c r="T24" s="51" t="str">
        <f aca="false">H24</f>
        <v>n/a</v>
      </c>
      <c r="U24" s="51" t="str">
        <f aca="false">IF($T24="Primary", "yes", "no")</f>
        <v>no</v>
      </c>
      <c r="V24" s="60" t="str">
        <f aca="false">IFERROR(VLOOKUP($N24,'nCino | BigQuery Type Lookup'!$A:$F,3,FALSE()),"(not found)")</f>
        <v>DATETIME</v>
      </c>
      <c r="W24" s="51" t="str">
        <f aca="false">IFERROR(VLOOKUP($N24,'nCino | BigQuery Type Lookup'!$A:$F,4,FALSE()),"(not found)")</f>
        <v>n/a</v>
      </c>
      <c r="X24" s="51" t="str">
        <f aca="false">IFERROR(VLOOKUP($N24,'nCino | BigQuery Type Lookup'!$A:$F,5,FALSE()),"(not found)")</f>
        <v>n/a</v>
      </c>
      <c r="Y24" s="51" t="str">
        <f aca="false">IFERROR(VLOOKUP($N24,'nCino | BigQuery Type Lookup'!$A:$F,6,FALSE()),"(not found)")</f>
        <v>n/a</v>
      </c>
      <c r="Z24" s="0" t="str">
        <f aca="false">IFERROR(VLOOKUP('nCino | Field Mappings'!$A24,'nCino | Object Info'!$A:$H,7,FALSE()),"(not found)")</f>
        <v>rskcsp_ds_cardholder_curated</v>
      </c>
      <c r="AA24" s="0" t="str">
        <f aca="false">D24</f>
        <v>LastModifiedDate</v>
      </c>
      <c r="AB24" s="51" t="str">
        <f aca="false">H24</f>
        <v>n/a</v>
      </c>
      <c r="AC24" s="51" t="str">
        <f aca="false">I24</f>
        <v>no</v>
      </c>
      <c r="AD24" s="60" t="str">
        <f aca="false">V24</f>
        <v>DATETIME</v>
      </c>
      <c r="AE24" s="51" t="str">
        <f aca="false">W24</f>
        <v>n/a</v>
      </c>
      <c r="AF24" s="51" t="str">
        <f aca="false">X24</f>
        <v>n/a</v>
      </c>
      <c r="AG24" s="51" t="str">
        <f aca="false">Y24</f>
        <v>n/a</v>
      </c>
      <c r="AH24" s="0" t="str">
        <f aca="false">IFERROR(VLOOKUP('nCino | Field Mappings'!$A24,'nCino | Object Info'!$A:$H,8,FALSE()),"(not found)")</f>
        <v>cardholder</v>
      </c>
      <c r="AI24" s="0" t="str">
        <f aca="false">IF(D24="","",IF(D24="CCS_Step_Frequency__c",SUBSTITUTE(LOWER(D24),"__c",""),_xlfn.IFNA(SUBSTITUTE(SUBSTITUTE(SUBSTITUTE(SUBSTITUTE(D24,"LLC_BI__",""),"CCS_",""),"__c",""),"cm_",""),D24)))</f>
        <v>LastModifiedDate</v>
      </c>
      <c r="AJ24" s="51" t="str">
        <f aca="false">H24</f>
        <v>n/a</v>
      </c>
      <c r="AK24" s="51" t="str">
        <f aca="false">AC24</f>
        <v>no</v>
      </c>
      <c r="AL24" s="60" t="str">
        <f aca="false">V24</f>
        <v>DATETIME</v>
      </c>
      <c r="AM24" s="51" t="str">
        <f aca="false">W24</f>
        <v>n/a</v>
      </c>
      <c r="AN24" s="51" t="str">
        <f aca="false">X24</f>
        <v>n/a</v>
      </c>
      <c r="AO24" s="51" t="str">
        <f aca="false">Y24</f>
        <v>n/a</v>
      </c>
      <c r="AP24" s="51" t="str">
        <f aca="false">IF(AL24="ARRAY", "CHECK MAX ELEMENTS", "n/a")</f>
        <v>n/a</v>
      </c>
    </row>
    <row r="25" customFormat="false" ht="14.25" hidden="false" customHeight="false" outlineLevel="0" collapsed="false">
      <c r="A25" s="61" t="s">
        <v>65</v>
      </c>
      <c r="B25" s="61" t="s">
        <v>66</v>
      </c>
      <c r="C25" s="61" t="s">
        <v>174</v>
      </c>
      <c r="D25" s="61" t="s">
        <v>175</v>
      </c>
      <c r="E25" s="61" t="s">
        <v>176</v>
      </c>
      <c r="F25" s="60" t="str">
        <f aca="false">IF(OR(ISERROR(VLOOKUP($C25,'DMW | F&amp;L Fields'!$L:$M, 1, FALSE())),IFERROR(INDEX('DMW | F&amp;L Fields'!$C:$C,MATCH($C25,'DMW | F&amp;L Fields'!$L:$L, 0)), "Y") ="Y"),"No", "Yes")</f>
        <v>No</v>
      </c>
      <c r="G25" s="61" t="str">
        <f aca="false">IFERROR(VLOOKUP($C25,'DMW | F&amp;L Fields'!$L:$M, 2, FALSE()),"(not found)")</f>
        <v>(not found)</v>
      </c>
      <c r="H25" s="60" t="str">
        <f aca="false">IF(J25="Id", "Primary", IF(LEFT(J25, 9) ="reference", "Foreign", "n/a"))</f>
        <v>n/a</v>
      </c>
      <c r="I25" s="74" t="s">
        <v>97</v>
      </c>
      <c r="J25" s="61" t="s">
        <v>153</v>
      </c>
      <c r="K25" s="60" t="n">
        <v>0</v>
      </c>
      <c r="L25" s="60" t="n">
        <v>0</v>
      </c>
      <c r="M25" s="60" t="n">
        <v>0</v>
      </c>
      <c r="N25" s="60" t="str">
        <f aca="false">_xlfn.CONCAT(J25,"|",K25,"|",L25,"|",M25)</f>
        <v>datetime|0|0|0</v>
      </c>
      <c r="O25" s="0" t="str">
        <f aca="false">IFERROR(VLOOKUP('nCino | Field Mappings'!$A25,'nCino | Object Info'!$A:$H,5,FALSE()),"(not found)")</f>
        <v>rskcsp_ds_cardholder</v>
      </c>
      <c r="P25" s="0" t="str">
        <f aca="false">D25</f>
        <v>LastReferencedDate</v>
      </c>
      <c r="Q25" s="51" t="n">
        <f aca="false">IFERROR(VLOOKUP($N25,'nCino | BigQuery Type Lookup'!$A:$F,2,FALSE()),"(not found)")</f>
        <v>14</v>
      </c>
    </row>
    <row r="26" customFormat="false" ht="14.25" hidden="false" customHeight="false" outlineLevel="0" collapsed="false">
      <c r="A26" s="61" t="s">
        <v>65</v>
      </c>
      <c r="B26" s="61" t="s">
        <v>66</v>
      </c>
      <c r="C26" s="61" t="s">
        <v>177</v>
      </c>
      <c r="D26" s="61" t="s">
        <v>178</v>
      </c>
      <c r="E26" s="61" t="s">
        <v>179</v>
      </c>
      <c r="F26" s="60" t="str">
        <f aca="false">IF(OR(ISERROR(VLOOKUP($C26,'DMW | F&amp;L Fields'!$L:$M, 1, FALSE())),IFERROR(INDEX('DMW | F&amp;L Fields'!$C:$C,MATCH($C26,'DMW | F&amp;L Fields'!$L:$L, 0)), "Y") ="Y"),"No", "Yes")</f>
        <v>No</v>
      </c>
      <c r="G26" s="61" t="str">
        <f aca="false">IFERROR(VLOOKUP($C26,'DMW | F&amp;L Fields'!$L:$M, 2, FALSE()),"(not found)")</f>
        <v>(not found)</v>
      </c>
      <c r="H26" s="60" t="str">
        <f aca="false">IF(J26="Id", "Primary", IF(LEFT(J26, 9) ="reference", "Foreign", "n/a"))</f>
        <v>n/a</v>
      </c>
      <c r="I26" s="74" t="s">
        <v>97</v>
      </c>
      <c r="J26" s="61" t="s">
        <v>153</v>
      </c>
      <c r="K26" s="60" t="n">
        <v>0</v>
      </c>
      <c r="L26" s="60" t="n">
        <v>0</v>
      </c>
      <c r="M26" s="60" t="n">
        <v>0</v>
      </c>
      <c r="N26" s="60" t="str">
        <f aca="false">_xlfn.CONCAT(J26,"|",K26,"|",L26,"|",M26)</f>
        <v>datetime|0|0|0</v>
      </c>
      <c r="O26" s="0" t="str">
        <f aca="false">IFERROR(VLOOKUP('nCino | Field Mappings'!$A26,'nCino | Object Info'!$A:$H,5,FALSE()),"(not found)")</f>
        <v>rskcsp_ds_cardholder</v>
      </c>
      <c r="P26" s="0" t="str">
        <f aca="false">D26</f>
        <v>LastViewedDate</v>
      </c>
      <c r="Q26" s="51" t="n">
        <f aca="false">IFERROR(VLOOKUP($N26,'nCino | BigQuery Type Lookup'!$A:$F,2,FALSE()),"(not found)")</f>
        <v>14</v>
      </c>
    </row>
    <row r="27" customFormat="false" ht="14.25" hidden="false" customHeight="false" outlineLevel="0" collapsed="false">
      <c r="A27" s="61" t="s">
        <v>65</v>
      </c>
      <c r="B27" s="61" t="s">
        <v>66</v>
      </c>
      <c r="C27" s="61" t="s">
        <v>180</v>
      </c>
      <c r="D27" s="61" t="s">
        <v>2</v>
      </c>
      <c r="E27" s="61" t="s">
        <v>114</v>
      </c>
      <c r="F27" s="60" t="str">
        <f aca="false">IF(OR(ISERROR(VLOOKUP($C27,'DMW | F&amp;L Fields'!$L:$M, 1, FALSE())),IFERROR(INDEX('DMW | F&amp;L Fields'!$C:$C,MATCH($C27,'DMW | F&amp;L Fields'!$L:$L, 0)), "Y") ="Y"),"No", "Yes")</f>
        <v>Yes</v>
      </c>
      <c r="G27" s="61" t="str">
        <f aca="false">IFERROR(VLOOKUP($C27,'DMW | F&amp;L Fields'!$L:$M, 2, FALSE()),"(not found)")</f>
        <v>Auto number</v>
      </c>
      <c r="H27" s="60" t="str">
        <f aca="false">IF(J27="Id", "Primary", IF(LEFT(J27, 9) ="reference", "Foreign", "n/a"))</f>
        <v>n/a</v>
      </c>
      <c r="I27" s="74" t="s">
        <v>110</v>
      </c>
      <c r="J27" s="61" t="s">
        <v>115</v>
      </c>
      <c r="K27" s="60" t="n">
        <v>80</v>
      </c>
      <c r="L27" s="60" t="n">
        <v>0</v>
      </c>
      <c r="M27" s="60" t="n">
        <v>0</v>
      </c>
      <c r="N27" s="60" t="str">
        <f aca="false">_xlfn.CONCAT(J27,"|",K27,"|",L27,"|",M27)</f>
        <v>string|80|0|0</v>
      </c>
      <c r="O27" s="0" t="str">
        <f aca="false">IFERROR(VLOOKUP('nCino | Field Mappings'!$A27,'nCino | Object Info'!$A:$H,5,FALSE()),"(not found)")</f>
        <v>rskcsp_ds_cardholder</v>
      </c>
      <c r="P27" s="0" t="str">
        <f aca="false">D27</f>
        <v>Name</v>
      </c>
      <c r="Q27" s="51" t="n">
        <f aca="false">IFERROR(VLOOKUP($N27,'nCino | BigQuery Type Lookup'!$A:$F,2,FALSE()),"(not found)")</f>
        <v>80</v>
      </c>
      <c r="R27" s="0" t="str">
        <f aca="false">IFERROR(VLOOKUP('nCino | Field Mappings'!$A27,'nCino | Object Info'!$A:$H,6,FALSE()),"(not found)")</f>
        <v>rskcsp_ds_cardholder_staging</v>
      </c>
      <c r="S27" s="0" t="str">
        <f aca="false">D27</f>
        <v>Name</v>
      </c>
      <c r="T27" s="51" t="str">
        <f aca="false">H27</f>
        <v>n/a</v>
      </c>
      <c r="U27" s="51" t="str">
        <f aca="false">IF($T27="Primary", "yes", "no")</f>
        <v>no</v>
      </c>
      <c r="V27" s="60" t="str">
        <f aca="false">IFERROR(VLOOKUP($N27,'nCino | BigQuery Type Lookup'!$A:$F,3,FALSE()),"(not found)")</f>
        <v>STRING</v>
      </c>
      <c r="W27" s="51" t="n">
        <f aca="false">IFERROR(VLOOKUP($N27,'nCino | BigQuery Type Lookup'!$A:$F,4,FALSE()),"(not found)")</f>
        <v>80</v>
      </c>
      <c r="X27" s="51" t="str">
        <f aca="false">IFERROR(VLOOKUP($N27,'nCino | BigQuery Type Lookup'!$A:$F,5,FALSE()),"(not found)")</f>
        <v>n/a</v>
      </c>
      <c r="Y27" s="51" t="str">
        <f aca="false">IFERROR(VLOOKUP($N27,'nCino | BigQuery Type Lookup'!$A:$F,6,FALSE()),"(not found)")</f>
        <v>n/a</v>
      </c>
      <c r="Z27" s="0" t="str">
        <f aca="false">IFERROR(VLOOKUP('nCino | Field Mappings'!$A27,'nCino | Object Info'!$A:$H,7,FALSE()),"(not found)")</f>
        <v>rskcsp_ds_cardholder_curated</v>
      </c>
      <c r="AA27" s="0" t="str">
        <f aca="false">D27</f>
        <v>Name</v>
      </c>
      <c r="AB27" s="51" t="str">
        <f aca="false">H27</f>
        <v>n/a</v>
      </c>
      <c r="AC27" s="51" t="str">
        <f aca="false">I27</f>
        <v>no</v>
      </c>
      <c r="AD27" s="60" t="str">
        <f aca="false">V27</f>
        <v>STRING</v>
      </c>
      <c r="AE27" s="51" t="n">
        <f aca="false">W27</f>
        <v>80</v>
      </c>
      <c r="AF27" s="51" t="str">
        <f aca="false">X27</f>
        <v>n/a</v>
      </c>
      <c r="AG27" s="51" t="str">
        <f aca="false">Y27</f>
        <v>n/a</v>
      </c>
      <c r="AH27" s="0" t="str">
        <f aca="false">IFERROR(VLOOKUP('nCino | Field Mappings'!$A27,'nCino | Object Info'!$A:$H,8,FALSE()),"(not found)")</f>
        <v>cardholder</v>
      </c>
      <c r="AI27" s="0" t="str">
        <f aca="false">IF(D27="","",IF(D27="CCS_Step_Frequency__c",SUBSTITUTE(LOWER(D27),"__c",""),_xlfn.IFNA(SUBSTITUTE(SUBSTITUTE(SUBSTITUTE(SUBSTITUTE(D27,"LLC_BI__",""),"CCS_",""),"__c",""),"cm_",""),D27)))</f>
        <v>Name</v>
      </c>
      <c r="AJ27" s="51" t="str">
        <f aca="false">H27</f>
        <v>n/a</v>
      </c>
      <c r="AK27" s="51" t="str">
        <f aca="false">AC27</f>
        <v>no</v>
      </c>
      <c r="AL27" s="60" t="str">
        <f aca="false">V27</f>
        <v>STRING</v>
      </c>
      <c r="AM27" s="51" t="n">
        <f aca="false">W27</f>
        <v>80</v>
      </c>
      <c r="AN27" s="51" t="str">
        <f aca="false">X27</f>
        <v>n/a</v>
      </c>
      <c r="AO27" s="51" t="str">
        <f aca="false">Y27</f>
        <v>n/a</v>
      </c>
      <c r="AP27" s="51" t="str">
        <f aca="false">IF(AL27="ARRAY", "CHECK MAX ELEMENTS", "n/a")</f>
        <v>n/a</v>
      </c>
    </row>
    <row r="28" customFormat="false" ht="14.25" hidden="false" customHeight="false" outlineLevel="0" collapsed="false">
      <c r="A28" s="61" t="s">
        <v>65</v>
      </c>
      <c r="B28" s="61" t="s">
        <v>66</v>
      </c>
      <c r="C28" s="61" t="s">
        <v>181</v>
      </c>
      <c r="D28" s="61" t="s">
        <v>182</v>
      </c>
      <c r="E28" s="61" t="s">
        <v>183</v>
      </c>
      <c r="F28" s="60" t="str">
        <f aca="false">IF(OR(ISERROR(VLOOKUP($C28,'DMW | F&amp;L Fields'!$L:$M, 1, FALSE())),IFERROR(INDEX('DMW | F&amp;L Fields'!$C:$C,MATCH($C28,'DMW | F&amp;L Fields'!$L:$L, 0)), "Y") ="Y"),"No", "Yes")</f>
        <v>No</v>
      </c>
      <c r="G28" s="61" t="str">
        <f aca="false">IFERROR(VLOOKUP($C28,'DMW | F&amp;L Fields'!$L:$M, 2, FALSE()),"(not found)")</f>
        <v>(not found)</v>
      </c>
      <c r="H28" s="60" t="str">
        <f aca="false">IF(J28="Id", "Primary", IF(LEFT(J28, 9) ="reference", "Foreign", "n/a"))</f>
        <v>n/a</v>
      </c>
      <c r="I28" s="74" t="s">
        <v>110</v>
      </c>
      <c r="J28" s="61" t="s">
        <v>153</v>
      </c>
      <c r="K28" s="60" t="n">
        <v>0</v>
      </c>
      <c r="L28" s="60" t="n">
        <v>0</v>
      </c>
      <c r="M28" s="60" t="n">
        <v>0</v>
      </c>
      <c r="N28" s="60" t="str">
        <f aca="false">_xlfn.CONCAT(J28,"|",K28,"|",L28,"|",M28)</f>
        <v>datetime|0|0|0</v>
      </c>
      <c r="O28" s="0" t="str">
        <f aca="false">IFERROR(VLOOKUP('nCino | Field Mappings'!$A28,'nCino | Object Info'!$A:$H,5,FALSE()),"(not found)")</f>
        <v>rskcsp_ds_cardholder</v>
      </c>
      <c r="P28" s="0" t="str">
        <f aca="false">D28</f>
        <v>SystemModstamp</v>
      </c>
      <c r="Q28" s="51" t="n">
        <f aca="false">IFERROR(VLOOKUP($N28,'nCino | BigQuery Type Lookup'!$A:$F,2,FALSE()),"(not found)")</f>
        <v>14</v>
      </c>
    </row>
    <row r="29" customFormat="false" ht="14.25" hidden="false" customHeight="false" outlineLevel="0" collapsed="false">
      <c r="A29" s="61" t="s">
        <v>68</v>
      </c>
      <c r="B29" s="61" t="s">
        <v>69</v>
      </c>
      <c r="C29" s="61" t="s">
        <v>184</v>
      </c>
      <c r="D29" s="61" t="s">
        <v>185</v>
      </c>
      <c r="E29" s="61" t="s">
        <v>186</v>
      </c>
      <c r="F29" s="60" t="str">
        <f aca="false">IF(OR(ISERROR(VLOOKUP($C29,'DMW | F&amp;L Fields'!$L:$M, 1, FALSE())),IFERROR(INDEX('DMW | F&amp;L Fields'!$C:$C,MATCH($C29,'DMW | F&amp;L Fields'!$L:$L, 0)), "Y") ="Y"),"No", "Yes")</f>
        <v>Yes</v>
      </c>
      <c r="G29" s="61" t="n">
        <f aca="false">IFERROR(VLOOKUP($C29,'DMW | F&amp;L Fields'!$L:$M, 2, FALSE()),"(not found)")</f>
        <v>0</v>
      </c>
      <c r="H29" s="60" t="str">
        <f aca="false">IF(J29="Id", "Primary", IF(LEFT(J29, 9) ="reference", "Foreign", "n/a"))</f>
        <v>n/a</v>
      </c>
      <c r="I29" s="74" t="s">
        <v>97</v>
      </c>
      <c r="J29" s="61" t="s">
        <v>128</v>
      </c>
      <c r="K29" s="60" t="n">
        <v>0</v>
      </c>
      <c r="L29" s="60" t="n">
        <v>18</v>
      </c>
      <c r="M29" s="60" t="n">
        <v>2</v>
      </c>
      <c r="N29" s="60" t="str">
        <f aca="false">_xlfn.CONCAT(J29,"|",K29,"|",L29,"|",M29)</f>
        <v>currency|0|18|2</v>
      </c>
      <c r="O29" s="0" t="str">
        <f aca="false">IFERROR(VLOOKUP('nCino | Field Mappings'!$A29,'nCino | Object Info'!$A:$H,5,FALSE()),"(not found)")</f>
        <v>rskcsp_ds_limit</v>
      </c>
      <c r="P29" s="0" t="str">
        <f aca="false">D29</f>
        <v>CCS_Amount__c</v>
      </c>
      <c r="Q29" s="51" t="n">
        <f aca="false">IFERROR(VLOOKUP($N29,'nCino | BigQuery Type Lookup'!$A:$F,2,FALSE()),"(not found)")</f>
        <v>21</v>
      </c>
      <c r="R29" s="0" t="str">
        <f aca="false">IFERROR(VLOOKUP('nCino | Field Mappings'!$A29,'nCino | Object Info'!$A:$H,6,FALSE()),"(not found)")</f>
        <v>rskcsp_ds_limit_staging</v>
      </c>
      <c r="S29" s="0" t="str">
        <f aca="false">D29</f>
        <v>CCS_Amount__c</v>
      </c>
      <c r="T29" s="51" t="str">
        <f aca="false">H29</f>
        <v>n/a</v>
      </c>
      <c r="U29" s="51" t="str">
        <f aca="false">IF($T29="Primary", "yes", "no")</f>
        <v>no</v>
      </c>
      <c r="V29" s="60" t="str">
        <f aca="false">IFERROR(VLOOKUP($N29,'nCino | BigQuery Type Lookup'!$A:$F,3,FALSE()),"(not found)")</f>
        <v>NUMERIC</v>
      </c>
      <c r="W29" s="51" t="str">
        <f aca="false">IFERROR(VLOOKUP($N29,'nCino | BigQuery Type Lookup'!$A:$F,4,FALSE()),"(not found)")</f>
        <v>n/a</v>
      </c>
      <c r="X29" s="51" t="n">
        <f aca="false">IFERROR(VLOOKUP($N29,'nCino | BigQuery Type Lookup'!$A:$F,5,FALSE()),"(not found)")</f>
        <v>18</v>
      </c>
      <c r="Y29" s="51" t="n">
        <f aca="false">IFERROR(VLOOKUP($N29,'nCino | BigQuery Type Lookup'!$A:$F,6,FALSE()),"(not found)")</f>
        <v>2</v>
      </c>
      <c r="Z29" s="0" t="str">
        <f aca="false">IFERROR(VLOOKUP('nCino | Field Mappings'!$A29,'nCino | Object Info'!$A:$H,7,FALSE()),"(not found)")</f>
        <v>rskcsp_ds_limit_curated</v>
      </c>
      <c r="AA29" s="0" t="str">
        <f aca="false">D29</f>
        <v>CCS_Amount__c</v>
      </c>
      <c r="AB29" s="51" t="str">
        <f aca="false">H29</f>
        <v>n/a</v>
      </c>
      <c r="AC29" s="51" t="str">
        <f aca="false">I29</f>
        <v>yes</v>
      </c>
      <c r="AD29" s="60" t="str">
        <f aca="false">V29</f>
        <v>NUMERIC</v>
      </c>
      <c r="AE29" s="51" t="str">
        <f aca="false">W29</f>
        <v>n/a</v>
      </c>
      <c r="AF29" s="51" t="n">
        <f aca="false">X29</f>
        <v>18</v>
      </c>
      <c r="AG29" s="51" t="n">
        <f aca="false">Y29</f>
        <v>2</v>
      </c>
      <c r="AH29" s="0" t="str">
        <f aca="false">IFERROR(VLOOKUP('nCino | Field Mappings'!$A29,'nCino | Object Info'!$A:$H,8,FALSE()),"(not found)")</f>
        <v>limit</v>
      </c>
      <c r="AI29" s="0" t="str">
        <f aca="false">IF(D29="","",IF(D29="CCS_Step_Frequency__c",SUBSTITUTE(LOWER(D29),"__c",""),_xlfn.IFNA(SUBSTITUTE(SUBSTITUTE(SUBSTITUTE(SUBSTITUTE(D29,"LLC_BI__",""),"CCS_",""),"__c",""),"cm_",""),D29)))</f>
        <v>Amount</v>
      </c>
      <c r="AJ29" s="51" t="str">
        <f aca="false">H29</f>
        <v>n/a</v>
      </c>
      <c r="AK29" s="51" t="str">
        <f aca="false">AC29</f>
        <v>yes</v>
      </c>
      <c r="AL29" s="60" t="str">
        <f aca="false">V29</f>
        <v>NUMERIC</v>
      </c>
      <c r="AM29" s="51" t="str">
        <f aca="false">W29</f>
        <v>n/a</v>
      </c>
      <c r="AN29" s="51" t="n">
        <f aca="false">X29</f>
        <v>18</v>
      </c>
      <c r="AO29" s="51" t="n">
        <f aca="false">Y29</f>
        <v>2</v>
      </c>
      <c r="AP29" s="51" t="str">
        <f aca="false">IF(AL29="ARRAY", "CHECK MAX ELEMENTS", "n/a")</f>
        <v>n/a</v>
      </c>
    </row>
    <row r="30" customFormat="false" ht="14.25" hidden="false" customHeight="false" outlineLevel="0" collapsed="false">
      <c r="A30" s="61" t="s">
        <v>68</v>
      </c>
      <c r="B30" s="61" t="s">
        <v>69</v>
      </c>
      <c r="C30" s="61" t="s">
        <v>187</v>
      </c>
      <c r="D30" s="61" t="s">
        <v>188</v>
      </c>
      <c r="E30" s="61" t="s">
        <v>189</v>
      </c>
      <c r="F30" s="60" t="str">
        <f aca="false">IF(OR(ISERROR(VLOOKUP($C30,'DMW | F&amp;L Fields'!$L:$M, 1, FALSE())),IFERROR(INDEX('DMW | F&amp;L Fields'!$C:$C,MATCH($C30,'DMW | F&amp;L Fields'!$L:$L, 0)), "Y") ="Y"),"No", "Yes")</f>
        <v>Yes</v>
      </c>
      <c r="G30" s="61" t="n">
        <f aca="false">IFERROR(VLOOKUP($C30,'DMW | F&amp;L Fields'!$L:$M, 2, FALSE()),"(not found)")</f>
        <v>0</v>
      </c>
      <c r="H30" s="60" t="str">
        <f aca="false">IF(J30="Id", "Primary", IF(LEFT(J30, 9) ="reference", "Foreign", "n/a"))</f>
        <v>n/a</v>
      </c>
      <c r="I30" s="74" t="s">
        <v>97</v>
      </c>
      <c r="J30" s="61" t="s">
        <v>128</v>
      </c>
      <c r="K30" s="60" t="n">
        <v>0</v>
      </c>
      <c r="L30" s="60" t="n">
        <v>18</v>
      </c>
      <c r="M30" s="60" t="n">
        <v>2</v>
      </c>
      <c r="N30" s="60" t="str">
        <f aca="false">_xlfn.CONCAT(J30,"|",K30,"|",L30,"|",M30)</f>
        <v>currency|0|18|2</v>
      </c>
      <c r="O30" s="0" t="str">
        <f aca="false">IFERROR(VLOOKUP('nCino | Field Mappings'!$A30,'nCino | Object Info'!$A:$H,5,FALSE()),"(not found)")</f>
        <v>rskcsp_ds_limit</v>
      </c>
      <c r="P30" s="0" t="str">
        <f aca="false">D30</f>
        <v>CCS_Current_Limit__c</v>
      </c>
      <c r="Q30" s="51" t="n">
        <f aca="false">IFERROR(VLOOKUP($N30,'nCino | BigQuery Type Lookup'!$A:$F,2,FALSE()),"(not found)")</f>
        <v>21</v>
      </c>
      <c r="R30" s="0" t="str">
        <f aca="false">IFERROR(VLOOKUP('nCino | Field Mappings'!$A30,'nCino | Object Info'!$A:$H,6,FALSE()),"(not found)")</f>
        <v>rskcsp_ds_limit_staging</v>
      </c>
      <c r="S30" s="0" t="str">
        <f aca="false">D30</f>
        <v>CCS_Current_Limit__c</v>
      </c>
      <c r="T30" s="51" t="str">
        <f aca="false">H30</f>
        <v>n/a</v>
      </c>
      <c r="U30" s="51" t="str">
        <f aca="false">IF($T30="Primary", "yes", "no")</f>
        <v>no</v>
      </c>
      <c r="V30" s="60" t="str">
        <f aca="false">IFERROR(VLOOKUP($N30,'nCino | BigQuery Type Lookup'!$A:$F,3,FALSE()),"(not found)")</f>
        <v>NUMERIC</v>
      </c>
      <c r="W30" s="51" t="str">
        <f aca="false">IFERROR(VLOOKUP($N30,'nCino | BigQuery Type Lookup'!$A:$F,4,FALSE()),"(not found)")</f>
        <v>n/a</v>
      </c>
      <c r="X30" s="51" t="n">
        <f aca="false">IFERROR(VLOOKUP($N30,'nCino | BigQuery Type Lookup'!$A:$F,5,FALSE()),"(not found)")</f>
        <v>18</v>
      </c>
      <c r="Y30" s="51" t="n">
        <f aca="false">IFERROR(VLOOKUP($N30,'nCino | BigQuery Type Lookup'!$A:$F,6,FALSE()),"(not found)")</f>
        <v>2</v>
      </c>
      <c r="Z30" s="0" t="str">
        <f aca="false">IFERROR(VLOOKUP('nCino | Field Mappings'!$A30,'nCino | Object Info'!$A:$H,7,FALSE()),"(not found)")</f>
        <v>rskcsp_ds_limit_curated</v>
      </c>
      <c r="AA30" s="0" t="str">
        <f aca="false">D30</f>
        <v>CCS_Current_Limit__c</v>
      </c>
      <c r="AB30" s="51" t="str">
        <f aca="false">H30</f>
        <v>n/a</v>
      </c>
      <c r="AC30" s="51" t="str">
        <f aca="false">I30</f>
        <v>yes</v>
      </c>
      <c r="AD30" s="60" t="str">
        <f aca="false">V30</f>
        <v>NUMERIC</v>
      </c>
      <c r="AE30" s="51" t="str">
        <f aca="false">W30</f>
        <v>n/a</v>
      </c>
      <c r="AF30" s="51" t="n">
        <f aca="false">X30</f>
        <v>18</v>
      </c>
      <c r="AG30" s="51" t="n">
        <f aca="false">Y30</f>
        <v>2</v>
      </c>
      <c r="AH30" s="0" t="str">
        <f aca="false">IFERROR(VLOOKUP('nCino | Field Mappings'!$A30,'nCino | Object Info'!$A:$H,8,FALSE()),"(not found)")</f>
        <v>limit</v>
      </c>
      <c r="AI30" s="0" t="str">
        <f aca="false">IF(D30="","",IF(D30="CCS_Step_Frequency__c",SUBSTITUTE(LOWER(D30),"__c",""),_xlfn.IFNA(SUBSTITUTE(SUBSTITUTE(SUBSTITUTE(SUBSTITUTE(D30,"LLC_BI__",""),"CCS_",""),"__c",""),"cm_",""),D30)))</f>
        <v>Current_Limit</v>
      </c>
      <c r="AJ30" s="51" t="str">
        <f aca="false">H30</f>
        <v>n/a</v>
      </c>
      <c r="AK30" s="51" t="str">
        <f aca="false">AC30</f>
        <v>yes</v>
      </c>
      <c r="AL30" s="60" t="str">
        <f aca="false">V30</f>
        <v>NUMERIC</v>
      </c>
      <c r="AM30" s="51" t="str">
        <f aca="false">W30</f>
        <v>n/a</v>
      </c>
      <c r="AN30" s="51" t="n">
        <f aca="false">X30</f>
        <v>18</v>
      </c>
      <c r="AO30" s="51" t="n">
        <f aca="false">Y30</f>
        <v>2</v>
      </c>
      <c r="AP30" s="51" t="str">
        <f aca="false">IF(AL30="ARRAY", "CHECK MAX ELEMENTS", "n/a")</f>
        <v>n/a</v>
      </c>
    </row>
    <row r="31" customFormat="false" ht="14.25" hidden="false" customHeight="false" outlineLevel="0" collapsed="false">
      <c r="A31" s="61" t="s">
        <v>68</v>
      </c>
      <c r="B31" s="61" t="s">
        <v>69</v>
      </c>
      <c r="C31" s="61" t="s">
        <v>190</v>
      </c>
      <c r="D31" s="61" t="s">
        <v>191</v>
      </c>
      <c r="E31" s="61" t="s">
        <v>192</v>
      </c>
      <c r="F31" s="60" t="str">
        <f aca="false">IF(OR(ISERROR(VLOOKUP($C31,'DMW | F&amp;L Fields'!$L:$M, 1, FALSE())),IFERROR(INDEX('DMW | F&amp;L Fields'!$C:$C,MATCH($C31,'DMW | F&amp;L Fields'!$L:$L, 0)), "Y") ="Y"),"No", "Yes")</f>
        <v>Yes</v>
      </c>
      <c r="G31" s="61" t="n">
        <f aca="false">IFERROR(VLOOKUP($C31,'DMW | F&amp;L Fields'!$L:$M, 2, FALSE()),"(not found)")</f>
        <v>0</v>
      </c>
      <c r="H31" s="60" t="str">
        <f aca="false">IF(J31="Id", "Primary", IF(LEFT(J31, 9) ="reference", "Foreign", "n/a"))</f>
        <v>n/a</v>
      </c>
      <c r="I31" s="74" t="s">
        <v>97</v>
      </c>
      <c r="J31" s="61" t="s">
        <v>102</v>
      </c>
      <c r="K31" s="60" t="n">
        <v>0</v>
      </c>
      <c r="L31" s="60" t="n">
        <v>0</v>
      </c>
      <c r="M31" s="60" t="n">
        <v>0</v>
      </c>
      <c r="N31" s="60" t="str">
        <f aca="false">_xlfn.CONCAT(J31,"|",K31,"|",L31,"|",M31)</f>
        <v>date|0|0|0</v>
      </c>
      <c r="O31" s="0" t="str">
        <f aca="false">IFERROR(VLOOKUP('nCino | Field Mappings'!$A31,'nCino | Object Info'!$A:$H,5,FALSE()),"(not found)")</f>
        <v>rskcsp_ds_limit</v>
      </c>
      <c r="P31" s="0" t="str">
        <f aca="false">D31</f>
        <v>CCS_Expiry_Date__c</v>
      </c>
      <c r="Q31" s="51" t="n">
        <f aca="false">IFERROR(VLOOKUP($N31,'nCino | BigQuery Type Lookup'!$A:$F,2,FALSE()),"(not found)")</f>
        <v>8</v>
      </c>
      <c r="R31" s="0" t="str">
        <f aca="false">IFERROR(VLOOKUP('nCino | Field Mappings'!$A31,'nCino | Object Info'!$A:$H,6,FALSE()),"(not found)")</f>
        <v>rskcsp_ds_limit_staging</v>
      </c>
      <c r="S31" s="0" t="str">
        <f aca="false">D31</f>
        <v>CCS_Expiry_Date__c</v>
      </c>
      <c r="T31" s="51" t="str">
        <f aca="false">H31</f>
        <v>n/a</v>
      </c>
      <c r="U31" s="51" t="str">
        <f aca="false">IF($T31="Primary", "yes", "no")</f>
        <v>no</v>
      </c>
      <c r="V31" s="60" t="str">
        <f aca="false">IFERROR(VLOOKUP($N31,'nCino | BigQuery Type Lookup'!$A:$F,3,FALSE()),"(not found)")</f>
        <v>DATE</v>
      </c>
      <c r="W31" s="51" t="str">
        <f aca="false">IFERROR(VLOOKUP($N31,'nCino | BigQuery Type Lookup'!$A:$F,4,FALSE()),"(not found)")</f>
        <v>n/a</v>
      </c>
      <c r="X31" s="51" t="str">
        <f aca="false">IFERROR(VLOOKUP($N31,'nCino | BigQuery Type Lookup'!$A:$F,5,FALSE()),"(not found)")</f>
        <v>n/a</v>
      </c>
      <c r="Y31" s="51" t="str">
        <f aca="false">IFERROR(VLOOKUP($N31,'nCino | BigQuery Type Lookup'!$A:$F,6,FALSE()),"(not found)")</f>
        <v>n/a</v>
      </c>
      <c r="Z31" s="0" t="str">
        <f aca="false">IFERROR(VLOOKUP('nCino | Field Mappings'!$A31,'nCino | Object Info'!$A:$H,7,FALSE()),"(not found)")</f>
        <v>rskcsp_ds_limit_curated</v>
      </c>
      <c r="AA31" s="0" t="str">
        <f aca="false">D31</f>
        <v>CCS_Expiry_Date__c</v>
      </c>
      <c r="AB31" s="51" t="str">
        <f aca="false">H31</f>
        <v>n/a</v>
      </c>
      <c r="AC31" s="51" t="str">
        <f aca="false">I31</f>
        <v>yes</v>
      </c>
      <c r="AD31" s="60" t="str">
        <f aca="false">V31</f>
        <v>DATE</v>
      </c>
      <c r="AE31" s="51" t="str">
        <f aca="false">W31</f>
        <v>n/a</v>
      </c>
      <c r="AF31" s="51" t="str">
        <f aca="false">X31</f>
        <v>n/a</v>
      </c>
      <c r="AG31" s="51" t="str">
        <f aca="false">Y31</f>
        <v>n/a</v>
      </c>
      <c r="AH31" s="0" t="str">
        <f aca="false">IFERROR(VLOOKUP('nCino | Field Mappings'!$A31,'nCino | Object Info'!$A:$H,8,FALSE()),"(not found)")</f>
        <v>limit</v>
      </c>
      <c r="AI31" s="0" t="str">
        <f aca="false">IF(D31="","",IF(D31="CCS_Step_Frequency__c",SUBSTITUTE(LOWER(D31),"__c",""),_xlfn.IFNA(SUBSTITUTE(SUBSTITUTE(SUBSTITUTE(SUBSTITUTE(D31,"LLC_BI__",""),"CCS_",""),"__c",""),"cm_",""),D31)))</f>
        <v>Expiry_Date</v>
      </c>
      <c r="AJ31" s="51" t="str">
        <f aca="false">H31</f>
        <v>n/a</v>
      </c>
      <c r="AK31" s="51" t="str">
        <f aca="false">AC31</f>
        <v>yes</v>
      </c>
      <c r="AL31" s="60" t="str">
        <f aca="false">V31</f>
        <v>DATE</v>
      </c>
      <c r="AM31" s="51" t="str">
        <f aca="false">W31</f>
        <v>n/a</v>
      </c>
      <c r="AN31" s="51" t="str">
        <f aca="false">X31</f>
        <v>n/a</v>
      </c>
      <c r="AO31" s="51" t="str">
        <f aca="false">Y31</f>
        <v>n/a</v>
      </c>
      <c r="AP31" s="51" t="str">
        <f aca="false">IF(AL31="ARRAY", "CHECK MAX ELEMENTS", "n/a")</f>
        <v>n/a</v>
      </c>
    </row>
    <row r="32" customFormat="false" ht="14.25" hidden="false" customHeight="false" outlineLevel="0" collapsed="false">
      <c r="A32" s="61" t="s">
        <v>68</v>
      </c>
      <c r="B32" s="61" t="s">
        <v>69</v>
      </c>
      <c r="C32" s="61" t="s">
        <v>193</v>
      </c>
      <c r="D32" s="61" t="s">
        <v>194</v>
      </c>
      <c r="E32" s="61" t="s">
        <v>50</v>
      </c>
      <c r="F32" s="60" t="str">
        <f aca="false">IF(OR(ISERROR(VLOOKUP($C32,'DMW | F&amp;L Fields'!$L:$M, 1, FALSE())),IFERROR(INDEX('DMW | F&amp;L Fields'!$C:$C,MATCH($C32,'DMW | F&amp;L Fields'!$L:$L, 0)), "Y") ="Y"),"No", "Yes")</f>
        <v>Yes</v>
      </c>
      <c r="G32" s="61" t="n">
        <f aca="false">IFERROR(VLOOKUP($C32,'DMW | F&amp;L Fields'!$L:$M, 2, FALSE()),"(not found)")</f>
        <v>0</v>
      </c>
      <c r="H32" s="60" t="str">
        <f aca="false">IF(J32="Id", "Primary", IF(LEFT(J32, 9) ="reference", "Foreign", "n/a"))</f>
        <v>Foreign</v>
      </c>
      <c r="I32" s="74" t="s">
        <v>110</v>
      </c>
      <c r="J32" s="61" t="s">
        <v>111</v>
      </c>
      <c r="K32" s="60" t="n">
        <v>18</v>
      </c>
      <c r="L32" s="60" t="n">
        <v>0</v>
      </c>
      <c r="M32" s="60" t="n">
        <v>0</v>
      </c>
      <c r="N32" s="60" t="str">
        <f aca="false">_xlfn.CONCAT(J32,"|",K32,"|",L32,"|",M32)</f>
        <v>reference(LLC_BI__Loan__c)|18|0|0</v>
      </c>
      <c r="O32" s="0" t="str">
        <f aca="false">IFERROR(VLOOKUP('nCino | Field Mappings'!$A32,'nCino | Object Info'!$A:$H,5,FALSE()),"(not found)")</f>
        <v>rskcsp_ds_limit</v>
      </c>
      <c r="P32" s="0" t="str">
        <f aca="false">D32</f>
        <v>CCS_Facility__c</v>
      </c>
      <c r="Q32" s="51" t="n">
        <f aca="false">IFERROR(VLOOKUP($N32,'nCino | BigQuery Type Lookup'!$A:$F,2,FALSE()),"(not found)")</f>
        <v>18</v>
      </c>
      <c r="R32" s="0" t="str">
        <f aca="false">IFERROR(VLOOKUP('nCino | Field Mappings'!$A32,'nCino | Object Info'!$A:$H,6,FALSE()),"(not found)")</f>
        <v>rskcsp_ds_limit_staging</v>
      </c>
      <c r="S32" s="0" t="str">
        <f aca="false">D32</f>
        <v>CCS_Facility__c</v>
      </c>
      <c r="T32" s="51" t="str">
        <f aca="false">H32</f>
        <v>Foreign</v>
      </c>
      <c r="U32" s="51" t="str">
        <f aca="false">IF($T32="Primary", "yes", "no")</f>
        <v>no</v>
      </c>
      <c r="V32" s="60" t="str">
        <f aca="false">IFERROR(VLOOKUP($N32,'nCino | BigQuery Type Lookup'!$A:$F,3,FALSE()),"(not found)")</f>
        <v>STRING</v>
      </c>
      <c r="W32" s="51" t="n">
        <f aca="false">IFERROR(VLOOKUP($N32,'nCino | BigQuery Type Lookup'!$A:$F,4,FALSE()),"(not found)")</f>
        <v>18</v>
      </c>
      <c r="X32" s="51" t="str">
        <f aca="false">IFERROR(VLOOKUP($N32,'nCino | BigQuery Type Lookup'!$A:$F,5,FALSE()),"(not found)")</f>
        <v>n/a</v>
      </c>
      <c r="Y32" s="51" t="str">
        <f aca="false">IFERROR(VLOOKUP($N32,'nCino | BigQuery Type Lookup'!$A:$F,6,FALSE()),"(not found)")</f>
        <v>n/a</v>
      </c>
      <c r="Z32" s="0" t="str">
        <f aca="false">IFERROR(VLOOKUP('nCino | Field Mappings'!$A32,'nCino | Object Info'!$A:$H,7,FALSE()),"(not found)")</f>
        <v>rskcsp_ds_limit_curated</v>
      </c>
      <c r="AA32" s="0" t="str">
        <f aca="false">D32</f>
        <v>CCS_Facility__c</v>
      </c>
      <c r="AB32" s="51" t="str">
        <f aca="false">H32</f>
        <v>Foreign</v>
      </c>
      <c r="AC32" s="51" t="str">
        <f aca="false">I32</f>
        <v>no</v>
      </c>
      <c r="AD32" s="60" t="str">
        <f aca="false">V32</f>
        <v>STRING</v>
      </c>
      <c r="AE32" s="51" t="n">
        <f aca="false">W32</f>
        <v>18</v>
      </c>
      <c r="AF32" s="51" t="str">
        <f aca="false">X32</f>
        <v>n/a</v>
      </c>
      <c r="AG32" s="51" t="str">
        <f aca="false">Y32</f>
        <v>n/a</v>
      </c>
      <c r="AH32" s="0" t="str">
        <f aca="false">IFERROR(VLOOKUP('nCino | Field Mappings'!$A32,'nCino | Object Info'!$A:$H,8,FALSE()),"(not found)")</f>
        <v>limit</v>
      </c>
      <c r="AI32" s="0" t="str">
        <f aca="false">IF(D32="","",IF(D32="CCS_Step_Frequency__c",SUBSTITUTE(LOWER(D32),"__c",""),_xlfn.IFNA(SUBSTITUTE(SUBSTITUTE(SUBSTITUTE(SUBSTITUTE(D32,"LLC_BI__",""),"CCS_",""),"__c",""),"cm_",""),D32)))</f>
        <v>Facility</v>
      </c>
      <c r="AJ32" s="51" t="str">
        <f aca="false">H32</f>
        <v>Foreign</v>
      </c>
      <c r="AK32" s="51" t="str">
        <f aca="false">AC32</f>
        <v>no</v>
      </c>
      <c r="AL32" s="60" t="str">
        <f aca="false">V32</f>
        <v>STRING</v>
      </c>
      <c r="AM32" s="51" t="n">
        <f aca="false">W32</f>
        <v>18</v>
      </c>
      <c r="AN32" s="51" t="str">
        <f aca="false">X32</f>
        <v>n/a</v>
      </c>
      <c r="AO32" s="51" t="str">
        <f aca="false">Y32</f>
        <v>n/a</v>
      </c>
      <c r="AP32" s="51" t="str">
        <f aca="false">IF(AL32="ARRAY", "CHECK MAX ELEMENTS", "n/a")</f>
        <v>n/a</v>
      </c>
    </row>
    <row r="33" customFormat="false" ht="14.25" hidden="false" customHeight="false" outlineLevel="0" collapsed="false">
      <c r="A33" s="61" t="s">
        <v>68</v>
      </c>
      <c r="B33" s="61" t="s">
        <v>69</v>
      </c>
      <c r="C33" s="61" t="s">
        <v>195</v>
      </c>
      <c r="D33" s="61" t="s">
        <v>196</v>
      </c>
      <c r="E33" s="61" t="s">
        <v>197</v>
      </c>
      <c r="F33" s="60" t="str">
        <f aca="false">IF(OR(ISERROR(VLOOKUP($C33,'DMW | F&amp;L Fields'!$L:$M, 1, FALSE())),IFERROR(INDEX('DMW | F&amp;L Fields'!$C:$C,MATCH($C33,'DMW | F&amp;L Fields'!$L:$L, 0)), "Y") ="Y"),"No", "Yes")</f>
        <v>Yes</v>
      </c>
      <c r="G33" s="61" t="n">
        <f aca="false">IFERROR(VLOOKUP($C33,'DMW | F&amp;L Fields'!$L:$M, 2, FALSE()),"(not found)")</f>
        <v>0</v>
      </c>
      <c r="H33" s="60" t="str">
        <f aca="false">IF(J33="Id", "Primary", IF(LEFT(J33, 9) ="reference", "Foreign", "n/a"))</f>
        <v>n/a</v>
      </c>
      <c r="I33" s="74" t="s">
        <v>97</v>
      </c>
      <c r="J33" s="61" t="s">
        <v>119</v>
      </c>
      <c r="K33" s="60" t="n">
        <v>255</v>
      </c>
      <c r="L33" s="60" t="n">
        <v>0</v>
      </c>
      <c r="M33" s="60" t="n">
        <v>0</v>
      </c>
      <c r="N33" s="60" t="str">
        <f aca="false">_xlfn.CONCAT(J33,"|",K33,"|",L33,"|",M33)</f>
        <v>picklist|255|0|0</v>
      </c>
      <c r="O33" s="0" t="str">
        <f aca="false">IFERROR(VLOOKUP('nCino | Field Mappings'!$A33,'nCino | Object Info'!$A:$H,5,FALSE()),"(not found)")</f>
        <v>rskcsp_ds_limit</v>
      </c>
      <c r="P33" s="0" t="str">
        <f aca="false">D33</f>
        <v>CCS_Is_this_a_Temporary_Amendment__c</v>
      </c>
      <c r="Q33" s="51" t="n">
        <f aca="false">IFERROR(VLOOKUP($N33,'nCino | BigQuery Type Lookup'!$A:$F,2,FALSE()),"(not found)")</f>
        <v>255</v>
      </c>
      <c r="R33" s="0" t="str">
        <f aca="false">IFERROR(VLOOKUP('nCino | Field Mappings'!$A33,'nCino | Object Info'!$A:$H,6,FALSE()),"(not found)")</f>
        <v>rskcsp_ds_limit_staging</v>
      </c>
      <c r="S33" s="0" t="str">
        <f aca="false">D33</f>
        <v>CCS_Is_this_a_Temporary_Amendment__c</v>
      </c>
      <c r="T33" s="51" t="str">
        <f aca="false">H33</f>
        <v>n/a</v>
      </c>
      <c r="U33" s="51" t="str">
        <f aca="false">IF($T33="Primary", "yes", "no")</f>
        <v>no</v>
      </c>
      <c r="V33" s="60" t="str">
        <f aca="false">IFERROR(VLOOKUP($N33,'nCino | BigQuery Type Lookup'!$A:$F,3,FALSE()),"(not found)")</f>
        <v>STRING</v>
      </c>
      <c r="W33" s="51" t="n">
        <f aca="false">IFERROR(VLOOKUP($N33,'nCino | BigQuery Type Lookup'!$A:$F,4,FALSE()),"(not found)")</f>
        <v>255</v>
      </c>
      <c r="X33" s="51" t="str">
        <f aca="false">IFERROR(VLOOKUP($N33,'nCino | BigQuery Type Lookup'!$A:$F,5,FALSE()),"(not found)")</f>
        <v>n/a</v>
      </c>
      <c r="Y33" s="51" t="str">
        <f aca="false">IFERROR(VLOOKUP($N33,'nCino | BigQuery Type Lookup'!$A:$F,6,FALSE()),"(not found)")</f>
        <v>n/a</v>
      </c>
      <c r="Z33" s="0" t="str">
        <f aca="false">IFERROR(VLOOKUP('nCino | Field Mappings'!$A33,'nCino | Object Info'!$A:$H,7,FALSE()),"(not found)")</f>
        <v>rskcsp_ds_limit_curated</v>
      </c>
      <c r="AA33" s="0" t="str">
        <f aca="false">D33</f>
        <v>CCS_Is_this_a_Temporary_Amendment__c</v>
      </c>
      <c r="AB33" s="51" t="str">
        <f aca="false">H33</f>
        <v>n/a</v>
      </c>
      <c r="AC33" s="51" t="str">
        <f aca="false">I33</f>
        <v>yes</v>
      </c>
      <c r="AD33" s="60" t="str">
        <f aca="false">V33</f>
        <v>STRING</v>
      </c>
      <c r="AE33" s="51" t="n">
        <f aca="false">W33</f>
        <v>255</v>
      </c>
      <c r="AF33" s="51" t="str">
        <f aca="false">X33</f>
        <v>n/a</v>
      </c>
      <c r="AG33" s="51" t="str">
        <f aca="false">Y33</f>
        <v>n/a</v>
      </c>
      <c r="AH33" s="0" t="str">
        <f aca="false">IFERROR(VLOOKUP('nCino | Field Mappings'!$A33,'nCino | Object Info'!$A:$H,8,FALSE()),"(not found)")</f>
        <v>limit</v>
      </c>
      <c r="AI33" s="0" t="str">
        <f aca="false">IF(D33="","",IF(D33="CCS_Step_Frequency__c",SUBSTITUTE(LOWER(D33),"__c",""),_xlfn.IFNA(SUBSTITUTE(SUBSTITUTE(SUBSTITUTE(SUBSTITUTE(D33,"LLC_BI__",""),"CCS_",""),"__c",""),"cm_",""),D33)))</f>
        <v>Is_this_a_Temporary_Amendment</v>
      </c>
      <c r="AJ33" s="51" t="str">
        <f aca="false">H33</f>
        <v>n/a</v>
      </c>
      <c r="AK33" s="51" t="str">
        <f aca="false">AC33</f>
        <v>yes</v>
      </c>
      <c r="AL33" s="60" t="str">
        <f aca="false">V33</f>
        <v>STRING</v>
      </c>
      <c r="AM33" s="51" t="n">
        <f aca="false">W33</f>
        <v>255</v>
      </c>
      <c r="AN33" s="51" t="str">
        <f aca="false">X33</f>
        <v>n/a</v>
      </c>
      <c r="AO33" s="51" t="str">
        <f aca="false">Y33</f>
        <v>n/a</v>
      </c>
      <c r="AP33" s="51" t="str">
        <f aca="false">IF(AL33="ARRAY", "CHECK MAX ELEMENTS", "n/a")</f>
        <v>n/a</v>
      </c>
    </row>
    <row r="34" customFormat="false" ht="14.25" hidden="false" customHeight="false" outlineLevel="0" collapsed="false">
      <c r="A34" s="61" t="s">
        <v>68</v>
      </c>
      <c r="B34" s="61" t="s">
        <v>69</v>
      </c>
      <c r="C34" s="61" t="s">
        <v>198</v>
      </c>
      <c r="D34" s="61" t="s">
        <v>199</v>
      </c>
      <c r="E34" s="61" t="s">
        <v>200</v>
      </c>
      <c r="F34" s="60" t="str">
        <f aca="false">IF(OR(ISERROR(VLOOKUP($C34,'DMW | F&amp;L Fields'!$L:$M, 1, FALSE())),IFERROR(INDEX('DMW | F&amp;L Fields'!$C:$C,MATCH($C34,'DMW | F&amp;L Fields'!$L:$L, 0)), "Y") ="Y"),"No", "Yes")</f>
        <v>Yes</v>
      </c>
      <c r="G34" s="61" t="n">
        <f aca="false">IFERROR(VLOOKUP($C34,'DMW | F&amp;L Fields'!$L:$M, 2, FALSE()),"(not found)")</f>
        <v>0</v>
      </c>
      <c r="H34" s="60" t="str">
        <f aca="false">IF(J34="Id", "Primary", IF(LEFT(J34, 9) ="reference", "Foreign", "n/a"))</f>
        <v>n/a</v>
      </c>
      <c r="I34" s="74" t="s">
        <v>97</v>
      </c>
      <c r="J34" s="61" t="s">
        <v>128</v>
      </c>
      <c r="K34" s="60" t="n">
        <v>0</v>
      </c>
      <c r="L34" s="60" t="n">
        <v>18</v>
      </c>
      <c r="M34" s="60" t="n">
        <v>2</v>
      </c>
      <c r="N34" s="60" t="str">
        <f aca="false">_xlfn.CONCAT(J34,"|",K34,"|",L34,"|",M34)</f>
        <v>currency|0|18|2</v>
      </c>
      <c r="O34" s="0" t="str">
        <f aca="false">IFERROR(VLOOKUP('nCino | Field Mappings'!$A34,'nCino | Object Info'!$A:$H,5,FALSE()),"(not found)")</f>
        <v>rskcsp_ds_limit</v>
      </c>
      <c r="P34" s="0" t="str">
        <f aca="false">D34</f>
        <v>CCS_Proposed_Limit__c</v>
      </c>
      <c r="Q34" s="51" t="n">
        <f aca="false">IFERROR(VLOOKUP($N34,'nCino | BigQuery Type Lookup'!$A:$F,2,FALSE()),"(not found)")</f>
        <v>21</v>
      </c>
      <c r="R34" s="0" t="str">
        <f aca="false">IFERROR(VLOOKUP('nCino | Field Mappings'!$A34,'nCino | Object Info'!$A:$H,6,FALSE()),"(not found)")</f>
        <v>rskcsp_ds_limit_staging</v>
      </c>
      <c r="S34" s="0" t="str">
        <f aca="false">D34</f>
        <v>CCS_Proposed_Limit__c</v>
      </c>
      <c r="T34" s="51" t="str">
        <f aca="false">H34</f>
        <v>n/a</v>
      </c>
      <c r="U34" s="51" t="str">
        <f aca="false">IF($T34="Primary", "yes", "no")</f>
        <v>no</v>
      </c>
      <c r="V34" s="60" t="str">
        <f aca="false">IFERROR(VLOOKUP($N34,'nCino | BigQuery Type Lookup'!$A:$F,3,FALSE()),"(not found)")</f>
        <v>NUMERIC</v>
      </c>
      <c r="W34" s="51" t="str">
        <f aca="false">IFERROR(VLOOKUP($N34,'nCino | BigQuery Type Lookup'!$A:$F,4,FALSE()),"(not found)")</f>
        <v>n/a</v>
      </c>
      <c r="X34" s="51" t="n">
        <f aca="false">IFERROR(VLOOKUP($N34,'nCino | BigQuery Type Lookup'!$A:$F,5,FALSE()),"(not found)")</f>
        <v>18</v>
      </c>
      <c r="Y34" s="51" t="n">
        <f aca="false">IFERROR(VLOOKUP($N34,'nCino | BigQuery Type Lookup'!$A:$F,6,FALSE()),"(not found)")</f>
        <v>2</v>
      </c>
      <c r="Z34" s="0" t="str">
        <f aca="false">IFERROR(VLOOKUP('nCino | Field Mappings'!$A34,'nCino | Object Info'!$A:$H,7,FALSE()),"(not found)")</f>
        <v>rskcsp_ds_limit_curated</v>
      </c>
      <c r="AA34" s="0" t="str">
        <f aca="false">D34</f>
        <v>CCS_Proposed_Limit__c</v>
      </c>
      <c r="AB34" s="51" t="str">
        <f aca="false">H34</f>
        <v>n/a</v>
      </c>
      <c r="AC34" s="51" t="str">
        <f aca="false">I34</f>
        <v>yes</v>
      </c>
      <c r="AD34" s="60" t="str">
        <f aca="false">V34</f>
        <v>NUMERIC</v>
      </c>
      <c r="AE34" s="51" t="str">
        <f aca="false">W34</f>
        <v>n/a</v>
      </c>
      <c r="AF34" s="51" t="n">
        <f aca="false">X34</f>
        <v>18</v>
      </c>
      <c r="AG34" s="51" t="n">
        <f aca="false">Y34</f>
        <v>2</v>
      </c>
      <c r="AH34" s="0" t="str">
        <f aca="false">IFERROR(VLOOKUP('nCino | Field Mappings'!$A34,'nCino | Object Info'!$A:$H,8,FALSE()),"(not found)")</f>
        <v>limit</v>
      </c>
      <c r="AI34" s="0" t="str">
        <f aca="false">IF(D34="","",IF(D34="CCS_Step_Frequency__c",SUBSTITUTE(LOWER(D34),"__c",""),_xlfn.IFNA(SUBSTITUTE(SUBSTITUTE(SUBSTITUTE(SUBSTITUTE(D34,"LLC_BI__",""),"CCS_",""),"__c",""),"cm_",""),D34)))</f>
        <v>Proposed_Limit</v>
      </c>
      <c r="AJ34" s="51" t="str">
        <f aca="false">H34</f>
        <v>n/a</v>
      </c>
      <c r="AK34" s="51" t="str">
        <f aca="false">AC34</f>
        <v>yes</v>
      </c>
      <c r="AL34" s="60" t="str">
        <f aca="false">V34</f>
        <v>NUMERIC</v>
      </c>
      <c r="AM34" s="51" t="str">
        <f aca="false">W34</f>
        <v>n/a</v>
      </c>
      <c r="AN34" s="51" t="n">
        <f aca="false">X34</f>
        <v>18</v>
      </c>
      <c r="AO34" s="51" t="n">
        <f aca="false">Y34</f>
        <v>2</v>
      </c>
      <c r="AP34" s="51" t="str">
        <f aca="false">IF(AL34="ARRAY", "CHECK MAX ELEMENTS", "n/a")</f>
        <v>n/a</v>
      </c>
    </row>
    <row r="35" customFormat="false" ht="14.25" hidden="false" customHeight="false" outlineLevel="0" collapsed="false">
      <c r="A35" s="61" t="s">
        <v>68</v>
      </c>
      <c r="B35" s="61" t="s">
        <v>69</v>
      </c>
      <c r="C35" s="61" t="s">
        <v>201</v>
      </c>
      <c r="D35" s="61" t="s">
        <v>202</v>
      </c>
      <c r="E35" s="61" t="s">
        <v>203</v>
      </c>
      <c r="F35" s="60" t="str">
        <f aca="false">IF(OR(ISERROR(VLOOKUP($C35,'DMW | F&amp;L Fields'!$L:$M, 1, FALSE())),IFERROR(INDEX('DMW | F&amp;L Fields'!$C:$C,MATCH($C35,'DMW | F&amp;L Fields'!$L:$L, 0)), "Y") ="Y"),"No", "Yes")</f>
        <v>Yes</v>
      </c>
      <c r="G35" s="61" t="n">
        <f aca="false">IFERROR(VLOOKUP($C35,'DMW | F&amp;L Fields'!$L:$M, 2, FALSE()),"(not found)")</f>
        <v>0</v>
      </c>
      <c r="H35" s="60" t="str">
        <f aca="false">IF(J35="Id", "Primary", IF(LEFT(J35, 9) ="reference", "Foreign", "n/a"))</f>
        <v>n/a</v>
      </c>
      <c r="I35" s="74" t="s">
        <v>97</v>
      </c>
      <c r="J35" s="61" t="s">
        <v>102</v>
      </c>
      <c r="K35" s="60" t="n">
        <v>0</v>
      </c>
      <c r="L35" s="60" t="n">
        <v>0</v>
      </c>
      <c r="M35" s="60" t="n">
        <v>0</v>
      </c>
      <c r="N35" s="60" t="str">
        <f aca="false">_xlfn.CONCAT(J35,"|",K35,"|",L35,"|",M35)</f>
        <v>date|0|0|0</v>
      </c>
      <c r="O35" s="0" t="str">
        <f aca="false">IFERROR(VLOOKUP('nCino | Field Mappings'!$A35,'nCino | Object Info'!$A:$H,5,FALSE()),"(not found)")</f>
        <v>rskcsp_ds_limit</v>
      </c>
      <c r="P35" s="0" t="str">
        <f aca="false">D35</f>
        <v>CCS_Start_Date__c</v>
      </c>
      <c r="Q35" s="51" t="n">
        <f aca="false">IFERROR(VLOOKUP($N35,'nCino | BigQuery Type Lookup'!$A:$F,2,FALSE()),"(not found)")</f>
        <v>8</v>
      </c>
      <c r="R35" s="0" t="str">
        <f aca="false">IFERROR(VLOOKUP('nCino | Field Mappings'!$A35,'nCino | Object Info'!$A:$H,6,FALSE()),"(not found)")</f>
        <v>rskcsp_ds_limit_staging</v>
      </c>
      <c r="S35" s="0" t="str">
        <f aca="false">D35</f>
        <v>CCS_Start_Date__c</v>
      </c>
      <c r="T35" s="51" t="str">
        <f aca="false">H35</f>
        <v>n/a</v>
      </c>
      <c r="U35" s="51" t="str">
        <f aca="false">IF($T35="Primary", "yes", "no")</f>
        <v>no</v>
      </c>
      <c r="V35" s="60" t="str">
        <f aca="false">IFERROR(VLOOKUP($N35,'nCino | BigQuery Type Lookup'!$A:$F,3,FALSE()),"(not found)")</f>
        <v>DATE</v>
      </c>
      <c r="W35" s="51" t="str">
        <f aca="false">IFERROR(VLOOKUP($N35,'nCino | BigQuery Type Lookup'!$A:$F,4,FALSE()),"(not found)")</f>
        <v>n/a</v>
      </c>
      <c r="X35" s="51" t="str">
        <f aca="false">IFERROR(VLOOKUP($N35,'nCino | BigQuery Type Lookup'!$A:$F,5,FALSE()),"(not found)")</f>
        <v>n/a</v>
      </c>
      <c r="Y35" s="51" t="str">
        <f aca="false">IFERROR(VLOOKUP($N35,'nCino | BigQuery Type Lookup'!$A:$F,6,FALSE()),"(not found)")</f>
        <v>n/a</v>
      </c>
      <c r="Z35" s="0" t="str">
        <f aca="false">IFERROR(VLOOKUP('nCino | Field Mappings'!$A35,'nCino | Object Info'!$A:$H,7,FALSE()),"(not found)")</f>
        <v>rskcsp_ds_limit_curated</v>
      </c>
      <c r="AA35" s="0" t="str">
        <f aca="false">D35</f>
        <v>CCS_Start_Date__c</v>
      </c>
      <c r="AB35" s="51" t="str">
        <f aca="false">H35</f>
        <v>n/a</v>
      </c>
      <c r="AC35" s="51" t="str">
        <f aca="false">I35</f>
        <v>yes</v>
      </c>
      <c r="AD35" s="60" t="str">
        <f aca="false">V35</f>
        <v>DATE</v>
      </c>
      <c r="AE35" s="51" t="str">
        <f aca="false">W35</f>
        <v>n/a</v>
      </c>
      <c r="AF35" s="51" t="str">
        <f aca="false">X35</f>
        <v>n/a</v>
      </c>
      <c r="AG35" s="51" t="str">
        <f aca="false">Y35</f>
        <v>n/a</v>
      </c>
      <c r="AH35" s="0" t="str">
        <f aca="false">IFERROR(VLOOKUP('nCino | Field Mappings'!$A35,'nCino | Object Info'!$A:$H,8,FALSE()),"(not found)")</f>
        <v>limit</v>
      </c>
      <c r="AI35" s="0" t="str">
        <f aca="false">IF(D35="","",IF(D35="CCS_Step_Frequency__c",SUBSTITUTE(LOWER(D35),"__c",""),_xlfn.IFNA(SUBSTITUTE(SUBSTITUTE(SUBSTITUTE(SUBSTITUTE(D35,"LLC_BI__",""),"CCS_",""),"__c",""),"cm_",""),D35)))</f>
        <v>Start_Date</v>
      </c>
      <c r="AJ35" s="51" t="str">
        <f aca="false">H35</f>
        <v>n/a</v>
      </c>
      <c r="AK35" s="51" t="str">
        <f aca="false">AC35</f>
        <v>yes</v>
      </c>
      <c r="AL35" s="60" t="str">
        <f aca="false">V35</f>
        <v>DATE</v>
      </c>
      <c r="AM35" s="51" t="str">
        <f aca="false">W35</f>
        <v>n/a</v>
      </c>
      <c r="AN35" s="51" t="str">
        <f aca="false">X35</f>
        <v>n/a</v>
      </c>
      <c r="AO35" s="51" t="str">
        <f aca="false">Y35</f>
        <v>n/a</v>
      </c>
      <c r="AP35" s="51" t="str">
        <f aca="false">IF(AL35="ARRAY", "CHECK MAX ELEMENTS", "n/a")</f>
        <v>n/a</v>
      </c>
    </row>
    <row r="36" customFormat="false" ht="14.25" hidden="false" customHeight="false" outlineLevel="0" collapsed="false">
      <c r="A36" s="61" t="s">
        <v>68</v>
      </c>
      <c r="B36" s="61" t="s">
        <v>69</v>
      </c>
      <c r="C36" s="61" t="s">
        <v>204</v>
      </c>
      <c r="D36" s="61" t="s">
        <v>205</v>
      </c>
      <c r="E36" s="61" t="s">
        <v>206</v>
      </c>
      <c r="F36" s="60" t="str">
        <f aca="false">IF(OR(ISERROR(VLOOKUP($C36,'DMW | F&amp;L Fields'!$L:$M, 1, FALSE())),IFERROR(INDEX('DMW | F&amp;L Fields'!$C:$C,MATCH($C36,'DMW | F&amp;L Fields'!$L:$L, 0)), "Y") ="Y"),"No", "Yes")</f>
        <v>Yes</v>
      </c>
      <c r="G36" s="61" t="n">
        <f aca="false">IFERROR(VLOOKUP($C36,'DMW | F&amp;L Fields'!$L:$M, 2, FALSE()),"(not found)")</f>
        <v>0</v>
      </c>
      <c r="H36" s="60" t="str">
        <f aca="false">IF(J36="Id", "Primary", IF(LEFT(J36, 9) ="reference", "Foreign", "n/a"))</f>
        <v>n/a</v>
      </c>
      <c r="I36" s="74" t="s">
        <v>97</v>
      </c>
      <c r="J36" s="61" t="s">
        <v>115</v>
      </c>
      <c r="K36" s="60" t="n">
        <v>30</v>
      </c>
      <c r="L36" s="60" t="n">
        <v>0</v>
      </c>
      <c r="M36" s="60" t="n">
        <v>0</v>
      </c>
      <c r="N36" s="60" t="str">
        <f aca="false">_xlfn.CONCAT(J36,"|",K36,"|",L36,"|",M36)</f>
        <v>string|30|0|0</v>
      </c>
      <c r="O36" s="0" t="str">
        <f aca="false">IFERROR(VLOOKUP('nCino | Field Mappings'!$A36,'nCino | Object Info'!$A:$H,5,FALSE()),"(not found)")</f>
        <v>rskcsp_ds_limit</v>
      </c>
      <c r="P36" s="0" t="str">
        <f aca="false">D36</f>
        <v>CCS_Tenor__c</v>
      </c>
      <c r="Q36" s="51" t="n">
        <f aca="false">IFERROR(VLOOKUP($N36,'nCino | BigQuery Type Lookup'!$A:$F,2,FALSE()),"(not found)")</f>
        <v>30</v>
      </c>
      <c r="R36" s="0" t="str">
        <f aca="false">IFERROR(VLOOKUP('nCino | Field Mappings'!$A36,'nCino | Object Info'!$A:$H,6,FALSE()),"(not found)")</f>
        <v>rskcsp_ds_limit_staging</v>
      </c>
      <c r="S36" s="0" t="str">
        <f aca="false">D36</f>
        <v>CCS_Tenor__c</v>
      </c>
      <c r="T36" s="51" t="str">
        <f aca="false">H36</f>
        <v>n/a</v>
      </c>
      <c r="U36" s="51" t="str">
        <f aca="false">IF($T36="Primary", "yes", "no")</f>
        <v>no</v>
      </c>
      <c r="V36" s="60" t="str">
        <f aca="false">IFERROR(VLOOKUP($N36,'nCino | BigQuery Type Lookup'!$A:$F,3,FALSE()),"(not found)")</f>
        <v>STRING</v>
      </c>
      <c r="W36" s="51" t="n">
        <f aca="false">IFERROR(VLOOKUP($N36,'nCino | BigQuery Type Lookup'!$A:$F,4,FALSE()),"(not found)")</f>
        <v>30</v>
      </c>
      <c r="X36" s="51" t="str">
        <f aca="false">IFERROR(VLOOKUP($N36,'nCino | BigQuery Type Lookup'!$A:$F,5,FALSE()),"(not found)")</f>
        <v>n/a</v>
      </c>
      <c r="Y36" s="51" t="str">
        <f aca="false">IFERROR(VLOOKUP($N36,'nCino | BigQuery Type Lookup'!$A:$F,6,FALSE()),"(not found)")</f>
        <v>n/a</v>
      </c>
      <c r="Z36" s="0" t="str">
        <f aca="false">IFERROR(VLOOKUP('nCino | Field Mappings'!$A36,'nCino | Object Info'!$A:$H,7,FALSE()),"(not found)")</f>
        <v>rskcsp_ds_limit_curated</v>
      </c>
      <c r="AA36" s="0" t="str">
        <f aca="false">D36</f>
        <v>CCS_Tenor__c</v>
      </c>
      <c r="AB36" s="51" t="str">
        <f aca="false">H36</f>
        <v>n/a</v>
      </c>
      <c r="AC36" s="51" t="str">
        <f aca="false">I36</f>
        <v>yes</v>
      </c>
      <c r="AD36" s="60" t="str">
        <f aca="false">V36</f>
        <v>STRING</v>
      </c>
      <c r="AE36" s="51" t="n">
        <f aca="false">W36</f>
        <v>30</v>
      </c>
      <c r="AF36" s="51" t="str">
        <f aca="false">X36</f>
        <v>n/a</v>
      </c>
      <c r="AG36" s="51" t="str">
        <f aca="false">Y36</f>
        <v>n/a</v>
      </c>
      <c r="AH36" s="0" t="str">
        <f aca="false">IFERROR(VLOOKUP('nCino | Field Mappings'!$A36,'nCino | Object Info'!$A:$H,8,FALSE()),"(not found)")</f>
        <v>limit</v>
      </c>
      <c r="AI36" s="0" t="str">
        <f aca="false">IF(D36="","",IF(D36="CCS_Step_Frequency__c",SUBSTITUTE(LOWER(D36),"__c",""),_xlfn.IFNA(SUBSTITUTE(SUBSTITUTE(SUBSTITUTE(SUBSTITUTE(D36,"LLC_BI__",""),"CCS_",""),"__c",""),"cm_",""),D36)))</f>
        <v>Tenor</v>
      </c>
      <c r="AJ36" s="51" t="str">
        <f aca="false">H36</f>
        <v>n/a</v>
      </c>
      <c r="AK36" s="51" t="str">
        <f aca="false">AC36</f>
        <v>yes</v>
      </c>
      <c r="AL36" s="60" t="str">
        <f aca="false">V36</f>
        <v>STRING</v>
      </c>
      <c r="AM36" s="51" t="n">
        <f aca="false">W36</f>
        <v>30</v>
      </c>
      <c r="AN36" s="51" t="str">
        <f aca="false">X36</f>
        <v>n/a</v>
      </c>
      <c r="AO36" s="51" t="str">
        <f aca="false">Y36</f>
        <v>n/a</v>
      </c>
      <c r="AP36" s="51" t="str">
        <f aca="false">IF(AL36="ARRAY", "CHECK MAX ELEMENTS", "n/a")</f>
        <v>n/a</v>
      </c>
    </row>
    <row r="37" customFormat="false" ht="14.25" hidden="false" customHeight="false" outlineLevel="0" collapsed="false">
      <c r="A37" s="61" t="s">
        <v>68</v>
      </c>
      <c r="B37" s="61" t="s">
        <v>69</v>
      </c>
      <c r="C37" s="61" t="s">
        <v>207</v>
      </c>
      <c r="D37" s="61" t="s">
        <v>208</v>
      </c>
      <c r="E37" s="61" t="s">
        <v>209</v>
      </c>
      <c r="F37" s="60" t="str">
        <f aca="false">IF(OR(ISERROR(VLOOKUP($C37,'DMW | F&amp;L Fields'!$L:$M, 1, FALSE())),IFERROR(INDEX('DMW | F&amp;L Fields'!$C:$C,MATCH($C37,'DMW | F&amp;L Fields'!$L:$L, 0)), "Y") ="Y"),"No", "Yes")</f>
        <v>Yes</v>
      </c>
      <c r="G37" s="61" t="n">
        <f aca="false">IFERROR(VLOOKUP($C37,'DMW | F&amp;L Fields'!$L:$M, 2, FALSE()),"(not found)")</f>
        <v>0</v>
      </c>
      <c r="H37" s="60" t="str">
        <f aca="false">IF(J37="Id", "Primary", IF(LEFT(J37, 9) ="reference", "Foreign", "n/a"))</f>
        <v>n/a</v>
      </c>
      <c r="I37" s="74" t="s">
        <v>97</v>
      </c>
      <c r="J37" s="61" t="s">
        <v>128</v>
      </c>
      <c r="K37" s="60" t="n">
        <v>0</v>
      </c>
      <c r="L37" s="60" t="n">
        <v>18</v>
      </c>
      <c r="M37" s="60" t="n">
        <v>2</v>
      </c>
      <c r="N37" s="60" t="str">
        <f aca="false">_xlfn.CONCAT(J37,"|",K37,"|",L37,"|",M37)</f>
        <v>currency|0|18|2</v>
      </c>
      <c r="O37" s="0" t="str">
        <f aca="false">IFERROR(VLOOKUP('nCino | Field Mappings'!$A37,'nCino | Object Info'!$A:$H,5,FALSE()),"(not found)")</f>
        <v>rskcsp_ds_limit</v>
      </c>
      <c r="P37" s="0" t="str">
        <f aca="false">D37</f>
        <v>CCS_Utilisation__c</v>
      </c>
      <c r="Q37" s="51" t="n">
        <f aca="false">IFERROR(VLOOKUP($N37,'nCino | BigQuery Type Lookup'!$A:$F,2,FALSE()),"(not found)")</f>
        <v>21</v>
      </c>
      <c r="R37" s="0" t="str">
        <f aca="false">IFERROR(VLOOKUP('nCino | Field Mappings'!$A37,'nCino | Object Info'!$A:$H,6,FALSE()),"(not found)")</f>
        <v>rskcsp_ds_limit_staging</v>
      </c>
      <c r="S37" s="0" t="str">
        <f aca="false">D37</f>
        <v>CCS_Utilisation__c</v>
      </c>
      <c r="T37" s="51" t="str">
        <f aca="false">H37</f>
        <v>n/a</v>
      </c>
      <c r="U37" s="51" t="str">
        <f aca="false">IF($T37="Primary", "yes", "no")</f>
        <v>no</v>
      </c>
      <c r="V37" s="60" t="str">
        <f aca="false">IFERROR(VLOOKUP($N37,'nCino | BigQuery Type Lookup'!$A:$F,3,FALSE()),"(not found)")</f>
        <v>NUMERIC</v>
      </c>
      <c r="W37" s="51" t="str">
        <f aca="false">IFERROR(VLOOKUP($N37,'nCino | BigQuery Type Lookup'!$A:$F,4,FALSE()),"(not found)")</f>
        <v>n/a</v>
      </c>
      <c r="X37" s="51" t="n">
        <f aca="false">IFERROR(VLOOKUP($N37,'nCino | BigQuery Type Lookup'!$A:$F,5,FALSE()),"(not found)")</f>
        <v>18</v>
      </c>
      <c r="Y37" s="51" t="n">
        <f aca="false">IFERROR(VLOOKUP($N37,'nCino | BigQuery Type Lookup'!$A:$F,6,FALSE()),"(not found)")</f>
        <v>2</v>
      </c>
      <c r="Z37" s="0" t="str">
        <f aca="false">IFERROR(VLOOKUP('nCino | Field Mappings'!$A37,'nCino | Object Info'!$A:$H,7,FALSE()),"(not found)")</f>
        <v>rskcsp_ds_limit_curated</v>
      </c>
      <c r="AA37" s="0" t="str">
        <f aca="false">D37</f>
        <v>CCS_Utilisation__c</v>
      </c>
      <c r="AB37" s="51" t="str">
        <f aca="false">H37</f>
        <v>n/a</v>
      </c>
      <c r="AC37" s="51" t="str">
        <f aca="false">I37</f>
        <v>yes</v>
      </c>
      <c r="AD37" s="60" t="str">
        <f aca="false">V37</f>
        <v>NUMERIC</v>
      </c>
      <c r="AE37" s="51" t="str">
        <f aca="false">W37</f>
        <v>n/a</v>
      </c>
      <c r="AF37" s="51" t="n">
        <f aca="false">X37</f>
        <v>18</v>
      </c>
      <c r="AG37" s="51" t="n">
        <f aca="false">Y37</f>
        <v>2</v>
      </c>
      <c r="AH37" s="0" t="str">
        <f aca="false">IFERROR(VLOOKUP('nCino | Field Mappings'!$A37,'nCino | Object Info'!$A:$H,8,FALSE()),"(not found)")</f>
        <v>limit</v>
      </c>
      <c r="AI37" s="0" t="str">
        <f aca="false">IF(D37="","",IF(D37="CCS_Step_Frequency__c",SUBSTITUTE(LOWER(D37),"__c",""),_xlfn.IFNA(SUBSTITUTE(SUBSTITUTE(SUBSTITUTE(SUBSTITUTE(D37,"LLC_BI__",""),"CCS_",""),"__c",""),"cm_",""),D37)))</f>
        <v>Utilisation</v>
      </c>
      <c r="AJ37" s="51" t="str">
        <f aca="false">H37</f>
        <v>n/a</v>
      </c>
      <c r="AK37" s="51" t="str">
        <f aca="false">AC37</f>
        <v>yes</v>
      </c>
      <c r="AL37" s="60" t="str">
        <f aca="false">V37</f>
        <v>NUMERIC</v>
      </c>
      <c r="AM37" s="51" t="str">
        <f aca="false">W37</f>
        <v>n/a</v>
      </c>
      <c r="AN37" s="51" t="n">
        <f aca="false">X37</f>
        <v>18</v>
      </c>
      <c r="AO37" s="51" t="n">
        <f aca="false">Y37</f>
        <v>2</v>
      </c>
      <c r="AP37" s="51" t="str">
        <f aca="false">IF(AL37="ARRAY", "CHECK MAX ELEMENTS", "n/a")</f>
        <v>n/a</v>
      </c>
    </row>
    <row r="38" customFormat="false" ht="14.25" hidden="false" customHeight="false" outlineLevel="0" collapsed="false">
      <c r="A38" s="61" t="s">
        <v>68</v>
      </c>
      <c r="B38" s="61" t="s">
        <v>69</v>
      </c>
      <c r="C38" s="61" t="s">
        <v>210</v>
      </c>
      <c r="D38" s="61" t="s">
        <v>140</v>
      </c>
      <c r="E38" s="61" t="s">
        <v>141</v>
      </c>
      <c r="F38" s="60" t="str">
        <f aca="false">IF(OR(ISERROR(VLOOKUP($C38,'DMW | F&amp;L Fields'!$L:$M, 1, FALSE())),IFERROR(INDEX('DMW | F&amp;L Fields'!$C:$C,MATCH($C38,'DMW | F&amp;L Fields'!$L:$L, 0)), "Y") ="Y"),"No", "Yes")</f>
        <v>No</v>
      </c>
      <c r="G38" s="61" t="str">
        <f aca="false">IFERROR(VLOOKUP($C38,'DMW | F&amp;L Fields'!$L:$M, 2, FALSE()),"(not found)")</f>
        <v>(not found)</v>
      </c>
      <c r="H38" s="60" t="str">
        <f aca="false">IF(J38="Id", "Primary", IF(LEFT(J38, 9) ="reference", "Foreign", "n/a"))</f>
        <v>Foreign</v>
      </c>
      <c r="I38" s="74" t="s">
        <v>97</v>
      </c>
      <c r="J38" s="61" t="s">
        <v>142</v>
      </c>
      <c r="K38" s="60" t="n">
        <v>18</v>
      </c>
      <c r="L38" s="60" t="n">
        <v>0</v>
      </c>
      <c r="M38" s="60" t="n">
        <v>0</v>
      </c>
      <c r="N38" s="60" t="str">
        <f aca="false">_xlfn.CONCAT(J38,"|",K38,"|",L38,"|",M38)</f>
        <v>reference(PartnerNetworkConnection)|18|0|0</v>
      </c>
      <c r="O38" s="0" t="str">
        <f aca="false">IFERROR(VLOOKUP('nCino | Field Mappings'!$A38,'nCino | Object Info'!$A:$H,5,FALSE()),"(not found)")</f>
        <v>rskcsp_ds_limit</v>
      </c>
      <c r="P38" s="0" t="str">
        <f aca="false">D38</f>
        <v>ConnectionReceivedId</v>
      </c>
      <c r="Q38" s="51" t="n">
        <f aca="false">IFERROR(VLOOKUP($N38,'nCino | BigQuery Type Lookup'!$A:$F,2,FALSE()),"(not found)")</f>
        <v>18</v>
      </c>
    </row>
    <row r="39" customFormat="false" ht="14.25" hidden="false" customHeight="false" outlineLevel="0" collapsed="false">
      <c r="A39" s="61" t="s">
        <v>68</v>
      </c>
      <c r="B39" s="61" t="s">
        <v>69</v>
      </c>
      <c r="C39" s="61" t="s">
        <v>211</v>
      </c>
      <c r="D39" s="61" t="s">
        <v>144</v>
      </c>
      <c r="E39" s="61" t="s">
        <v>145</v>
      </c>
      <c r="F39" s="60" t="str">
        <f aca="false">IF(OR(ISERROR(VLOOKUP($C39,'DMW | F&amp;L Fields'!$L:$M, 1, FALSE())),IFERROR(INDEX('DMW | F&amp;L Fields'!$C:$C,MATCH($C39,'DMW | F&amp;L Fields'!$L:$L, 0)), "Y") ="Y"),"No", "Yes")</f>
        <v>No</v>
      </c>
      <c r="G39" s="61" t="str">
        <f aca="false">IFERROR(VLOOKUP($C39,'DMW | F&amp;L Fields'!$L:$M, 2, FALSE()),"(not found)")</f>
        <v>(not found)</v>
      </c>
      <c r="H39" s="60" t="str">
        <f aca="false">IF(J39="Id", "Primary", IF(LEFT(J39, 9) ="reference", "Foreign", "n/a"))</f>
        <v>Foreign</v>
      </c>
      <c r="I39" s="74" t="s">
        <v>97</v>
      </c>
      <c r="J39" s="61" t="s">
        <v>142</v>
      </c>
      <c r="K39" s="60" t="n">
        <v>18</v>
      </c>
      <c r="L39" s="60" t="n">
        <v>0</v>
      </c>
      <c r="M39" s="60" t="n">
        <v>0</v>
      </c>
      <c r="N39" s="60" t="str">
        <f aca="false">_xlfn.CONCAT(J39,"|",K39,"|",L39,"|",M39)</f>
        <v>reference(PartnerNetworkConnection)|18|0|0</v>
      </c>
      <c r="O39" s="0" t="str">
        <f aca="false">IFERROR(VLOOKUP('nCino | Field Mappings'!$A39,'nCino | Object Info'!$A:$H,5,FALSE()),"(not found)")</f>
        <v>rskcsp_ds_limit</v>
      </c>
      <c r="P39" s="0" t="str">
        <f aca="false">D39</f>
        <v>ConnectionSentId</v>
      </c>
      <c r="Q39" s="51" t="n">
        <f aca="false">IFERROR(VLOOKUP($N39,'nCino | BigQuery Type Lookup'!$A:$F,2,FALSE()),"(not found)")</f>
        <v>18</v>
      </c>
    </row>
    <row r="40" customFormat="false" ht="14.25" hidden="false" customHeight="false" outlineLevel="0" collapsed="false">
      <c r="A40" s="61" t="s">
        <v>68</v>
      </c>
      <c r="B40" s="61" t="s">
        <v>69</v>
      </c>
      <c r="C40" s="61" t="s">
        <v>212</v>
      </c>
      <c r="D40" s="61" t="s">
        <v>147</v>
      </c>
      <c r="E40" s="61" t="s">
        <v>148</v>
      </c>
      <c r="F40" s="60" t="str">
        <f aca="false">IF(OR(ISERROR(VLOOKUP($C40,'DMW | F&amp;L Fields'!$L:$M, 1, FALSE())),IFERROR(INDEX('DMW | F&amp;L Fields'!$C:$C,MATCH($C40,'DMW | F&amp;L Fields'!$L:$L, 0)), "Y") ="Y"),"No", "Yes")</f>
        <v>Yes</v>
      </c>
      <c r="G40" s="61" t="str">
        <f aca="false">IFERROR(VLOOKUP($C40,'DMW | F&amp;L Fields'!$L:$M, 2, FALSE()),"(not found)")</f>
        <v>Record created by user.</v>
      </c>
      <c r="H40" s="60" t="str">
        <f aca="false">IF(J40="Id", "Primary", IF(LEFT(J40, 9) ="reference", "Foreign", "n/a"))</f>
        <v>Foreign</v>
      </c>
      <c r="I40" s="74" t="s">
        <v>110</v>
      </c>
      <c r="J40" s="61" t="s">
        <v>149</v>
      </c>
      <c r="K40" s="60" t="n">
        <v>18</v>
      </c>
      <c r="L40" s="60" t="n">
        <v>0</v>
      </c>
      <c r="M40" s="60" t="n">
        <v>0</v>
      </c>
      <c r="N40" s="60" t="str">
        <f aca="false">_xlfn.CONCAT(J40,"|",K40,"|",L40,"|",M40)</f>
        <v>reference(User)|18|0|0</v>
      </c>
      <c r="O40" s="0" t="str">
        <f aca="false">IFERROR(VLOOKUP('nCino | Field Mappings'!$A40,'nCino | Object Info'!$A:$H,5,FALSE()),"(not found)")</f>
        <v>rskcsp_ds_limit</v>
      </c>
      <c r="P40" s="0" t="str">
        <f aca="false">D40</f>
        <v>CreatedById</v>
      </c>
      <c r="Q40" s="51" t="n">
        <f aca="false">IFERROR(VLOOKUP($N40,'nCino | BigQuery Type Lookup'!$A:$F,2,FALSE()),"(not found)")</f>
        <v>18</v>
      </c>
      <c r="R40" s="0" t="str">
        <f aca="false">IFERROR(VLOOKUP('nCino | Field Mappings'!$A40,'nCino | Object Info'!$A:$H,6,FALSE()),"(not found)")</f>
        <v>rskcsp_ds_limit_staging</v>
      </c>
      <c r="S40" s="0" t="str">
        <f aca="false">D40</f>
        <v>CreatedById</v>
      </c>
      <c r="T40" s="51" t="str">
        <f aca="false">H40</f>
        <v>Foreign</v>
      </c>
      <c r="U40" s="51" t="str">
        <f aca="false">IF($T40="Primary", "yes", "no")</f>
        <v>no</v>
      </c>
      <c r="V40" s="60" t="str">
        <f aca="false">IFERROR(VLOOKUP($N40,'nCino | BigQuery Type Lookup'!$A:$F,3,FALSE()),"(not found)")</f>
        <v>STRING</v>
      </c>
      <c r="W40" s="51" t="n">
        <f aca="false">IFERROR(VLOOKUP($N40,'nCino | BigQuery Type Lookup'!$A:$F,4,FALSE()),"(not found)")</f>
        <v>18</v>
      </c>
      <c r="X40" s="51" t="str">
        <f aca="false">IFERROR(VLOOKUP($N40,'nCino | BigQuery Type Lookup'!$A:$F,5,FALSE()),"(not found)")</f>
        <v>n/a</v>
      </c>
      <c r="Y40" s="51" t="str">
        <f aca="false">IFERROR(VLOOKUP($N40,'nCino | BigQuery Type Lookup'!$A:$F,6,FALSE()),"(not found)")</f>
        <v>n/a</v>
      </c>
      <c r="Z40" s="0" t="str">
        <f aca="false">IFERROR(VLOOKUP('nCino | Field Mappings'!$A40,'nCino | Object Info'!$A:$H,7,FALSE()),"(not found)")</f>
        <v>rskcsp_ds_limit_curated</v>
      </c>
      <c r="AA40" s="0" t="str">
        <f aca="false">D40</f>
        <v>CreatedById</v>
      </c>
      <c r="AB40" s="51" t="str">
        <f aca="false">H40</f>
        <v>Foreign</v>
      </c>
      <c r="AC40" s="51" t="str">
        <f aca="false">I40</f>
        <v>no</v>
      </c>
      <c r="AD40" s="60" t="str">
        <f aca="false">V40</f>
        <v>STRING</v>
      </c>
      <c r="AE40" s="51" t="n">
        <f aca="false">W40</f>
        <v>18</v>
      </c>
      <c r="AF40" s="51" t="str">
        <f aca="false">X40</f>
        <v>n/a</v>
      </c>
      <c r="AG40" s="51" t="str">
        <f aca="false">Y40</f>
        <v>n/a</v>
      </c>
      <c r="AH40" s="0" t="str">
        <f aca="false">IFERROR(VLOOKUP('nCino | Field Mappings'!$A40,'nCino | Object Info'!$A:$H,8,FALSE()),"(not found)")</f>
        <v>limit</v>
      </c>
      <c r="AI40" s="0" t="str">
        <f aca="false">IF(D40="","",IF(D40="CCS_Step_Frequency__c",SUBSTITUTE(LOWER(D40),"__c",""),_xlfn.IFNA(SUBSTITUTE(SUBSTITUTE(SUBSTITUTE(SUBSTITUTE(D40,"LLC_BI__",""),"CCS_",""),"__c",""),"cm_",""),D40)))</f>
        <v>CreatedById</v>
      </c>
      <c r="AJ40" s="51" t="str">
        <f aca="false">H40</f>
        <v>Foreign</v>
      </c>
      <c r="AK40" s="51" t="str">
        <f aca="false">AC40</f>
        <v>no</v>
      </c>
      <c r="AL40" s="60" t="str">
        <f aca="false">V40</f>
        <v>STRING</v>
      </c>
      <c r="AM40" s="51" t="n">
        <f aca="false">W40</f>
        <v>18</v>
      </c>
      <c r="AN40" s="51" t="str">
        <f aca="false">X40</f>
        <v>n/a</v>
      </c>
      <c r="AO40" s="51" t="str">
        <f aca="false">Y40</f>
        <v>n/a</v>
      </c>
      <c r="AP40" s="51" t="str">
        <f aca="false">IF(AL40="ARRAY", "CHECK MAX ELEMENTS", "n/a")</f>
        <v>n/a</v>
      </c>
    </row>
    <row r="41" customFormat="false" ht="14.25" hidden="false" customHeight="false" outlineLevel="0" collapsed="false">
      <c r="A41" s="61" t="s">
        <v>68</v>
      </c>
      <c r="B41" s="61" t="s">
        <v>69</v>
      </c>
      <c r="C41" s="61" t="s">
        <v>213</v>
      </c>
      <c r="D41" s="61" t="s">
        <v>151</v>
      </c>
      <c r="E41" s="61" t="s">
        <v>152</v>
      </c>
      <c r="F41" s="60" t="str">
        <f aca="false">IF(OR(ISERROR(VLOOKUP($C41,'DMW | F&amp;L Fields'!$L:$M, 1, FALSE())),IFERROR(INDEX('DMW | F&amp;L Fields'!$C:$C,MATCH($C41,'DMW | F&amp;L Fields'!$L:$L, 0)), "Y") ="Y"),"No", "Yes")</f>
        <v>Yes</v>
      </c>
      <c r="G41" s="61" t="str">
        <f aca="false">IFERROR(VLOOKUP($C41,'DMW | F&amp;L Fields'!$L:$M, 2, FALSE()),"(not found)")</f>
        <v>Record created date.</v>
      </c>
      <c r="H41" s="60" t="str">
        <f aca="false">IF(J41="Id", "Primary", IF(LEFT(J41, 9) ="reference", "Foreign", "n/a"))</f>
        <v>n/a</v>
      </c>
      <c r="I41" s="74" t="s">
        <v>110</v>
      </c>
      <c r="J41" s="61" t="s">
        <v>153</v>
      </c>
      <c r="K41" s="60" t="n">
        <v>0</v>
      </c>
      <c r="L41" s="60" t="n">
        <v>0</v>
      </c>
      <c r="M41" s="60" t="n">
        <v>0</v>
      </c>
      <c r="N41" s="60" t="str">
        <f aca="false">_xlfn.CONCAT(J41,"|",K41,"|",L41,"|",M41)</f>
        <v>datetime|0|0|0</v>
      </c>
      <c r="O41" s="0" t="str">
        <f aca="false">IFERROR(VLOOKUP('nCino | Field Mappings'!$A41,'nCino | Object Info'!$A:$H,5,FALSE()),"(not found)")</f>
        <v>rskcsp_ds_limit</v>
      </c>
      <c r="P41" s="0" t="str">
        <f aca="false">D41</f>
        <v>CreatedDate</v>
      </c>
      <c r="Q41" s="51" t="n">
        <f aca="false">IFERROR(VLOOKUP($N41,'nCino | BigQuery Type Lookup'!$A:$F,2,FALSE()),"(not found)")</f>
        <v>14</v>
      </c>
      <c r="R41" s="0" t="str">
        <f aca="false">IFERROR(VLOOKUP('nCino | Field Mappings'!$A41,'nCino | Object Info'!$A:$H,6,FALSE()),"(not found)")</f>
        <v>rskcsp_ds_limit_staging</v>
      </c>
      <c r="S41" s="0" t="str">
        <f aca="false">D41</f>
        <v>CreatedDate</v>
      </c>
      <c r="T41" s="51" t="str">
        <f aca="false">H41</f>
        <v>n/a</v>
      </c>
      <c r="U41" s="51" t="str">
        <f aca="false">IF($T41="Primary", "yes", "no")</f>
        <v>no</v>
      </c>
      <c r="V41" s="60" t="str">
        <f aca="false">IFERROR(VLOOKUP($N41,'nCino | BigQuery Type Lookup'!$A:$F,3,FALSE()),"(not found)")</f>
        <v>DATETIME</v>
      </c>
      <c r="W41" s="51" t="str">
        <f aca="false">IFERROR(VLOOKUP($N41,'nCino | BigQuery Type Lookup'!$A:$F,4,FALSE()),"(not found)")</f>
        <v>n/a</v>
      </c>
      <c r="X41" s="51" t="str">
        <f aca="false">IFERROR(VLOOKUP($N41,'nCino | BigQuery Type Lookup'!$A:$F,5,FALSE()),"(not found)")</f>
        <v>n/a</v>
      </c>
      <c r="Y41" s="51" t="str">
        <f aca="false">IFERROR(VLOOKUP($N41,'nCino | BigQuery Type Lookup'!$A:$F,6,FALSE()),"(not found)")</f>
        <v>n/a</v>
      </c>
      <c r="Z41" s="0" t="str">
        <f aca="false">IFERROR(VLOOKUP('nCino | Field Mappings'!$A41,'nCino | Object Info'!$A:$H,7,FALSE()),"(not found)")</f>
        <v>rskcsp_ds_limit_curated</v>
      </c>
      <c r="AA41" s="0" t="str">
        <f aca="false">D41</f>
        <v>CreatedDate</v>
      </c>
      <c r="AB41" s="51" t="str">
        <f aca="false">H41</f>
        <v>n/a</v>
      </c>
      <c r="AC41" s="51" t="str">
        <f aca="false">I41</f>
        <v>no</v>
      </c>
      <c r="AD41" s="60" t="str">
        <f aca="false">V41</f>
        <v>DATETIME</v>
      </c>
      <c r="AE41" s="51" t="str">
        <f aca="false">W41</f>
        <v>n/a</v>
      </c>
      <c r="AF41" s="51" t="str">
        <f aca="false">X41</f>
        <v>n/a</v>
      </c>
      <c r="AG41" s="51" t="str">
        <f aca="false">Y41</f>
        <v>n/a</v>
      </c>
      <c r="AH41" s="0" t="str">
        <f aca="false">IFERROR(VLOOKUP('nCino | Field Mappings'!$A41,'nCino | Object Info'!$A:$H,8,FALSE()),"(not found)")</f>
        <v>limit</v>
      </c>
      <c r="AI41" s="0" t="str">
        <f aca="false">IF(D41="","",IF(D41="CCS_Step_Frequency__c",SUBSTITUTE(LOWER(D41),"__c",""),_xlfn.IFNA(SUBSTITUTE(SUBSTITUTE(SUBSTITUTE(SUBSTITUTE(D41,"LLC_BI__",""),"CCS_",""),"__c",""),"cm_",""),D41)))</f>
        <v>CreatedDate</v>
      </c>
      <c r="AJ41" s="51" t="str">
        <f aca="false">H41</f>
        <v>n/a</v>
      </c>
      <c r="AK41" s="51" t="str">
        <f aca="false">AC41</f>
        <v>no</v>
      </c>
      <c r="AL41" s="60" t="str">
        <f aca="false">V41</f>
        <v>DATETIME</v>
      </c>
      <c r="AM41" s="51" t="str">
        <f aca="false">W41</f>
        <v>n/a</v>
      </c>
      <c r="AN41" s="51" t="str">
        <f aca="false">X41</f>
        <v>n/a</v>
      </c>
      <c r="AO41" s="51" t="str">
        <f aca="false">Y41</f>
        <v>n/a</v>
      </c>
      <c r="AP41" s="51" t="str">
        <f aca="false">IF(AL41="ARRAY", "CHECK MAX ELEMENTS", "n/a")</f>
        <v>n/a</v>
      </c>
    </row>
    <row r="42" customFormat="false" ht="14.25" hidden="false" customHeight="false" outlineLevel="0" collapsed="false">
      <c r="A42" s="61" t="s">
        <v>68</v>
      </c>
      <c r="B42" s="61" t="s">
        <v>69</v>
      </c>
      <c r="C42" s="61" t="s">
        <v>214</v>
      </c>
      <c r="D42" s="61" t="s">
        <v>155</v>
      </c>
      <c r="E42" s="61" t="s">
        <v>156</v>
      </c>
      <c r="F42" s="60" t="str">
        <f aca="false">IF(OR(ISERROR(VLOOKUP($C42,'DMW | F&amp;L Fields'!$L:$M, 1, FALSE())),IFERROR(INDEX('DMW | F&amp;L Fields'!$C:$C,MATCH($C42,'DMW | F&amp;L Fields'!$L:$L, 0)), "Y") ="Y"),"No", "Yes")</f>
        <v>Yes</v>
      </c>
      <c r="G42" s="61" t="str">
        <f aca="false">IFERROR(VLOOKUP($C42,'DMW | F&amp;L Fields'!$L:$M, 2, FALSE()),"(not found)")</f>
        <v>This is a picklist field that allows the user to select the applicable currency (e.g. GBP, EU, etc.)</v>
      </c>
      <c r="H42" s="60" t="str">
        <f aca="false">IF(J42="Id", "Primary", IF(LEFT(J42, 9) ="reference", "Foreign", "n/a"))</f>
        <v>n/a</v>
      </c>
      <c r="I42" s="74" t="s">
        <v>97</v>
      </c>
      <c r="J42" s="61" t="s">
        <v>119</v>
      </c>
      <c r="K42" s="60" t="n">
        <v>3</v>
      </c>
      <c r="L42" s="60" t="n">
        <v>0</v>
      </c>
      <c r="M42" s="60" t="n">
        <v>0</v>
      </c>
      <c r="N42" s="60" t="str">
        <f aca="false">_xlfn.CONCAT(J42,"|",K42,"|",L42,"|",M42)</f>
        <v>picklist|3|0|0</v>
      </c>
      <c r="O42" s="0" t="str">
        <f aca="false">IFERROR(VLOOKUP('nCino | Field Mappings'!$A42,'nCino | Object Info'!$A:$H,5,FALSE()),"(not found)")</f>
        <v>rskcsp_ds_limit</v>
      </c>
      <c r="P42" s="0" t="str">
        <f aca="false">D42</f>
        <v>CurrencyIsoCode</v>
      </c>
      <c r="Q42" s="51" t="n">
        <f aca="false">IFERROR(VLOOKUP($N42,'nCino | BigQuery Type Lookup'!$A:$F,2,FALSE()),"(not found)")</f>
        <v>3</v>
      </c>
      <c r="R42" s="0" t="str">
        <f aca="false">IFERROR(VLOOKUP('nCino | Field Mappings'!$A42,'nCino | Object Info'!$A:$H,6,FALSE()),"(not found)")</f>
        <v>rskcsp_ds_limit_staging</v>
      </c>
      <c r="S42" s="0" t="str">
        <f aca="false">D42</f>
        <v>CurrencyIsoCode</v>
      </c>
      <c r="T42" s="51" t="str">
        <f aca="false">H42</f>
        <v>n/a</v>
      </c>
      <c r="U42" s="51" t="str">
        <f aca="false">IF($T42="Primary", "yes", "no")</f>
        <v>no</v>
      </c>
      <c r="V42" s="60" t="str">
        <f aca="false">IFERROR(VLOOKUP($N42,'nCino | BigQuery Type Lookup'!$A:$F,3,FALSE()),"(not found)")</f>
        <v>STRING</v>
      </c>
      <c r="W42" s="51" t="n">
        <f aca="false">IFERROR(VLOOKUP($N42,'nCino | BigQuery Type Lookup'!$A:$F,4,FALSE()),"(not found)")</f>
        <v>3</v>
      </c>
      <c r="X42" s="51" t="str">
        <f aca="false">IFERROR(VLOOKUP($N42,'nCino | BigQuery Type Lookup'!$A:$F,5,FALSE()),"(not found)")</f>
        <v>n/a</v>
      </c>
      <c r="Y42" s="51" t="str">
        <f aca="false">IFERROR(VLOOKUP($N42,'nCino | BigQuery Type Lookup'!$A:$F,6,FALSE()),"(not found)")</f>
        <v>n/a</v>
      </c>
      <c r="Z42" s="0" t="str">
        <f aca="false">IFERROR(VLOOKUP('nCino | Field Mappings'!$A42,'nCino | Object Info'!$A:$H,7,FALSE()),"(not found)")</f>
        <v>rskcsp_ds_limit_curated</v>
      </c>
      <c r="AA42" s="0" t="str">
        <f aca="false">D42</f>
        <v>CurrencyIsoCode</v>
      </c>
      <c r="AB42" s="51" t="str">
        <f aca="false">H42</f>
        <v>n/a</v>
      </c>
      <c r="AC42" s="51" t="str">
        <f aca="false">I42</f>
        <v>yes</v>
      </c>
      <c r="AD42" s="60" t="str">
        <f aca="false">V42</f>
        <v>STRING</v>
      </c>
      <c r="AE42" s="51" t="n">
        <f aca="false">W42</f>
        <v>3</v>
      </c>
      <c r="AF42" s="51" t="str">
        <f aca="false">X42</f>
        <v>n/a</v>
      </c>
      <c r="AG42" s="51" t="str">
        <f aca="false">Y42</f>
        <v>n/a</v>
      </c>
      <c r="AH42" s="0" t="str">
        <f aca="false">IFERROR(VLOOKUP('nCino | Field Mappings'!$A42,'nCino | Object Info'!$A:$H,8,FALSE()),"(not found)")</f>
        <v>limit</v>
      </c>
      <c r="AI42" s="0" t="str">
        <f aca="false">IF(D42="","",IF(D42="CCS_Step_Frequency__c",SUBSTITUTE(LOWER(D42),"__c",""),_xlfn.IFNA(SUBSTITUTE(SUBSTITUTE(SUBSTITUTE(SUBSTITUTE(D42,"LLC_BI__",""),"CCS_",""),"__c",""),"cm_",""),D42)))</f>
        <v>CurrencyIsoCode</v>
      </c>
      <c r="AJ42" s="51" t="str">
        <f aca="false">H42</f>
        <v>n/a</v>
      </c>
      <c r="AK42" s="51" t="str">
        <f aca="false">AC42</f>
        <v>yes</v>
      </c>
      <c r="AL42" s="60" t="str">
        <f aca="false">V42</f>
        <v>STRING</v>
      </c>
      <c r="AM42" s="51" t="n">
        <f aca="false">W42</f>
        <v>3</v>
      </c>
      <c r="AN42" s="51" t="str">
        <f aca="false">X42</f>
        <v>n/a</v>
      </c>
      <c r="AO42" s="51" t="str">
        <f aca="false">Y42</f>
        <v>n/a</v>
      </c>
      <c r="AP42" s="51" t="str">
        <f aca="false">IF(AL42="ARRAY", "CHECK MAX ELEMENTS", "n/a")</f>
        <v>n/a</v>
      </c>
    </row>
    <row r="43" customFormat="false" ht="14.25" hidden="false" customHeight="false" outlineLevel="0" collapsed="false">
      <c r="A43" s="61" t="s">
        <v>68</v>
      </c>
      <c r="B43" s="61" t="s">
        <v>69</v>
      </c>
      <c r="C43" s="61" t="s">
        <v>215</v>
      </c>
      <c r="D43" s="61" t="s">
        <v>158</v>
      </c>
      <c r="E43" s="61" t="s">
        <v>159</v>
      </c>
      <c r="F43" s="60" t="str">
        <f aca="false">IF(OR(ISERROR(VLOOKUP($C43,'DMW | F&amp;L Fields'!$L:$M, 1, FALSE())),IFERROR(INDEX('DMW | F&amp;L Fields'!$C:$C,MATCH($C43,'DMW | F&amp;L Fields'!$L:$L, 0)), "Y") ="Y"),"No", "Yes")</f>
        <v>Yes</v>
      </c>
      <c r="G43" s="61" t="str">
        <f aca="false">IFERROR(VLOOKUP($C43,'DMW | F&amp;L Fields'!$L:$M, 2, FALSE()),"(not found)")</f>
        <v>Id</v>
      </c>
      <c r="H43" s="60" t="str">
        <f aca="false">IF(J43="Id", "Primary", IF(LEFT(J43, 9) ="reference", "Foreign", "n/a"))</f>
        <v>Primary</v>
      </c>
      <c r="I43" s="74" t="s">
        <v>110</v>
      </c>
      <c r="J43" s="61" t="s">
        <v>160</v>
      </c>
      <c r="K43" s="60" t="n">
        <v>18</v>
      </c>
      <c r="L43" s="60" t="n">
        <v>0</v>
      </c>
      <c r="M43" s="60" t="n">
        <v>0</v>
      </c>
      <c r="N43" s="60" t="str">
        <f aca="false">_xlfn.CONCAT(J43,"|",K43,"|",L43,"|",M43)</f>
        <v>id|18|0|0</v>
      </c>
      <c r="O43" s="0" t="str">
        <f aca="false">IFERROR(VLOOKUP('nCino | Field Mappings'!$A43,'nCino | Object Info'!$A:$H,5,FALSE()),"(not found)")</f>
        <v>rskcsp_ds_limit</v>
      </c>
      <c r="P43" s="0" t="str">
        <f aca="false">D43</f>
        <v>Id</v>
      </c>
      <c r="Q43" s="51" t="n">
        <f aca="false">IFERROR(VLOOKUP($N43,'nCino | BigQuery Type Lookup'!$A:$F,2,FALSE()),"(not found)")</f>
        <v>18</v>
      </c>
      <c r="R43" s="0" t="str">
        <f aca="false">IFERROR(VLOOKUP('nCino | Field Mappings'!$A43,'nCino | Object Info'!$A:$H,6,FALSE()),"(not found)")</f>
        <v>rskcsp_ds_limit_staging</v>
      </c>
      <c r="S43" s="0" t="str">
        <f aca="false">D43</f>
        <v>Id</v>
      </c>
      <c r="T43" s="51" t="str">
        <f aca="false">H43</f>
        <v>Primary</v>
      </c>
      <c r="U43" s="51" t="str">
        <f aca="false">IF($T43="Primary", "yes", "no")</f>
        <v>yes</v>
      </c>
      <c r="V43" s="60" t="str">
        <f aca="false">IFERROR(VLOOKUP($N43,'nCino | BigQuery Type Lookup'!$A:$F,3,FALSE()),"(not found)")</f>
        <v>STRING</v>
      </c>
      <c r="W43" s="51" t="n">
        <f aca="false">IFERROR(VLOOKUP($N43,'nCino | BigQuery Type Lookup'!$A:$F,4,FALSE()),"(not found)")</f>
        <v>18</v>
      </c>
      <c r="X43" s="51" t="str">
        <f aca="false">IFERROR(VLOOKUP($N43,'nCino | BigQuery Type Lookup'!$A:$F,5,FALSE()),"(not found)")</f>
        <v>n/a</v>
      </c>
      <c r="Y43" s="51" t="str">
        <f aca="false">IFERROR(VLOOKUP($N43,'nCino | BigQuery Type Lookup'!$A:$F,6,FALSE()),"(not found)")</f>
        <v>n/a</v>
      </c>
      <c r="Z43" s="0" t="str">
        <f aca="false">IFERROR(VLOOKUP('nCino | Field Mappings'!$A43,'nCino | Object Info'!$A:$H,7,FALSE()),"(not found)")</f>
        <v>rskcsp_ds_limit_curated</v>
      </c>
      <c r="AA43" s="0" t="str">
        <f aca="false">D43</f>
        <v>Id</v>
      </c>
      <c r="AB43" s="51" t="str">
        <f aca="false">H43</f>
        <v>Primary</v>
      </c>
      <c r="AC43" s="51" t="str">
        <f aca="false">I43</f>
        <v>no</v>
      </c>
      <c r="AD43" s="60" t="str">
        <f aca="false">V43</f>
        <v>STRING</v>
      </c>
      <c r="AE43" s="51" t="n">
        <f aca="false">W43</f>
        <v>18</v>
      </c>
      <c r="AF43" s="51" t="str">
        <f aca="false">X43</f>
        <v>n/a</v>
      </c>
      <c r="AG43" s="51" t="str">
        <f aca="false">Y43</f>
        <v>n/a</v>
      </c>
      <c r="AH43" s="0" t="str">
        <f aca="false">IFERROR(VLOOKUP('nCino | Field Mappings'!$A43,'nCino | Object Info'!$A:$H,8,FALSE()),"(not found)")</f>
        <v>limit</v>
      </c>
      <c r="AI43" s="0" t="str">
        <f aca="false">IF(D43="","",IF(D43="CCS_Step_Frequency__c",SUBSTITUTE(LOWER(D43),"__c",""),_xlfn.IFNA(SUBSTITUTE(SUBSTITUTE(SUBSTITUTE(SUBSTITUTE(D43,"LLC_BI__",""),"CCS_",""),"__c",""),"cm_",""),D43)))</f>
        <v>Id</v>
      </c>
      <c r="AJ43" s="51" t="str">
        <f aca="false">H43</f>
        <v>Primary</v>
      </c>
      <c r="AK43" s="51" t="str">
        <f aca="false">AC43</f>
        <v>no</v>
      </c>
      <c r="AL43" s="60" t="str">
        <f aca="false">V43</f>
        <v>STRING</v>
      </c>
      <c r="AM43" s="51" t="n">
        <f aca="false">W43</f>
        <v>18</v>
      </c>
      <c r="AN43" s="51" t="str">
        <f aca="false">X43</f>
        <v>n/a</v>
      </c>
      <c r="AO43" s="51" t="str">
        <f aca="false">Y43</f>
        <v>n/a</v>
      </c>
      <c r="AP43" s="51" t="str">
        <f aca="false">IF(AL43="ARRAY", "CHECK MAX ELEMENTS", "n/a")</f>
        <v>n/a</v>
      </c>
    </row>
    <row r="44" customFormat="false" ht="14.25" hidden="false" customHeight="false" outlineLevel="0" collapsed="false">
      <c r="A44" s="61" t="s">
        <v>68</v>
      </c>
      <c r="B44" s="61" t="s">
        <v>69</v>
      </c>
      <c r="C44" s="61" t="s">
        <v>216</v>
      </c>
      <c r="D44" s="61" t="s">
        <v>162</v>
      </c>
      <c r="E44" s="61" t="s">
        <v>163</v>
      </c>
      <c r="F44" s="60" t="str">
        <f aca="false">IF(OR(ISERROR(VLOOKUP($C44,'DMW | F&amp;L Fields'!$L:$M, 1, FALSE())),IFERROR(INDEX('DMW | F&amp;L Fields'!$C:$C,MATCH($C44,'DMW | F&amp;L Fields'!$L:$L, 0)), "Y") ="Y"),"No", "Yes")</f>
        <v>No</v>
      </c>
      <c r="G44" s="61" t="str">
        <f aca="false">IFERROR(VLOOKUP($C44,'DMW | F&amp;L Fields'!$L:$M, 2, FALSE()),"(not found)")</f>
        <v>(not found)</v>
      </c>
      <c r="H44" s="60" t="str">
        <f aca="false">IF(J44="Id", "Primary", IF(LEFT(J44, 9) ="reference", "Foreign", "n/a"))</f>
        <v>n/a</v>
      </c>
      <c r="I44" s="74" t="s">
        <v>110</v>
      </c>
      <c r="J44" s="61" t="s">
        <v>164</v>
      </c>
      <c r="K44" s="60" t="n">
        <v>0</v>
      </c>
      <c r="L44" s="60" t="n">
        <v>0</v>
      </c>
      <c r="M44" s="60" t="n">
        <v>0</v>
      </c>
      <c r="N44" s="60" t="str">
        <f aca="false">_xlfn.CONCAT(J44,"|",K44,"|",L44,"|",M44)</f>
        <v>boolean|0|0|0</v>
      </c>
      <c r="O44" s="0" t="str">
        <f aca="false">IFERROR(VLOOKUP('nCino | Field Mappings'!$A44,'nCino | Object Info'!$A:$H,5,FALSE()),"(not found)")</f>
        <v>rskcsp_ds_limit</v>
      </c>
      <c r="P44" s="0" t="str">
        <f aca="false">D44</f>
        <v>IsDeleted</v>
      </c>
      <c r="Q44" s="51" t="n">
        <f aca="false">IFERROR(VLOOKUP($N44,'nCino | BigQuery Type Lookup'!$A:$F,2,FALSE()),"(not found)")</f>
        <v>1</v>
      </c>
    </row>
    <row r="45" customFormat="false" ht="14.25" hidden="false" customHeight="false" outlineLevel="0" collapsed="false">
      <c r="A45" s="61" t="s">
        <v>68</v>
      </c>
      <c r="B45" s="61" t="s">
        <v>69</v>
      </c>
      <c r="C45" s="61" t="s">
        <v>217</v>
      </c>
      <c r="D45" s="61" t="s">
        <v>169</v>
      </c>
      <c r="E45" s="61" t="s">
        <v>170</v>
      </c>
      <c r="F45" s="60" t="str">
        <f aca="false">IF(OR(ISERROR(VLOOKUP($C45,'DMW | F&amp;L Fields'!$L:$M, 1, FALSE())),IFERROR(INDEX('DMW | F&amp;L Fields'!$C:$C,MATCH($C45,'DMW | F&amp;L Fields'!$L:$L, 0)), "Y") ="Y"),"No", "Yes")</f>
        <v>Yes</v>
      </c>
      <c r="G45" s="61" t="str">
        <f aca="false">IFERROR(VLOOKUP($C45,'DMW | F&amp;L Fields'!$L:$M, 2, FALSE()),"(not found)")</f>
        <v>Last modified by user.</v>
      </c>
      <c r="H45" s="60" t="str">
        <f aca="false">IF(J45="Id", "Primary", IF(LEFT(J45, 9) ="reference", "Foreign", "n/a"))</f>
        <v>Foreign</v>
      </c>
      <c r="I45" s="74" t="s">
        <v>110</v>
      </c>
      <c r="J45" s="61" t="s">
        <v>149</v>
      </c>
      <c r="K45" s="60" t="n">
        <v>18</v>
      </c>
      <c r="L45" s="60" t="n">
        <v>0</v>
      </c>
      <c r="M45" s="60" t="n">
        <v>0</v>
      </c>
      <c r="N45" s="60" t="str">
        <f aca="false">_xlfn.CONCAT(J45,"|",K45,"|",L45,"|",M45)</f>
        <v>reference(User)|18|0|0</v>
      </c>
      <c r="O45" s="0" t="str">
        <f aca="false">IFERROR(VLOOKUP('nCino | Field Mappings'!$A45,'nCino | Object Info'!$A:$H,5,FALSE()),"(not found)")</f>
        <v>rskcsp_ds_limit</v>
      </c>
      <c r="P45" s="0" t="str">
        <f aca="false">D45</f>
        <v>LastModifiedById</v>
      </c>
      <c r="Q45" s="51" t="n">
        <f aca="false">IFERROR(VLOOKUP($N45,'nCino | BigQuery Type Lookup'!$A:$F,2,FALSE()),"(not found)")</f>
        <v>18</v>
      </c>
      <c r="R45" s="0" t="str">
        <f aca="false">IFERROR(VLOOKUP('nCino | Field Mappings'!$A45,'nCino | Object Info'!$A:$H,6,FALSE()),"(not found)")</f>
        <v>rskcsp_ds_limit_staging</v>
      </c>
      <c r="S45" s="0" t="str">
        <f aca="false">D45</f>
        <v>LastModifiedById</v>
      </c>
      <c r="T45" s="51" t="str">
        <f aca="false">H45</f>
        <v>Foreign</v>
      </c>
      <c r="U45" s="51" t="str">
        <f aca="false">IF($T45="Primary", "yes", "no")</f>
        <v>no</v>
      </c>
      <c r="V45" s="60" t="str">
        <f aca="false">IFERROR(VLOOKUP($N45,'nCino | BigQuery Type Lookup'!$A:$F,3,FALSE()),"(not found)")</f>
        <v>STRING</v>
      </c>
      <c r="W45" s="51" t="n">
        <f aca="false">IFERROR(VLOOKUP($N45,'nCino | BigQuery Type Lookup'!$A:$F,4,FALSE()),"(not found)")</f>
        <v>18</v>
      </c>
      <c r="X45" s="51" t="str">
        <f aca="false">IFERROR(VLOOKUP($N45,'nCino | BigQuery Type Lookup'!$A:$F,5,FALSE()),"(not found)")</f>
        <v>n/a</v>
      </c>
      <c r="Y45" s="51" t="str">
        <f aca="false">IFERROR(VLOOKUP($N45,'nCino | BigQuery Type Lookup'!$A:$F,6,FALSE()),"(not found)")</f>
        <v>n/a</v>
      </c>
      <c r="Z45" s="0" t="str">
        <f aca="false">IFERROR(VLOOKUP('nCino | Field Mappings'!$A45,'nCino | Object Info'!$A:$H,7,FALSE()),"(not found)")</f>
        <v>rskcsp_ds_limit_curated</v>
      </c>
      <c r="AA45" s="0" t="str">
        <f aca="false">D45</f>
        <v>LastModifiedById</v>
      </c>
      <c r="AB45" s="51" t="str">
        <f aca="false">H45</f>
        <v>Foreign</v>
      </c>
      <c r="AC45" s="51" t="str">
        <f aca="false">I45</f>
        <v>no</v>
      </c>
      <c r="AD45" s="60" t="str">
        <f aca="false">V45</f>
        <v>STRING</v>
      </c>
      <c r="AE45" s="51" t="n">
        <f aca="false">W45</f>
        <v>18</v>
      </c>
      <c r="AF45" s="51" t="str">
        <f aca="false">X45</f>
        <v>n/a</v>
      </c>
      <c r="AG45" s="51" t="str">
        <f aca="false">Y45</f>
        <v>n/a</v>
      </c>
      <c r="AH45" s="0" t="str">
        <f aca="false">IFERROR(VLOOKUP('nCino | Field Mappings'!$A45,'nCino | Object Info'!$A:$H,8,FALSE()),"(not found)")</f>
        <v>limit</v>
      </c>
      <c r="AI45" s="0" t="str">
        <f aca="false">IF(D45="","",IF(D45="CCS_Step_Frequency__c",SUBSTITUTE(LOWER(D45),"__c",""),_xlfn.IFNA(SUBSTITUTE(SUBSTITUTE(SUBSTITUTE(SUBSTITUTE(D45,"LLC_BI__",""),"CCS_",""),"__c",""),"cm_",""),D45)))</f>
        <v>LastModifiedById</v>
      </c>
      <c r="AJ45" s="51" t="str">
        <f aca="false">H45</f>
        <v>Foreign</v>
      </c>
      <c r="AK45" s="51" t="str">
        <f aca="false">AC45</f>
        <v>no</v>
      </c>
      <c r="AL45" s="60" t="str">
        <f aca="false">V45</f>
        <v>STRING</v>
      </c>
      <c r="AM45" s="51" t="n">
        <f aca="false">W45</f>
        <v>18</v>
      </c>
      <c r="AN45" s="51" t="str">
        <f aca="false">X45</f>
        <v>n/a</v>
      </c>
      <c r="AO45" s="51" t="str">
        <f aca="false">Y45</f>
        <v>n/a</v>
      </c>
      <c r="AP45" s="51" t="str">
        <f aca="false">IF(AL45="ARRAY", "CHECK MAX ELEMENTS", "n/a")</f>
        <v>n/a</v>
      </c>
    </row>
    <row r="46" customFormat="false" ht="14.25" hidden="false" customHeight="false" outlineLevel="0" collapsed="false">
      <c r="A46" s="61" t="s">
        <v>68</v>
      </c>
      <c r="B46" s="61" t="s">
        <v>69</v>
      </c>
      <c r="C46" s="61" t="s">
        <v>218</v>
      </c>
      <c r="D46" s="61" t="s">
        <v>172</v>
      </c>
      <c r="E46" s="61" t="s">
        <v>173</v>
      </c>
      <c r="F46" s="60" t="str">
        <f aca="false">IF(OR(ISERROR(VLOOKUP($C46,'DMW | F&amp;L Fields'!$L:$M, 1, FALSE())),IFERROR(INDEX('DMW | F&amp;L Fields'!$C:$C,MATCH($C46,'DMW | F&amp;L Fields'!$L:$L, 0)), "Y") ="Y"),"No", "Yes")</f>
        <v>Yes</v>
      </c>
      <c r="G46" s="61" t="str">
        <f aca="false">IFERROR(VLOOKUP($C46,'DMW | F&amp;L Fields'!$L:$M, 2, FALSE()),"(not found)")</f>
        <v>Last modified date.</v>
      </c>
      <c r="H46" s="60" t="str">
        <f aca="false">IF(J46="Id", "Primary", IF(LEFT(J46, 9) ="reference", "Foreign", "n/a"))</f>
        <v>n/a</v>
      </c>
      <c r="I46" s="74" t="s">
        <v>110</v>
      </c>
      <c r="J46" s="61" t="s">
        <v>153</v>
      </c>
      <c r="K46" s="60" t="n">
        <v>0</v>
      </c>
      <c r="L46" s="60" t="n">
        <v>0</v>
      </c>
      <c r="M46" s="60" t="n">
        <v>0</v>
      </c>
      <c r="N46" s="60" t="str">
        <f aca="false">_xlfn.CONCAT(J46,"|",K46,"|",L46,"|",M46)</f>
        <v>datetime|0|0|0</v>
      </c>
      <c r="O46" s="0" t="str">
        <f aca="false">IFERROR(VLOOKUP('nCino | Field Mappings'!$A46,'nCino | Object Info'!$A:$H,5,FALSE()),"(not found)")</f>
        <v>rskcsp_ds_limit</v>
      </c>
      <c r="P46" s="0" t="str">
        <f aca="false">D46</f>
        <v>LastModifiedDate</v>
      </c>
      <c r="Q46" s="51" t="n">
        <f aca="false">IFERROR(VLOOKUP($N46,'nCino | BigQuery Type Lookup'!$A:$F,2,FALSE()),"(not found)")</f>
        <v>14</v>
      </c>
      <c r="R46" s="0" t="str">
        <f aca="false">IFERROR(VLOOKUP('nCino | Field Mappings'!$A46,'nCino | Object Info'!$A:$H,6,FALSE()),"(not found)")</f>
        <v>rskcsp_ds_limit_staging</v>
      </c>
      <c r="S46" s="0" t="str">
        <f aca="false">D46</f>
        <v>LastModifiedDate</v>
      </c>
      <c r="T46" s="51" t="str">
        <f aca="false">H46</f>
        <v>n/a</v>
      </c>
      <c r="U46" s="51" t="str">
        <f aca="false">IF($T46="Primary", "yes", "no")</f>
        <v>no</v>
      </c>
      <c r="V46" s="60" t="str">
        <f aca="false">IFERROR(VLOOKUP($N46,'nCino | BigQuery Type Lookup'!$A:$F,3,FALSE()),"(not found)")</f>
        <v>DATETIME</v>
      </c>
      <c r="W46" s="51" t="str">
        <f aca="false">IFERROR(VLOOKUP($N46,'nCino | BigQuery Type Lookup'!$A:$F,4,FALSE()),"(not found)")</f>
        <v>n/a</v>
      </c>
      <c r="X46" s="51" t="str">
        <f aca="false">IFERROR(VLOOKUP($N46,'nCino | BigQuery Type Lookup'!$A:$F,5,FALSE()),"(not found)")</f>
        <v>n/a</v>
      </c>
      <c r="Y46" s="51" t="str">
        <f aca="false">IFERROR(VLOOKUP($N46,'nCino | BigQuery Type Lookup'!$A:$F,6,FALSE()),"(not found)")</f>
        <v>n/a</v>
      </c>
      <c r="Z46" s="0" t="str">
        <f aca="false">IFERROR(VLOOKUP('nCino | Field Mappings'!$A46,'nCino | Object Info'!$A:$H,7,FALSE()),"(not found)")</f>
        <v>rskcsp_ds_limit_curated</v>
      </c>
      <c r="AA46" s="0" t="str">
        <f aca="false">D46</f>
        <v>LastModifiedDate</v>
      </c>
      <c r="AB46" s="51" t="str">
        <f aca="false">H46</f>
        <v>n/a</v>
      </c>
      <c r="AC46" s="51" t="str">
        <f aca="false">I46</f>
        <v>no</v>
      </c>
      <c r="AD46" s="60" t="str">
        <f aca="false">V46</f>
        <v>DATETIME</v>
      </c>
      <c r="AE46" s="51" t="str">
        <f aca="false">W46</f>
        <v>n/a</v>
      </c>
      <c r="AF46" s="51" t="str">
        <f aca="false">X46</f>
        <v>n/a</v>
      </c>
      <c r="AG46" s="51" t="str">
        <f aca="false">Y46</f>
        <v>n/a</v>
      </c>
      <c r="AH46" s="0" t="str">
        <f aca="false">IFERROR(VLOOKUP('nCino | Field Mappings'!$A46,'nCino | Object Info'!$A:$H,8,FALSE()),"(not found)")</f>
        <v>limit</v>
      </c>
      <c r="AI46" s="0" t="str">
        <f aca="false">IF(D46="","",IF(D46="CCS_Step_Frequency__c",SUBSTITUTE(LOWER(D46),"__c",""),_xlfn.IFNA(SUBSTITUTE(SUBSTITUTE(SUBSTITUTE(SUBSTITUTE(D46,"LLC_BI__",""),"CCS_",""),"__c",""),"cm_",""),D46)))</f>
        <v>LastModifiedDate</v>
      </c>
      <c r="AJ46" s="51" t="str">
        <f aca="false">H46</f>
        <v>n/a</v>
      </c>
      <c r="AK46" s="51" t="str">
        <f aca="false">AC46</f>
        <v>no</v>
      </c>
      <c r="AL46" s="60" t="str">
        <f aca="false">V46</f>
        <v>DATETIME</v>
      </c>
      <c r="AM46" s="51" t="str">
        <f aca="false">W46</f>
        <v>n/a</v>
      </c>
      <c r="AN46" s="51" t="str">
        <f aca="false">X46</f>
        <v>n/a</v>
      </c>
      <c r="AO46" s="51" t="str">
        <f aca="false">Y46</f>
        <v>n/a</v>
      </c>
      <c r="AP46" s="51" t="str">
        <f aca="false">IF(AL46="ARRAY", "CHECK MAX ELEMENTS", "n/a")</f>
        <v>n/a</v>
      </c>
    </row>
    <row r="47" customFormat="false" ht="14.25" hidden="false" customHeight="false" outlineLevel="0" collapsed="false">
      <c r="A47" s="61" t="s">
        <v>68</v>
      </c>
      <c r="B47" s="61" t="s">
        <v>69</v>
      </c>
      <c r="C47" s="61" t="s">
        <v>219</v>
      </c>
      <c r="D47" s="61" t="s">
        <v>2</v>
      </c>
      <c r="E47" s="61" t="s">
        <v>220</v>
      </c>
      <c r="F47" s="60" t="str">
        <f aca="false">IF(OR(ISERROR(VLOOKUP($C47,'DMW | F&amp;L Fields'!$L:$M, 1, FALSE())),IFERROR(INDEX('DMW | F&amp;L Fields'!$C:$C,MATCH($C47,'DMW | F&amp;L Fields'!$L:$L, 0)), "Y") ="Y"),"No", "Yes")</f>
        <v>Yes</v>
      </c>
      <c r="G47" s="61" t="str">
        <f aca="false">IFERROR(VLOOKUP($C47,'DMW | F&amp;L Fields'!$L:$M, 2, FALSE()),"(not found)")</f>
        <v>Auto number</v>
      </c>
      <c r="H47" s="60" t="str">
        <f aca="false">IF(J47="Id", "Primary", IF(LEFT(J47, 9) ="reference", "Foreign", "n/a"))</f>
        <v>n/a</v>
      </c>
      <c r="I47" s="74" t="s">
        <v>110</v>
      </c>
      <c r="J47" s="61" t="s">
        <v>115</v>
      </c>
      <c r="K47" s="60" t="n">
        <v>80</v>
      </c>
      <c r="L47" s="60" t="n">
        <v>0</v>
      </c>
      <c r="M47" s="60" t="n">
        <v>0</v>
      </c>
      <c r="N47" s="60" t="str">
        <f aca="false">_xlfn.CONCAT(J47,"|",K47,"|",L47,"|",M47)</f>
        <v>string|80|0|0</v>
      </c>
      <c r="O47" s="0" t="str">
        <f aca="false">IFERROR(VLOOKUP('nCino | Field Mappings'!$A47,'nCino | Object Info'!$A:$H,5,FALSE()),"(not found)")</f>
        <v>rskcsp_ds_limit</v>
      </c>
      <c r="P47" s="0" t="str">
        <f aca="false">D47</f>
        <v>Name</v>
      </c>
      <c r="Q47" s="51" t="n">
        <f aca="false">IFERROR(VLOOKUP($N47,'nCino | BigQuery Type Lookup'!$A:$F,2,FALSE()),"(not found)")</f>
        <v>80</v>
      </c>
      <c r="R47" s="0" t="str">
        <f aca="false">IFERROR(VLOOKUP('nCino | Field Mappings'!$A47,'nCino | Object Info'!$A:$H,6,FALSE()),"(not found)")</f>
        <v>rskcsp_ds_limit_staging</v>
      </c>
      <c r="S47" s="0" t="str">
        <f aca="false">D47</f>
        <v>Name</v>
      </c>
      <c r="T47" s="51" t="str">
        <f aca="false">H47</f>
        <v>n/a</v>
      </c>
      <c r="U47" s="51" t="str">
        <f aca="false">IF($T47="Primary", "yes", "no")</f>
        <v>no</v>
      </c>
      <c r="V47" s="60" t="str">
        <f aca="false">IFERROR(VLOOKUP($N47,'nCino | BigQuery Type Lookup'!$A:$F,3,FALSE()),"(not found)")</f>
        <v>STRING</v>
      </c>
      <c r="W47" s="51" t="n">
        <f aca="false">IFERROR(VLOOKUP($N47,'nCino | BigQuery Type Lookup'!$A:$F,4,FALSE()),"(not found)")</f>
        <v>80</v>
      </c>
      <c r="X47" s="51" t="str">
        <f aca="false">IFERROR(VLOOKUP($N47,'nCino | BigQuery Type Lookup'!$A:$F,5,FALSE()),"(not found)")</f>
        <v>n/a</v>
      </c>
      <c r="Y47" s="51" t="str">
        <f aca="false">IFERROR(VLOOKUP($N47,'nCino | BigQuery Type Lookup'!$A:$F,6,FALSE()),"(not found)")</f>
        <v>n/a</v>
      </c>
      <c r="Z47" s="0" t="str">
        <f aca="false">IFERROR(VLOOKUP('nCino | Field Mappings'!$A47,'nCino | Object Info'!$A:$H,7,FALSE()),"(not found)")</f>
        <v>rskcsp_ds_limit_curated</v>
      </c>
      <c r="AA47" s="0" t="str">
        <f aca="false">D47</f>
        <v>Name</v>
      </c>
      <c r="AB47" s="51" t="str">
        <f aca="false">H47</f>
        <v>n/a</v>
      </c>
      <c r="AC47" s="51" t="str">
        <f aca="false">I47</f>
        <v>no</v>
      </c>
      <c r="AD47" s="60" t="str">
        <f aca="false">V47</f>
        <v>STRING</v>
      </c>
      <c r="AE47" s="51" t="n">
        <f aca="false">W47</f>
        <v>80</v>
      </c>
      <c r="AF47" s="51" t="str">
        <f aca="false">X47</f>
        <v>n/a</v>
      </c>
      <c r="AG47" s="51" t="str">
        <f aca="false">Y47</f>
        <v>n/a</v>
      </c>
      <c r="AH47" s="0" t="str">
        <f aca="false">IFERROR(VLOOKUP('nCino | Field Mappings'!$A47,'nCino | Object Info'!$A:$H,8,FALSE()),"(not found)")</f>
        <v>limit</v>
      </c>
      <c r="AI47" s="0" t="str">
        <f aca="false">IF(D47="","",IF(D47="CCS_Step_Frequency__c",SUBSTITUTE(LOWER(D47),"__c",""),_xlfn.IFNA(SUBSTITUTE(SUBSTITUTE(SUBSTITUTE(SUBSTITUTE(D47,"LLC_BI__",""),"CCS_",""),"__c",""),"cm_",""),D47)))</f>
        <v>Name</v>
      </c>
      <c r="AJ47" s="51" t="str">
        <f aca="false">H47</f>
        <v>n/a</v>
      </c>
      <c r="AK47" s="51" t="str">
        <f aca="false">AC47</f>
        <v>no</v>
      </c>
      <c r="AL47" s="60" t="str">
        <f aca="false">V47</f>
        <v>STRING</v>
      </c>
      <c r="AM47" s="51" t="n">
        <f aca="false">W47</f>
        <v>80</v>
      </c>
      <c r="AN47" s="51" t="str">
        <f aca="false">X47</f>
        <v>n/a</v>
      </c>
      <c r="AO47" s="51" t="str">
        <f aca="false">Y47</f>
        <v>n/a</v>
      </c>
      <c r="AP47" s="51" t="str">
        <f aca="false">IF(AL47="ARRAY", "CHECK MAX ELEMENTS", "n/a")</f>
        <v>n/a</v>
      </c>
    </row>
    <row r="48" customFormat="false" ht="14.25" hidden="false" customHeight="false" outlineLevel="0" collapsed="false">
      <c r="A48" s="61" t="s">
        <v>68</v>
      </c>
      <c r="B48" s="61" t="s">
        <v>69</v>
      </c>
      <c r="C48" s="61" t="s">
        <v>221</v>
      </c>
      <c r="D48" s="61" t="s">
        <v>182</v>
      </c>
      <c r="E48" s="61" t="s">
        <v>183</v>
      </c>
      <c r="F48" s="60" t="str">
        <f aca="false">IF(OR(ISERROR(VLOOKUP($C48,'DMW | F&amp;L Fields'!$L:$M, 1, FALSE())),IFERROR(INDEX('DMW | F&amp;L Fields'!$C:$C,MATCH($C48,'DMW | F&amp;L Fields'!$L:$L, 0)), "Y") ="Y"),"No", "Yes")</f>
        <v>No</v>
      </c>
      <c r="G48" s="61" t="str">
        <f aca="false">IFERROR(VLOOKUP($C48,'DMW | F&amp;L Fields'!$L:$M, 2, FALSE()),"(not found)")</f>
        <v>(not found)</v>
      </c>
      <c r="H48" s="60" t="str">
        <f aca="false">IF(J48="Id", "Primary", IF(LEFT(J48, 9) ="reference", "Foreign", "n/a"))</f>
        <v>n/a</v>
      </c>
      <c r="I48" s="74" t="s">
        <v>110</v>
      </c>
      <c r="J48" s="61" t="s">
        <v>153</v>
      </c>
      <c r="K48" s="60" t="n">
        <v>0</v>
      </c>
      <c r="L48" s="60" t="n">
        <v>0</v>
      </c>
      <c r="M48" s="60" t="n">
        <v>0</v>
      </c>
      <c r="N48" s="60" t="str">
        <f aca="false">_xlfn.CONCAT(J48,"|",K48,"|",L48,"|",M48)</f>
        <v>datetime|0|0|0</v>
      </c>
      <c r="O48" s="0" t="str">
        <f aca="false">IFERROR(VLOOKUP('nCino | Field Mappings'!$A48,'nCino | Object Info'!$A:$H,5,FALSE()),"(not found)")</f>
        <v>rskcsp_ds_limit</v>
      </c>
      <c r="P48" s="0" t="str">
        <f aca="false">D48</f>
        <v>SystemModstamp</v>
      </c>
      <c r="Q48" s="51" t="n">
        <f aca="false">IFERROR(VLOOKUP($N48,'nCino | BigQuery Type Lookup'!$A:$F,2,FALSE()),"(not found)")</f>
        <v>14</v>
      </c>
    </row>
    <row r="49" customFormat="false" ht="14.25" hidden="false" customHeight="false" outlineLevel="0" collapsed="false">
      <c r="A49" s="61" t="s">
        <v>53</v>
      </c>
      <c r="B49" s="61" t="s">
        <v>54</v>
      </c>
      <c r="C49" s="61" t="s">
        <v>222</v>
      </c>
      <c r="D49" s="61" t="s">
        <v>223</v>
      </c>
      <c r="E49" s="61" t="s">
        <v>224</v>
      </c>
      <c r="F49" s="60" t="str">
        <f aca="false">IF(OR(ISERROR(VLOOKUP($C49,'DMW | F&amp;L Fields'!$L:$M, 1, FALSE())),IFERROR(INDEX('DMW | F&amp;L Fields'!$C:$C,MATCH($C49,'DMW | F&amp;L Fields'!$L:$L, 0)), "Y") ="Y"),"No", "Yes")</f>
        <v>No</v>
      </c>
      <c r="G49" s="61" t="str">
        <f aca="false">IFERROR(VLOOKUP($C49,'DMW | F&amp;L Fields'!$L:$M, 2, FALSE()),"(not found)")</f>
        <v>Used to filter deposit records in the Review credit memo. Added for Commercial Accelerate project.</v>
      </c>
      <c r="H49" s="60" t="str">
        <f aca="false">IF(J49="Id", "Primary", IF(LEFT(J49, 9) ="reference", "Foreign", "n/a"))</f>
        <v>n/a</v>
      </c>
      <c r="I49" s="74" t="s">
        <v>110</v>
      </c>
      <c r="J49" s="61" t="s">
        <v>164</v>
      </c>
      <c r="K49" s="60" t="n">
        <v>0</v>
      </c>
      <c r="L49" s="60" t="n">
        <v>0</v>
      </c>
      <c r="M49" s="60" t="n">
        <v>0</v>
      </c>
      <c r="N49" s="60" t="str">
        <f aca="false">_xlfn.CONCAT(J49,"|",K49,"|",L49,"|",M49)</f>
        <v>boolean|0|0|0</v>
      </c>
      <c r="O49" s="0" t="str">
        <f aca="false">IFERROR(VLOOKUP('nCino | Field Mappings'!$A49,'nCino | Object Info'!$A:$H,5,FALSE()),"(not found)")</f>
        <v>rskcsp_ds_entity_involvement</v>
      </c>
      <c r="P49" s="0" t="str">
        <f aca="false">D49</f>
        <v>cm_Has_Deposit__c</v>
      </c>
      <c r="Q49" s="51" t="n">
        <f aca="false">IFERROR(VLOOKUP($N49,'nCino | BigQuery Type Lookup'!$A:$F,2,FALSE()),"(not found)")</f>
        <v>1</v>
      </c>
    </row>
    <row r="50" customFormat="false" ht="14.25" hidden="false" customHeight="false" outlineLevel="0" collapsed="false">
      <c r="A50" s="61" t="s">
        <v>53</v>
      </c>
      <c r="B50" s="61" t="s">
        <v>54</v>
      </c>
      <c r="C50" s="61" t="s">
        <v>225</v>
      </c>
      <c r="D50" s="61" t="s">
        <v>140</v>
      </c>
      <c r="E50" s="61" t="s">
        <v>141</v>
      </c>
      <c r="F50" s="60" t="str">
        <f aca="false">IF(OR(ISERROR(VLOOKUP($C50,'DMW | F&amp;L Fields'!$L:$M, 1, FALSE())),IFERROR(INDEX('DMW | F&amp;L Fields'!$C:$C,MATCH($C50,'DMW | F&amp;L Fields'!$L:$L, 0)), "Y") ="Y"),"No", "Yes")</f>
        <v>No</v>
      </c>
      <c r="G50" s="61" t="str">
        <f aca="false">IFERROR(VLOOKUP($C50,'DMW | F&amp;L Fields'!$L:$M, 2, FALSE()),"(not found)")</f>
        <v>(not found)</v>
      </c>
      <c r="H50" s="60" t="str">
        <f aca="false">IF(J50="Id", "Primary", IF(LEFT(J50, 9) ="reference", "Foreign", "n/a"))</f>
        <v>Foreign</v>
      </c>
      <c r="I50" s="74" t="s">
        <v>97</v>
      </c>
      <c r="J50" s="61" t="s">
        <v>142</v>
      </c>
      <c r="K50" s="60" t="n">
        <v>18</v>
      </c>
      <c r="L50" s="60" t="n">
        <v>0</v>
      </c>
      <c r="M50" s="60" t="n">
        <v>0</v>
      </c>
      <c r="N50" s="60" t="str">
        <f aca="false">_xlfn.CONCAT(J50,"|",K50,"|",L50,"|",M50)</f>
        <v>reference(PartnerNetworkConnection)|18|0|0</v>
      </c>
      <c r="O50" s="0" t="str">
        <f aca="false">IFERROR(VLOOKUP('nCino | Field Mappings'!$A50,'nCino | Object Info'!$A:$H,5,FALSE()),"(not found)")</f>
        <v>rskcsp_ds_entity_involvement</v>
      </c>
      <c r="P50" s="0" t="str">
        <f aca="false">D50</f>
        <v>ConnectionReceivedId</v>
      </c>
      <c r="Q50" s="51" t="n">
        <f aca="false">IFERROR(VLOOKUP($N50,'nCino | BigQuery Type Lookup'!$A:$F,2,FALSE()),"(not found)")</f>
        <v>18</v>
      </c>
    </row>
    <row r="51" customFormat="false" ht="14.25" hidden="false" customHeight="false" outlineLevel="0" collapsed="false">
      <c r="A51" s="61" t="s">
        <v>53</v>
      </c>
      <c r="B51" s="61" t="s">
        <v>54</v>
      </c>
      <c r="C51" s="61" t="s">
        <v>226</v>
      </c>
      <c r="D51" s="61" t="s">
        <v>144</v>
      </c>
      <c r="E51" s="61" t="s">
        <v>145</v>
      </c>
      <c r="F51" s="60" t="str">
        <f aca="false">IF(OR(ISERROR(VLOOKUP($C51,'DMW | F&amp;L Fields'!$L:$M, 1, FALSE())),IFERROR(INDEX('DMW | F&amp;L Fields'!$C:$C,MATCH($C51,'DMW | F&amp;L Fields'!$L:$L, 0)), "Y") ="Y"),"No", "Yes")</f>
        <v>No</v>
      </c>
      <c r="G51" s="61" t="str">
        <f aca="false">IFERROR(VLOOKUP($C51,'DMW | F&amp;L Fields'!$L:$M, 2, FALSE()),"(not found)")</f>
        <v>(not found)</v>
      </c>
      <c r="H51" s="60" t="str">
        <f aca="false">IF(J51="Id", "Primary", IF(LEFT(J51, 9) ="reference", "Foreign", "n/a"))</f>
        <v>Foreign</v>
      </c>
      <c r="I51" s="74" t="s">
        <v>97</v>
      </c>
      <c r="J51" s="61" t="s">
        <v>142</v>
      </c>
      <c r="K51" s="60" t="n">
        <v>18</v>
      </c>
      <c r="L51" s="60" t="n">
        <v>0</v>
      </c>
      <c r="M51" s="60" t="n">
        <v>0</v>
      </c>
      <c r="N51" s="60" t="str">
        <f aca="false">_xlfn.CONCAT(J51,"|",K51,"|",L51,"|",M51)</f>
        <v>reference(PartnerNetworkConnection)|18|0|0</v>
      </c>
      <c r="O51" s="0" t="str">
        <f aca="false">IFERROR(VLOOKUP('nCino | Field Mappings'!$A51,'nCino | Object Info'!$A:$H,5,FALSE()),"(not found)")</f>
        <v>rskcsp_ds_entity_involvement</v>
      </c>
      <c r="P51" s="0" t="str">
        <f aca="false">D51</f>
        <v>ConnectionSentId</v>
      </c>
      <c r="Q51" s="51" t="n">
        <f aca="false">IFERROR(VLOOKUP($N51,'nCino | BigQuery Type Lookup'!$A:$F,2,FALSE()),"(not found)")</f>
        <v>18</v>
      </c>
    </row>
    <row r="52" customFormat="false" ht="14.25" hidden="false" customHeight="false" outlineLevel="0" collapsed="false">
      <c r="A52" s="61" t="s">
        <v>53</v>
      </c>
      <c r="B52" s="61" t="s">
        <v>54</v>
      </c>
      <c r="C52" s="61" t="s">
        <v>227</v>
      </c>
      <c r="D52" s="61" t="s">
        <v>147</v>
      </c>
      <c r="E52" s="61" t="s">
        <v>148</v>
      </c>
      <c r="F52" s="60" t="str">
        <f aca="false">IF(OR(ISERROR(VLOOKUP($C52,'DMW | F&amp;L Fields'!$L:$M, 1, FALSE())),IFERROR(INDEX('DMW | F&amp;L Fields'!$C:$C,MATCH($C52,'DMW | F&amp;L Fields'!$L:$L, 0)), "Y") ="Y"),"No", "Yes")</f>
        <v>Yes</v>
      </c>
      <c r="G52" s="61" t="str">
        <f aca="false">IFERROR(VLOOKUP($C52,'DMW | F&amp;L Fields'!$L:$M, 2, FALSE()),"(not found)")</f>
        <v>Record created by user.</v>
      </c>
      <c r="H52" s="60" t="str">
        <f aca="false">IF(J52="Id", "Primary", IF(LEFT(J52, 9) ="reference", "Foreign", "n/a"))</f>
        <v>Foreign</v>
      </c>
      <c r="I52" s="74" t="s">
        <v>110</v>
      </c>
      <c r="J52" s="61" t="s">
        <v>149</v>
      </c>
      <c r="K52" s="60" t="n">
        <v>18</v>
      </c>
      <c r="L52" s="60" t="n">
        <v>0</v>
      </c>
      <c r="M52" s="60" t="n">
        <v>0</v>
      </c>
      <c r="N52" s="60" t="str">
        <f aca="false">_xlfn.CONCAT(J52,"|",K52,"|",L52,"|",M52)</f>
        <v>reference(User)|18|0|0</v>
      </c>
      <c r="O52" s="0" t="str">
        <f aca="false">IFERROR(VLOOKUP('nCino | Field Mappings'!$A52,'nCino | Object Info'!$A:$H,5,FALSE()),"(not found)")</f>
        <v>rskcsp_ds_entity_involvement</v>
      </c>
      <c r="P52" s="0" t="str">
        <f aca="false">D52</f>
        <v>CreatedById</v>
      </c>
      <c r="Q52" s="51" t="n">
        <f aca="false">IFERROR(VLOOKUP($N52,'nCino | BigQuery Type Lookup'!$A:$F,2,FALSE()),"(not found)")</f>
        <v>18</v>
      </c>
      <c r="R52" s="0" t="str">
        <f aca="false">IFERROR(VLOOKUP('nCino | Field Mappings'!$A52,'nCino | Object Info'!$A:$H,6,FALSE()),"(not found)")</f>
        <v>rskcsp_ds_entity_involvement_staging</v>
      </c>
      <c r="S52" s="0" t="str">
        <f aca="false">D52</f>
        <v>CreatedById</v>
      </c>
      <c r="T52" s="51" t="str">
        <f aca="false">H52</f>
        <v>Foreign</v>
      </c>
      <c r="U52" s="51" t="str">
        <f aca="false">IF($T52="Primary", "yes", "no")</f>
        <v>no</v>
      </c>
      <c r="V52" s="60" t="str">
        <f aca="false">IFERROR(VLOOKUP($N52,'nCino | BigQuery Type Lookup'!$A:$F,3,FALSE()),"(not found)")</f>
        <v>STRING</v>
      </c>
      <c r="W52" s="51" t="n">
        <f aca="false">IFERROR(VLOOKUP($N52,'nCino | BigQuery Type Lookup'!$A:$F,4,FALSE()),"(not found)")</f>
        <v>18</v>
      </c>
      <c r="X52" s="51" t="str">
        <f aca="false">IFERROR(VLOOKUP($N52,'nCino | BigQuery Type Lookup'!$A:$F,5,FALSE()),"(not found)")</f>
        <v>n/a</v>
      </c>
      <c r="Y52" s="51" t="str">
        <f aca="false">IFERROR(VLOOKUP($N52,'nCino | BigQuery Type Lookup'!$A:$F,6,FALSE()),"(not found)")</f>
        <v>n/a</v>
      </c>
      <c r="Z52" s="0" t="str">
        <f aca="false">IFERROR(VLOOKUP('nCino | Field Mappings'!$A52,'nCino | Object Info'!$A:$H,7,FALSE()),"(not found)")</f>
        <v>rskcsp_ds_entity_involvement_curated</v>
      </c>
      <c r="AA52" s="0" t="str">
        <f aca="false">D52</f>
        <v>CreatedById</v>
      </c>
      <c r="AB52" s="51" t="str">
        <f aca="false">H52</f>
        <v>Foreign</v>
      </c>
      <c r="AC52" s="51" t="str">
        <f aca="false">I52</f>
        <v>no</v>
      </c>
      <c r="AD52" s="60" t="str">
        <f aca="false">V52</f>
        <v>STRING</v>
      </c>
      <c r="AE52" s="51" t="n">
        <f aca="false">W52</f>
        <v>18</v>
      </c>
      <c r="AF52" s="51" t="str">
        <f aca="false">X52</f>
        <v>n/a</v>
      </c>
      <c r="AG52" s="51" t="str">
        <f aca="false">Y52</f>
        <v>n/a</v>
      </c>
      <c r="AH52" s="0" t="str">
        <f aca="false">IFERROR(VLOOKUP('nCino | Field Mappings'!$A52,'nCino | Object Info'!$A:$H,8,FALSE()),"(not found)")</f>
        <v>entity_involvement</v>
      </c>
      <c r="AI52" s="0" t="str">
        <f aca="false">IF(D52="","",IF(D52="CCS_Step_Frequency__c",SUBSTITUTE(LOWER(D52),"__c",""),_xlfn.IFNA(SUBSTITUTE(SUBSTITUTE(SUBSTITUTE(SUBSTITUTE(D52,"LLC_BI__",""),"CCS_",""),"__c",""),"cm_",""),D52)))</f>
        <v>CreatedById</v>
      </c>
      <c r="AJ52" s="51" t="str">
        <f aca="false">H52</f>
        <v>Foreign</v>
      </c>
      <c r="AK52" s="51" t="str">
        <f aca="false">AC52</f>
        <v>no</v>
      </c>
      <c r="AL52" s="60" t="str">
        <f aca="false">V52</f>
        <v>STRING</v>
      </c>
      <c r="AM52" s="51" t="n">
        <f aca="false">W52</f>
        <v>18</v>
      </c>
      <c r="AN52" s="51" t="str">
        <f aca="false">X52</f>
        <v>n/a</v>
      </c>
      <c r="AO52" s="51" t="str">
        <f aca="false">Y52</f>
        <v>n/a</v>
      </c>
      <c r="AP52" s="51" t="str">
        <f aca="false">IF(AL52="ARRAY", "CHECK MAX ELEMENTS", "n/a")</f>
        <v>n/a</v>
      </c>
    </row>
    <row r="53" customFormat="false" ht="14.25" hidden="false" customHeight="false" outlineLevel="0" collapsed="false">
      <c r="A53" s="61" t="s">
        <v>53</v>
      </c>
      <c r="B53" s="61" t="s">
        <v>54</v>
      </c>
      <c r="C53" s="61" t="s">
        <v>228</v>
      </c>
      <c r="D53" s="61" t="s">
        <v>151</v>
      </c>
      <c r="E53" s="61" t="s">
        <v>152</v>
      </c>
      <c r="F53" s="60" t="str">
        <f aca="false">IF(OR(ISERROR(VLOOKUP($C53,'DMW | F&amp;L Fields'!$L:$M, 1, FALSE())),IFERROR(INDEX('DMW | F&amp;L Fields'!$C:$C,MATCH($C53,'DMW | F&amp;L Fields'!$L:$L, 0)), "Y") ="Y"),"No", "Yes")</f>
        <v>Yes</v>
      </c>
      <c r="G53" s="61" t="str">
        <f aca="false">IFERROR(VLOOKUP($C53,'DMW | F&amp;L Fields'!$L:$M, 2, FALSE()),"(not found)")</f>
        <v>Record created date.</v>
      </c>
      <c r="H53" s="60" t="str">
        <f aca="false">IF(J53="Id", "Primary", IF(LEFT(J53, 9) ="reference", "Foreign", "n/a"))</f>
        <v>n/a</v>
      </c>
      <c r="I53" s="74" t="s">
        <v>110</v>
      </c>
      <c r="J53" s="61" t="s">
        <v>153</v>
      </c>
      <c r="K53" s="60" t="n">
        <v>0</v>
      </c>
      <c r="L53" s="60" t="n">
        <v>0</v>
      </c>
      <c r="M53" s="60" t="n">
        <v>0</v>
      </c>
      <c r="N53" s="60" t="str">
        <f aca="false">_xlfn.CONCAT(J53,"|",K53,"|",L53,"|",M53)</f>
        <v>datetime|0|0|0</v>
      </c>
      <c r="O53" s="0" t="str">
        <f aca="false">IFERROR(VLOOKUP('nCino | Field Mappings'!$A53,'nCino | Object Info'!$A:$H,5,FALSE()),"(not found)")</f>
        <v>rskcsp_ds_entity_involvement</v>
      </c>
      <c r="P53" s="0" t="str">
        <f aca="false">D53</f>
        <v>CreatedDate</v>
      </c>
      <c r="Q53" s="51" t="n">
        <f aca="false">IFERROR(VLOOKUP($N53,'nCino | BigQuery Type Lookup'!$A:$F,2,FALSE()),"(not found)")</f>
        <v>14</v>
      </c>
      <c r="R53" s="0" t="str">
        <f aca="false">IFERROR(VLOOKUP('nCino | Field Mappings'!$A53,'nCino | Object Info'!$A:$H,6,FALSE()),"(not found)")</f>
        <v>rskcsp_ds_entity_involvement_staging</v>
      </c>
      <c r="S53" s="0" t="str">
        <f aca="false">D53</f>
        <v>CreatedDate</v>
      </c>
      <c r="T53" s="51" t="str">
        <f aca="false">H53</f>
        <v>n/a</v>
      </c>
      <c r="U53" s="51" t="str">
        <f aca="false">IF($T53="Primary", "yes", "no")</f>
        <v>no</v>
      </c>
      <c r="V53" s="60" t="str">
        <f aca="false">IFERROR(VLOOKUP($N53,'nCino | BigQuery Type Lookup'!$A:$F,3,FALSE()),"(not found)")</f>
        <v>DATETIME</v>
      </c>
      <c r="W53" s="51" t="str">
        <f aca="false">IFERROR(VLOOKUP($N53,'nCino | BigQuery Type Lookup'!$A:$F,4,FALSE()),"(not found)")</f>
        <v>n/a</v>
      </c>
      <c r="X53" s="51" t="str">
        <f aca="false">IFERROR(VLOOKUP($N53,'nCino | BigQuery Type Lookup'!$A:$F,5,FALSE()),"(not found)")</f>
        <v>n/a</v>
      </c>
      <c r="Y53" s="51" t="str">
        <f aca="false">IFERROR(VLOOKUP($N53,'nCino | BigQuery Type Lookup'!$A:$F,6,FALSE()),"(not found)")</f>
        <v>n/a</v>
      </c>
      <c r="Z53" s="0" t="str">
        <f aca="false">IFERROR(VLOOKUP('nCino | Field Mappings'!$A53,'nCino | Object Info'!$A:$H,7,FALSE()),"(not found)")</f>
        <v>rskcsp_ds_entity_involvement_curated</v>
      </c>
      <c r="AA53" s="0" t="str">
        <f aca="false">D53</f>
        <v>CreatedDate</v>
      </c>
      <c r="AB53" s="51" t="str">
        <f aca="false">H53</f>
        <v>n/a</v>
      </c>
      <c r="AC53" s="51" t="str">
        <f aca="false">I53</f>
        <v>no</v>
      </c>
      <c r="AD53" s="60" t="str">
        <f aca="false">V53</f>
        <v>DATETIME</v>
      </c>
      <c r="AE53" s="51" t="str">
        <f aca="false">W53</f>
        <v>n/a</v>
      </c>
      <c r="AF53" s="51" t="str">
        <f aca="false">X53</f>
        <v>n/a</v>
      </c>
      <c r="AG53" s="51" t="str">
        <f aca="false">Y53</f>
        <v>n/a</v>
      </c>
      <c r="AH53" s="0" t="str">
        <f aca="false">IFERROR(VLOOKUP('nCino | Field Mappings'!$A53,'nCino | Object Info'!$A:$H,8,FALSE()),"(not found)")</f>
        <v>entity_involvement</v>
      </c>
      <c r="AI53" s="0" t="str">
        <f aca="false">IF(D53="","",IF(D53="CCS_Step_Frequency__c",SUBSTITUTE(LOWER(D53),"__c",""),_xlfn.IFNA(SUBSTITUTE(SUBSTITUTE(SUBSTITUTE(SUBSTITUTE(D53,"LLC_BI__",""),"CCS_",""),"__c",""),"cm_",""),D53)))</f>
        <v>CreatedDate</v>
      </c>
      <c r="AJ53" s="51" t="str">
        <f aca="false">H53</f>
        <v>n/a</v>
      </c>
      <c r="AK53" s="51" t="str">
        <f aca="false">AC53</f>
        <v>no</v>
      </c>
      <c r="AL53" s="60" t="str">
        <f aca="false">V53</f>
        <v>DATETIME</v>
      </c>
      <c r="AM53" s="51" t="str">
        <f aca="false">W53</f>
        <v>n/a</v>
      </c>
      <c r="AN53" s="51" t="str">
        <f aca="false">X53</f>
        <v>n/a</v>
      </c>
      <c r="AO53" s="51" t="str">
        <f aca="false">Y53</f>
        <v>n/a</v>
      </c>
      <c r="AP53" s="51" t="str">
        <f aca="false">IF(AL53="ARRAY", "CHECK MAX ELEMENTS", "n/a")</f>
        <v>n/a</v>
      </c>
    </row>
    <row r="54" customFormat="false" ht="14.25" hidden="false" customHeight="false" outlineLevel="0" collapsed="false">
      <c r="A54" s="61" t="s">
        <v>53</v>
      </c>
      <c r="B54" s="61" t="s">
        <v>54</v>
      </c>
      <c r="C54" s="61" t="s">
        <v>229</v>
      </c>
      <c r="D54" s="61" t="s">
        <v>155</v>
      </c>
      <c r="E54" s="61" t="s">
        <v>156</v>
      </c>
      <c r="F54" s="60" t="str">
        <f aca="false">IF(OR(ISERROR(VLOOKUP($C54,'DMW | F&amp;L Fields'!$L:$M, 1, FALSE())),IFERROR(INDEX('DMW | F&amp;L Fields'!$C:$C,MATCH($C54,'DMW | F&amp;L Fields'!$L:$L, 0)), "Y") ="Y"),"No", "Yes")</f>
        <v>Yes</v>
      </c>
      <c r="G54" s="61" t="str">
        <f aca="false">IFERROR(VLOOKUP($C54,'DMW | F&amp;L Fields'!$L:$M, 2, FALSE()),"(not found)")</f>
        <v>This is a picklist field that allows the user to select the applicable currency (e.g. GBP, EU, etc.)</v>
      </c>
      <c r="H54" s="60" t="str">
        <f aca="false">IF(J54="Id", "Primary", IF(LEFT(J54, 9) ="reference", "Foreign", "n/a"))</f>
        <v>n/a</v>
      </c>
      <c r="I54" s="74" t="s">
        <v>97</v>
      </c>
      <c r="J54" s="61" t="s">
        <v>119</v>
      </c>
      <c r="K54" s="60" t="n">
        <v>3</v>
      </c>
      <c r="L54" s="60" t="n">
        <v>0</v>
      </c>
      <c r="M54" s="60" t="n">
        <v>0</v>
      </c>
      <c r="N54" s="60" t="str">
        <f aca="false">_xlfn.CONCAT(J54,"|",K54,"|",L54,"|",M54)</f>
        <v>picklist|3|0|0</v>
      </c>
      <c r="O54" s="0" t="str">
        <f aca="false">IFERROR(VLOOKUP('nCino | Field Mappings'!$A54,'nCino | Object Info'!$A:$H,5,FALSE()),"(not found)")</f>
        <v>rskcsp_ds_entity_involvement</v>
      </c>
      <c r="P54" s="0" t="str">
        <f aca="false">D54</f>
        <v>CurrencyIsoCode</v>
      </c>
      <c r="Q54" s="51" t="n">
        <f aca="false">IFERROR(VLOOKUP($N54,'nCino | BigQuery Type Lookup'!$A:$F,2,FALSE()),"(not found)")</f>
        <v>3</v>
      </c>
      <c r="R54" s="0" t="str">
        <f aca="false">IFERROR(VLOOKUP('nCino | Field Mappings'!$A54,'nCino | Object Info'!$A:$H,6,FALSE()),"(not found)")</f>
        <v>rskcsp_ds_entity_involvement_staging</v>
      </c>
      <c r="S54" s="0" t="str">
        <f aca="false">D54</f>
        <v>CurrencyIsoCode</v>
      </c>
      <c r="T54" s="51" t="str">
        <f aca="false">H54</f>
        <v>n/a</v>
      </c>
      <c r="U54" s="51" t="str">
        <f aca="false">IF($T54="Primary", "yes", "no")</f>
        <v>no</v>
      </c>
      <c r="V54" s="60" t="str">
        <f aca="false">IFERROR(VLOOKUP($N54,'nCino | BigQuery Type Lookup'!$A:$F,3,FALSE()),"(not found)")</f>
        <v>STRING</v>
      </c>
      <c r="W54" s="51" t="n">
        <f aca="false">IFERROR(VLOOKUP($N54,'nCino | BigQuery Type Lookup'!$A:$F,4,FALSE()),"(not found)")</f>
        <v>3</v>
      </c>
      <c r="X54" s="51" t="str">
        <f aca="false">IFERROR(VLOOKUP($N54,'nCino | BigQuery Type Lookup'!$A:$F,5,FALSE()),"(not found)")</f>
        <v>n/a</v>
      </c>
      <c r="Y54" s="51" t="str">
        <f aca="false">IFERROR(VLOOKUP($N54,'nCino | BigQuery Type Lookup'!$A:$F,6,FALSE()),"(not found)")</f>
        <v>n/a</v>
      </c>
      <c r="Z54" s="0" t="str">
        <f aca="false">IFERROR(VLOOKUP('nCino | Field Mappings'!$A54,'nCino | Object Info'!$A:$H,7,FALSE()),"(not found)")</f>
        <v>rskcsp_ds_entity_involvement_curated</v>
      </c>
      <c r="AA54" s="0" t="str">
        <f aca="false">D54</f>
        <v>CurrencyIsoCode</v>
      </c>
      <c r="AB54" s="51" t="str">
        <f aca="false">H54</f>
        <v>n/a</v>
      </c>
      <c r="AC54" s="51" t="str">
        <f aca="false">I54</f>
        <v>yes</v>
      </c>
      <c r="AD54" s="60" t="str">
        <f aca="false">V54</f>
        <v>STRING</v>
      </c>
      <c r="AE54" s="51" t="n">
        <f aca="false">W54</f>
        <v>3</v>
      </c>
      <c r="AF54" s="51" t="str">
        <f aca="false">X54</f>
        <v>n/a</v>
      </c>
      <c r="AG54" s="51" t="str">
        <f aca="false">Y54</f>
        <v>n/a</v>
      </c>
      <c r="AH54" s="0" t="str">
        <f aca="false">IFERROR(VLOOKUP('nCino | Field Mappings'!$A54,'nCino | Object Info'!$A:$H,8,FALSE()),"(not found)")</f>
        <v>entity_involvement</v>
      </c>
      <c r="AI54" s="0" t="str">
        <f aca="false">IF(D54="","",IF(D54="CCS_Step_Frequency__c",SUBSTITUTE(LOWER(D54),"__c",""),_xlfn.IFNA(SUBSTITUTE(SUBSTITUTE(SUBSTITUTE(SUBSTITUTE(D54,"LLC_BI__",""),"CCS_",""),"__c",""),"cm_",""),D54)))</f>
        <v>CurrencyIsoCode</v>
      </c>
      <c r="AJ54" s="51" t="str">
        <f aca="false">H54</f>
        <v>n/a</v>
      </c>
      <c r="AK54" s="51" t="str">
        <f aca="false">AC54</f>
        <v>yes</v>
      </c>
      <c r="AL54" s="60" t="str">
        <f aca="false">V54</f>
        <v>STRING</v>
      </c>
      <c r="AM54" s="51" t="n">
        <f aca="false">W54</f>
        <v>3</v>
      </c>
      <c r="AN54" s="51" t="str">
        <f aca="false">X54</f>
        <v>n/a</v>
      </c>
      <c r="AO54" s="51" t="str">
        <f aca="false">Y54</f>
        <v>n/a</v>
      </c>
      <c r="AP54" s="51" t="str">
        <f aca="false">IF(AL54="ARRAY", "CHECK MAX ELEMENTS", "n/a")</f>
        <v>n/a</v>
      </c>
    </row>
    <row r="55" customFormat="false" ht="14.25" hidden="false" customHeight="false" outlineLevel="0" collapsed="false">
      <c r="A55" s="61" t="s">
        <v>53</v>
      </c>
      <c r="B55" s="61" t="s">
        <v>54</v>
      </c>
      <c r="C55" s="61" t="s">
        <v>230</v>
      </c>
      <c r="D55" s="61" t="s">
        <v>158</v>
      </c>
      <c r="E55" s="61" t="s">
        <v>159</v>
      </c>
      <c r="F55" s="60" t="str">
        <f aca="false">IF(OR(ISERROR(VLOOKUP($C55,'DMW | F&amp;L Fields'!$L:$M, 1, FALSE())),IFERROR(INDEX('DMW | F&amp;L Fields'!$C:$C,MATCH($C55,'DMW | F&amp;L Fields'!$L:$L, 0)), "Y") ="Y"),"No", "Yes")</f>
        <v>Yes</v>
      </c>
      <c r="G55" s="61" t="str">
        <f aca="false">IFERROR(VLOOKUP($C55,'DMW | F&amp;L Fields'!$L:$M, 2, FALSE()),"(not found)")</f>
        <v>Id</v>
      </c>
      <c r="H55" s="60" t="str">
        <f aca="false">IF(J55="Id", "Primary", IF(LEFT(J55, 9) ="reference", "Foreign", "n/a"))</f>
        <v>Primary</v>
      </c>
      <c r="I55" s="74" t="s">
        <v>110</v>
      </c>
      <c r="J55" s="61" t="s">
        <v>160</v>
      </c>
      <c r="K55" s="60" t="n">
        <v>18</v>
      </c>
      <c r="L55" s="60" t="n">
        <v>0</v>
      </c>
      <c r="M55" s="60" t="n">
        <v>0</v>
      </c>
      <c r="N55" s="60" t="str">
        <f aca="false">_xlfn.CONCAT(J55,"|",K55,"|",L55,"|",M55)</f>
        <v>id|18|0|0</v>
      </c>
      <c r="O55" s="0" t="str">
        <f aca="false">IFERROR(VLOOKUP('nCino | Field Mappings'!$A55,'nCino | Object Info'!$A:$H,5,FALSE()),"(not found)")</f>
        <v>rskcsp_ds_entity_involvement</v>
      </c>
      <c r="P55" s="0" t="str">
        <f aca="false">D55</f>
        <v>Id</v>
      </c>
      <c r="Q55" s="51" t="n">
        <f aca="false">IFERROR(VLOOKUP($N55,'nCino | BigQuery Type Lookup'!$A:$F,2,FALSE()),"(not found)")</f>
        <v>18</v>
      </c>
      <c r="R55" s="0" t="str">
        <f aca="false">IFERROR(VLOOKUP('nCino | Field Mappings'!$A55,'nCino | Object Info'!$A:$H,6,FALSE()),"(not found)")</f>
        <v>rskcsp_ds_entity_involvement_staging</v>
      </c>
      <c r="S55" s="0" t="str">
        <f aca="false">D55</f>
        <v>Id</v>
      </c>
      <c r="T55" s="51" t="str">
        <f aca="false">H55</f>
        <v>Primary</v>
      </c>
      <c r="U55" s="51" t="str">
        <f aca="false">IF($T55="Primary", "yes", "no")</f>
        <v>yes</v>
      </c>
      <c r="V55" s="60" t="str">
        <f aca="false">IFERROR(VLOOKUP($N55,'nCino | BigQuery Type Lookup'!$A:$F,3,FALSE()),"(not found)")</f>
        <v>STRING</v>
      </c>
      <c r="W55" s="51" t="n">
        <f aca="false">IFERROR(VLOOKUP($N55,'nCino | BigQuery Type Lookup'!$A:$F,4,FALSE()),"(not found)")</f>
        <v>18</v>
      </c>
      <c r="X55" s="51" t="str">
        <f aca="false">IFERROR(VLOOKUP($N55,'nCino | BigQuery Type Lookup'!$A:$F,5,FALSE()),"(not found)")</f>
        <v>n/a</v>
      </c>
      <c r="Y55" s="51" t="str">
        <f aca="false">IFERROR(VLOOKUP($N55,'nCino | BigQuery Type Lookup'!$A:$F,6,FALSE()),"(not found)")</f>
        <v>n/a</v>
      </c>
      <c r="Z55" s="0" t="str">
        <f aca="false">IFERROR(VLOOKUP('nCino | Field Mappings'!$A55,'nCino | Object Info'!$A:$H,7,FALSE()),"(not found)")</f>
        <v>rskcsp_ds_entity_involvement_curated</v>
      </c>
      <c r="AA55" s="0" t="str">
        <f aca="false">D55</f>
        <v>Id</v>
      </c>
      <c r="AB55" s="51" t="str">
        <f aca="false">H55</f>
        <v>Primary</v>
      </c>
      <c r="AC55" s="51" t="str">
        <f aca="false">I55</f>
        <v>no</v>
      </c>
      <c r="AD55" s="60" t="str">
        <f aca="false">V55</f>
        <v>STRING</v>
      </c>
      <c r="AE55" s="51" t="n">
        <f aca="false">W55</f>
        <v>18</v>
      </c>
      <c r="AF55" s="51" t="str">
        <f aca="false">X55</f>
        <v>n/a</v>
      </c>
      <c r="AG55" s="51" t="str">
        <f aca="false">Y55</f>
        <v>n/a</v>
      </c>
      <c r="AH55" s="0" t="str">
        <f aca="false">IFERROR(VLOOKUP('nCino | Field Mappings'!$A55,'nCino | Object Info'!$A:$H,8,FALSE()),"(not found)")</f>
        <v>entity_involvement</v>
      </c>
      <c r="AI55" s="0" t="str">
        <f aca="false">IF(D55="","",IF(D55="CCS_Step_Frequency__c",SUBSTITUTE(LOWER(D55),"__c",""),_xlfn.IFNA(SUBSTITUTE(SUBSTITUTE(SUBSTITUTE(SUBSTITUTE(D55,"LLC_BI__",""),"CCS_",""),"__c",""),"cm_",""),D55)))</f>
        <v>Id</v>
      </c>
      <c r="AJ55" s="51" t="str">
        <f aca="false">H55</f>
        <v>Primary</v>
      </c>
      <c r="AK55" s="51" t="str">
        <f aca="false">AC55</f>
        <v>no</v>
      </c>
      <c r="AL55" s="60" t="str">
        <f aca="false">V55</f>
        <v>STRING</v>
      </c>
      <c r="AM55" s="51" t="n">
        <f aca="false">W55</f>
        <v>18</v>
      </c>
      <c r="AN55" s="51" t="str">
        <f aca="false">X55</f>
        <v>n/a</v>
      </c>
      <c r="AO55" s="51" t="str">
        <f aca="false">Y55</f>
        <v>n/a</v>
      </c>
      <c r="AP55" s="51" t="str">
        <f aca="false">IF(AL55="ARRAY", "CHECK MAX ELEMENTS", "n/a")</f>
        <v>n/a</v>
      </c>
    </row>
    <row r="56" customFormat="false" ht="14.25" hidden="false" customHeight="false" outlineLevel="0" collapsed="false">
      <c r="A56" s="61" t="s">
        <v>53</v>
      </c>
      <c r="B56" s="61" t="s">
        <v>54</v>
      </c>
      <c r="C56" s="61" t="s">
        <v>231</v>
      </c>
      <c r="D56" s="61" t="s">
        <v>232</v>
      </c>
      <c r="E56" s="61" t="s">
        <v>233</v>
      </c>
      <c r="F56" s="60" t="str">
        <f aca="false">IF(OR(ISERROR(VLOOKUP($C56,'DMW | F&amp;L Fields'!$L:$M, 1, FALSE())),IFERROR(INDEX('DMW | F&amp;L Fields'!$C:$C,MATCH($C56,'DMW | F&amp;L Fields'!$L:$L, 0)), "Y") ="Y"),"No", "Yes")</f>
        <v>No</v>
      </c>
      <c r="G56" s="61" t="str">
        <f aca="false">IFERROR(VLOOKUP($C56,'DMW | F&amp;L Fields'!$L:$M, 2, FALSE()),"(not found)")</f>
        <v>Custom field to designate source Credit Union of object used by nCino Data Services.</v>
      </c>
      <c r="H56" s="60" t="str">
        <f aca="false">IF(J56="Id", "Primary", IF(LEFT(J56, 9) ="reference", "Foreign", "n/a"))</f>
        <v>n/a</v>
      </c>
      <c r="I56" s="74" t="s">
        <v>97</v>
      </c>
      <c r="J56" s="61" t="s">
        <v>115</v>
      </c>
      <c r="K56" s="60" t="n">
        <v>255</v>
      </c>
      <c r="L56" s="60" t="n">
        <v>0</v>
      </c>
      <c r="M56" s="60" t="n">
        <v>0</v>
      </c>
      <c r="N56" s="60" t="str">
        <f aca="false">_xlfn.CONCAT(J56,"|",K56,"|",L56,"|",M56)</f>
        <v>string|255|0|0</v>
      </c>
      <c r="O56" s="0" t="str">
        <f aca="false">IFERROR(VLOOKUP('nCino | Field Mappings'!$A56,'nCino | Object Info'!$A:$H,5,FALSE()),"(not found)")</f>
        <v>rskcsp_ds_entity_involvement</v>
      </c>
      <c r="P56" s="0" t="str">
        <f aca="false">D56</f>
        <v>Integration_Source__c</v>
      </c>
      <c r="Q56" s="51" t="n">
        <f aca="false">IFERROR(VLOOKUP($N56,'nCino | BigQuery Type Lookup'!$A:$F,2,FALSE()),"(not found)")</f>
        <v>255</v>
      </c>
    </row>
    <row r="57" customFormat="false" ht="14.25" hidden="false" customHeight="false" outlineLevel="0" collapsed="false">
      <c r="A57" s="61" t="s">
        <v>53</v>
      </c>
      <c r="B57" s="61" t="s">
        <v>54</v>
      </c>
      <c r="C57" s="61" t="s">
        <v>234</v>
      </c>
      <c r="D57" s="61" t="s">
        <v>162</v>
      </c>
      <c r="E57" s="61" t="s">
        <v>163</v>
      </c>
      <c r="F57" s="60" t="str">
        <f aca="false">IF(OR(ISERROR(VLOOKUP($C57,'DMW | F&amp;L Fields'!$L:$M, 1, FALSE())),IFERROR(INDEX('DMW | F&amp;L Fields'!$C:$C,MATCH($C57,'DMW | F&amp;L Fields'!$L:$L, 0)), "Y") ="Y"),"No", "Yes")</f>
        <v>No</v>
      </c>
      <c r="G57" s="61" t="str">
        <f aca="false">IFERROR(VLOOKUP($C57,'DMW | F&amp;L Fields'!$L:$M, 2, FALSE()),"(not found)")</f>
        <v>(not found)</v>
      </c>
      <c r="H57" s="60" t="str">
        <f aca="false">IF(J57="Id", "Primary", IF(LEFT(J57, 9) ="reference", "Foreign", "n/a"))</f>
        <v>n/a</v>
      </c>
      <c r="I57" s="74" t="s">
        <v>110</v>
      </c>
      <c r="J57" s="61" t="s">
        <v>164</v>
      </c>
      <c r="K57" s="60" t="n">
        <v>0</v>
      </c>
      <c r="L57" s="60" t="n">
        <v>0</v>
      </c>
      <c r="M57" s="60" t="n">
        <v>0</v>
      </c>
      <c r="N57" s="60" t="str">
        <f aca="false">_xlfn.CONCAT(J57,"|",K57,"|",L57,"|",M57)</f>
        <v>boolean|0|0|0</v>
      </c>
      <c r="O57" s="0" t="str">
        <f aca="false">IFERROR(VLOOKUP('nCino | Field Mappings'!$A57,'nCino | Object Info'!$A:$H,5,FALSE()),"(not found)")</f>
        <v>rskcsp_ds_entity_involvement</v>
      </c>
      <c r="P57" s="0" t="str">
        <f aca="false">D57</f>
        <v>IsDeleted</v>
      </c>
      <c r="Q57" s="51" t="n">
        <f aca="false">IFERROR(VLOOKUP($N57,'nCino | BigQuery Type Lookup'!$A:$F,2,FALSE()),"(not found)")</f>
        <v>1</v>
      </c>
    </row>
    <row r="58" customFormat="false" ht="14.25" hidden="false" customHeight="false" outlineLevel="0" collapsed="false">
      <c r="A58" s="61" t="s">
        <v>53</v>
      </c>
      <c r="B58" s="61" t="s">
        <v>54</v>
      </c>
      <c r="C58" s="61" t="s">
        <v>235</v>
      </c>
      <c r="D58" s="61" t="s">
        <v>169</v>
      </c>
      <c r="E58" s="61" t="s">
        <v>170</v>
      </c>
      <c r="F58" s="60" t="str">
        <f aca="false">IF(OR(ISERROR(VLOOKUP($C58,'DMW | F&amp;L Fields'!$L:$M, 1, FALSE())),IFERROR(INDEX('DMW | F&amp;L Fields'!$C:$C,MATCH($C58,'DMW | F&amp;L Fields'!$L:$L, 0)), "Y") ="Y"),"No", "Yes")</f>
        <v>Yes</v>
      </c>
      <c r="G58" s="61" t="str">
        <f aca="false">IFERROR(VLOOKUP($C58,'DMW | F&amp;L Fields'!$L:$M, 2, FALSE()),"(not found)")</f>
        <v>Last modified by user.</v>
      </c>
      <c r="H58" s="60" t="str">
        <f aca="false">IF(J58="Id", "Primary", IF(LEFT(J58, 9) ="reference", "Foreign", "n/a"))</f>
        <v>Foreign</v>
      </c>
      <c r="I58" s="74" t="s">
        <v>110</v>
      </c>
      <c r="J58" s="61" t="s">
        <v>149</v>
      </c>
      <c r="K58" s="60" t="n">
        <v>18</v>
      </c>
      <c r="L58" s="60" t="n">
        <v>0</v>
      </c>
      <c r="M58" s="60" t="n">
        <v>0</v>
      </c>
      <c r="N58" s="60" t="str">
        <f aca="false">_xlfn.CONCAT(J58,"|",K58,"|",L58,"|",M58)</f>
        <v>reference(User)|18|0|0</v>
      </c>
      <c r="O58" s="0" t="str">
        <f aca="false">IFERROR(VLOOKUP('nCino | Field Mappings'!$A58,'nCino | Object Info'!$A:$H,5,FALSE()),"(not found)")</f>
        <v>rskcsp_ds_entity_involvement</v>
      </c>
      <c r="P58" s="0" t="str">
        <f aca="false">D58</f>
        <v>LastModifiedById</v>
      </c>
      <c r="Q58" s="51" t="n">
        <f aca="false">IFERROR(VLOOKUP($N58,'nCino | BigQuery Type Lookup'!$A:$F,2,FALSE()),"(not found)")</f>
        <v>18</v>
      </c>
      <c r="R58" s="0" t="str">
        <f aca="false">IFERROR(VLOOKUP('nCino | Field Mappings'!$A58,'nCino | Object Info'!$A:$H,6,FALSE()),"(not found)")</f>
        <v>rskcsp_ds_entity_involvement_staging</v>
      </c>
      <c r="S58" s="0" t="str">
        <f aca="false">D58</f>
        <v>LastModifiedById</v>
      </c>
      <c r="T58" s="51" t="str">
        <f aca="false">H58</f>
        <v>Foreign</v>
      </c>
      <c r="U58" s="51" t="str">
        <f aca="false">IF($T58="Primary", "yes", "no")</f>
        <v>no</v>
      </c>
      <c r="V58" s="60" t="str">
        <f aca="false">IFERROR(VLOOKUP($N58,'nCino | BigQuery Type Lookup'!$A:$F,3,FALSE()),"(not found)")</f>
        <v>STRING</v>
      </c>
      <c r="W58" s="51" t="n">
        <f aca="false">IFERROR(VLOOKUP($N58,'nCino | BigQuery Type Lookup'!$A:$F,4,FALSE()),"(not found)")</f>
        <v>18</v>
      </c>
      <c r="X58" s="51" t="str">
        <f aca="false">IFERROR(VLOOKUP($N58,'nCino | BigQuery Type Lookup'!$A:$F,5,FALSE()),"(not found)")</f>
        <v>n/a</v>
      </c>
      <c r="Y58" s="51" t="str">
        <f aca="false">IFERROR(VLOOKUP($N58,'nCino | BigQuery Type Lookup'!$A:$F,6,FALSE()),"(not found)")</f>
        <v>n/a</v>
      </c>
      <c r="Z58" s="0" t="str">
        <f aca="false">IFERROR(VLOOKUP('nCino | Field Mappings'!$A58,'nCino | Object Info'!$A:$H,7,FALSE()),"(not found)")</f>
        <v>rskcsp_ds_entity_involvement_curated</v>
      </c>
      <c r="AA58" s="0" t="str">
        <f aca="false">D58</f>
        <v>LastModifiedById</v>
      </c>
      <c r="AB58" s="51" t="str">
        <f aca="false">H58</f>
        <v>Foreign</v>
      </c>
      <c r="AC58" s="51" t="str">
        <f aca="false">I58</f>
        <v>no</v>
      </c>
      <c r="AD58" s="60" t="str">
        <f aca="false">V58</f>
        <v>STRING</v>
      </c>
      <c r="AE58" s="51" t="n">
        <f aca="false">W58</f>
        <v>18</v>
      </c>
      <c r="AF58" s="51" t="str">
        <f aca="false">X58</f>
        <v>n/a</v>
      </c>
      <c r="AG58" s="51" t="str">
        <f aca="false">Y58</f>
        <v>n/a</v>
      </c>
      <c r="AH58" s="0" t="str">
        <f aca="false">IFERROR(VLOOKUP('nCino | Field Mappings'!$A58,'nCino | Object Info'!$A:$H,8,FALSE()),"(not found)")</f>
        <v>entity_involvement</v>
      </c>
      <c r="AI58" s="0" t="str">
        <f aca="false">IF(D58="","",IF(D58="CCS_Step_Frequency__c",SUBSTITUTE(LOWER(D58),"__c",""),_xlfn.IFNA(SUBSTITUTE(SUBSTITUTE(SUBSTITUTE(SUBSTITUTE(D58,"LLC_BI__",""),"CCS_",""),"__c",""),"cm_",""),D58)))</f>
        <v>LastModifiedById</v>
      </c>
      <c r="AJ58" s="51" t="str">
        <f aca="false">H58</f>
        <v>Foreign</v>
      </c>
      <c r="AK58" s="51" t="str">
        <f aca="false">AC58</f>
        <v>no</v>
      </c>
      <c r="AL58" s="60" t="str">
        <f aca="false">V58</f>
        <v>STRING</v>
      </c>
      <c r="AM58" s="51" t="n">
        <f aca="false">W58</f>
        <v>18</v>
      </c>
      <c r="AN58" s="51" t="str">
        <f aca="false">X58</f>
        <v>n/a</v>
      </c>
      <c r="AO58" s="51" t="str">
        <f aca="false">Y58</f>
        <v>n/a</v>
      </c>
      <c r="AP58" s="51" t="str">
        <f aca="false">IF(AL58="ARRAY", "CHECK MAX ELEMENTS", "n/a")</f>
        <v>n/a</v>
      </c>
    </row>
    <row r="59" customFormat="false" ht="14.25" hidden="false" customHeight="false" outlineLevel="0" collapsed="false">
      <c r="A59" s="61" t="s">
        <v>53</v>
      </c>
      <c r="B59" s="61" t="s">
        <v>54</v>
      </c>
      <c r="C59" s="61" t="s">
        <v>236</v>
      </c>
      <c r="D59" s="61" t="s">
        <v>172</v>
      </c>
      <c r="E59" s="61" t="s">
        <v>173</v>
      </c>
      <c r="F59" s="60" t="str">
        <f aca="false">IF(OR(ISERROR(VLOOKUP($C59,'DMW | F&amp;L Fields'!$L:$M, 1, FALSE())),IFERROR(INDEX('DMW | F&amp;L Fields'!$C:$C,MATCH($C59,'DMW | F&amp;L Fields'!$L:$L, 0)), "Y") ="Y"),"No", "Yes")</f>
        <v>Yes</v>
      </c>
      <c r="G59" s="61" t="str">
        <f aca="false">IFERROR(VLOOKUP($C59,'DMW | F&amp;L Fields'!$L:$M, 2, FALSE()),"(not found)")</f>
        <v>Last modified date.</v>
      </c>
      <c r="H59" s="60" t="str">
        <f aca="false">IF(J59="Id", "Primary", IF(LEFT(J59, 9) ="reference", "Foreign", "n/a"))</f>
        <v>n/a</v>
      </c>
      <c r="I59" s="74" t="s">
        <v>110</v>
      </c>
      <c r="J59" s="61" t="s">
        <v>153</v>
      </c>
      <c r="K59" s="60" t="n">
        <v>0</v>
      </c>
      <c r="L59" s="60" t="n">
        <v>0</v>
      </c>
      <c r="M59" s="60" t="n">
        <v>0</v>
      </c>
      <c r="N59" s="60" t="str">
        <f aca="false">_xlfn.CONCAT(J59,"|",K59,"|",L59,"|",M59)</f>
        <v>datetime|0|0|0</v>
      </c>
      <c r="O59" s="0" t="str">
        <f aca="false">IFERROR(VLOOKUP('nCino | Field Mappings'!$A59,'nCino | Object Info'!$A:$H,5,FALSE()),"(not found)")</f>
        <v>rskcsp_ds_entity_involvement</v>
      </c>
      <c r="P59" s="0" t="str">
        <f aca="false">D59</f>
        <v>LastModifiedDate</v>
      </c>
      <c r="Q59" s="51" t="n">
        <f aca="false">IFERROR(VLOOKUP($N59,'nCino | BigQuery Type Lookup'!$A:$F,2,FALSE()),"(not found)")</f>
        <v>14</v>
      </c>
      <c r="R59" s="0" t="str">
        <f aca="false">IFERROR(VLOOKUP('nCino | Field Mappings'!$A59,'nCino | Object Info'!$A:$H,6,FALSE()),"(not found)")</f>
        <v>rskcsp_ds_entity_involvement_staging</v>
      </c>
      <c r="S59" s="0" t="str">
        <f aca="false">D59</f>
        <v>LastModifiedDate</v>
      </c>
      <c r="T59" s="51" t="str">
        <f aca="false">H59</f>
        <v>n/a</v>
      </c>
      <c r="U59" s="51" t="str">
        <f aca="false">IF($T59="Primary", "yes", "no")</f>
        <v>no</v>
      </c>
      <c r="V59" s="60" t="str">
        <f aca="false">IFERROR(VLOOKUP($N59,'nCino | BigQuery Type Lookup'!$A:$F,3,FALSE()),"(not found)")</f>
        <v>DATETIME</v>
      </c>
      <c r="W59" s="51" t="str">
        <f aca="false">IFERROR(VLOOKUP($N59,'nCino | BigQuery Type Lookup'!$A:$F,4,FALSE()),"(not found)")</f>
        <v>n/a</v>
      </c>
      <c r="X59" s="51" t="str">
        <f aca="false">IFERROR(VLOOKUP($N59,'nCino | BigQuery Type Lookup'!$A:$F,5,FALSE()),"(not found)")</f>
        <v>n/a</v>
      </c>
      <c r="Y59" s="51" t="str">
        <f aca="false">IFERROR(VLOOKUP($N59,'nCino | BigQuery Type Lookup'!$A:$F,6,FALSE()),"(not found)")</f>
        <v>n/a</v>
      </c>
      <c r="Z59" s="0" t="str">
        <f aca="false">IFERROR(VLOOKUP('nCino | Field Mappings'!$A59,'nCino | Object Info'!$A:$H,7,FALSE()),"(not found)")</f>
        <v>rskcsp_ds_entity_involvement_curated</v>
      </c>
      <c r="AA59" s="0" t="str">
        <f aca="false">D59</f>
        <v>LastModifiedDate</v>
      </c>
      <c r="AB59" s="51" t="str">
        <f aca="false">H59</f>
        <v>n/a</v>
      </c>
      <c r="AC59" s="51" t="str">
        <f aca="false">I59</f>
        <v>no</v>
      </c>
      <c r="AD59" s="60" t="str">
        <f aca="false">V59</f>
        <v>DATETIME</v>
      </c>
      <c r="AE59" s="51" t="str">
        <f aca="false">W59</f>
        <v>n/a</v>
      </c>
      <c r="AF59" s="51" t="str">
        <f aca="false">X59</f>
        <v>n/a</v>
      </c>
      <c r="AG59" s="51" t="str">
        <f aca="false">Y59</f>
        <v>n/a</v>
      </c>
      <c r="AH59" s="0" t="str">
        <f aca="false">IFERROR(VLOOKUP('nCino | Field Mappings'!$A59,'nCino | Object Info'!$A:$H,8,FALSE()),"(not found)")</f>
        <v>entity_involvement</v>
      </c>
      <c r="AI59" s="0" t="str">
        <f aca="false">IF(D59="","",IF(D59="CCS_Step_Frequency__c",SUBSTITUTE(LOWER(D59),"__c",""),_xlfn.IFNA(SUBSTITUTE(SUBSTITUTE(SUBSTITUTE(SUBSTITUTE(D59,"LLC_BI__",""),"CCS_",""),"__c",""),"cm_",""),D59)))</f>
        <v>LastModifiedDate</v>
      </c>
      <c r="AJ59" s="51" t="str">
        <f aca="false">H59</f>
        <v>n/a</v>
      </c>
      <c r="AK59" s="51" t="str">
        <f aca="false">AC59</f>
        <v>no</v>
      </c>
      <c r="AL59" s="60" t="str">
        <f aca="false">V59</f>
        <v>DATETIME</v>
      </c>
      <c r="AM59" s="51" t="str">
        <f aca="false">W59</f>
        <v>n/a</v>
      </c>
      <c r="AN59" s="51" t="str">
        <f aca="false">X59</f>
        <v>n/a</v>
      </c>
      <c r="AO59" s="51" t="str">
        <f aca="false">Y59</f>
        <v>n/a</v>
      </c>
      <c r="AP59" s="51" t="str">
        <f aca="false">IF(AL59="ARRAY", "CHECK MAX ELEMENTS", "n/a")</f>
        <v>n/a</v>
      </c>
    </row>
    <row r="60" customFormat="false" ht="14.25" hidden="false" customHeight="false" outlineLevel="0" collapsed="false">
      <c r="A60" s="61" t="s">
        <v>53</v>
      </c>
      <c r="B60" s="61" t="s">
        <v>54</v>
      </c>
      <c r="C60" s="61" t="s">
        <v>237</v>
      </c>
      <c r="D60" s="61" t="s">
        <v>238</v>
      </c>
      <c r="E60" s="61" t="s">
        <v>239</v>
      </c>
      <c r="F60" s="60" t="str">
        <f aca="false">IF(OR(ISERROR(VLOOKUP($C60,'DMW | F&amp;L Fields'!$L:$M, 1, FALSE())),IFERROR(INDEX('DMW | F&amp;L Fields'!$C:$C,MATCH($C60,'DMW | F&amp;L Fields'!$L:$L, 0)), "Y") ="Y"),"No", "Yes")</f>
        <v>Yes</v>
      </c>
      <c r="G60" s="61" t="str">
        <f aca="false">IFERROR(VLOOKUP($C60,'DMW | F&amp;L Fields'!$L:$M, 2, FALSE()),"(not found)")</f>
        <v>This field associates the entity with a relationship or account by lookup</v>
      </c>
      <c r="H60" s="60" t="str">
        <f aca="false">IF(J60="Id", "Primary", IF(LEFT(J60, 9) ="reference", "Foreign", "n/a"))</f>
        <v>Foreign</v>
      </c>
      <c r="I60" s="74" t="s">
        <v>110</v>
      </c>
      <c r="J60" s="61" t="s">
        <v>240</v>
      </c>
      <c r="K60" s="60" t="n">
        <v>18</v>
      </c>
      <c r="L60" s="60" t="n">
        <v>0</v>
      </c>
      <c r="M60" s="60" t="n">
        <v>0</v>
      </c>
      <c r="N60" s="60" t="str">
        <f aca="false">_xlfn.CONCAT(J60,"|",K60,"|",L60,"|",M60)</f>
        <v>reference(Account)|18|0|0</v>
      </c>
      <c r="O60" s="0" t="str">
        <f aca="false">IFERROR(VLOOKUP('nCino | Field Mappings'!$A60,'nCino | Object Info'!$A:$H,5,FALSE()),"(not found)")</f>
        <v>rskcsp_ds_entity_involvement</v>
      </c>
      <c r="P60" s="0" t="str">
        <f aca="false">D60</f>
        <v>LLC_BI__Account__c</v>
      </c>
      <c r="Q60" s="51" t="n">
        <f aca="false">IFERROR(VLOOKUP($N60,'nCino | BigQuery Type Lookup'!$A:$F,2,FALSE()),"(not found)")</f>
        <v>18</v>
      </c>
      <c r="R60" s="0" t="str">
        <f aca="false">IFERROR(VLOOKUP('nCino | Field Mappings'!$A60,'nCino | Object Info'!$A:$H,6,FALSE()),"(not found)")</f>
        <v>rskcsp_ds_entity_involvement_staging</v>
      </c>
      <c r="S60" s="0" t="str">
        <f aca="false">D60</f>
        <v>LLC_BI__Account__c</v>
      </c>
      <c r="T60" s="51" t="str">
        <f aca="false">H60</f>
        <v>Foreign</v>
      </c>
      <c r="U60" s="51" t="str">
        <f aca="false">IF($T60="Primary", "yes", "no")</f>
        <v>no</v>
      </c>
      <c r="V60" s="60" t="str">
        <f aca="false">IFERROR(VLOOKUP($N60,'nCino | BigQuery Type Lookup'!$A:$F,3,FALSE()),"(not found)")</f>
        <v>STRING</v>
      </c>
      <c r="W60" s="51" t="n">
        <f aca="false">IFERROR(VLOOKUP($N60,'nCino | BigQuery Type Lookup'!$A:$F,4,FALSE()),"(not found)")</f>
        <v>18</v>
      </c>
      <c r="X60" s="51" t="str">
        <f aca="false">IFERROR(VLOOKUP($N60,'nCino | BigQuery Type Lookup'!$A:$F,5,FALSE()),"(not found)")</f>
        <v>n/a</v>
      </c>
      <c r="Y60" s="51" t="str">
        <f aca="false">IFERROR(VLOOKUP($N60,'nCino | BigQuery Type Lookup'!$A:$F,6,FALSE()),"(not found)")</f>
        <v>n/a</v>
      </c>
      <c r="Z60" s="0" t="str">
        <f aca="false">IFERROR(VLOOKUP('nCino | Field Mappings'!$A60,'nCino | Object Info'!$A:$H,7,FALSE()),"(not found)")</f>
        <v>rskcsp_ds_entity_involvement_curated</v>
      </c>
      <c r="AA60" s="0" t="str">
        <f aca="false">D60</f>
        <v>LLC_BI__Account__c</v>
      </c>
      <c r="AB60" s="51" t="str">
        <f aca="false">H60</f>
        <v>Foreign</v>
      </c>
      <c r="AC60" s="51" t="str">
        <f aca="false">I60</f>
        <v>no</v>
      </c>
      <c r="AD60" s="60" t="str">
        <f aca="false">V60</f>
        <v>STRING</v>
      </c>
      <c r="AE60" s="51" t="n">
        <f aca="false">W60</f>
        <v>18</v>
      </c>
      <c r="AF60" s="51" t="str">
        <f aca="false">X60</f>
        <v>n/a</v>
      </c>
      <c r="AG60" s="51" t="str">
        <f aca="false">Y60</f>
        <v>n/a</v>
      </c>
      <c r="AH60" s="0" t="str">
        <f aca="false">IFERROR(VLOOKUP('nCino | Field Mappings'!$A60,'nCino | Object Info'!$A:$H,8,FALSE()),"(not found)")</f>
        <v>entity_involvement</v>
      </c>
      <c r="AI60" s="0" t="str">
        <f aca="false">IF(D60="","",IF(D60="CCS_Step_Frequency__c",SUBSTITUTE(LOWER(D60),"__c",""),_xlfn.IFNA(SUBSTITUTE(SUBSTITUTE(SUBSTITUTE(SUBSTITUTE(D60,"LLC_BI__",""),"CCS_",""),"__c",""),"cm_",""),D60)))</f>
        <v>Account</v>
      </c>
      <c r="AJ60" s="51" t="str">
        <f aca="false">H60</f>
        <v>Foreign</v>
      </c>
      <c r="AK60" s="51" t="str">
        <f aca="false">AC60</f>
        <v>no</v>
      </c>
      <c r="AL60" s="60" t="str">
        <f aca="false">V60</f>
        <v>STRING</v>
      </c>
      <c r="AM60" s="51" t="n">
        <f aca="false">W60</f>
        <v>18</v>
      </c>
      <c r="AN60" s="51" t="str">
        <f aca="false">X60</f>
        <v>n/a</v>
      </c>
      <c r="AO60" s="51" t="str">
        <f aca="false">Y60</f>
        <v>n/a</v>
      </c>
      <c r="AP60" s="51" t="str">
        <f aca="false">IF(AL60="ARRAY", "CHECK MAX ELEMENTS", "n/a")</f>
        <v>n/a</v>
      </c>
    </row>
    <row r="61" customFormat="false" ht="14.25" hidden="false" customHeight="false" outlineLevel="0" collapsed="false">
      <c r="A61" s="61" t="s">
        <v>53</v>
      </c>
      <c r="B61" s="61" t="s">
        <v>54</v>
      </c>
      <c r="C61" s="61" t="s">
        <v>241</v>
      </c>
      <c r="D61" s="61" t="s">
        <v>242</v>
      </c>
      <c r="E61" s="61" t="s">
        <v>243</v>
      </c>
      <c r="F61" s="60" t="str">
        <f aca="false">IF(OR(ISERROR(VLOOKUP($C61,'DMW | F&amp;L Fields'!$L:$M, 1, FALSE())),IFERROR(INDEX('DMW | F&amp;L Fields'!$C:$C,MATCH($C61,'DMW | F&amp;L Fields'!$L:$L, 0)), "Y") ="Y"),"No", "Yes")</f>
        <v>No</v>
      </c>
      <c r="G61" s="61" t="str">
        <f aca="false">IFERROR(VLOOKUP($C61,'DMW | F&amp;L Fields'!$L:$M, 2, FALSE()),"(not found)")</f>
        <v>Address for this Entity</v>
      </c>
      <c r="H61" s="60" t="str">
        <f aca="false">IF(J61="Id", "Primary", IF(LEFT(J61, 9) ="reference", "Foreign", "n/a"))</f>
        <v>n/a</v>
      </c>
      <c r="I61" s="74" t="s">
        <v>97</v>
      </c>
      <c r="J61" s="61" t="s">
        <v>115</v>
      </c>
      <c r="K61" s="60" t="n">
        <v>80</v>
      </c>
      <c r="L61" s="60" t="n">
        <v>0</v>
      </c>
      <c r="M61" s="60" t="n">
        <v>0</v>
      </c>
      <c r="N61" s="60" t="str">
        <f aca="false">_xlfn.CONCAT(J61,"|",K61,"|",L61,"|",M61)</f>
        <v>string|80|0|0</v>
      </c>
      <c r="O61" s="0" t="str">
        <f aca="false">IFERROR(VLOOKUP('nCino | Field Mappings'!$A61,'nCino | Object Info'!$A:$H,5,FALSE()),"(not found)")</f>
        <v>rskcsp_ds_entity_involvement</v>
      </c>
      <c r="P61" s="0" t="str">
        <f aca="false">D61</f>
        <v>LLC_BI__Address__c</v>
      </c>
      <c r="Q61" s="51" t="n">
        <f aca="false">IFERROR(VLOOKUP($N61,'nCino | BigQuery Type Lookup'!$A:$F,2,FALSE()),"(not found)")</f>
        <v>80</v>
      </c>
    </row>
    <row r="62" customFormat="false" ht="14.25" hidden="false" customHeight="false" outlineLevel="0" collapsed="false">
      <c r="A62" s="61" t="s">
        <v>53</v>
      </c>
      <c r="B62" s="61" t="s">
        <v>54</v>
      </c>
      <c r="C62" s="61" t="s">
        <v>244</v>
      </c>
      <c r="D62" s="61" t="s">
        <v>245</v>
      </c>
      <c r="E62" s="61" t="s">
        <v>246</v>
      </c>
      <c r="F62" s="60" t="str">
        <f aca="false">IF(OR(ISERROR(VLOOKUP($C62,'DMW | F&amp;L Fields'!$L:$M, 1, FALSE())),IFERROR(INDEX('DMW | F&amp;L Fields'!$C:$C,MATCH($C62,'DMW | F&amp;L Fields'!$L:$L, 0)), "Y") ="Y"),"No", "Yes")</f>
        <v>Yes</v>
      </c>
      <c r="G62" s="61" t="str">
        <f aca="false">IFERROR(VLOOKUP($C62,'DMW | F&amp;L Fields'!$L:$M, 2, FALSE()),"(not found)")</f>
        <v>This is a picklist field which allows the user to select the typical borrower types like borrower, co-borrower, guarantor, limited guarantor. Value provided must match one of the values in the Type pick list established in the organisation.</v>
      </c>
      <c r="H62" s="60" t="str">
        <f aca="false">IF(J62="Id", "Primary", IF(LEFT(J62, 9) ="reference", "Foreign", "n/a"))</f>
        <v>n/a</v>
      </c>
      <c r="I62" s="74" t="s">
        <v>97</v>
      </c>
      <c r="J62" s="61" t="s">
        <v>119</v>
      </c>
      <c r="K62" s="60" t="n">
        <v>255</v>
      </c>
      <c r="L62" s="60" t="n">
        <v>0</v>
      </c>
      <c r="M62" s="60" t="n">
        <v>0</v>
      </c>
      <c r="N62" s="60" t="str">
        <f aca="false">_xlfn.CONCAT(J62,"|",K62,"|",L62,"|",M62)</f>
        <v>picklist|255|0|0</v>
      </c>
      <c r="O62" s="0" t="str">
        <f aca="false">IFERROR(VLOOKUP('nCino | Field Mappings'!$A62,'nCino | Object Info'!$A:$H,5,FALSE()),"(not found)")</f>
        <v>rskcsp_ds_entity_involvement</v>
      </c>
      <c r="P62" s="0" t="str">
        <f aca="false">D62</f>
        <v>LLC_BI__Borrower_Type__c</v>
      </c>
      <c r="Q62" s="51" t="n">
        <f aca="false">IFERROR(VLOOKUP($N62,'nCino | BigQuery Type Lookup'!$A:$F,2,FALSE()),"(not found)")</f>
        <v>255</v>
      </c>
      <c r="R62" s="0" t="str">
        <f aca="false">IFERROR(VLOOKUP('nCino | Field Mappings'!$A62,'nCino | Object Info'!$A:$H,6,FALSE()),"(not found)")</f>
        <v>rskcsp_ds_entity_involvement_staging</v>
      </c>
      <c r="S62" s="0" t="str">
        <f aca="false">D62</f>
        <v>LLC_BI__Borrower_Type__c</v>
      </c>
      <c r="T62" s="51" t="str">
        <f aca="false">H62</f>
        <v>n/a</v>
      </c>
      <c r="U62" s="51" t="str">
        <f aca="false">IF($T62="Primary", "yes", "no")</f>
        <v>no</v>
      </c>
      <c r="V62" s="60" t="str">
        <f aca="false">IFERROR(VLOOKUP($N62,'nCino | BigQuery Type Lookup'!$A:$F,3,FALSE()),"(not found)")</f>
        <v>STRING</v>
      </c>
      <c r="W62" s="51" t="n">
        <f aca="false">IFERROR(VLOOKUP($N62,'nCino | BigQuery Type Lookup'!$A:$F,4,FALSE()),"(not found)")</f>
        <v>255</v>
      </c>
      <c r="X62" s="51" t="str">
        <f aca="false">IFERROR(VLOOKUP($N62,'nCino | BigQuery Type Lookup'!$A:$F,5,FALSE()),"(not found)")</f>
        <v>n/a</v>
      </c>
      <c r="Y62" s="51" t="str">
        <f aca="false">IFERROR(VLOOKUP($N62,'nCino | BigQuery Type Lookup'!$A:$F,6,FALSE()),"(not found)")</f>
        <v>n/a</v>
      </c>
      <c r="Z62" s="0" t="str">
        <f aca="false">IFERROR(VLOOKUP('nCino | Field Mappings'!$A62,'nCino | Object Info'!$A:$H,7,FALSE()),"(not found)")</f>
        <v>rskcsp_ds_entity_involvement_curated</v>
      </c>
      <c r="AA62" s="0" t="str">
        <f aca="false">D62</f>
        <v>LLC_BI__Borrower_Type__c</v>
      </c>
      <c r="AB62" s="51" t="str">
        <f aca="false">H62</f>
        <v>n/a</v>
      </c>
      <c r="AC62" s="51" t="str">
        <f aca="false">I62</f>
        <v>yes</v>
      </c>
      <c r="AD62" s="60" t="str">
        <f aca="false">V62</f>
        <v>STRING</v>
      </c>
      <c r="AE62" s="51" t="n">
        <f aca="false">W62</f>
        <v>255</v>
      </c>
      <c r="AF62" s="51" t="str">
        <f aca="false">X62</f>
        <v>n/a</v>
      </c>
      <c r="AG62" s="51" t="str">
        <f aca="false">Y62</f>
        <v>n/a</v>
      </c>
      <c r="AH62" s="0" t="str">
        <f aca="false">IFERROR(VLOOKUP('nCino | Field Mappings'!$A62,'nCino | Object Info'!$A:$H,8,FALSE()),"(not found)")</f>
        <v>entity_involvement</v>
      </c>
      <c r="AI62" s="0" t="str">
        <f aca="false">IF(D62="","",IF(D62="CCS_Step_Frequency__c",SUBSTITUTE(LOWER(D62),"__c",""),_xlfn.IFNA(SUBSTITUTE(SUBSTITUTE(SUBSTITUTE(SUBSTITUTE(D62,"LLC_BI__",""),"CCS_",""),"__c",""),"cm_",""),D62)))</f>
        <v>Borrower_Type</v>
      </c>
      <c r="AJ62" s="51" t="str">
        <f aca="false">H62</f>
        <v>n/a</v>
      </c>
      <c r="AK62" s="51" t="str">
        <f aca="false">AC62</f>
        <v>yes</v>
      </c>
      <c r="AL62" s="60" t="str">
        <f aca="false">V62</f>
        <v>STRING</v>
      </c>
      <c r="AM62" s="51" t="n">
        <f aca="false">W62</f>
        <v>255</v>
      </c>
      <c r="AN62" s="51" t="str">
        <f aca="false">X62</f>
        <v>n/a</v>
      </c>
      <c r="AO62" s="51" t="str">
        <f aca="false">Y62</f>
        <v>n/a</v>
      </c>
      <c r="AP62" s="51" t="str">
        <f aca="false">IF(AL62="ARRAY", "CHECK MAX ELEMENTS", "n/a")</f>
        <v>n/a</v>
      </c>
    </row>
    <row r="63" customFormat="false" ht="14.25" hidden="false" customHeight="false" outlineLevel="0" collapsed="false">
      <c r="A63" s="61" t="s">
        <v>53</v>
      </c>
      <c r="B63" s="61" t="s">
        <v>54</v>
      </c>
      <c r="C63" s="61" t="s">
        <v>247</v>
      </c>
      <c r="D63" s="61" t="s">
        <v>248</v>
      </c>
      <c r="E63" s="61" t="s">
        <v>249</v>
      </c>
      <c r="F63" s="60" t="str">
        <f aca="false">IF(OR(ISERROR(VLOOKUP($C63,'DMW | F&amp;L Fields'!$L:$M, 1, FALSE())),IFERROR(INDEX('DMW | F&amp;L Fields'!$C:$C,MATCH($C63,'DMW | F&amp;L Fields'!$L:$L, 0)), "Y") ="Y"),"No", "Yes")</f>
        <v>Yes</v>
      </c>
      <c r="G63" s="61" t="str">
        <f aca="false">IFERROR(VLOOKUP($C63,'DMW | F&amp;L Fields'!$L:$M, 2, FALSE()),"(not found)")</f>
        <v>This field captures the amount of Contingent Liability.It will be left blank if Contingent Percentage field is populated with 100%</v>
      </c>
      <c r="H63" s="60" t="str">
        <f aca="false">IF(J63="Id", "Primary", IF(LEFT(J63, 9) ="reference", "Foreign", "n/a"))</f>
        <v>n/a</v>
      </c>
      <c r="I63" s="74" t="s">
        <v>97</v>
      </c>
      <c r="J63" s="61" t="s">
        <v>128</v>
      </c>
      <c r="K63" s="60" t="n">
        <v>0</v>
      </c>
      <c r="L63" s="60" t="n">
        <v>18</v>
      </c>
      <c r="M63" s="60" t="n">
        <v>2</v>
      </c>
      <c r="N63" s="60" t="str">
        <f aca="false">_xlfn.CONCAT(J63,"|",K63,"|",L63,"|",M63)</f>
        <v>currency|0|18|2</v>
      </c>
      <c r="O63" s="0" t="str">
        <f aca="false">IFERROR(VLOOKUP('nCino | Field Mappings'!$A63,'nCino | Object Info'!$A:$H,5,FALSE()),"(not found)")</f>
        <v>rskcsp_ds_entity_involvement</v>
      </c>
      <c r="P63" s="0" t="str">
        <f aca="false">D63</f>
        <v>LLC_BI__Contingent_Amount__c</v>
      </c>
      <c r="Q63" s="51" t="n">
        <f aca="false">IFERROR(VLOOKUP($N63,'nCino | BigQuery Type Lookup'!$A:$F,2,FALSE()),"(not found)")</f>
        <v>21</v>
      </c>
      <c r="R63" s="0" t="str">
        <f aca="false">IFERROR(VLOOKUP('nCino | Field Mappings'!$A63,'nCino | Object Info'!$A:$H,6,FALSE()),"(not found)")</f>
        <v>rskcsp_ds_entity_involvement_staging</v>
      </c>
      <c r="S63" s="0" t="str">
        <f aca="false">D63</f>
        <v>LLC_BI__Contingent_Amount__c</v>
      </c>
      <c r="T63" s="51" t="str">
        <f aca="false">H63</f>
        <v>n/a</v>
      </c>
      <c r="U63" s="51" t="str">
        <f aca="false">IF($T63="Primary", "yes", "no")</f>
        <v>no</v>
      </c>
      <c r="V63" s="60" t="str">
        <f aca="false">IFERROR(VLOOKUP($N63,'nCino | BigQuery Type Lookup'!$A:$F,3,FALSE()),"(not found)")</f>
        <v>NUMERIC</v>
      </c>
      <c r="W63" s="51" t="str">
        <f aca="false">IFERROR(VLOOKUP($N63,'nCino | BigQuery Type Lookup'!$A:$F,4,FALSE()),"(not found)")</f>
        <v>n/a</v>
      </c>
      <c r="X63" s="51" t="n">
        <f aca="false">IFERROR(VLOOKUP($N63,'nCino | BigQuery Type Lookup'!$A:$F,5,FALSE()),"(not found)")</f>
        <v>18</v>
      </c>
      <c r="Y63" s="51" t="n">
        <f aca="false">IFERROR(VLOOKUP($N63,'nCino | BigQuery Type Lookup'!$A:$F,6,FALSE()),"(not found)")</f>
        <v>2</v>
      </c>
      <c r="Z63" s="0" t="str">
        <f aca="false">IFERROR(VLOOKUP('nCino | Field Mappings'!$A63,'nCino | Object Info'!$A:$H,7,FALSE()),"(not found)")</f>
        <v>rskcsp_ds_entity_involvement_curated</v>
      </c>
      <c r="AA63" s="0" t="str">
        <f aca="false">D63</f>
        <v>LLC_BI__Contingent_Amount__c</v>
      </c>
      <c r="AB63" s="51" t="str">
        <f aca="false">H63</f>
        <v>n/a</v>
      </c>
      <c r="AC63" s="51" t="str">
        <f aca="false">I63</f>
        <v>yes</v>
      </c>
      <c r="AD63" s="60" t="str">
        <f aca="false">V63</f>
        <v>NUMERIC</v>
      </c>
      <c r="AE63" s="51" t="str">
        <f aca="false">W63</f>
        <v>n/a</v>
      </c>
      <c r="AF63" s="51" t="n">
        <f aca="false">X63</f>
        <v>18</v>
      </c>
      <c r="AG63" s="51" t="n">
        <f aca="false">Y63</f>
        <v>2</v>
      </c>
      <c r="AH63" s="0" t="str">
        <f aca="false">IFERROR(VLOOKUP('nCino | Field Mappings'!$A63,'nCino | Object Info'!$A:$H,8,FALSE()),"(not found)")</f>
        <v>entity_involvement</v>
      </c>
      <c r="AI63" s="0" t="str">
        <f aca="false">IF(D63="","",IF(D63="CCS_Step_Frequency__c",SUBSTITUTE(LOWER(D63),"__c",""),_xlfn.IFNA(SUBSTITUTE(SUBSTITUTE(SUBSTITUTE(SUBSTITUTE(D63,"LLC_BI__",""),"CCS_",""),"__c",""),"cm_",""),D63)))</f>
        <v>Contingent_Amount</v>
      </c>
      <c r="AJ63" s="51" t="str">
        <f aca="false">H63</f>
        <v>n/a</v>
      </c>
      <c r="AK63" s="51" t="str">
        <f aca="false">AC63</f>
        <v>yes</v>
      </c>
      <c r="AL63" s="60" t="str">
        <f aca="false">V63</f>
        <v>NUMERIC</v>
      </c>
      <c r="AM63" s="51" t="str">
        <f aca="false">W63</f>
        <v>n/a</v>
      </c>
      <c r="AN63" s="51" t="n">
        <f aca="false">X63</f>
        <v>18</v>
      </c>
      <c r="AO63" s="51" t="n">
        <f aca="false">Y63</f>
        <v>2</v>
      </c>
      <c r="AP63" s="51" t="str">
        <f aca="false">IF(AL63="ARRAY", "CHECK MAX ELEMENTS", "n/a")</f>
        <v>n/a</v>
      </c>
    </row>
    <row r="64" customFormat="false" ht="14.25" hidden="false" customHeight="false" outlineLevel="0" collapsed="false">
      <c r="A64" s="61" t="s">
        <v>53</v>
      </c>
      <c r="B64" s="61" t="s">
        <v>54</v>
      </c>
      <c r="C64" s="61" t="s">
        <v>250</v>
      </c>
      <c r="D64" s="61" t="s">
        <v>251</v>
      </c>
      <c r="E64" s="61" t="s">
        <v>252</v>
      </c>
      <c r="F64" s="60" t="str">
        <f aca="false">IF(OR(ISERROR(VLOOKUP($C64,'DMW | F&amp;L Fields'!$L:$M, 1, FALSE())),IFERROR(INDEX('DMW | F&amp;L Fields'!$C:$C,MATCH($C64,'DMW | F&amp;L Fields'!$L:$L, 0)), "Y") ="Y"),"No", "Yes")</f>
        <v>Yes</v>
      </c>
      <c r="G64" s="61" t="str">
        <f aca="false">IFERROR(VLOOKUP($C64,'DMW | F&amp;L Fields'!$L:$M, 2, FALSE()),"(not found)")</f>
        <v>This field describes the type guarantee: Joint &amp; Several - the financial institution could be awarded damages and collect from any one, several, or all of the liable parties; Pro Rata - responsibility for payment of facility is proportional among all the guarantors; Assign Specific - payment of a facility is a set specific dollar amount or percentage amount.</v>
      </c>
      <c r="H64" s="60" t="str">
        <f aca="false">IF(J64="Id", "Primary", IF(LEFT(J64, 9) ="reference", "Foreign", "n/a"))</f>
        <v>n/a</v>
      </c>
      <c r="I64" s="74" t="s">
        <v>97</v>
      </c>
      <c r="J64" s="61" t="s">
        <v>119</v>
      </c>
      <c r="K64" s="60" t="n">
        <v>255</v>
      </c>
      <c r="L64" s="60" t="n">
        <v>0</v>
      </c>
      <c r="M64" s="60" t="n">
        <v>0</v>
      </c>
      <c r="N64" s="60" t="str">
        <f aca="false">_xlfn.CONCAT(J64,"|",K64,"|",L64,"|",M64)</f>
        <v>picklist|255|0|0</v>
      </c>
      <c r="O64" s="0" t="str">
        <f aca="false">IFERROR(VLOOKUP('nCino | Field Mappings'!$A64,'nCino | Object Info'!$A:$H,5,FALSE()),"(not found)")</f>
        <v>rskcsp_ds_entity_involvement</v>
      </c>
      <c r="P64" s="0" t="str">
        <f aca="false">D64</f>
        <v>LLC_BI__Contingent_Type__c</v>
      </c>
      <c r="Q64" s="51" t="n">
        <f aca="false">IFERROR(VLOOKUP($N64,'nCino | BigQuery Type Lookup'!$A:$F,2,FALSE()),"(not found)")</f>
        <v>255</v>
      </c>
      <c r="R64" s="0" t="str">
        <f aca="false">IFERROR(VLOOKUP('nCino | Field Mappings'!$A64,'nCino | Object Info'!$A:$H,6,FALSE()),"(not found)")</f>
        <v>rskcsp_ds_entity_involvement_staging</v>
      </c>
      <c r="S64" s="0" t="str">
        <f aca="false">D64</f>
        <v>LLC_BI__Contingent_Type__c</v>
      </c>
      <c r="T64" s="51" t="str">
        <f aca="false">H64</f>
        <v>n/a</v>
      </c>
      <c r="U64" s="51" t="str">
        <f aca="false">IF($T64="Primary", "yes", "no")</f>
        <v>no</v>
      </c>
      <c r="V64" s="60" t="str">
        <f aca="false">IFERROR(VLOOKUP($N64,'nCino | BigQuery Type Lookup'!$A:$F,3,FALSE()),"(not found)")</f>
        <v>STRING</v>
      </c>
      <c r="W64" s="51" t="n">
        <f aca="false">IFERROR(VLOOKUP($N64,'nCino | BigQuery Type Lookup'!$A:$F,4,FALSE()),"(not found)")</f>
        <v>255</v>
      </c>
      <c r="X64" s="51" t="str">
        <f aca="false">IFERROR(VLOOKUP($N64,'nCino | BigQuery Type Lookup'!$A:$F,5,FALSE()),"(not found)")</f>
        <v>n/a</v>
      </c>
      <c r="Y64" s="51" t="str">
        <f aca="false">IFERROR(VLOOKUP($N64,'nCino | BigQuery Type Lookup'!$A:$F,6,FALSE()),"(not found)")</f>
        <v>n/a</v>
      </c>
      <c r="Z64" s="0" t="str">
        <f aca="false">IFERROR(VLOOKUP('nCino | Field Mappings'!$A64,'nCino | Object Info'!$A:$H,7,FALSE()),"(not found)")</f>
        <v>rskcsp_ds_entity_involvement_curated</v>
      </c>
      <c r="AA64" s="0" t="str">
        <f aca="false">D64</f>
        <v>LLC_BI__Contingent_Type__c</v>
      </c>
      <c r="AB64" s="51" t="str">
        <f aca="false">H64</f>
        <v>n/a</v>
      </c>
      <c r="AC64" s="51" t="str">
        <f aca="false">I64</f>
        <v>yes</v>
      </c>
      <c r="AD64" s="60" t="str">
        <f aca="false">V64</f>
        <v>STRING</v>
      </c>
      <c r="AE64" s="51" t="n">
        <f aca="false">W64</f>
        <v>255</v>
      </c>
      <c r="AF64" s="51" t="str">
        <f aca="false">X64</f>
        <v>n/a</v>
      </c>
      <c r="AG64" s="51" t="str">
        <f aca="false">Y64</f>
        <v>n/a</v>
      </c>
      <c r="AH64" s="0" t="str">
        <f aca="false">IFERROR(VLOOKUP('nCino | Field Mappings'!$A64,'nCino | Object Info'!$A:$H,8,FALSE()),"(not found)")</f>
        <v>entity_involvement</v>
      </c>
      <c r="AI64" s="0" t="str">
        <f aca="false">IF(D64="","",IF(D64="CCS_Step_Frequency__c",SUBSTITUTE(LOWER(D64),"__c",""),_xlfn.IFNA(SUBSTITUTE(SUBSTITUTE(SUBSTITUTE(SUBSTITUTE(D64,"LLC_BI__",""),"CCS_",""),"__c",""),"cm_",""),D64)))</f>
        <v>Contingent_Type</v>
      </c>
      <c r="AJ64" s="51" t="str">
        <f aca="false">H64</f>
        <v>n/a</v>
      </c>
      <c r="AK64" s="51" t="str">
        <f aca="false">AC64</f>
        <v>yes</v>
      </c>
      <c r="AL64" s="60" t="str">
        <f aca="false">V64</f>
        <v>STRING</v>
      </c>
      <c r="AM64" s="51" t="n">
        <f aca="false">W64</f>
        <v>255</v>
      </c>
      <c r="AN64" s="51" t="str">
        <f aca="false">X64</f>
        <v>n/a</v>
      </c>
      <c r="AO64" s="51" t="str">
        <f aca="false">Y64</f>
        <v>n/a</v>
      </c>
      <c r="AP64" s="51" t="str">
        <f aca="false">IF(AL64="ARRAY", "CHECK MAX ELEMENTS", "n/a")</f>
        <v>n/a</v>
      </c>
    </row>
    <row r="65" customFormat="false" ht="14.25" hidden="false" customHeight="false" outlineLevel="0" collapsed="false">
      <c r="A65" s="61" t="s">
        <v>53</v>
      </c>
      <c r="B65" s="61" t="s">
        <v>54</v>
      </c>
      <c r="C65" s="61" t="s">
        <v>253</v>
      </c>
      <c r="D65" s="61" t="s">
        <v>254</v>
      </c>
      <c r="E65" s="61" t="s">
        <v>255</v>
      </c>
      <c r="F65" s="60" t="str">
        <f aca="false">IF(OR(ISERROR(VLOOKUP($C65,'DMW | F&amp;L Fields'!$L:$M, 1, FALSE())),IFERROR(INDEX('DMW | F&amp;L Fields'!$C:$C,MATCH($C65,'DMW | F&amp;L Fields'!$L:$L, 0)), "Y") ="Y"),"No", "Yes")</f>
        <v>No</v>
      </c>
      <c r="G65" s="61" t="str">
        <f aca="false">IFERROR(VLOOKUP($C65,'DMW | F&amp;L Fields'!$L:$M, 2, FALSE()),"(not found)")</f>
        <v>This field is optional. This field is populated as part of the new deposit workflow. This field specifies the deposit associated with the entity involvement. By also associating the entity involvement to a relationship, it allows a user to associate a deposit and relationship together.</v>
      </c>
      <c r="H65" s="60" t="str">
        <f aca="false">IF(J65="Id", "Primary", IF(LEFT(J65, 9) ="reference", "Foreign", "n/a"))</f>
        <v>Foreign</v>
      </c>
      <c r="I65" s="74" t="s">
        <v>97</v>
      </c>
      <c r="J65" s="61" t="s">
        <v>256</v>
      </c>
      <c r="K65" s="60" t="n">
        <v>18</v>
      </c>
      <c r="L65" s="60" t="n">
        <v>0</v>
      </c>
      <c r="M65" s="60" t="n">
        <v>0</v>
      </c>
      <c r="N65" s="60" t="str">
        <f aca="false">_xlfn.CONCAT(J65,"|",K65,"|",L65,"|",M65)</f>
        <v>reference(LLC_BI__Deposit__c)|18|0|0</v>
      </c>
      <c r="O65" s="0" t="str">
        <f aca="false">IFERROR(VLOOKUP('nCino | Field Mappings'!$A65,'nCino | Object Info'!$A:$H,5,FALSE()),"(not found)")</f>
        <v>rskcsp_ds_entity_involvement</v>
      </c>
      <c r="P65" s="0" t="str">
        <f aca="false">D65</f>
        <v>LLC_BI__Deposit__c</v>
      </c>
      <c r="Q65" s="51" t="n">
        <f aca="false">IFERROR(VLOOKUP($N65,'nCino | BigQuery Type Lookup'!$A:$F,2,FALSE()),"(not found)")</f>
        <v>18</v>
      </c>
    </row>
    <row r="66" customFormat="false" ht="14.25" hidden="false" customHeight="false" outlineLevel="0" collapsed="false">
      <c r="A66" s="61" t="s">
        <v>53</v>
      </c>
      <c r="B66" s="61" t="s">
        <v>54</v>
      </c>
      <c r="C66" s="61" t="s">
        <v>257</v>
      </c>
      <c r="D66" s="61" t="s">
        <v>258</v>
      </c>
      <c r="E66" s="61" t="s">
        <v>259</v>
      </c>
      <c r="F66" s="60" t="str">
        <f aca="false">IF(OR(ISERROR(VLOOKUP($C66,'DMW | F&amp;L Fields'!$L:$M, 1, FALSE())),IFERROR(INDEX('DMW | F&amp;L Fields'!$C:$C,MATCH($C66,'DMW | F&amp;L Fields'!$L:$L, 0)), "Y") ="Y"),"No", "Yes")</f>
        <v>No</v>
      </c>
      <c r="G66" s="61" t="str">
        <f aca="false">IFERROR(VLOOKUP($C66,'DMW | F&amp;L Fields'!$L:$M, 2, FALSE()),"(not found)")</f>
        <v>The system automatically populates this lookup field on Entity Involvements to associate Sole Proprietorship Accounts to Sole Proprietorships. The system only populates this field on Entity Involvements for Individuals that apply for loans or deposits as a Sole Proprietorship.</v>
      </c>
      <c r="H66" s="60" t="str">
        <f aca="false">IF(J66="Id", "Primary", IF(LEFT(J66, 9) ="reference", "Foreign", "n/a"))</f>
        <v>Foreign</v>
      </c>
      <c r="I66" s="74" t="s">
        <v>97</v>
      </c>
      <c r="J66" s="61" t="s">
        <v>240</v>
      </c>
      <c r="K66" s="60" t="n">
        <v>18</v>
      </c>
      <c r="L66" s="60" t="n">
        <v>0</v>
      </c>
      <c r="M66" s="60" t="n">
        <v>0</v>
      </c>
      <c r="N66" s="60" t="str">
        <f aca="false">_xlfn.CONCAT(J66,"|",K66,"|",L66,"|",M66)</f>
        <v>reference(Account)|18|0|0</v>
      </c>
      <c r="O66" s="0" t="str">
        <f aca="false">IFERROR(VLOOKUP('nCino | Field Mappings'!$A66,'nCino | Object Info'!$A:$H,5,FALSE()),"(not found)")</f>
        <v>rskcsp_ds_entity_involvement</v>
      </c>
      <c r="P66" s="0" t="str">
        <f aca="false">D66</f>
        <v>LLC_BI__Doing_Business_As__c</v>
      </c>
      <c r="Q66" s="51" t="n">
        <f aca="false">IFERROR(VLOOKUP($N66,'nCino | BigQuery Type Lookup'!$A:$F,2,FALSE()),"(not found)")</f>
        <v>18</v>
      </c>
    </row>
    <row r="67" customFormat="false" ht="14.25" hidden="false" customHeight="false" outlineLevel="0" collapsed="false">
      <c r="A67" s="61" t="s">
        <v>53</v>
      </c>
      <c r="B67" s="61" t="s">
        <v>54</v>
      </c>
      <c r="C67" s="61" t="s">
        <v>260</v>
      </c>
      <c r="D67" s="61" t="s">
        <v>261</v>
      </c>
      <c r="E67" s="61" t="s">
        <v>262</v>
      </c>
      <c r="F67" s="60" t="str">
        <f aca="false">IF(OR(ISERROR(VLOOKUP($C67,'DMW | F&amp;L Fields'!$L:$M, 1, FALSE())),IFERROR(INDEX('DMW | F&amp;L Fields'!$C:$C,MATCH($C67,'DMW | F&amp;L Fields'!$L:$L, 0)), "Y") ="Y"),"No", "Yes")</f>
        <v>No</v>
      </c>
      <c r="G67" s="61" t="str">
        <f aca="false">IFERROR(VLOOKUP($C67,'DMW | F&amp;L Fields'!$L:$M, 2, FALSE()),"(not found)")</f>
        <v>Typical Entity types will include Operating Company, Sole Proprietorship, EPC, Individual. Value provided must match one of the values in the Entity Type pick list established for this organization.</v>
      </c>
      <c r="H67" s="60" t="str">
        <f aca="false">IF(J67="Id", "Primary", IF(LEFT(J67, 9) ="reference", "Foreign", "n/a"))</f>
        <v>n/a</v>
      </c>
      <c r="I67" s="74" t="s">
        <v>97</v>
      </c>
      <c r="J67" s="61" t="s">
        <v>119</v>
      </c>
      <c r="K67" s="60" t="n">
        <v>255</v>
      </c>
      <c r="L67" s="60" t="n">
        <v>0</v>
      </c>
      <c r="M67" s="60" t="n">
        <v>0</v>
      </c>
      <c r="N67" s="60" t="str">
        <f aca="false">_xlfn.CONCAT(J67,"|",K67,"|",L67,"|",M67)</f>
        <v>picklist|255|0|0</v>
      </c>
      <c r="O67" s="0" t="str">
        <f aca="false">IFERROR(VLOOKUP('nCino | Field Mappings'!$A67,'nCino | Object Info'!$A:$H,5,FALSE()),"(not found)")</f>
        <v>rskcsp_ds_entity_involvement</v>
      </c>
      <c r="P67" s="0" t="str">
        <f aca="false">D67</f>
        <v>LLC_BI__Entity_Type__c</v>
      </c>
      <c r="Q67" s="51" t="n">
        <f aca="false">IFERROR(VLOOKUP($N67,'nCino | BigQuery Type Lookup'!$A:$F,2,FALSE()),"(not found)")</f>
        <v>255</v>
      </c>
    </row>
    <row r="68" customFormat="false" ht="14.25" hidden="false" customHeight="false" outlineLevel="0" collapsed="false">
      <c r="A68" s="61" t="s">
        <v>53</v>
      </c>
      <c r="B68" s="61" t="s">
        <v>54</v>
      </c>
      <c r="C68" s="61" t="s">
        <v>263</v>
      </c>
      <c r="D68" s="61" t="s">
        <v>264</v>
      </c>
      <c r="E68" s="61" t="s">
        <v>265</v>
      </c>
      <c r="F68" s="60" t="str">
        <f aca="false">IF(OR(ISERROR(VLOOKUP($C68,'DMW | F&amp;L Fields'!$L:$M, 1, FALSE())),IFERROR(INDEX('DMW | F&amp;L Fields'!$C:$C,MATCH($C68,'DMW | F&amp;L Fields'!$L:$L, 0)), "Y") ="Y"),"No", "Yes")</f>
        <v>No</v>
      </c>
      <c r="G68" s="61" t="str">
        <f aca="false">IFERROR(VLOOKUP($C68,'DMW | F&amp;L Fields'!$L:$M, 2, FALSE()),"(not found)")</f>
        <v>(not found)</v>
      </c>
      <c r="H68" s="60" t="str">
        <f aca="false">IF(J68="Id", "Primary", IF(LEFT(J68, 9) ="reference", "Foreign", "n/a"))</f>
        <v>n/a</v>
      </c>
      <c r="I68" s="74" t="s">
        <v>110</v>
      </c>
      <c r="J68" s="61" t="s">
        <v>164</v>
      </c>
      <c r="K68" s="60" t="n">
        <v>0</v>
      </c>
      <c r="L68" s="60" t="n">
        <v>0</v>
      </c>
      <c r="M68" s="60" t="n">
        <v>0</v>
      </c>
      <c r="N68" s="60" t="str">
        <f aca="false">_xlfn.CONCAT(J68,"|",K68,"|",L68,"|",M68)</f>
        <v>boolean|0|0|0</v>
      </c>
      <c r="O68" s="0" t="str">
        <f aca="false">IFERROR(VLOOKUP('nCino | Field Mappings'!$A68,'nCino | Object Info'!$A:$H,5,FALSE()),"(not found)")</f>
        <v>rskcsp_ds_entity_involvement</v>
      </c>
      <c r="P68" s="0" t="str">
        <f aca="false">D68</f>
        <v>LLC_BI__Exclude_From_Account_Exposure__c</v>
      </c>
      <c r="Q68" s="51" t="n">
        <f aca="false">IFERROR(VLOOKUP($N68,'nCino | BigQuery Type Lookup'!$A:$F,2,FALSE()),"(not found)")</f>
        <v>1</v>
      </c>
    </row>
    <row r="69" customFormat="false" ht="14.25" hidden="false" customHeight="false" outlineLevel="0" collapsed="false">
      <c r="A69" s="61" t="s">
        <v>53</v>
      </c>
      <c r="B69" s="61" t="s">
        <v>54</v>
      </c>
      <c r="C69" s="61" t="s">
        <v>266</v>
      </c>
      <c r="D69" s="61" t="s">
        <v>267</v>
      </c>
      <c r="E69" s="61" t="s">
        <v>268</v>
      </c>
      <c r="F69" s="60" t="str">
        <f aca="false">IF(OR(ISERROR(VLOOKUP($C69,'DMW | F&amp;L Fields'!$L:$M, 1, FALSE())),IFERROR(INDEX('DMW | F&amp;L Fields'!$C:$C,MATCH($C69,'DMW | F&amp;L Fields'!$L:$L, 0)), "Y") ="Y"),"No", "Yes")</f>
        <v>No</v>
      </c>
      <c r="G69" s="61" t="str">
        <f aca="false">IFERROR(VLOOKUP($C69,'DMW | F&amp;L Fields'!$L:$M, 2, FALSE()),"(not found)")</f>
        <v>(not found)</v>
      </c>
      <c r="H69" s="60" t="str">
        <f aca="false">IF(J69="Id", "Primary", IF(LEFT(J69, 9) ="reference", "Foreign", "n/a"))</f>
        <v>n/a</v>
      </c>
      <c r="I69" s="74" t="s">
        <v>110</v>
      </c>
      <c r="J69" s="61" t="s">
        <v>164</v>
      </c>
      <c r="K69" s="60" t="n">
        <v>0</v>
      </c>
      <c r="L69" s="60" t="n">
        <v>0</v>
      </c>
      <c r="M69" s="60" t="n">
        <v>0</v>
      </c>
      <c r="N69" s="60" t="str">
        <f aca="false">_xlfn.CONCAT(J69,"|",K69,"|",L69,"|",M69)</f>
        <v>boolean|0|0|0</v>
      </c>
      <c r="O69" s="0" t="str">
        <f aca="false">IFERROR(VLOOKUP('nCino | Field Mappings'!$A69,'nCino | Object Info'!$A:$H,5,FALSE()),"(not found)")</f>
        <v>rskcsp_ds_entity_involvement</v>
      </c>
      <c r="P69" s="0" t="str">
        <f aca="false">D69</f>
        <v>LLC_BI__Exclude_From_Product_Package_Exposure__c</v>
      </c>
      <c r="Q69" s="51" t="n">
        <f aca="false">IFERROR(VLOOKUP($N69,'nCino | BigQuery Type Lookup'!$A:$F,2,FALSE()),"(not found)")</f>
        <v>1</v>
      </c>
    </row>
    <row r="70" customFormat="false" ht="14.25" hidden="false" customHeight="false" outlineLevel="0" collapsed="false">
      <c r="A70" s="61" t="s">
        <v>53</v>
      </c>
      <c r="B70" s="61" t="s">
        <v>54</v>
      </c>
      <c r="C70" s="61" t="s">
        <v>269</v>
      </c>
      <c r="D70" s="61" t="s">
        <v>270</v>
      </c>
      <c r="E70" s="61" t="s">
        <v>271</v>
      </c>
      <c r="F70" s="60" t="str">
        <f aca="false">IF(OR(ISERROR(VLOOKUP($C70,'DMW | F&amp;L Fields'!$L:$M, 1, FALSE())),IFERROR(INDEX('DMW | F&amp;L Fields'!$C:$C,MATCH($C70,'DMW | F&amp;L Fields'!$L:$L, 0)), "Y") ="Y"),"No", "Yes")</f>
        <v>No</v>
      </c>
      <c r="G70" s="61" t="str">
        <f aca="false">IFERROR(VLOOKUP($C70,'DMW | F&amp;L Fields'!$L:$M, 2, FALSE()),"(not found)")</f>
        <v>This field is optional. The user manually populates this field. The date which a guarantee becomes effective. Typically, it is the date the facility funds.</v>
      </c>
      <c r="H70" s="60" t="str">
        <f aca="false">IF(J70="Id", "Primary", IF(LEFT(J70, 9) ="reference", "Foreign", "n/a"))</f>
        <v>n/a</v>
      </c>
      <c r="I70" s="74" t="s">
        <v>97</v>
      </c>
      <c r="J70" s="61" t="s">
        <v>102</v>
      </c>
      <c r="K70" s="60" t="n">
        <v>0</v>
      </c>
      <c r="L70" s="60" t="n">
        <v>0</v>
      </c>
      <c r="M70" s="60" t="n">
        <v>0</v>
      </c>
      <c r="N70" s="60" t="str">
        <f aca="false">_xlfn.CONCAT(J70,"|",K70,"|",L70,"|",M70)</f>
        <v>date|0|0|0</v>
      </c>
      <c r="O70" s="0" t="str">
        <f aca="false">IFERROR(VLOOKUP('nCino | Field Mappings'!$A70,'nCino | Object Info'!$A:$H,5,FALSE()),"(not found)")</f>
        <v>rskcsp_ds_entity_involvement</v>
      </c>
      <c r="P70" s="0" t="str">
        <f aca="false">D70</f>
        <v>LLC_BI__Guarantee_Effective_Date__c</v>
      </c>
      <c r="Q70" s="51" t="n">
        <f aca="false">IFERROR(VLOOKUP($N70,'nCino | BigQuery Type Lookup'!$A:$F,2,FALSE()),"(not found)")</f>
        <v>8</v>
      </c>
    </row>
    <row r="71" customFormat="false" ht="14.25" hidden="false" customHeight="false" outlineLevel="0" collapsed="false">
      <c r="A71" s="61" t="s">
        <v>53</v>
      </c>
      <c r="B71" s="61" t="s">
        <v>54</v>
      </c>
      <c r="C71" s="61" t="s">
        <v>272</v>
      </c>
      <c r="D71" s="61" t="s">
        <v>273</v>
      </c>
      <c r="E71" s="61" t="s">
        <v>274</v>
      </c>
      <c r="F71" s="60" t="str">
        <f aca="false">IF(OR(ISERROR(VLOOKUP($C71,'DMW | F&amp;L Fields'!$L:$M, 1, FALSE())),IFERROR(INDEX('DMW | F&amp;L Fields'!$C:$C,MATCH($C71,'DMW | F&amp;L Fields'!$L:$L, 0)), "Y") ="Y"),"No", "Yes")</f>
        <v>No</v>
      </c>
      <c r="G71" s="61" t="str">
        <f aca="false">IFERROR(VLOOKUP($C71,'DMW | F&amp;L Fields'!$L:$M, 2, FALSE()),"(not found)")</f>
        <v>This field is optional. The user manually populates this field. It is the date which a guarantee ends. By default, this should be when repayment of a facility is satisfied.</v>
      </c>
      <c r="H71" s="60" t="str">
        <f aca="false">IF(J71="Id", "Primary", IF(LEFT(J71, 9) ="reference", "Foreign", "n/a"))</f>
        <v>n/a</v>
      </c>
      <c r="I71" s="74" t="s">
        <v>97</v>
      </c>
      <c r="J71" s="61" t="s">
        <v>102</v>
      </c>
      <c r="K71" s="60" t="n">
        <v>0</v>
      </c>
      <c r="L71" s="60" t="n">
        <v>0</v>
      </c>
      <c r="M71" s="60" t="n">
        <v>0</v>
      </c>
      <c r="N71" s="60" t="str">
        <f aca="false">_xlfn.CONCAT(J71,"|",K71,"|",L71,"|",M71)</f>
        <v>date|0|0|0</v>
      </c>
      <c r="O71" s="0" t="str">
        <f aca="false">IFERROR(VLOOKUP('nCino | Field Mappings'!$A71,'nCino | Object Info'!$A:$H,5,FALSE()),"(not found)")</f>
        <v>rskcsp_ds_entity_involvement</v>
      </c>
      <c r="P71" s="0" t="str">
        <f aca="false">D71</f>
        <v>LLC_BI__Guarantee_End_Date__c</v>
      </c>
      <c r="Q71" s="51" t="n">
        <f aca="false">IFERROR(VLOOKUP($N71,'nCino | BigQuery Type Lookup'!$A:$F,2,FALSE()),"(not found)")</f>
        <v>8</v>
      </c>
    </row>
    <row r="72" customFormat="false" ht="14.25" hidden="false" customHeight="false" outlineLevel="0" collapsed="false">
      <c r="A72" s="61" t="s">
        <v>53</v>
      </c>
      <c r="B72" s="61" t="s">
        <v>54</v>
      </c>
      <c r="C72" s="61" t="s">
        <v>275</v>
      </c>
      <c r="D72" s="61" t="s">
        <v>276</v>
      </c>
      <c r="E72" s="61" t="s">
        <v>277</v>
      </c>
      <c r="F72" s="60" t="str">
        <f aca="false">IF(OR(ISERROR(VLOOKUP($C72,'DMW | F&amp;L Fields'!$L:$M, 1, FALSE())),IFERROR(INDEX('DMW | F&amp;L Fields'!$C:$C,MATCH($C72,'DMW | F&amp;L Fields'!$L:$L, 0)), "Y") ="Y"),"No", "Yes")</f>
        <v>No</v>
      </c>
      <c r="G72" s="61" t="str">
        <f aca="false">IFERROR(VLOOKUP($C72,'DMW | F&amp;L Fields'!$L:$M, 2, FALSE()),"(not found)")</f>
        <v>This field is optional. The user manually populates this field. It is the fixed dollar amount of a limited guarantee.</v>
      </c>
      <c r="H72" s="60" t="str">
        <f aca="false">IF(J72="Id", "Primary", IF(LEFT(J72, 9) ="reference", "Foreign", "n/a"))</f>
        <v>n/a</v>
      </c>
      <c r="I72" s="74" t="s">
        <v>97</v>
      </c>
      <c r="J72" s="61" t="s">
        <v>128</v>
      </c>
      <c r="K72" s="60" t="n">
        <v>0</v>
      </c>
      <c r="L72" s="60" t="n">
        <v>18</v>
      </c>
      <c r="M72" s="60" t="n">
        <v>2</v>
      </c>
      <c r="N72" s="60" t="str">
        <f aca="false">_xlfn.CONCAT(J72,"|",K72,"|",L72,"|",M72)</f>
        <v>currency|0|18|2</v>
      </c>
      <c r="O72" s="0" t="str">
        <f aca="false">IFERROR(VLOOKUP('nCino | Field Mappings'!$A72,'nCino | Object Info'!$A:$H,5,FALSE()),"(not found)")</f>
        <v>rskcsp_ds_entity_involvement</v>
      </c>
      <c r="P72" s="0" t="str">
        <f aca="false">D72</f>
        <v>LLC_BI__Guarantee_Limit__c</v>
      </c>
      <c r="Q72" s="51" t="n">
        <f aca="false">IFERROR(VLOOKUP($N72,'nCino | BigQuery Type Lookup'!$A:$F,2,FALSE()),"(not found)")</f>
        <v>21</v>
      </c>
    </row>
    <row r="73" customFormat="false" ht="14.25" hidden="false" customHeight="false" outlineLevel="0" collapsed="false">
      <c r="A73" s="61" t="s">
        <v>53</v>
      </c>
      <c r="B73" s="61" t="s">
        <v>54</v>
      </c>
      <c r="C73" s="61" t="s">
        <v>278</v>
      </c>
      <c r="D73" s="61" t="s">
        <v>279</v>
      </c>
      <c r="E73" s="61" t="s">
        <v>280</v>
      </c>
      <c r="F73" s="60" t="str">
        <f aca="false">IF(OR(ISERROR(VLOOKUP($C73,'DMW | F&amp;L Fields'!$L:$M, 1, FALSE())),IFERROR(INDEX('DMW | F&amp;L Fields'!$C:$C,MATCH($C73,'DMW | F&amp;L Fields'!$L:$L, 0)), "Y") ="Y"),"No", "Yes")</f>
        <v>No</v>
      </c>
      <c r="G73" s="61" t="str">
        <f aca="false">IFERROR(VLOOKUP($C73,'DMW | F&amp;L Fields'!$L:$M, 2, FALSE()),"(not found)")</f>
        <v>This field is optional. The user manually populates this field. This value specifices a type of guarantee in less specific terms than Contingent Type.</v>
      </c>
      <c r="H73" s="60" t="str">
        <f aca="false">IF(J73="Id", "Primary", IF(LEFT(J73, 9) ="reference", "Foreign", "n/a"))</f>
        <v>n/a</v>
      </c>
      <c r="I73" s="74" t="s">
        <v>97</v>
      </c>
      <c r="J73" s="61" t="s">
        <v>119</v>
      </c>
      <c r="K73" s="60" t="n">
        <v>255</v>
      </c>
      <c r="L73" s="60" t="n">
        <v>0</v>
      </c>
      <c r="M73" s="60" t="n">
        <v>0</v>
      </c>
      <c r="N73" s="60" t="str">
        <f aca="false">_xlfn.CONCAT(J73,"|",K73,"|",L73,"|",M73)</f>
        <v>picklist|255|0|0</v>
      </c>
      <c r="O73" s="0" t="str">
        <f aca="false">IFERROR(VLOOKUP('nCino | Field Mappings'!$A73,'nCino | Object Info'!$A:$H,5,FALSE()),"(not found)")</f>
        <v>rskcsp_ds_entity_involvement</v>
      </c>
      <c r="P73" s="0" t="str">
        <f aca="false">D73</f>
        <v>LLC_BI__Guaranty_Amount__c</v>
      </c>
      <c r="Q73" s="51" t="n">
        <f aca="false">IFERROR(VLOOKUP($N73,'nCino | BigQuery Type Lookup'!$A:$F,2,FALSE()),"(not found)")</f>
        <v>255</v>
      </c>
    </row>
    <row r="74" customFormat="false" ht="14.25" hidden="false" customHeight="false" outlineLevel="0" collapsed="false">
      <c r="A74" s="61" t="s">
        <v>53</v>
      </c>
      <c r="B74" s="61" t="s">
        <v>54</v>
      </c>
      <c r="C74" s="61" t="s">
        <v>281</v>
      </c>
      <c r="D74" s="61" t="s">
        <v>282</v>
      </c>
      <c r="E74" s="61" t="s">
        <v>283</v>
      </c>
      <c r="F74" s="60" t="str">
        <f aca="false">IF(OR(ISERROR(VLOOKUP($C74,'DMW | F&amp;L Fields'!$L:$M, 1, FALSE())),IFERROR(INDEX('DMW | F&amp;L Fields'!$C:$C,MATCH($C74,'DMW | F&amp;L Fields'!$L:$L, 0)), "Y") ="Y"),"No", "Yes")</f>
        <v>No</v>
      </c>
      <c r="G74" s="61" t="str">
        <f aca="false">IFERROR(VLOOKUP($C74,'DMW | F&amp;L Fields'!$L:$M, 2, FALSE()),"(not found)")</f>
        <v>The HMDA applicant type.</v>
      </c>
      <c r="H74" s="60" t="str">
        <f aca="false">IF(J74="Id", "Primary", IF(LEFT(J74, 9) ="reference", "Foreign", "n/a"))</f>
        <v>n/a</v>
      </c>
      <c r="I74" s="74" t="s">
        <v>97</v>
      </c>
      <c r="J74" s="61" t="s">
        <v>119</v>
      </c>
      <c r="K74" s="60" t="n">
        <v>255</v>
      </c>
      <c r="L74" s="60" t="n">
        <v>0</v>
      </c>
      <c r="M74" s="60" t="n">
        <v>0</v>
      </c>
      <c r="N74" s="60" t="str">
        <f aca="false">_xlfn.CONCAT(J74,"|",K74,"|",L74,"|",M74)</f>
        <v>picklist|255|0|0</v>
      </c>
      <c r="O74" s="0" t="str">
        <f aca="false">IFERROR(VLOOKUP('nCino | Field Mappings'!$A74,'nCino | Object Info'!$A:$H,5,FALSE()),"(not found)")</f>
        <v>rskcsp_ds_entity_involvement</v>
      </c>
      <c r="P74" s="0" t="str">
        <f aca="false">D74</f>
        <v>LLC_BI__HMDA_Applicant_Type__c</v>
      </c>
      <c r="Q74" s="51" t="n">
        <f aca="false">IFERROR(VLOOKUP($N74,'nCino | BigQuery Type Lookup'!$A:$F,2,FALSE()),"(not found)")</f>
        <v>255</v>
      </c>
    </row>
    <row r="75" customFormat="false" ht="14.25" hidden="false" customHeight="false" outlineLevel="0" collapsed="false">
      <c r="A75" s="61" t="s">
        <v>53</v>
      </c>
      <c r="B75" s="61" t="s">
        <v>54</v>
      </c>
      <c r="C75" s="61" t="s">
        <v>284</v>
      </c>
      <c r="D75" s="61" t="s">
        <v>285</v>
      </c>
      <c r="E75" s="61" t="s">
        <v>286</v>
      </c>
      <c r="F75" s="60" t="str">
        <f aca="false">IF(OR(ISERROR(VLOOKUP($C75,'DMW | F&amp;L Fields'!$L:$M, 1, FALSE())),IFERROR(INDEX('DMW | F&amp;L Fields'!$C:$C,MATCH($C75,'DMW | F&amp;L Fields'!$L:$L, 0)), "Y") ="Y"),"No", "Yes")</f>
        <v>No</v>
      </c>
      <c r="G75" s="61" t="str">
        <f aca="false">IFERROR(VLOOKUP($C75,'DMW | F&amp;L Fields'!$L:$M, 2, FALSE()),"(not found)")</f>
        <v>This field is optional. The user manually populates this field on the HMDA page. This field stores the ethnicty of the applicant.</v>
      </c>
      <c r="H75" s="60" t="str">
        <f aca="false">IF(J75="Id", "Primary", IF(LEFT(J75, 9) ="reference", "Foreign", "n/a"))</f>
        <v>n/a</v>
      </c>
      <c r="I75" s="74" t="s">
        <v>97</v>
      </c>
      <c r="J75" s="61" t="s">
        <v>119</v>
      </c>
      <c r="K75" s="60" t="n">
        <v>255</v>
      </c>
      <c r="L75" s="60" t="n">
        <v>0</v>
      </c>
      <c r="M75" s="60" t="n">
        <v>0</v>
      </c>
      <c r="N75" s="60" t="str">
        <f aca="false">_xlfn.CONCAT(J75,"|",K75,"|",L75,"|",M75)</f>
        <v>picklist|255|0|0</v>
      </c>
      <c r="O75" s="0" t="str">
        <f aca="false">IFERROR(VLOOKUP('nCino | Field Mappings'!$A75,'nCino | Object Info'!$A:$H,5,FALSE()),"(not found)")</f>
        <v>rskcsp_ds_entity_involvement</v>
      </c>
      <c r="P75" s="0" t="str">
        <f aca="false">D75</f>
        <v>LLC_BI__HMDA_Ethnicity__c</v>
      </c>
      <c r="Q75" s="51" t="n">
        <f aca="false">IFERROR(VLOOKUP($N75,'nCino | BigQuery Type Lookup'!$A:$F,2,FALSE()),"(not found)")</f>
        <v>255</v>
      </c>
    </row>
    <row r="76" customFormat="false" ht="14.25" hidden="false" customHeight="false" outlineLevel="0" collapsed="false">
      <c r="A76" s="61" t="s">
        <v>53</v>
      </c>
      <c r="B76" s="61" t="s">
        <v>54</v>
      </c>
      <c r="C76" s="61" t="s">
        <v>287</v>
      </c>
      <c r="D76" s="61" t="s">
        <v>288</v>
      </c>
      <c r="E76" s="61" t="s">
        <v>289</v>
      </c>
      <c r="F76" s="60" t="str">
        <f aca="false">IF(OR(ISERROR(VLOOKUP($C76,'DMW | F&amp;L Fields'!$L:$M, 1, FALSE())),IFERROR(INDEX('DMW | F&amp;L Fields'!$C:$C,MATCH($C76,'DMW | F&amp;L Fields'!$L:$L, 0)), "Y") ="Y"),"No", "Yes")</f>
        <v>No</v>
      </c>
      <c r="G76" s="61" t="str">
        <f aca="false">IFERROR(VLOOKUP($C76,'DMW | F&amp;L Fields'!$L:$M, 2, FALSE()),"(not found)")</f>
        <v>This field is optional. The user manually populates this field on the HMDA page. This field stores the income of the applicant.</v>
      </c>
      <c r="H76" s="60" t="str">
        <f aca="false">IF(J76="Id", "Primary", IF(LEFT(J76, 9) ="reference", "Foreign", "n/a"))</f>
        <v>n/a</v>
      </c>
      <c r="I76" s="74" t="s">
        <v>97</v>
      </c>
      <c r="J76" s="61" t="s">
        <v>98</v>
      </c>
      <c r="K76" s="60" t="n">
        <v>0</v>
      </c>
      <c r="L76" s="60" t="n">
        <v>18</v>
      </c>
      <c r="M76" s="60" t="n">
        <v>0</v>
      </c>
      <c r="N76" s="60" t="str">
        <f aca="false">_xlfn.CONCAT(J76,"|",K76,"|",L76,"|",M76)</f>
        <v>double|0|18|0</v>
      </c>
      <c r="O76" s="0" t="str">
        <f aca="false">IFERROR(VLOOKUP('nCino | Field Mappings'!$A76,'nCino | Object Info'!$A:$H,5,FALSE()),"(not found)")</f>
        <v>rskcsp_ds_entity_involvement</v>
      </c>
      <c r="P76" s="0" t="str">
        <f aca="false">D76</f>
        <v>LLC_BI__HMDA_Income__c</v>
      </c>
      <c r="Q76" s="51" t="n">
        <f aca="false">IFERROR(VLOOKUP($N76,'nCino | BigQuery Type Lookup'!$A:$F,2,FALSE()),"(not found)")</f>
        <v>18</v>
      </c>
    </row>
    <row r="77" customFormat="false" ht="14.25" hidden="false" customHeight="false" outlineLevel="0" collapsed="false">
      <c r="A77" s="61" t="s">
        <v>53</v>
      </c>
      <c r="B77" s="61" t="s">
        <v>54</v>
      </c>
      <c r="C77" s="61" t="s">
        <v>290</v>
      </c>
      <c r="D77" s="61" t="s">
        <v>291</v>
      </c>
      <c r="E77" s="61" t="s">
        <v>292</v>
      </c>
      <c r="F77" s="60" t="str">
        <f aca="false">IF(OR(ISERROR(VLOOKUP($C77,'DMW | F&amp;L Fields'!$L:$M, 1, FALSE())),IFERROR(INDEX('DMW | F&amp;L Fields'!$C:$C,MATCH($C77,'DMW | F&amp;L Fields'!$L:$L, 0)), "Y") ="Y"),"No", "Yes")</f>
        <v>No</v>
      </c>
      <c r="G77" s="61" t="str">
        <f aca="false">IFERROR(VLOOKUP($C77,'DMW | F&amp;L Fields'!$L:$M, 2, FALSE()),"(not found)")</f>
        <v>This field is optional. The user manually populates this field on the HMDA page. If enabled, the applicant does not have to enter other HMDA information. When disabled, other HMDA information is requested, but not required, of the applicant. This field is disabled by default.</v>
      </c>
      <c r="H77" s="60" t="str">
        <f aca="false">IF(J77="Id", "Primary", IF(LEFT(J77, 9) ="reference", "Foreign", "n/a"))</f>
        <v>n/a</v>
      </c>
      <c r="I77" s="74" t="s">
        <v>110</v>
      </c>
      <c r="J77" s="61" t="s">
        <v>164</v>
      </c>
      <c r="K77" s="60" t="n">
        <v>0</v>
      </c>
      <c r="L77" s="60" t="n">
        <v>0</v>
      </c>
      <c r="M77" s="60" t="n">
        <v>0</v>
      </c>
      <c r="N77" s="60" t="str">
        <f aca="false">_xlfn.CONCAT(J77,"|",K77,"|",L77,"|",M77)</f>
        <v>boolean|0|0|0</v>
      </c>
      <c r="O77" s="0" t="str">
        <f aca="false">IFERROR(VLOOKUP('nCino | Field Mappings'!$A77,'nCino | Object Info'!$A:$H,5,FALSE()),"(not found)")</f>
        <v>rskcsp_ds_entity_involvement</v>
      </c>
      <c r="P77" s="0" t="str">
        <f aca="false">D77</f>
        <v>LLC_BI__HMDA_Not_Provided__c</v>
      </c>
      <c r="Q77" s="51" t="n">
        <f aca="false">IFERROR(VLOOKUP($N77,'nCino | BigQuery Type Lookup'!$A:$F,2,FALSE()),"(not found)")</f>
        <v>1</v>
      </c>
    </row>
    <row r="78" customFormat="false" ht="14.25" hidden="false" customHeight="false" outlineLevel="0" collapsed="false">
      <c r="A78" s="61" t="s">
        <v>53</v>
      </c>
      <c r="B78" s="61" t="s">
        <v>54</v>
      </c>
      <c r="C78" s="61" t="s">
        <v>293</v>
      </c>
      <c r="D78" s="61" t="s">
        <v>294</v>
      </c>
      <c r="E78" s="61" t="s">
        <v>295</v>
      </c>
      <c r="F78" s="60" t="str">
        <f aca="false">IF(OR(ISERROR(VLOOKUP($C78,'DMW | F&amp;L Fields'!$L:$M, 1, FALSE())),IFERROR(INDEX('DMW | F&amp;L Fields'!$C:$C,MATCH($C78,'DMW | F&amp;L Fields'!$L:$L, 0)), "Y") ="Y"),"No", "Yes")</f>
        <v>No</v>
      </c>
      <c r="G78" s="61" t="str">
        <f aca="false">IFERROR(VLOOKUP($C78,'DMW | F&amp;L Fields'!$L:$M, 2, FALSE()),"(not found)")</f>
        <v>This field is optional. The user manually populates this field on the HMDA page. This field stores the race of the applicant.</v>
      </c>
      <c r="H78" s="60" t="str">
        <f aca="false">IF(J78="Id", "Primary", IF(LEFT(J78, 9) ="reference", "Foreign", "n/a"))</f>
        <v>n/a</v>
      </c>
      <c r="I78" s="74" t="s">
        <v>97</v>
      </c>
      <c r="J78" s="61" t="s">
        <v>296</v>
      </c>
      <c r="K78" s="60" t="n">
        <v>4099</v>
      </c>
      <c r="L78" s="60" t="n">
        <v>4</v>
      </c>
      <c r="M78" s="60" t="n">
        <v>0</v>
      </c>
      <c r="N78" s="60" t="str">
        <f aca="false">_xlfn.CONCAT(J78,"|",K78,"|",L78,"|",M78)</f>
        <v>multipicklist|4099|4|0</v>
      </c>
      <c r="O78" s="0" t="str">
        <f aca="false">IFERROR(VLOOKUP('nCino | Field Mappings'!$A78,'nCino | Object Info'!$A:$H,5,FALSE()),"(not found)")</f>
        <v>rskcsp_ds_entity_involvement</v>
      </c>
      <c r="P78" s="0" t="str">
        <f aca="false">D78</f>
        <v>LLC_BI__HMDA_Race__c</v>
      </c>
      <c r="Q78" s="51" t="n">
        <f aca="false">IFERROR(VLOOKUP($N78,'nCino | BigQuery Type Lookup'!$A:$F,2,FALSE()),"(not found)")</f>
        <v>4099</v>
      </c>
    </row>
    <row r="79" customFormat="false" ht="14.25" hidden="false" customHeight="false" outlineLevel="0" collapsed="false">
      <c r="A79" s="61" t="s">
        <v>53</v>
      </c>
      <c r="B79" s="61" t="s">
        <v>54</v>
      </c>
      <c r="C79" s="61" t="s">
        <v>297</v>
      </c>
      <c r="D79" s="61" t="s">
        <v>298</v>
      </c>
      <c r="E79" s="61" t="s">
        <v>299</v>
      </c>
      <c r="F79" s="60" t="str">
        <f aca="false">IF(OR(ISERROR(VLOOKUP($C79,'DMW | F&amp;L Fields'!$L:$M, 1, FALSE())),IFERROR(INDEX('DMW | F&amp;L Fields'!$C:$C,MATCH($C79,'DMW | F&amp;L Fields'!$L:$L, 0)), "Y") ="Y"),"No", "Yes")</f>
        <v>No</v>
      </c>
      <c r="G79" s="61" t="str">
        <f aca="false">IFERROR(VLOOKUP($C79,'DMW | F&amp;L Fields'!$L:$M, 2, FALSE()),"(not found)")</f>
        <v>This field is optional. The user manually populates this field on the HMDA page. This field stores the sex of the applicant.</v>
      </c>
      <c r="H79" s="60" t="str">
        <f aca="false">IF(J79="Id", "Primary", IF(LEFT(J79, 9) ="reference", "Foreign", "n/a"))</f>
        <v>n/a</v>
      </c>
      <c r="I79" s="74" t="s">
        <v>97</v>
      </c>
      <c r="J79" s="61" t="s">
        <v>119</v>
      </c>
      <c r="K79" s="60" t="n">
        <v>255</v>
      </c>
      <c r="L79" s="60" t="n">
        <v>0</v>
      </c>
      <c r="M79" s="60" t="n">
        <v>0</v>
      </c>
      <c r="N79" s="60" t="str">
        <f aca="false">_xlfn.CONCAT(J79,"|",K79,"|",L79,"|",M79)</f>
        <v>picklist|255|0|0</v>
      </c>
      <c r="O79" s="0" t="str">
        <f aca="false">IFERROR(VLOOKUP('nCino | Field Mappings'!$A79,'nCino | Object Info'!$A:$H,5,FALSE()),"(not found)")</f>
        <v>rskcsp_ds_entity_involvement</v>
      </c>
      <c r="P79" s="0" t="str">
        <f aca="false">D79</f>
        <v>LLC_BI__HMDA_Sex__c</v>
      </c>
      <c r="Q79" s="51" t="n">
        <f aca="false">IFERROR(VLOOKUP($N79,'nCino | BigQuery Type Lookup'!$A:$F,2,FALSE()),"(not found)")</f>
        <v>255</v>
      </c>
    </row>
    <row r="80" customFormat="false" ht="14.25" hidden="false" customHeight="false" outlineLevel="0" collapsed="false">
      <c r="A80" s="61" t="s">
        <v>53</v>
      </c>
      <c r="B80" s="61" t="s">
        <v>54</v>
      </c>
      <c r="C80" s="61" t="s">
        <v>300</v>
      </c>
      <c r="D80" s="61" t="s">
        <v>301</v>
      </c>
      <c r="E80" s="61" t="s">
        <v>302</v>
      </c>
      <c r="F80" s="60" t="str">
        <f aca="false">IF(OR(ISERROR(VLOOKUP($C80,'DMW | F&amp;L Fields'!$L:$M, 1, FALSE())),IFERROR(INDEX('DMW | F&amp;L Fields'!$C:$C,MATCH($C80,'DMW | F&amp;L Fields'!$L:$L, 0)), "Y") ="Y"),"No", "Yes")</f>
        <v>No</v>
      </c>
      <c r="G80" s="61" t="str">
        <f aca="false">IFERROR(VLOOKUP($C80,'DMW | F&amp;L Fields'!$L:$M, 2, FALSE()),"(not found)")</f>
        <v>This field is optional. It automatically populates based on the selection in the LLC_BI__Borrower_Type__c field. It indicates if the record denotes a borrower.</v>
      </c>
      <c r="H80" s="60" t="str">
        <f aca="false">IF(J80="Id", "Primary", IF(LEFT(J80, 9) ="reference", "Foreign", "n/a"))</f>
        <v>n/a</v>
      </c>
      <c r="I80" s="74" t="s">
        <v>97</v>
      </c>
      <c r="J80" s="61" t="s">
        <v>98</v>
      </c>
      <c r="K80" s="60" t="n">
        <v>0</v>
      </c>
      <c r="L80" s="60" t="n">
        <v>18</v>
      </c>
      <c r="M80" s="60" t="n">
        <v>0</v>
      </c>
      <c r="N80" s="60" t="str">
        <f aca="false">_xlfn.CONCAT(J80,"|",K80,"|",L80,"|",M80)</f>
        <v>double|0|18|0</v>
      </c>
      <c r="O80" s="0" t="str">
        <f aca="false">IFERROR(VLOOKUP('nCino | Field Mappings'!$A80,'nCino | Object Info'!$A:$H,5,FALSE()),"(not found)")</f>
        <v>rskcsp_ds_entity_involvement</v>
      </c>
      <c r="P80" s="0" t="str">
        <f aca="false">D80</f>
        <v>LLC_BI__Is_Borrower__c</v>
      </c>
      <c r="Q80" s="51" t="n">
        <f aca="false">IFERROR(VLOOKUP($N80,'nCino | BigQuery Type Lookup'!$A:$F,2,FALSE()),"(not found)")</f>
        <v>18</v>
      </c>
    </row>
    <row r="81" customFormat="false" ht="14.25" hidden="false" customHeight="false" outlineLevel="0" collapsed="false">
      <c r="A81" s="61" t="s">
        <v>53</v>
      </c>
      <c r="B81" s="61" t="s">
        <v>54</v>
      </c>
      <c r="C81" s="61" t="s">
        <v>303</v>
      </c>
      <c r="D81" s="61" t="s">
        <v>304</v>
      </c>
      <c r="E81" s="61" t="s">
        <v>305</v>
      </c>
      <c r="F81" s="60" t="str">
        <f aca="false">IF(OR(ISERROR(VLOOKUP($C81,'DMW | F&amp;L Fields'!$L:$M, 1, FALSE())),IFERROR(INDEX('DMW | F&amp;L Fields'!$C:$C,MATCH($C81,'DMW | F&amp;L Fields'!$L:$L, 0)), "Y") ="Y"),"No", "Yes")</f>
        <v>No</v>
      </c>
      <c r="G81" s="61" t="str">
        <f aca="false">IFERROR(VLOOKUP($C81,'DMW | F&amp;L Fields'!$L:$M, 2, FALSE()),"(not found)")</f>
        <v>This field is optional. It automatically populates based on the selection in the LLC_BI__Borrower_Type__c field. It indicates if the record denotes a co-borrower.</v>
      </c>
      <c r="H81" s="60" t="str">
        <f aca="false">IF(J81="Id", "Primary", IF(LEFT(J81, 9) ="reference", "Foreign", "n/a"))</f>
        <v>n/a</v>
      </c>
      <c r="I81" s="74" t="s">
        <v>97</v>
      </c>
      <c r="J81" s="61" t="s">
        <v>98</v>
      </c>
      <c r="K81" s="60" t="n">
        <v>0</v>
      </c>
      <c r="L81" s="60" t="n">
        <v>18</v>
      </c>
      <c r="M81" s="60" t="n">
        <v>0</v>
      </c>
      <c r="N81" s="60" t="str">
        <f aca="false">_xlfn.CONCAT(J81,"|",K81,"|",L81,"|",M81)</f>
        <v>double|0|18|0</v>
      </c>
      <c r="O81" s="0" t="str">
        <f aca="false">IFERROR(VLOOKUP('nCino | Field Mappings'!$A81,'nCino | Object Info'!$A:$H,5,FALSE()),"(not found)")</f>
        <v>rskcsp_ds_entity_involvement</v>
      </c>
      <c r="P81" s="0" t="str">
        <f aca="false">D81</f>
        <v>LLC_BI__Is_CoBorrower__c</v>
      </c>
      <c r="Q81" s="51" t="n">
        <f aca="false">IFERROR(VLOOKUP($N81,'nCino | BigQuery Type Lookup'!$A:$F,2,FALSE()),"(not found)")</f>
        <v>18</v>
      </c>
    </row>
    <row r="82" customFormat="false" ht="14.25" hidden="false" customHeight="false" outlineLevel="0" collapsed="false">
      <c r="A82" s="61" t="s">
        <v>53</v>
      </c>
      <c r="B82" s="61" t="s">
        <v>54</v>
      </c>
      <c r="C82" s="61" t="s">
        <v>306</v>
      </c>
      <c r="D82" s="61" t="s">
        <v>307</v>
      </c>
      <c r="E82" s="61" t="s">
        <v>308</v>
      </c>
      <c r="F82" s="60" t="str">
        <f aca="false">IF(OR(ISERROR(VLOOKUP($C82,'DMW | F&amp;L Fields'!$L:$M, 1, FALSE())),IFERROR(INDEX('DMW | F&amp;L Fields'!$C:$C,MATCH($C82,'DMW | F&amp;L Fields'!$L:$L, 0)), "Y") ="Y"),"No", "Yes")</f>
        <v>No</v>
      </c>
      <c r="G82" s="61" t="str">
        <f aca="false">IFERROR(VLOOKUP($C82,'DMW | F&amp;L Fields'!$L:$M, 2, FALSE()),"(not found)")</f>
        <v>This field is optional. It automatically populates based on the selection in the LLC_BI__Borrower_Type__c field. It indicates if the record denotes a grantor</v>
      </c>
      <c r="H82" s="60" t="str">
        <f aca="false">IF(J82="Id", "Primary", IF(LEFT(J82, 9) ="reference", "Foreign", "n/a"))</f>
        <v>n/a</v>
      </c>
      <c r="I82" s="74" t="s">
        <v>97</v>
      </c>
      <c r="J82" s="61" t="s">
        <v>98</v>
      </c>
      <c r="K82" s="60" t="n">
        <v>0</v>
      </c>
      <c r="L82" s="60" t="n">
        <v>18</v>
      </c>
      <c r="M82" s="60" t="n">
        <v>0</v>
      </c>
      <c r="N82" s="60" t="str">
        <f aca="false">_xlfn.CONCAT(J82,"|",K82,"|",L82,"|",M82)</f>
        <v>double|0|18|0</v>
      </c>
      <c r="O82" s="0" t="str">
        <f aca="false">IFERROR(VLOOKUP('nCino | Field Mappings'!$A82,'nCino | Object Info'!$A:$H,5,FALSE()),"(not found)")</f>
        <v>rskcsp_ds_entity_involvement</v>
      </c>
      <c r="P82" s="0" t="str">
        <f aca="false">D82</f>
        <v>LLC_BI__Is_Grantor__c</v>
      </c>
      <c r="Q82" s="51" t="n">
        <f aca="false">IFERROR(VLOOKUP($N82,'nCino | BigQuery Type Lookup'!$A:$F,2,FALSE()),"(not found)")</f>
        <v>18</v>
      </c>
    </row>
    <row r="83" customFormat="false" ht="14.25" hidden="false" customHeight="false" outlineLevel="0" collapsed="false">
      <c r="A83" s="61" t="s">
        <v>53</v>
      </c>
      <c r="B83" s="61" t="s">
        <v>54</v>
      </c>
      <c r="C83" s="61" t="s">
        <v>309</v>
      </c>
      <c r="D83" s="61" t="s">
        <v>310</v>
      </c>
      <c r="E83" s="61" t="s">
        <v>311</v>
      </c>
      <c r="F83" s="60" t="str">
        <f aca="false">IF(OR(ISERROR(VLOOKUP($C83,'DMW | F&amp;L Fields'!$L:$M, 1, FALSE())),IFERROR(INDEX('DMW | F&amp;L Fields'!$C:$C,MATCH($C83,'DMW | F&amp;L Fields'!$L:$L, 0)), "Y") ="Y"),"No", "Yes")</f>
        <v>No</v>
      </c>
      <c r="G83" s="61" t="str">
        <f aca="false">IFERROR(VLOOKUP($C83,'DMW | F&amp;L Fields'!$L:$M, 2, FALSE()),"(not found)")</f>
        <v>This field is optional. It automatically populates based on the selection in the LLC_BI__Borrower_Type__c field. It indicates if the record denotes a guarantor.</v>
      </c>
      <c r="H83" s="60" t="str">
        <f aca="false">IF(J83="Id", "Primary", IF(LEFT(J83, 9) ="reference", "Foreign", "n/a"))</f>
        <v>n/a</v>
      </c>
      <c r="I83" s="74" t="s">
        <v>97</v>
      </c>
      <c r="J83" s="61" t="s">
        <v>98</v>
      </c>
      <c r="K83" s="60" t="n">
        <v>0</v>
      </c>
      <c r="L83" s="60" t="n">
        <v>18</v>
      </c>
      <c r="M83" s="60" t="n">
        <v>0</v>
      </c>
      <c r="N83" s="60" t="str">
        <f aca="false">_xlfn.CONCAT(J83,"|",K83,"|",L83,"|",M83)</f>
        <v>double|0|18|0</v>
      </c>
      <c r="O83" s="0" t="str">
        <f aca="false">IFERROR(VLOOKUP('nCino | Field Mappings'!$A83,'nCino | Object Info'!$A:$H,5,FALSE()),"(not found)")</f>
        <v>rskcsp_ds_entity_involvement</v>
      </c>
      <c r="P83" s="0" t="str">
        <f aca="false">D83</f>
        <v>LLC_BI__Is_Guarantor__c</v>
      </c>
      <c r="Q83" s="51" t="n">
        <f aca="false">IFERROR(VLOOKUP($N83,'nCino | BigQuery Type Lookup'!$A:$F,2,FALSE()),"(not found)")</f>
        <v>18</v>
      </c>
    </row>
    <row r="84" customFormat="false" ht="14.25" hidden="false" customHeight="false" outlineLevel="0" collapsed="false">
      <c r="A84" s="61" t="s">
        <v>53</v>
      </c>
      <c r="B84" s="61" t="s">
        <v>54</v>
      </c>
      <c r="C84" s="61" t="s">
        <v>312</v>
      </c>
      <c r="D84" s="61" t="s">
        <v>313</v>
      </c>
      <c r="E84" s="61" t="s">
        <v>314</v>
      </c>
      <c r="F84" s="60" t="str">
        <f aca="false">IF(OR(ISERROR(VLOOKUP($C84,'DMW | F&amp;L Fields'!$L:$M, 1, FALSE())),IFERROR(INDEX('DMW | F&amp;L Fields'!$C:$C,MATCH($C84,'DMW | F&amp;L Fields'!$L:$L, 0)), "Y") ="Y"),"No", "Yes")</f>
        <v>No</v>
      </c>
      <c r="G84" s="61" t="str">
        <f aca="false">IFERROR(VLOOKUP($C84,'DMW | F&amp;L Fields'!$L:$M, 2, FALSE()),"(not found)")</f>
        <v>This field sets whether an entity is displayed in global analysis within spreads.</v>
      </c>
      <c r="H84" s="60" t="str">
        <f aca="false">IF(J84="Id", "Primary", IF(LEFT(J84, 9) ="reference", "Foreign", "n/a"))</f>
        <v>n/a</v>
      </c>
      <c r="I84" s="74" t="s">
        <v>110</v>
      </c>
      <c r="J84" s="61" t="s">
        <v>164</v>
      </c>
      <c r="K84" s="60" t="n">
        <v>0</v>
      </c>
      <c r="L84" s="60" t="n">
        <v>0</v>
      </c>
      <c r="M84" s="60" t="n">
        <v>0</v>
      </c>
      <c r="N84" s="60" t="str">
        <f aca="false">_xlfn.CONCAT(J84,"|",K84,"|",L84,"|",M84)</f>
        <v>boolean|0|0|0</v>
      </c>
      <c r="O84" s="0" t="str">
        <f aca="false">IFERROR(VLOOKUP('nCino | Field Mappings'!$A84,'nCino | Object Info'!$A:$H,5,FALSE()),"(not found)")</f>
        <v>rskcsp_ds_entity_involvement</v>
      </c>
      <c r="P84" s="0" t="str">
        <f aca="false">D84</f>
        <v>LLC_BI__Is_Included_In_Global_Analysis__c</v>
      </c>
      <c r="Q84" s="51" t="n">
        <f aca="false">IFERROR(VLOOKUP($N84,'nCino | BigQuery Type Lookup'!$A:$F,2,FALSE()),"(not found)")</f>
        <v>1</v>
      </c>
    </row>
    <row r="85" customFormat="false" ht="14.25" hidden="false" customHeight="false" outlineLevel="0" collapsed="false">
      <c r="A85" s="61" t="s">
        <v>53</v>
      </c>
      <c r="B85" s="61" t="s">
        <v>54</v>
      </c>
      <c r="C85" s="61" t="s">
        <v>315</v>
      </c>
      <c r="D85" s="61" t="s">
        <v>316</v>
      </c>
      <c r="E85" s="61" t="s">
        <v>317</v>
      </c>
      <c r="F85" s="60" t="str">
        <f aca="false">IF(OR(ISERROR(VLOOKUP($C85,'DMW | F&amp;L Fields'!$L:$M, 1, FALSE())),IFERROR(INDEX('DMW | F&amp;L Fields'!$C:$C,MATCH($C85,'DMW | F&amp;L Fields'!$L:$L, 0)), "Y") ="Y"),"No", "Yes")</f>
        <v>No</v>
      </c>
      <c r="G85" s="61" t="str">
        <f aca="false">IFERROR(VLOOKUP($C85,'DMW | F&amp;L Fields'!$L:$M, 2, FALSE()),"(not found)")</f>
        <v>This field is optional. It automatically populates based on the selection in the LLC_BI__Borrower_Type__c field. It indicates if the record denotes a related entity</v>
      </c>
      <c r="H85" s="60" t="str">
        <f aca="false">IF(J85="Id", "Primary", IF(LEFT(J85, 9) ="reference", "Foreign", "n/a"))</f>
        <v>n/a</v>
      </c>
      <c r="I85" s="74" t="s">
        <v>97</v>
      </c>
      <c r="J85" s="61" t="s">
        <v>98</v>
      </c>
      <c r="K85" s="60" t="n">
        <v>0</v>
      </c>
      <c r="L85" s="60" t="n">
        <v>18</v>
      </c>
      <c r="M85" s="60" t="n">
        <v>0</v>
      </c>
      <c r="N85" s="60" t="str">
        <f aca="false">_xlfn.CONCAT(J85,"|",K85,"|",L85,"|",M85)</f>
        <v>double|0|18|0</v>
      </c>
      <c r="O85" s="0" t="str">
        <f aca="false">IFERROR(VLOOKUP('nCino | Field Mappings'!$A85,'nCino | Object Info'!$A:$H,5,FALSE()),"(not found)")</f>
        <v>rskcsp_ds_entity_involvement</v>
      </c>
      <c r="P85" s="0" t="str">
        <f aca="false">D85</f>
        <v>LLC_BI__Is_Related_Entity__c</v>
      </c>
      <c r="Q85" s="51" t="n">
        <f aca="false">IFERROR(VLOOKUP($N85,'nCino | BigQuery Type Lookup'!$A:$F,2,FALSE()),"(not found)")</f>
        <v>18</v>
      </c>
    </row>
    <row r="86" customFormat="false" ht="14.25" hidden="false" customHeight="false" outlineLevel="0" collapsed="false">
      <c r="A86" s="61" t="s">
        <v>53</v>
      </c>
      <c r="B86" s="61" t="s">
        <v>54</v>
      </c>
      <c r="C86" s="61" t="s">
        <v>318</v>
      </c>
      <c r="D86" s="61" t="s">
        <v>319</v>
      </c>
      <c r="E86" s="61" t="s">
        <v>320</v>
      </c>
      <c r="F86" s="60" t="str">
        <f aca="false">IF(OR(ISERROR(VLOOKUP($C86,'DMW | F&amp;L Fields'!$L:$M, 1, FALSE())),IFERROR(INDEX('DMW | F&amp;L Fields'!$C:$C,MATCH($C86,'DMW | F&amp;L Fields'!$L:$L, 0)), "Y") ="Y"),"No", "Yes")</f>
        <v>No</v>
      </c>
      <c r="G86" s="61" t="str">
        <f aca="false">IFERROR(VLOOKUP($C86,'DMW | F&amp;L Fields'!$L:$M, 2, FALSE()),"(not found)")</f>
        <v>(not found)</v>
      </c>
      <c r="H86" s="60" t="str">
        <f aca="false">IF(J86="Id", "Primary", IF(LEFT(J86, 9) ="reference", "Foreign", "n/a"))</f>
        <v>n/a</v>
      </c>
      <c r="I86" s="74" t="s">
        <v>97</v>
      </c>
      <c r="J86" s="61" t="s">
        <v>128</v>
      </c>
      <c r="K86" s="60" t="n">
        <v>0</v>
      </c>
      <c r="L86" s="60" t="n">
        <v>18</v>
      </c>
      <c r="M86" s="60" t="n">
        <v>2</v>
      </c>
      <c r="N86" s="60" t="str">
        <f aca="false">_xlfn.CONCAT(J86,"|",K86,"|",L86,"|",M86)</f>
        <v>currency|0|18|2</v>
      </c>
      <c r="O86" s="0" t="str">
        <f aca="false">IFERROR(VLOOKUP('nCino | Field Mappings'!$A86,'nCino | Object Info'!$A:$H,5,FALSE()),"(not found)")</f>
        <v>rskcsp_ds_entity_involvement</v>
      </c>
      <c r="P86" s="0" t="str">
        <f aca="false">D86</f>
        <v>LLC_BI__Limited_Guaranty_Amount__c</v>
      </c>
      <c r="Q86" s="51" t="n">
        <f aca="false">IFERROR(VLOOKUP($N86,'nCino | BigQuery Type Lookup'!$A:$F,2,FALSE()),"(not found)")</f>
        <v>21</v>
      </c>
    </row>
    <row r="87" customFormat="false" ht="14.25" hidden="false" customHeight="false" outlineLevel="0" collapsed="false">
      <c r="A87" s="61" t="s">
        <v>53</v>
      </c>
      <c r="B87" s="61" t="s">
        <v>54</v>
      </c>
      <c r="C87" s="61" t="s">
        <v>321</v>
      </c>
      <c r="D87" s="61" t="s">
        <v>49</v>
      </c>
      <c r="E87" s="61" t="s">
        <v>50</v>
      </c>
      <c r="F87" s="60" t="str">
        <f aca="false">IF(OR(ISERROR(VLOOKUP($C87,'DMW | F&amp;L Fields'!$L:$M, 1, FALSE())),IFERROR(INDEX('DMW | F&amp;L Fields'!$C:$C,MATCH($C87,'DMW | F&amp;L Fields'!$L:$L, 0)), "Y") ="Y"),"No", "Yes")</f>
        <v>Yes</v>
      </c>
      <c r="G87" s="61" t="str">
        <f aca="false">IFERROR(VLOOKUP($C87,'DMW | F&amp;L Fields'!$L:$M, 2, FALSE()),"(not found)")</f>
        <v>This field associates entity with a specific loan by lookup</v>
      </c>
      <c r="H87" s="60" t="str">
        <f aca="false">IF(J87="Id", "Primary", IF(LEFT(J87, 9) ="reference", "Foreign", "n/a"))</f>
        <v>Foreign</v>
      </c>
      <c r="I87" s="74" t="s">
        <v>97</v>
      </c>
      <c r="J87" s="61" t="s">
        <v>111</v>
      </c>
      <c r="K87" s="60" t="n">
        <v>18</v>
      </c>
      <c r="L87" s="60" t="n">
        <v>0</v>
      </c>
      <c r="M87" s="60" t="n">
        <v>0</v>
      </c>
      <c r="N87" s="60" t="str">
        <f aca="false">_xlfn.CONCAT(J87,"|",K87,"|",L87,"|",M87)</f>
        <v>reference(LLC_BI__Loan__c)|18|0|0</v>
      </c>
      <c r="O87" s="0" t="str">
        <f aca="false">IFERROR(VLOOKUP('nCino | Field Mappings'!$A87,'nCino | Object Info'!$A:$H,5,FALSE()),"(not found)")</f>
        <v>rskcsp_ds_entity_involvement</v>
      </c>
      <c r="P87" s="0" t="str">
        <f aca="false">D87</f>
        <v>LLC_BI__Loan__c</v>
      </c>
      <c r="Q87" s="51" t="n">
        <f aca="false">IFERROR(VLOOKUP($N87,'nCino | BigQuery Type Lookup'!$A:$F,2,FALSE()),"(not found)")</f>
        <v>18</v>
      </c>
      <c r="R87" s="0" t="str">
        <f aca="false">IFERROR(VLOOKUP('nCino | Field Mappings'!$A87,'nCino | Object Info'!$A:$H,6,FALSE()),"(not found)")</f>
        <v>rskcsp_ds_entity_involvement_staging</v>
      </c>
      <c r="S87" s="0" t="str">
        <f aca="false">D87</f>
        <v>LLC_BI__Loan__c</v>
      </c>
      <c r="T87" s="51" t="str">
        <f aca="false">H87</f>
        <v>Foreign</v>
      </c>
      <c r="U87" s="51" t="str">
        <f aca="false">IF($T87="Primary", "yes", "no")</f>
        <v>no</v>
      </c>
      <c r="V87" s="60" t="str">
        <f aca="false">IFERROR(VLOOKUP($N87,'nCino | BigQuery Type Lookup'!$A:$F,3,FALSE()),"(not found)")</f>
        <v>STRING</v>
      </c>
      <c r="W87" s="51" t="n">
        <f aca="false">IFERROR(VLOOKUP($N87,'nCino | BigQuery Type Lookup'!$A:$F,4,FALSE()),"(not found)")</f>
        <v>18</v>
      </c>
      <c r="X87" s="51" t="str">
        <f aca="false">IFERROR(VLOOKUP($N87,'nCino | BigQuery Type Lookup'!$A:$F,5,FALSE()),"(not found)")</f>
        <v>n/a</v>
      </c>
      <c r="Y87" s="51" t="str">
        <f aca="false">IFERROR(VLOOKUP($N87,'nCino | BigQuery Type Lookup'!$A:$F,6,FALSE()),"(not found)")</f>
        <v>n/a</v>
      </c>
      <c r="Z87" s="0" t="str">
        <f aca="false">IFERROR(VLOOKUP('nCino | Field Mappings'!$A87,'nCino | Object Info'!$A:$H,7,FALSE()),"(not found)")</f>
        <v>rskcsp_ds_entity_involvement_curated</v>
      </c>
      <c r="AA87" s="0" t="str">
        <f aca="false">D87</f>
        <v>LLC_BI__Loan__c</v>
      </c>
      <c r="AB87" s="51" t="str">
        <f aca="false">H87</f>
        <v>Foreign</v>
      </c>
      <c r="AC87" s="51" t="str">
        <f aca="false">I87</f>
        <v>yes</v>
      </c>
      <c r="AD87" s="60" t="str">
        <f aca="false">V87</f>
        <v>STRING</v>
      </c>
      <c r="AE87" s="51" t="n">
        <f aca="false">W87</f>
        <v>18</v>
      </c>
      <c r="AF87" s="51" t="str">
        <f aca="false">X87</f>
        <v>n/a</v>
      </c>
      <c r="AG87" s="51" t="str">
        <f aca="false">Y87</f>
        <v>n/a</v>
      </c>
      <c r="AH87" s="0" t="str">
        <f aca="false">IFERROR(VLOOKUP('nCino | Field Mappings'!$A87,'nCino | Object Info'!$A:$H,8,FALSE()),"(not found)")</f>
        <v>entity_involvement</v>
      </c>
      <c r="AI87" s="0" t="str">
        <f aca="false">IF(D87="","",IF(D87="CCS_Step_Frequency__c",SUBSTITUTE(LOWER(D87),"__c",""),_xlfn.IFNA(SUBSTITUTE(SUBSTITUTE(SUBSTITUTE(SUBSTITUTE(D87,"LLC_BI__",""),"CCS_",""),"__c",""),"cm_",""),D87)))</f>
        <v>Loan</v>
      </c>
      <c r="AJ87" s="51" t="str">
        <f aca="false">H87</f>
        <v>Foreign</v>
      </c>
      <c r="AK87" s="51" t="str">
        <f aca="false">AC87</f>
        <v>yes</v>
      </c>
      <c r="AL87" s="60" t="str">
        <f aca="false">V87</f>
        <v>STRING</v>
      </c>
      <c r="AM87" s="51" t="n">
        <f aca="false">W87</f>
        <v>18</v>
      </c>
      <c r="AN87" s="51" t="str">
        <f aca="false">X87</f>
        <v>n/a</v>
      </c>
      <c r="AO87" s="51" t="str">
        <f aca="false">Y87</f>
        <v>n/a</v>
      </c>
      <c r="AP87" s="51" t="str">
        <f aca="false">IF(AL87="ARRAY", "CHECK MAX ELEMENTS", "n/a")</f>
        <v>n/a</v>
      </c>
    </row>
    <row r="88" customFormat="false" ht="14.25" hidden="false" customHeight="false" outlineLevel="0" collapsed="false">
      <c r="A88" s="61" t="s">
        <v>53</v>
      </c>
      <c r="B88" s="61" t="s">
        <v>54</v>
      </c>
      <c r="C88" s="61" t="s">
        <v>322</v>
      </c>
      <c r="D88" s="61" t="s">
        <v>323</v>
      </c>
      <c r="E88" s="61" t="s">
        <v>324</v>
      </c>
      <c r="F88" s="60" t="str">
        <f aca="false">IF(OR(ISERROR(VLOOKUP($C88,'DMW | F&amp;L Fields'!$L:$M, 1, FALSE())),IFERROR(INDEX('DMW | F&amp;L Fields'!$C:$C,MATCH($C88,'DMW | F&amp;L Fields'!$L:$L, 0)), "Y") ="Y"),"No", "Yes")</f>
        <v>No</v>
      </c>
      <c r="G88" s="61" t="str">
        <f aca="false">IFERROR(VLOOKUP($C88,'DMW | F&amp;L Fields'!$L:$M, 2, FALSE()),"(not found)")</f>
        <v>This field is optional. It can be manually populated from a Collateral record. This field specifies the collateral associated with the entity involvement. It is not typically used.</v>
      </c>
      <c r="H88" s="60" t="str">
        <f aca="false">IF(J88="Id", "Primary", IF(LEFT(J88, 9) ="reference", "Foreign", "n/a"))</f>
        <v>Foreign</v>
      </c>
      <c r="I88" s="74" t="s">
        <v>97</v>
      </c>
      <c r="J88" s="61" t="s">
        <v>325</v>
      </c>
      <c r="K88" s="60" t="n">
        <v>18</v>
      </c>
      <c r="L88" s="60" t="n">
        <v>0</v>
      </c>
      <c r="M88" s="60" t="n">
        <v>0</v>
      </c>
      <c r="N88" s="60" t="str">
        <f aca="false">_xlfn.CONCAT(J88,"|",K88,"|",L88,"|",M88)</f>
        <v>reference(LLC_BI__Loan_Collateral__c)|18|0|0</v>
      </c>
      <c r="O88" s="0" t="str">
        <f aca="false">IFERROR(VLOOKUP('nCino | Field Mappings'!$A88,'nCino | Object Info'!$A:$H,5,FALSE()),"(not found)")</f>
        <v>rskcsp_ds_entity_involvement</v>
      </c>
      <c r="P88" s="0" t="str">
        <f aca="false">D88</f>
        <v>LLC_BI__Loan_Collateral__c</v>
      </c>
      <c r="Q88" s="51" t="n">
        <f aca="false">IFERROR(VLOOKUP($N88,'nCino | BigQuery Type Lookup'!$A:$F,2,FALSE()),"(not found)")</f>
        <v>18</v>
      </c>
    </row>
    <row r="89" customFormat="false" ht="14.25" hidden="false" customHeight="false" outlineLevel="0" collapsed="false">
      <c r="A89" s="61" t="s">
        <v>53</v>
      </c>
      <c r="B89" s="61" t="s">
        <v>54</v>
      </c>
      <c r="C89" s="61" t="s">
        <v>326</v>
      </c>
      <c r="D89" s="61" t="s">
        <v>327</v>
      </c>
      <c r="E89" s="61" t="s">
        <v>328</v>
      </c>
      <c r="F89" s="60" t="str">
        <f aca="false">IF(OR(ISERROR(VLOOKUP($C89,'DMW | F&amp;L Fields'!$L:$M, 1, FALSE())),IFERROR(INDEX('DMW | F&amp;L Fields'!$C:$C,MATCH($C89,'DMW | F&amp;L Fields'!$L:$L, 0)), "Y") ="Y"),"No", "Yes")</f>
        <v>No</v>
      </c>
      <c r="G89" s="61" t="str">
        <f aca="false">IFERROR(VLOOKUP($C89,'DMW | F&amp;L Fields'!$L:$M, 2, FALSE()),"(not found)")</f>
        <v>The system automatically populates this field with a unique external identifier that associates the record with its matching record in an external system. The field can also be used to efficiently associate related records when importing data into nCino, without the need to know the internal ID for the record.</v>
      </c>
      <c r="H89" s="60" t="str">
        <f aca="false">IF(J89="Id", "Primary", IF(LEFT(J89, 9) ="reference", "Foreign", "n/a"))</f>
        <v>n/a</v>
      </c>
      <c r="I89" s="74" t="s">
        <v>97</v>
      </c>
      <c r="J89" s="61" t="s">
        <v>115</v>
      </c>
      <c r="K89" s="60" t="n">
        <v>255</v>
      </c>
      <c r="L89" s="60" t="n">
        <v>0</v>
      </c>
      <c r="M89" s="60" t="n">
        <v>0</v>
      </c>
      <c r="N89" s="60" t="str">
        <f aca="false">_xlfn.CONCAT(J89,"|",K89,"|",L89,"|",M89)</f>
        <v>string|255|0|0</v>
      </c>
      <c r="O89" s="0" t="str">
        <f aca="false">IFERROR(VLOOKUP('nCino | Field Mappings'!$A89,'nCino | Object Info'!$A:$H,5,FALSE()),"(not found)")</f>
        <v>rskcsp_ds_entity_involvement</v>
      </c>
      <c r="P89" s="0" t="str">
        <f aca="false">D89</f>
        <v>LLC_BI__lookupKey__c</v>
      </c>
      <c r="Q89" s="51" t="n">
        <f aca="false">IFERROR(VLOOKUP($N89,'nCino | BigQuery Type Lookup'!$A:$F,2,FALSE()),"(not found)")</f>
        <v>255</v>
      </c>
    </row>
    <row r="90" customFormat="false" ht="14.25" hidden="false" customHeight="false" outlineLevel="0" collapsed="false">
      <c r="A90" s="61" t="s">
        <v>53</v>
      </c>
      <c r="B90" s="61" t="s">
        <v>54</v>
      </c>
      <c r="C90" s="61" t="s">
        <v>329</v>
      </c>
      <c r="D90" s="61" t="s">
        <v>330</v>
      </c>
      <c r="E90" s="61" t="s">
        <v>331</v>
      </c>
      <c r="F90" s="60" t="str">
        <f aca="false">IF(OR(ISERROR(VLOOKUP($C90,'DMW | F&amp;L Fields'!$L:$M, 1, FALSE())),IFERROR(INDEX('DMW | F&amp;L Fields'!$C:$C,MATCH($C90,'DMW | F&amp;L Fields'!$L:$L, 0)), "Y") ="Y"),"No", "Yes")</f>
        <v>No</v>
      </c>
      <c r="G90" s="61" t="str">
        <f aca="false">IFERROR(VLOOKUP($C90,'DMW | F&amp;L Fields'!$L:$M, 2, FALSE()),"(not found)")</f>
        <v>This field is optional. It automatically populates by the debt schedule in the spreading application. It stores monthly debt service, which is used within the spreading application to determine the annual debt service.</v>
      </c>
      <c r="H90" s="60" t="str">
        <f aca="false">IF(J90="Id", "Primary", IF(LEFT(J90, 9) ="reference", "Foreign", "n/a"))</f>
        <v>n/a</v>
      </c>
      <c r="I90" s="74" t="s">
        <v>97</v>
      </c>
      <c r="J90" s="61" t="s">
        <v>128</v>
      </c>
      <c r="K90" s="60" t="n">
        <v>0</v>
      </c>
      <c r="L90" s="60" t="n">
        <v>18</v>
      </c>
      <c r="M90" s="60" t="n">
        <v>2</v>
      </c>
      <c r="N90" s="60" t="str">
        <f aca="false">_xlfn.CONCAT(J90,"|",K90,"|",L90,"|",M90)</f>
        <v>currency|0|18|2</v>
      </c>
      <c r="O90" s="0" t="str">
        <f aca="false">IFERROR(VLOOKUP('nCino | Field Mappings'!$A90,'nCino | Object Info'!$A:$H,5,FALSE()),"(not found)")</f>
        <v>rskcsp_ds_entity_involvement</v>
      </c>
      <c r="P90" s="0" t="str">
        <f aca="false">D90</f>
        <v>LLC_BI__Monthly_Debt_Service__c</v>
      </c>
      <c r="Q90" s="51" t="n">
        <f aca="false">IFERROR(VLOOKUP($N90,'nCino | BigQuery Type Lookup'!$A:$F,2,FALSE()),"(not found)")</f>
        <v>21</v>
      </c>
    </row>
    <row r="91" customFormat="false" ht="14.25" hidden="false" customHeight="false" outlineLevel="0" collapsed="false">
      <c r="A91" s="61" t="s">
        <v>53</v>
      </c>
      <c r="B91" s="61" t="s">
        <v>54</v>
      </c>
      <c r="C91" s="61" t="s">
        <v>332</v>
      </c>
      <c r="D91" s="61" t="s">
        <v>333</v>
      </c>
      <c r="E91" s="61" t="s">
        <v>334</v>
      </c>
      <c r="F91" s="60" t="str">
        <f aca="false">IF(OR(ISERROR(VLOOKUP($C91,'DMW | F&amp;L Fields'!$L:$M, 1, FALSE())),IFERROR(INDEX('DMW | F&amp;L Fields'!$C:$C,MATCH($C91,'DMW | F&amp;L Fields'!$L:$L, 0)), "Y") ="Y"),"No", "Yes")</f>
        <v>No</v>
      </c>
      <c r="G91" s="61" t="str">
        <f aca="false">IFERROR(VLOOKUP($C91,'DMW | F&amp;L Fields'!$L:$M, 2, FALSE()),"(not found)")</f>
        <v>Text area used to enter notes about the Entity</v>
      </c>
      <c r="H91" s="60" t="str">
        <f aca="false">IF(J91="Id", "Primary", IF(LEFT(J91, 9) ="reference", "Foreign", "n/a"))</f>
        <v>n/a</v>
      </c>
      <c r="I91" s="74" t="s">
        <v>97</v>
      </c>
      <c r="J91" s="61" t="s">
        <v>335</v>
      </c>
      <c r="K91" s="60" t="n">
        <v>32000</v>
      </c>
      <c r="L91" s="60" t="n">
        <v>0</v>
      </c>
      <c r="M91" s="60" t="n">
        <v>0</v>
      </c>
      <c r="N91" s="60" t="str">
        <f aca="false">_xlfn.CONCAT(J91,"|",K91,"|",L91,"|",M91)</f>
        <v>textarea|32000|0|0</v>
      </c>
      <c r="O91" s="0" t="str">
        <f aca="false">IFERROR(VLOOKUP('nCino | Field Mappings'!$A91,'nCino | Object Info'!$A:$H,5,FALSE()),"(not found)")</f>
        <v>rskcsp_ds_entity_involvement</v>
      </c>
      <c r="P91" s="0" t="str">
        <f aca="false">D91</f>
        <v>LLC_BI__Notes__c</v>
      </c>
      <c r="Q91" s="51" t="n">
        <f aca="false">IFERROR(VLOOKUP($N91,'nCino | BigQuery Type Lookup'!$A:$F,2,FALSE()),"(not found)")</f>
        <v>32000</v>
      </c>
    </row>
    <row r="92" customFormat="false" ht="14.25" hidden="false" customHeight="false" outlineLevel="0" collapsed="false">
      <c r="A92" s="61" t="s">
        <v>53</v>
      </c>
      <c r="B92" s="61" t="s">
        <v>54</v>
      </c>
      <c r="C92" s="61" t="s">
        <v>336</v>
      </c>
      <c r="D92" s="61" t="s">
        <v>337</v>
      </c>
      <c r="E92" s="61" t="s">
        <v>338</v>
      </c>
      <c r="F92" s="60" t="str">
        <f aca="false">IF(OR(ISERROR(VLOOKUP($C92,'DMW | F&amp;L Fields'!$L:$M, 1, FALSE())),IFERROR(INDEX('DMW | F&amp;L Fields'!$C:$C,MATCH($C92,'DMW | F&amp;L Fields'!$L:$L, 0)), "Y") ="Y"),"No", "Yes")</f>
        <v>No</v>
      </c>
      <c r="G92" s="61" t="str">
        <f aca="false">IFERROR(VLOOKUP($C92,'DMW | F&amp;L Fields'!$L:$M, 2, FALSE()),"(not found)")</f>
        <v>The users populate this optional field with the index number of a legal entity to track and display the order of the borrowing structure. By default, it is 0.</v>
      </c>
      <c r="H92" s="60" t="str">
        <f aca="false">IF(J92="Id", "Primary", IF(LEFT(J92, 9) ="reference", "Foreign", "n/a"))</f>
        <v>n/a</v>
      </c>
      <c r="I92" s="74" t="s">
        <v>97</v>
      </c>
      <c r="J92" s="61" t="s">
        <v>98</v>
      </c>
      <c r="K92" s="60" t="n">
        <v>0</v>
      </c>
      <c r="L92" s="60" t="n">
        <v>3</v>
      </c>
      <c r="M92" s="60" t="n">
        <v>0</v>
      </c>
      <c r="N92" s="60" t="str">
        <f aca="false">_xlfn.CONCAT(J92,"|",K92,"|",L92,"|",M92)</f>
        <v>double|0|3|0</v>
      </c>
      <c r="O92" s="0" t="str">
        <f aca="false">IFERROR(VLOOKUP('nCino | Field Mappings'!$A92,'nCino | Object Info'!$A:$H,5,FALSE()),"(not found)")</f>
        <v>rskcsp_ds_entity_involvement</v>
      </c>
      <c r="P92" s="0" t="str">
        <f aca="false">D92</f>
        <v>LLC_BI__Order__c</v>
      </c>
      <c r="Q92" s="51" t="n">
        <f aca="false">IFERROR(VLOOKUP($N92,'nCino | BigQuery Type Lookup'!$A:$F,2,FALSE()),"(not found)")</f>
        <v>3</v>
      </c>
    </row>
    <row r="93" customFormat="false" ht="14.25" hidden="false" customHeight="false" outlineLevel="0" collapsed="false">
      <c r="A93" s="61" t="s">
        <v>53</v>
      </c>
      <c r="B93" s="61" t="s">
        <v>54</v>
      </c>
      <c r="C93" s="61" t="s">
        <v>339</v>
      </c>
      <c r="D93" s="61" t="s">
        <v>340</v>
      </c>
      <c r="E93" s="61" t="s">
        <v>341</v>
      </c>
      <c r="F93" s="60" t="str">
        <f aca="false">IF(OR(ISERROR(VLOOKUP($C93,'DMW | F&amp;L Fields'!$L:$M, 1, FALSE())),IFERROR(INDEX('DMW | F&amp;L Fields'!$C:$C,MATCH($C93,'DMW | F&amp;L Fields'!$L:$L, 0)), "Y") ="Y"),"No", "Yes")</f>
        <v>Yes</v>
      </c>
      <c r="G93" s="61" t="str">
        <f aca="false">IFERROR(VLOOKUP($C93,'DMW | F&amp;L Fields'!$L:$M, 2, FALSE()),"(not found)")</f>
        <v>This field captures the percentage of contingent liability - This percentage is always 100% (if the percentage is set to 100% the contingent amount could be left blank) </v>
      </c>
      <c r="H93" s="60" t="str">
        <f aca="false">IF(J93="Id", "Primary", IF(LEFT(J93, 9) ="reference", "Foreign", "n/a"))</f>
        <v>n/a</v>
      </c>
      <c r="I93" s="74" t="s">
        <v>97</v>
      </c>
      <c r="J93" s="61" t="s">
        <v>342</v>
      </c>
      <c r="K93" s="60" t="n">
        <v>0</v>
      </c>
      <c r="L93" s="60" t="n">
        <v>5</v>
      </c>
      <c r="M93" s="60" t="n">
        <v>2</v>
      </c>
      <c r="N93" s="60" t="str">
        <f aca="false">_xlfn.CONCAT(J93,"|",K93,"|",L93,"|",M93)</f>
        <v>percent|0|5|2</v>
      </c>
      <c r="O93" s="0" t="str">
        <f aca="false">IFERROR(VLOOKUP('nCino | Field Mappings'!$A93,'nCino | Object Info'!$A:$H,5,FALSE()),"(not found)")</f>
        <v>rskcsp_ds_entity_involvement</v>
      </c>
      <c r="P93" s="0" t="str">
        <f aca="false">D93</f>
        <v>LLC_BI__Ownership__c</v>
      </c>
      <c r="Q93" s="51" t="n">
        <f aca="false">IFERROR(VLOOKUP($N93,'nCino | BigQuery Type Lookup'!$A:$F,2,FALSE()),"(not found)")</f>
        <v>8</v>
      </c>
      <c r="R93" s="0" t="str">
        <f aca="false">IFERROR(VLOOKUP('nCino | Field Mappings'!$A93,'nCino | Object Info'!$A:$H,6,FALSE()),"(not found)")</f>
        <v>rskcsp_ds_entity_involvement_staging</v>
      </c>
      <c r="S93" s="0" t="str">
        <f aca="false">D93</f>
        <v>LLC_BI__Ownership__c</v>
      </c>
      <c r="T93" s="51" t="str">
        <f aca="false">H93</f>
        <v>n/a</v>
      </c>
      <c r="U93" s="51" t="str">
        <f aca="false">IF($T93="Primary", "yes", "no")</f>
        <v>no</v>
      </c>
      <c r="V93" s="60" t="str">
        <f aca="false">IFERROR(VLOOKUP($N93,'nCino | BigQuery Type Lookup'!$A:$F,3,FALSE()),"(not found)")</f>
        <v>NUMERIC</v>
      </c>
      <c r="W93" s="51" t="str">
        <f aca="false">IFERROR(VLOOKUP($N93,'nCino | BigQuery Type Lookup'!$A:$F,4,FALSE()),"(not found)")</f>
        <v>n/a</v>
      </c>
      <c r="X93" s="51" t="n">
        <f aca="false">IFERROR(VLOOKUP($N93,'nCino | BigQuery Type Lookup'!$A:$F,5,FALSE()),"(not found)")</f>
        <v>5</v>
      </c>
      <c r="Y93" s="51" t="n">
        <f aca="false">IFERROR(VLOOKUP($N93,'nCino | BigQuery Type Lookup'!$A:$F,6,FALSE()),"(not found)")</f>
        <v>2</v>
      </c>
      <c r="Z93" s="0" t="str">
        <f aca="false">IFERROR(VLOOKUP('nCino | Field Mappings'!$A93,'nCino | Object Info'!$A:$H,7,FALSE()),"(not found)")</f>
        <v>rskcsp_ds_entity_involvement_curated</v>
      </c>
      <c r="AA93" s="0" t="str">
        <f aca="false">D93</f>
        <v>LLC_BI__Ownership__c</v>
      </c>
      <c r="AB93" s="51" t="str">
        <f aca="false">H93</f>
        <v>n/a</v>
      </c>
      <c r="AC93" s="51" t="str">
        <f aca="false">I93</f>
        <v>yes</v>
      </c>
      <c r="AD93" s="60" t="str">
        <f aca="false">V93</f>
        <v>NUMERIC</v>
      </c>
      <c r="AE93" s="51" t="str">
        <f aca="false">W93</f>
        <v>n/a</v>
      </c>
      <c r="AF93" s="51" t="n">
        <f aca="false">X93</f>
        <v>5</v>
      </c>
      <c r="AG93" s="51" t="n">
        <f aca="false">Y93</f>
        <v>2</v>
      </c>
      <c r="AH93" s="0" t="str">
        <f aca="false">IFERROR(VLOOKUP('nCino | Field Mappings'!$A93,'nCino | Object Info'!$A:$H,8,FALSE()),"(not found)")</f>
        <v>entity_involvement</v>
      </c>
      <c r="AI93" s="0" t="str">
        <f aca="false">IF(D93="","",IF(D93="CCS_Step_Frequency__c",SUBSTITUTE(LOWER(D93),"__c",""),_xlfn.IFNA(SUBSTITUTE(SUBSTITUTE(SUBSTITUTE(SUBSTITUTE(D93,"LLC_BI__",""),"CCS_",""),"__c",""),"cm_",""),D93)))</f>
        <v>Ownership</v>
      </c>
      <c r="AJ93" s="51" t="str">
        <f aca="false">H93</f>
        <v>n/a</v>
      </c>
      <c r="AK93" s="51" t="str">
        <f aca="false">AC93</f>
        <v>yes</v>
      </c>
      <c r="AL93" s="60" t="str">
        <f aca="false">V93</f>
        <v>NUMERIC</v>
      </c>
      <c r="AM93" s="51" t="str">
        <f aca="false">W93</f>
        <v>n/a</v>
      </c>
      <c r="AN93" s="51" t="n">
        <f aca="false">X93</f>
        <v>5</v>
      </c>
      <c r="AO93" s="51" t="n">
        <f aca="false">Y93</f>
        <v>2</v>
      </c>
      <c r="AP93" s="51" t="str">
        <f aca="false">IF(AL93="ARRAY", "CHECK MAX ELEMENTS", "n/a")</f>
        <v>n/a</v>
      </c>
    </row>
    <row r="94" customFormat="false" ht="14.25" hidden="false" customHeight="false" outlineLevel="0" collapsed="false">
      <c r="A94" s="61" t="s">
        <v>53</v>
      </c>
      <c r="B94" s="61" t="s">
        <v>54</v>
      </c>
      <c r="C94" s="61" t="s">
        <v>343</v>
      </c>
      <c r="D94" s="61" t="s">
        <v>344</v>
      </c>
      <c r="E94" s="61" t="s">
        <v>345</v>
      </c>
      <c r="F94" s="60" t="str">
        <f aca="false">IF(OR(ISERROR(VLOOKUP($C94,'DMW | F&amp;L Fields'!$L:$M, 1, FALSE())),IFERROR(INDEX('DMW | F&amp;L Fields'!$C:$C,MATCH($C94,'DMW | F&amp;L Fields'!$L:$L, 0)), "Y") ="Y"),"No", "Yes")</f>
        <v>Yes</v>
      </c>
      <c r="G94" s="61" t="str">
        <f aca="false">IFERROR(VLOOKUP($C94,'DMW | F&amp;L Fields'!$L:$M, 2, FALSE()),"(not found)")</f>
        <v>This field specifies the product package associated with the entity involvement. By also associating the entity involvement to a relationship, it allows a user to associate a product package and relationship together.</v>
      </c>
      <c r="H94" s="60" t="str">
        <f aca="false">IF(J94="Id", "Primary", IF(LEFT(J94, 9) ="reference", "Foreign", "n/a"))</f>
        <v>Foreign</v>
      </c>
      <c r="I94" s="74" t="s">
        <v>97</v>
      </c>
      <c r="J94" s="61" t="s">
        <v>346</v>
      </c>
      <c r="K94" s="60" t="n">
        <v>18</v>
      </c>
      <c r="L94" s="60" t="n">
        <v>0</v>
      </c>
      <c r="M94" s="60" t="n">
        <v>0</v>
      </c>
      <c r="N94" s="60" t="str">
        <f aca="false">_xlfn.CONCAT(J94,"|",K94,"|",L94,"|",M94)</f>
        <v>reference(LLC_BI__Product_Package__c)|18|0|0</v>
      </c>
      <c r="O94" s="0" t="str">
        <f aca="false">IFERROR(VLOOKUP('nCino | Field Mappings'!$A94,'nCino | Object Info'!$A:$H,5,FALSE()),"(not found)")</f>
        <v>rskcsp_ds_entity_involvement</v>
      </c>
      <c r="P94" s="0" t="str">
        <f aca="false">D94</f>
        <v>LLC_BI__Product_Package__c</v>
      </c>
      <c r="Q94" s="51" t="n">
        <f aca="false">IFERROR(VLOOKUP($N94,'nCino | BigQuery Type Lookup'!$A:$F,2,FALSE()),"(not found)")</f>
        <v>18</v>
      </c>
      <c r="R94" s="0" t="str">
        <f aca="false">IFERROR(VLOOKUP('nCino | Field Mappings'!$A94,'nCino | Object Info'!$A:$H,6,FALSE()),"(not found)")</f>
        <v>rskcsp_ds_entity_involvement_staging</v>
      </c>
      <c r="S94" s="0" t="str">
        <f aca="false">D94</f>
        <v>LLC_BI__Product_Package__c</v>
      </c>
      <c r="T94" s="51" t="str">
        <f aca="false">H94</f>
        <v>Foreign</v>
      </c>
      <c r="U94" s="51" t="str">
        <f aca="false">IF($T94="Primary", "yes", "no")</f>
        <v>no</v>
      </c>
      <c r="V94" s="60" t="str">
        <f aca="false">IFERROR(VLOOKUP($N94,'nCino | BigQuery Type Lookup'!$A:$F,3,FALSE()),"(not found)")</f>
        <v>STRING</v>
      </c>
      <c r="W94" s="51" t="n">
        <f aca="false">IFERROR(VLOOKUP($N94,'nCino | BigQuery Type Lookup'!$A:$F,4,FALSE()),"(not found)")</f>
        <v>18</v>
      </c>
      <c r="X94" s="51" t="str">
        <f aca="false">IFERROR(VLOOKUP($N94,'nCino | BigQuery Type Lookup'!$A:$F,5,FALSE()),"(not found)")</f>
        <v>n/a</v>
      </c>
      <c r="Y94" s="51" t="str">
        <f aca="false">IFERROR(VLOOKUP($N94,'nCino | BigQuery Type Lookup'!$A:$F,6,FALSE()),"(not found)")</f>
        <v>n/a</v>
      </c>
      <c r="Z94" s="0" t="str">
        <f aca="false">IFERROR(VLOOKUP('nCino | Field Mappings'!$A94,'nCino | Object Info'!$A:$H,7,FALSE()),"(not found)")</f>
        <v>rskcsp_ds_entity_involvement_curated</v>
      </c>
      <c r="AA94" s="0" t="str">
        <f aca="false">D94</f>
        <v>LLC_BI__Product_Package__c</v>
      </c>
      <c r="AB94" s="51" t="str">
        <f aca="false">H94</f>
        <v>Foreign</v>
      </c>
      <c r="AC94" s="51" t="str">
        <f aca="false">I94</f>
        <v>yes</v>
      </c>
      <c r="AD94" s="60" t="str">
        <f aca="false">V94</f>
        <v>STRING</v>
      </c>
      <c r="AE94" s="51" t="n">
        <f aca="false">W94</f>
        <v>18</v>
      </c>
      <c r="AF94" s="51" t="str">
        <f aca="false">X94</f>
        <v>n/a</v>
      </c>
      <c r="AG94" s="51" t="str">
        <f aca="false">Y94</f>
        <v>n/a</v>
      </c>
      <c r="AH94" s="0" t="str">
        <f aca="false">IFERROR(VLOOKUP('nCino | Field Mappings'!$A94,'nCino | Object Info'!$A:$H,8,FALSE()),"(not found)")</f>
        <v>entity_involvement</v>
      </c>
      <c r="AI94" s="0" t="str">
        <f aca="false">IF(D94="","",IF(D94="CCS_Step_Frequency__c",SUBSTITUTE(LOWER(D94),"__c",""),_xlfn.IFNA(SUBSTITUTE(SUBSTITUTE(SUBSTITUTE(SUBSTITUTE(D94,"LLC_BI__",""),"CCS_",""),"__c",""),"cm_",""),D94)))</f>
        <v>Product_Package</v>
      </c>
      <c r="AJ94" s="51" t="str">
        <f aca="false">H94</f>
        <v>Foreign</v>
      </c>
      <c r="AK94" s="51" t="str">
        <f aca="false">AC94</f>
        <v>yes</v>
      </c>
      <c r="AL94" s="60" t="str">
        <f aca="false">V94</f>
        <v>STRING</v>
      </c>
      <c r="AM94" s="51" t="n">
        <f aca="false">W94</f>
        <v>18</v>
      </c>
      <c r="AN94" s="51" t="str">
        <f aca="false">X94</f>
        <v>n/a</v>
      </c>
      <c r="AO94" s="51" t="str">
        <f aca="false">Y94</f>
        <v>n/a</v>
      </c>
      <c r="AP94" s="51" t="str">
        <f aca="false">IF(AL94="ARRAY", "CHECK MAX ELEMENTS", "n/a")</f>
        <v>n/a</v>
      </c>
    </row>
    <row r="95" customFormat="false" ht="14.25" hidden="false" customHeight="false" outlineLevel="0" collapsed="false">
      <c r="A95" s="61" t="s">
        <v>53</v>
      </c>
      <c r="B95" s="61" t="s">
        <v>54</v>
      </c>
      <c r="C95" s="61" t="s">
        <v>347</v>
      </c>
      <c r="D95" s="61" t="s">
        <v>348</v>
      </c>
      <c r="E95" s="61" t="s">
        <v>349</v>
      </c>
      <c r="F95" s="60" t="str">
        <f aca="false">IF(OR(ISERROR(VLOOKUP($C95,'DMW | F&amp;L Fields'!$L:$M, 1, FALSE())),IFERROR(INDEX('DMW | F&amp;L Fields'!$C:$C,MATCH($C95,'DMW | F&amp;L Fields'!$L:$L, 0)), "Y") ="Y"),"No", "Yes")</f>
        <v>No</v>
      </c>
      <c r="G95" s="61" t="str">
        <f aca="false">IFERROR(VLOOKUP($C95,'DMW | F&amp;L Fields'!$L:$M, 2, FALSE()),"(not found)")</f>
        <v>Checkbox used to show if the legal Entity has real estate. If the Legal Entity Type is an EPC, check Legal Entity.</v>
      </c>
      <c r="H95" s="60" t="str">
        <f aca="false">IF(J95="Id", "Primary", IF(LEFT(J95, 9) ="reference", "Foreign", "n/a"))</f>
        <v>n/a</v>
      </c>
      <c r="I95" s="74" t="s">
        <v>110</v>
      </c>
      <c r="J95" s="61" t="s">
        <v>164</v>
      </c>
      <c r="K95" s="60" t="n">
        <v>0</v>
      </c>
      <c r="L95" s="60" t="n">
        <v>0</v>
      </c>
      <c r="M95" s="60" t="n">
        <v>0</v>
      </c>
      <c r="N95" s="60" t="str">
        <f aca="false">_xlfn.CONCAT(J95,"|",K95,"|",L95,"|",M95)</f>
        <v>boolean|0|0|0</v>
      </c>
      <c r="O95" s="0" t="str">
        <f aca="false">IFERROR(VLOOKUP('nCino | Field Mappings'!$A95,'nCino | Object Info'!$A:$H,5,FALSE()),"(not found)")</f>
        <v>rskcsp_ds_entity_involvement</v>
      </c>
      <c r="P95" s="0" t="str">
        <f aca="false">D95</f>
        <v>LLC_BI__Realestate__c</v>
      </c>
      <c r="Q95" s="51" t="n">
        <f aca="false">IFERROR(VLOOKUP($N95,'nCino | BigQuery Type Lookup'!$A:$F,2,FALSE()),"(not found)")</f>
        <v>1</v>
      </c>
    </row>
    <row r="96" customFormat="false" ht="14.25" hidden="false" customHeight="false" outlineLevel="0" collapsed="false">
      <c r="A96" s="61" t="s">
        <v>53</v>
      </c>
      <c r="B96" s="61" t="s">
        <v>54</v>
      </c>
      <c r="C96" s="61" t="s">
        <v>350</v>
      </c>
      <c r="D96" s="61" t="s">
        <v>351</v>
      </c>
      <c r="E96" s="61" t="s">
        <v>352</v>
      </c>
      <c r="F96" s="60" t="str">
        <f aca="false">IF(OR(ISERROR(VLOOKUP($C96,'DMW | F&amp;L Fields'!$L:$M, 1, FALSE())),IFERROR(INDEX('DMW | F&amp;L Fields'!$C:$C,MATCH($C96,'DMW | F&amp;L Fields'!$L:$L, 0)), "Y") ="Y"),"No", "Yes")</f>
        <v>No</v>
      </c>
      <c r="G96" s="61" t="str">
        <f aca="false">IFERROR(VLOOKUP($C96,'DMW | F&amp;L Fields'!$L:$M, 2, FALSE()),"(not found)")</f>
        <v>Describes relationship ownership for Deposit account types.</v>
      </c>
      <c r="H96" s="60" t="str">
        <f aca="false">IF(J96="Id", "Primary", IF(LEFT(J96, 9) ="reference", "Foreign", "n/a"))</f>
        <v>n/a</v>
      </c>
      <c r="I96" s="74" t="s">
        <v>97</v>
      </c>
      <c r="J96" s="61" t="s">
        <v>119</v>
      </c>
      <c r="K96" s="60" t="n">
        <v>255</v>
      </c>
      <c r="L96" s="60" t="n">
        <v>0</v>
      </c>
      <c r="M96" s="60" t="n">
        <v>0</v>
      </c>
      <c r="N96" s="60" t="str">
        <f aca="false">_xlfn.CONCAT(J96,"|",K96,"|",L96,"|",M96)</f>
        <v>picklist|255|0|0</v>
      </c>
      <c r="O96" s="0" t="str">
        <f aca="false">IFERROR(VLOOKUP('nCino | Field Mappings'!$A96,'nCino | Object Info'!$A:$H,5,FALSE()),"(not found)")</f>
        <v>rskcsp_ds_entity_involvement</v>
      </c>
      <c r="P96" s="0" t="str">
        <f aca="false">D96</f>
        <v>LLC_BI__Relationship_Type__c</v>
      </c>
      <c r="Q96" s="51" t="n">
        <f aca="false">IFERROR(VLOOKUP($N96,'nCino | BigQuery Type Lookup'!$A:$F,2,FALSE()),"(not found)")</f>
        <v>255</v>
      </c>
    </row>
    <row r="97" customFormat="false" ht="14.25" hidden="false" customHeight="false" outlineLevel="0" collapsed="false">
      <c r="A97" s="61" t="s">
        <v>53</v>
      </c>
      <c r="B97" s="61" t="s">
        <v>54</v>
      </c>
      <c r="C97" s="61" t="s">
        <v>353</v>
      </c>
      <c r="D97" s="61" t="s">
        <v>354</v>
      </c>
      <c r="E97" s="61" t="s">
        <v>355</v>
      </c>
      <c r="F97" s="60" t="str">
        <f aca="false">IF(OR(ISERROR(VLOOKUP($C97,'DMW | F&amp;L Fields'!$L:$M, 1, FALSE())),IFERROR(INDEX('DMW | F&amp;L Fields'!$C:$C,MATCH($C97,'DMW | F&amp;L Fields'!$L:$L, 0)), "Y") ="Y"),"No", "Yes")</f>
        <v>No</v>
      </c>
      <c r="G97" s="61" t="str">
        <f aca="false">IFERROR(VLOOKUP($C97,'DMW | F&amp;L Fields'!$L:$M, 2, FALSE()),"(not found)")</f>
        <v>The system automatically populates this optional lookup field with the route agreement id associated with the legal entity.</v>
      </c>
      <c r="H97" s="60" t="str">
        <f aca="false">IF(J97="Id", "Primary", IF(LEFT(J97, 9) ="reference", "Foreign", "n/a"))</f>
        <v>Foreign</v>
      </c>
      <c r="I97" s="74" t="s">
        <v>97</v>
      </c>
      <c r="J97" s="61" t="s">
        <v>356</v>
      </c>
      <c r="K97" s="60" t="n">
        <v>18</v>
      </c>
      <c r="L97" s="60" t="n">
        <v>0</v>
      </c>
      <c r="M97" s="60" t="n">
        <v>0</v>
      </c>
      <c r="N97" s="60" t="str">
        <f aca="false">_xlfn.CONCAT(J97,"|",K97,"|",L97,"|",M97)</f>
        <v>reference(nFORCE__Route_Agreement__c)|18|0|0</v>
      </c>
      <c r="O97" s="0" t="str">
        <f aca="false">IFERROR(VLOOKUP('nCino | Field Mappings'!$A97,'nCino | Object Info'!$A:$H,5,FALSE()),"(not found)")</f>
        <v>rskcsp_ds_entity_involvement</v>
      </c>
      <c r="P97" s="0" t="str">
        <f aca="false">D97</f>
        <v>LLC_BI__Route_Agreement__c</v>
      </c>
      <c r="Q97" s="51" t="n">
        <f aca="false">IFERROR(VLOOKUP($N97,'nCino | BigQuery Type Lookup'!$A:$F,2,FALSE()),"(not found)")</f>
        <v>18</v>
      </c>
    </row>
    <row r="98" customFormat="false" ht="14.25" hidden="false" customHeight="false" outlineLevel="0" collapsed="false">
      <c r="A98" s="61" t="s">
        <v>53</v>
      </c>
      <c r="B98" s="61" t="s">
        <v>54</v>
      </c>
      <c r="C98" s="61" t="s">
        <v>357</v>
      </c>
      <c r="D98" s="61" t="s">
        <v>358</v>
      </c>
      <c r="E98" s="61" t="s">
        <v>359</v>
      </c>
      <c r="F98" s="60" t="str">
        <f aca="false">IF(OR(ISERROR(VLOOKUP($C98,'DMW | F&amp;L Fields'!$L:$M, 1, FALSE())),IFERROR(INDEX('DMW | F&amp;L Fields'!$C:$C,MATCH($C98,'DMW | F&amp;L Fields'!$L:$L, 0)), "Y") ="Y"),"No", "Yes")</f>
        <v>No</v>
      </c>
      <c r="G98" s="61" t="str">
        <f aca="false">IFERROR(VLOOKUP($C98,'DMW | F&amp;L Fields'!$L:$M, 2, FALSE()),"(not found)")</f>
        <v>(not found)</v>
      </c>
      <c r="H98" s="60" t="str">
        <f aca="false">IF(J98="Id", "Primary", IF(LEFT(J98, 9) ="reference", "Foreign", "n/a"))</f>
        <v>n/a</v>
      </c>
      <c r="I98" s="74" t="s">
        <v>97</v>
      </c>
      <c r="J98" s="61" t="s">
        <v>115</v>
      </c>
      <c r="K98" s="60" t="n">
        <v>80</v>
      </c>
      <c r="L98" s="60" t="n">
        <v>0</v>
      </c>
      <c r="M98" s="60" t="n">
        <v>0</v>
      </c>
      <c r="N98" s="60" t="str">
        <f aca="false">_xlfn.CONCAT(J98,"|",K98,"|",L98,"|",M98)</f>
        <v>string|80|0|0</v>
      </c>
      <c r="O98" s="0" t="str">
        <f aca="false">IFERROR(VLOOKUP('nCino | Field Mappings'!$A98,'nCino | Object Info'!$A:$H,5,FALSE()),"(not found)")</f>
        <v>rskcsp_ds_entity_involvement</v>
      </c>
      <c r="P98" s="0" t="str">
        <f aca="false">D98</f>
        <v>LLC_BI__Tax_ID__c</v>
      </c>
      <c r="Q98" s="51" t="n">
        <f aca="false">IFERROR(VLOOKUP($N98,'nCino | BigQuery Type Lookup'!$A:$F,2,FALSE()),"(not found)")</f>
        <v>80</v>
      </c>
    </row>
    <row r="99" customFormat="false" ht="14.25" hidden="false" customHeight="false" outlineLevel="0" collapsed="false">
      <c r="A99" s="61" t="s">
        <v>53</v>
      </c>
      <c r="B99" s="61" t="s">
        <v>54</v>
      </c>
      <c r="C99" s="61" t="s">
        <v>360</v>
      </c>
      <c r="D99" s="61" t="s">
        <v>361</v>
      </c>
      <c r="E99" s="61" t="s">
        <v>362</v>
      </c>
      <c r="F99" s="60" t="str">
        <f aca="false">IF(OR(ISERROR(VLOOKUP($C99,'DMW | F&amp;L Fields'!$L:$M, 1, FALSE())),IFERROR(INDEX('DMW | F&amp;L Fields'!$C:$C,MATCH($C99,'DMW | F&amp;L Fields'!$L:$L, 0)), "Y") ="Y"),"No", "Yes")</f>
        <v>No</v>
      </c>
      <c r="G99" s="61" t="str">
        <f aca="false">IFERROR(VLOOKUP($C99,'DMW | F&amp;L Fields'!$L:$M, 2, FALSE()),"(not found)")</f>
        <v>This field is optional. It automatically populates when a user creates an entity involvement from a treasury service. It is also populated when a user creates a new treasury service from a relationship. This field specifies the treasury service associated with the entity involvement. By also associating the entity involvement to a relationship, it allows a user to associate a treasury service and relationship together.</v>
      </c>
      <c r="H99" s="60" t="str">
        <f aca="false">IF(J99="Id", "Primary", IF(LEFT(J99, 9) ="reference", "Foreign", "n/a"))</f>
        <v>Foreign</v>
      </c>
      <c r="I99" s="74" t="s">
        <v>97</v>
      </c>
      <c r="J99" s="61" t="s">
        <v>363</v>
      </c>
      <c r="K99" s="60" t="n">
        <v>18</v>
      </c>
      <c r="L99" s="60" t="n">
        <v>0</v>
      </c>
      <c r="M99" s="60" t="n">
        <v>0</v>
      </c>
      <c r="N99" s="60" t="str">
        <f aca="false">_xlfn.CONCAT(J99,"|",K99,"|",L99,"|",M99)</f>
        <v>reference(LLC_BI__Treasury_Service__c)|18|0|0</v>
      </c>
      <c r="O99" s="0" t="str">
        <f aca="false">IFERROR(VLOOKUP('nCino | Field Mappings'!$A99,'nCino | Object Info'!$A:$H,5,FALSE()),"(not found)")</f>
        <v>rskcsp_ds_entity_involvement</v>
      </c>
      <c r="P99" s="0" t="str">
        <f aca="false">D99</f>
        <v>LLC_BI__Treasury_Service__c</v>
      </c>
      <c r="Q99" s="51" t="n">
        <f aca="false">IFERROR(VLOOKUP($N99,'nCino | BigQuery Type Lookup'!$A:$F,2,FALSE()),"(not found)")</f>
        <v>18</v>
      </c>
    </row>
    <row r="100" customFormat="false" ht="14.25" hidden="false" customHeight="false" outlineLevel="0" collapsed="false">
      <c r="A100" s="61" t="s">
        <v>53</v>
      </c>
      <c r="B100" s="61" t="s">
        <v>54</v>
      </c>
      <c r="C100" s="61" t="s">
        <v>364</v>
      </c>
      <c r="D100" s="61" t="s">
        <v>365</v>
      </c>
      <c r="E100" s="61" t="s">
        <v>366</v>
      </c>
      <c r="F100" s="60" t="str">
        <f aca="false">IF(OR(ISERROR(VLOOKUP($C100,'DMW | F&amp;L Fields'!$L:$M, 1, FALSE())),IFERROR(INDEX('DMW | F&amp;L Fields'!$C:$C,MATCH($C100,'DMW | F&amp;L Fields'!$L:$L, 0)), "Y") ="Y"),"No", "Yes")</f>
        <v>Yes</v>
      </c>
      <c r="G100" s="61" t="str">
        <f aca="false">IFERROR(VLOOKUP($C100,'DMW | F&amp;L Fields'!$L:$M, 2, FALSE()),"(not found)")</f>
        <v>This field is used for data migration</v>
      </c>
      <c r="H100" s="60" t="str">
        <f aca="false">IF(J100="Id", "Primary", IF(LEFT(J100, 9) ="reference", "Foreign", "n/a"))</f>
        <v>n/a</v>
      </c>
      <c r="I100" s="74" t="s">
        <v>97</v>
      </c>
      <c r="J100" s="61" t="s">
        <v>115</v>
      </c>
      <c r="K100" s="60" t="n">
        <v>18</v>
      </c>
      <c r="L100" s="60" t="n">
        <v>0</v>
      </c>
      <c r="M100" s="60" t="n">
        <v>0</v>
      </c>
      <c r="N100" s="60" t="str">
        <f aca="false">_xlfn.CONCAT(J100,"|",K100,"|",L100,"|",M100)</f>
        <v>string|18|0|0</v>
      </c>
      <c r="O100" s="0" t="str">
        <f aca="false">IFERROR(VLOOKUP('nCino | Field Mappings'!$A100,'nCino | Object Info'!$A:$H,5,FALSE()),"(not found)")</f>
        <v>rskcsp_ds_entity_involvement</v>
      </c>
      <c r="P100" s="0" t="str">
        <f aca="false">D100</f>
        <v>Migration_ID__c</v>
      </c>
      <c r="Q100" s="51" t="n">
        <f aca="false">IFERROR(VLOOKUP($N100,'nCino | BigQuery Type Lookup'!$A:$F,2,FALSE()),"(not found)")</f>
        <v>18</v>
      </c>
      <c r="R100" s="0" t="str">
        <f aca="false">IFERROR(VLOOKUP('nCino | Field Mappings'!$A100,'nCino | Object Info'!$A:$H,6,FALSE()),"(not found)")</f>
        <v>rskcsp_ds_entity_involvement_staging</v>
      </c>
      <c r="S100" s="0" t="str">
        <f aca="false">D100</f>
        <v>Migration_ID__c</v>
      </c>
      <c r="T100" s="51" t="str">
        <f aca="false">H100</f>
        <v>n/a</v>
      </c>
      <c r="U100" s="51" t="str">
        <f aca="false">IF($T100="Primary", "yes", "no")</f>
        <v>no</v>
      </c>
      <c r="V100" s="60" t="str">
        <f aca="false">IFERROR(VLOOKUP($N100,'nCino | BigQuery Type Lookup'!$A:$F,3,FALSE()),"(not found)")</f>
        <v>STRING</v>
      </c>
      <c r="W100" s="51" t="n">
        <f aca="false">IFERROR(VLOOKUP($N100,'nCino | BigQuery Type Lookup'!$A:$F,4,FALSE()),"(not found)")</f>
        <v>18</v>
      </c>
      <c r="X100" s="51" t="str">
        <f aca="false">IFERROR(VLOOKUP($N100,'nCino | BigQuery Type Lookup'!$A:$F,5,FALSE()),"(not found)")</f>
        <v>n/a</v>
      </c>
      <c r="Y100" s="51" t="str">
        <f aca="false">IFERROR(VLOOKUP($N100,'nCino | BigQuery Type Lookup'!$A:$F,6,FALSE()),"(not found)")</f>
        <v>n/a</v>
      </c>
      <c r="Z100" s="0" t="str">
        <f aca="false">IFERROR(VLOOKUP('nCino | Field Mappings'!$A100,'nCino | Object Info'!$A:$H,7,FALSE()),"(not found)")</f>
        <v>rskcsp_ds_entity_involvement_curated</v>
      </c>
      <c r="AA100" s="0" t="str">
        <f aca="false">D100</f>
        <v>Migration_ID__c</v>
      </c>
      <c r="AB100" s="51" t="str">
        <f aca="false">H100</f>
        <v>n/a</v>
      </c>
      <c r="AC100" s="51" t="str">
        <f aca="false">I100</f>
        <v>yes</v>
      </c>
      <c r="AD100" s="60" t="str">
        <f aca="false">V100</f>
        <v>STRING</v>
      </c>
      <c r="AE100" s="51" t="n">
        <f aca="false">W100</f>
        <v>18</v>
      </c>
      <c r="AF100" s="51" t="str">
        <f aca="false">X100</f>
        <v>n/a</v>
      </c>
      <c r="AG100" s="51" t="str">
        <f aca="false">Y100</f>
        <v>n/a</v>
      </c>
      <c r="AH100" s="0" t="str">
        <f aca="false">IFERROR(VLOOKUP('nCino | Field Mappings'!$A100,'nCino | Object Info'!$A:$H,8,FALSE()),"(not found)")</f>
        <v>entity_involvement</v>
      </c>
      <c r="AI100" s="0" t="str">
        <f aca="false">IF(D100="","",IF(D100="CCS_Step_Frequency__c",SUBSTITUTE(LOWER(D100),"__c",""),_xlfn.IFNA(SUBSTITUTE(SUBSTITUTE(SUBSTITUTE(SUBSTITUTE(D100,"LLC_BI__",""),"CCS_",""),"__c",""),"cm_",""),D100)))</f>
        <v>Migration_ID</v>
      </c>
      <c r="AJ100" s="51" t="str">
        <f aca="false">H100</f>
        <v>n/a</v>
      </c>
      <c r="AK100" s="51" t="str">
        <f aca="false">AC100</f>
        <v>yes</v>
      </c>
      <c r="AL100" s="60" t="str">
        <f aca="false">V100</f>
        <v>STRING</v>
      </c>
      <c r="AM100" s="51" t="n">
        <f aca="false">W100</f>
        <v>18</v>
      </c>
      <c r="AN100" s="51" t="str">
        <f aca="false">X100</f>
        <v>n/a</v>
      </c>
      <c r="AO100" s="51" t="str">
        <f aca="false">Y100</f>
        <v>n/a</v>
      </c>
      <c r="AP100" s="51" t="str">
        <f aca="false">IF(AL100="ARRAY", "CHECK MAX ELEMENTS", "n/a")</f>
        <v>n/a</v>
      </c>
    </row>
    <row r="101" customFormat="false" ht="14.25" hidden="false" customHeight="false" outlineLevel="0" collapsed="false">
      <c r="A101" s="61" t="s">
        <v>53</v>
      </c>
      <c r="B101" s="61" t="s">
        <v>54</v>
      </c>
      <c r="C101" s="61" t="s">
        <v>367</v>
      </c>
      <c r="D101" s="61" t="s">
        <v>2</v>
      </c>
      <c r="E101" s="61" t="s">
        <v>368</v>
      </c>
      <c r="F101" s="60" t="str">
        <f aca="false">IF(OR(ISERROR(VLOOKUP($C101,'DMW | F&amp;L Fields'!$L:$M, 1, FALSE())),IFERROR(INDEX('DMW | F&amp;L Fields'!$C:$C,MATCH($C101,'DMW | F&amp;L Fields'!$L:$L, 0)), "Y") ="Y"),"No", "Yes")</f>
        <v>Yes</v>
      </c>
      <c r="G101" s="61" t="n">
        <f aca="false">IFERROR(VLOOKUP($C101,'DMW | F&amp;L Fields'!$L:$M, 2, FALSE()),"(not found)")</f>
        <v>0</v>
      </c>
      <c r="H101" s="60" t="str">
        <f aca="false">IF(J101="Id", "Primary", IF(LEFT(J101, 9) ="reference", "Foreign", "n/a"))</f>
        <v>n/a</v>
      </c>
      <c r="I101" s="74" t="s">
        <v>97</v>
      </c>
      <c r="J101" s="61" t="s">
        <v>115</v>
      </c>
      <c r="K101" s="60" t="n">
        <v>80</v>
      </c>
      <c r="L101" s="60" t="n">
        <v>0</v>
      </c>
      <c r="M101" s="60" t="n">
        <v>0</v>
      </c>
      <c r="N101" s="60" t="str">
        <f aca="false">_xlfn.CONCAT(J101,"|",K101,"|",L101,"|",M101)</f>
        <v>string|80|0|0</v>
      </c>
      <c r="O101" s="0" t="str">
        <f aca="false">IFERROR(VLOOKUP('nCino | Field Mappings'!$A101,'nCino | Object Info'!$A:$H,5,FALSE()),"(not found)")</f>
        <v>rskcsp_ds_entity_involvement</v>
      </c>
      <c r="P101" s="0" t="str">
        <f aca="false">D101</f>
        <v>Name</v>
      </c>
      <c r="Q101" s="51" t="n">
        <f aca="false">IFERROR(VLOOKUP($N101,'nCino | BigQuery Type Lookup'!$A:$F,2,FALSE()),"(not found)")</f>
        <v>80</v>
      </c>
      <c r="R101" s="0" t="str">
        <f aca="false">IFERROR(VLOOKUP('nCino | Field Mappings'!$A101,'nCino | Object Info'!$A:$H,6,FALSE()),"(not found)")</f>
        <v>rskcsp_ds_entity_involvement_staging</v>
      </c>
      <c r="S101" s="0" t="str">
        <f aca="false">D101</f>
        <v>Name</v>
      </c>
      <c r="T101" s="51" t="str">
        <f aca="false">H101</f>
        <v>n/a</v>
      </c>
      <c r="U101" s="51" t="str">
        <f aca="false">IF($T101="Primary", "yes", "no")</f>
        <v>no</v>
      </c>
      <c r="V101" s="60" t="str">
        <f aca="false">IFERROR(VLOOKUP($N101,'nCino | BigQuery Type Lookup'!$A:$F,3,FALSE()),"(not found)")</f>
        <v>STRING</v>
      </c>
      <c r="W101" s="51" t="n">
        <f aca="false">IFERROR(VLOOKUP($N101,'nCino | BigQuery Type Lookup'!$A:$F,4,FALSE()),"(not found)")</f>
        <v>80</v>
      </c>
      <c r="X101" s="51" t="str">
        <f aca="false">IFERROR(VLOOKUP($N101,'nCino | BigQuery Type Lookup'!$A:$F,5,FALSE()),"(not found)")</f>
        <v>n/a</v>
      </c>
      <c r="Y101" s="51" t="str">
        <f aca="false">IFERROR(VLOOKUP($N101,'nCino | BigQuery Type Lookup'!$A:$F,6,FALSE()),"(not found)")</f>
        <v>n/a</v>
      </c>
      <c r="Z101" s="0" t="str">
        <f aca="false">IFERROR(VLOOKUP('nCino | Field Mappings'!$A101,'nCino | Object Info'!$A:$H,7,FALSE()),"(not found)")</f>
        <v>rskcsp_ds_entity_involvement_curated</v>
      </c>
      <c r="AA101" s="0" t="str">
        <f aca="false">D101</f>
        <v>Name</v>
      </c>
      <c r="AB101" s="51" t="str">
        <f aca="false">H101</f>
        <v>n/a</v>
      </c>
      <c r="AC101" s="51" t="str">
        <f aca="false">I101</f>
        <v>yes</v>
      </c>
      <c r="AD101" s="60" t="str">
        <f aca="false">V101</f>
        <v>STRING</v>
      </c>
      <c r="AE101" s="51" t="n">
        <f aca="false">W101</f>
        <v>80</v>
      </c>
      <c r="AF101" s="51" t="str">
        <f aca="false">X101</f>
        <v>n/a</v>
      </c>
      <c r="AG101" s="51" t="str">
        <f aca="false">Y101</f>
        <v>n/a</v>
      </c>
      <c r="AH101" s="0" t="str">
        <f aca="false">IFERROR(VLOOKUP('nCino | Field Mappings'!$A101,'nCino | Object Info'!$A:$H,8,FALSE()),"(not found)")</f>
        <v>entity_involvement</v>
      </c>
      <c r="AI101" s="0" t="str">
        <f aca="false">IF(D101="","",IF(D101="CCS_Step_Frequency__c",SUBSTITUTE(LOWER(D101),"__c",""),_xlfn.IFNA(SUBSTITUTE(SUBSTITUTE(SUBSTITUTE(SUBSTITUTE(D101,"LLC_BI__",""),"CCS_",""),"__c",""),"cm_",""),D101)))</f>
        <v>Name</v>
      </c>
      <c r="AJ101" s="51" t="str">
        <f aca="false">H101</f>
        <v>n/a</v>
      </c>
      <c r="AK101" s="51" t="str">
        <f aca="false">AC101</f>
        <v>yes</v>
      </c>
      <c r="AL101" s="60" t="str">
        <f aca="false">V101</f>
        <v>STRING</v>
      </c>
      <c r="AM101" s="51" t="n">
        <f aca="false">W101</f>
        <v>80</v>
      </c>
      <c r="AN101" s="51" t="str">
        <f aca="false">X101</f>
        <v>n/a</v>
      </c>
      <c r="AO101" s="51" t="str">
        <f aca="false">Y101</f>
        <v>n/a</v>
      </c>
      <c r="AP101" s="51" t="str">
        <f aca="false">IF(AL101="ARRAY", "CHECK MAX ELEMENTS", "n/a")</f>
        <v>n/a</v>
      </c>
    </row>
    <row r="102" customFormat="false" ht="14.25" hidden="false" customHeight="false" outlineLevel="0" collapsed="false">
      <c r="A102" s="61" t="s">
        <v>53</v>
      </c>
      <c r="B102" s="61" t="s">
        <v>54</v>
      </c>
      <c r="C102" s="61" t="s">
        <v>369</v>
      </c>
      <c r="D102" s="61" t="s">
        <v>370</v>
      </c>
      <c r="E102" s="61" t="s">
        <v>371</v>
      </c>
      <c r="F102" s="60" t="str">
        <f aca="false">IF(OR(ISERROR(VLOOKUP($C102,'DMW | F&amp;L Fields'!$L:$M, 1, FALSE())),IFERROR(INDEX('DMW | F&amp;L Fields'!$C:$C,MATCH($C102,'DMW | F&amp;L Fields'!$L:$L, 0)), "Y") ="Y"),"No", "Yes")</f>
        <v>Yes</v>
      </c>
      <c r="G102" s="61" t="str">
        <f aca="false">IFERROR(VLOOKUP($C102,'DMW | F&amp;L Fields'!$L:$M, 2, FALSE()),"(not found)")</f>
        <v>This field captures the record type, in this case it will be hardcoded to 'EntityInvolvement'</v>
      </c>
      <c r="H102" s="60" t="str">
        <f aca="false">IF(J102="Id", "Primary", IF(LEFT(J102, 9) ="reference", "Foreign", "n/a"))</f>
        <v>Foreign</v>
      </c>
      <c r="I102" s="74" t="s">
        <v>97</v>
      </c>
      <c r="J102" s="61" t="s">
        <v>372</v>
      </c>
      <c r="K102" s="60" t="n">
        <v>18</v>
      </c>
      <c r="L102" s="60" t="n">
        <v>0</v>
      </c>
      <c r="M102" s="60" t="n">
        <v>0</v>
      </c>
      <c r="N102" s="60" t="str">
        <f aca="false">_xlfn.CONCAT(J102,"|",K102,"|",L102,"|",M102)</f>
        <v>reference(RecordType)|18|0|0</v>
      </c>
      <c r="O102" s="0" t="str">
        <f aca="false">IFERROR(VLOOKUP('nCino | Field Mappings'!$A102,'nCino | Object Info'!$A:$H,5,FALSE()),"(not found)")</f>
        <v>rskcsp_ds_entity_involvement</v>
      </c>
      <c r="P102" s="0" t="str">
        <f aca="false">D102</f>
        <v>RecordTypeId</v>
      </c>
      <c r="Q102" s="51" t="n">
        <f aca="false">IFERROR(VLOOKUP($N102,'nCino | BigQuery Type Lookup'!$A:$F,2,FALSE()),"(not found)")</f>
        <v>18</v>
      </c>
      <c r="R102" s="0" t="str">
        <f aca="false">IFERROR(VLOOKUP('nCino | Field Mappings'!$A102,'nCino | Object Info'!$A:$H,6,FALSE()),"(not found)")</f>
        <v>rskcsp_ds_entity_involvement_staging</v>
      </c>
      <c r="S102" s="0" t="str">
        <f aca="false">D102</f>
        <v>RecordTypeId</v>
      </c>
      <c r="T102" s="51" t="str">
        <f aca="false">H102</f>
        <v>Foreign</v>
      </c>
      <c r="U102" s="51" t="str">
        <f aca="false">IF($T102="Primary", "yes", "no")</f>
        <v>no</v>
      </c>
      <c r="V102" s="60" t="str">
        <f aca="false">IFERROR(VLOOKUP($N102,'nCino | BigQuery Type Lookup'!$A:$F,3,FALSE()),"(not found)")</f>
        <v>STRING</v>
      </c>
      <c r="W102" s="51" t="n">
        <f aca="false">IFERROR(VLOOKUP($N102,'nCino | BigQuery Type Lookup'!$A:$F,4,FALSE()),"(not found)")</f>
        <v>18</v>
      </c>
      <c r="X102" s="51" t="str">
        <f aca="false">IFERROR(VLOOKUP($N102,'nCino | BigQuery Type Lookup'!$A:$F,5,FALSE()),"(not found)")</f>
        <v>n/a</v>
      </c>
      <c r="Y102" s="51" t="str">
        <f aca="false">IFERROR(VLOOKUP($N102,'nCino | BigQuery Type Lookup'!$A:$F,6,FALSE()),"(not found)")</f>
        <v>n/a</v>
      </c>
      <c r="Z102" s="0" t="str">
        <f aca="false">IFERROR(VLOOKUP('nCino | Field Mappings'!$A102,'nCino | Object Info'!$A:$H,7,FALSE()),"(not found)")</f>
        <v>rskcsp_ds_entity_involvement_curated</v>
      </c>
      <c r="AA102" s="0" t="str">
        <f aca="false">D102</f>
        <v>RecordTypeId</v>
      </c>
      <c r="AB102" s="51" t="str">
        <f aca="false">H102</f>
        <v>Foreign</v>
      </c>
      <c r="AC102" s="51" t="str">
        <f aca="false">I102</f>
        <v>yes</v>
      </c>
      <c r="AD102" s="60" t="str">
        <f aca="false">V102</f>
        <v>STRING</v>
      </c>
      <c r="AE102" s="51" t="n">
        <f aca="false">W102</f>
        <v>18</v>
      </c>
      <c r="AF102" s="51" t="str">
        <f aca="false">X102</f>
        <v>n/a</v>
      </c>
      <c r="AG102" s="51" t="str">
        <f aca="false">Y102</f>
        <v>n/a</v>
      </c>
      <c r="AH102" s="0" t="str">
        <f aca="false">IFERROR(VLOOKUP('nCino | Field Mappings'!$A102,'nCino | Object Info'!$A:$H,8,FALSE()),"(not found)")</f>
        <v>entity_involvement</v>
      </c>
      <c r="AI102" s="0" t="str">
        <f aca="false">IF(D102="","",IF(D102="CCS_Step_Frequency__c",SUBSTITUTE(LOWER(D102),"__c",""),_xlfn.IFNA(SUBSTITUTE(SUBSTITUTE(SUBSTITUTE(SUBSTITUTE(D102,"LLC_BI__",""),"CCS_",""),"__c",""),"cm_",""),D102)))</f>
        <v>RecordTypeId</v>
      </c>
      <c r="AJ102" s="51" t="str">
        <f aca="false">H102</f>
        <v>Foreign</v>
      </c>
      <c r="AK102" s="51" t="str">
        <f aca="false">AC102</f>
        <v>yes</v>
      </c>
      <c r="AL102" s="60" t="str">
        <f aca="false">V102</f>
        <v>STRING</v>
      </c>
      <c r="AM102" s="51" t="n">
        <f aca="false">W102</f>
        <v>18</v>
      </c>
      <c r="AN102" s="51" t="str">
        <f aca="false">X102</f>
        <v>n/a</v>
      </c>
      <c r="AO102" s="51" t="str">
        <f aca="false">Y102</f>
        <v>n/a</v>
      </c>
      <c r="AP102" s="51" t="str">
        <f aca="false">IF(AL102="ARRAY", "CHECK MAX ELEMENTS", "n/a")</f>
        <v>n/a</v>
      </c>
    </row>
    <row r="103" customFormat="false" ht="14.25" hidden="false" customHeight="false" outlineLevel="0" collapsed="false">
      <c r="A103" s="61" t="s">
        <v>53</v>
      </c>
      <c r="B103" s="61" t="s">
        <v>54</v>
      </c>
      <c r="C103" s="61" t="s">
        <v>373</v>
      </c>
      <c r="D103" s="61" t="s">
        <v>182</v>
      </c>
      <c r="E103" s="61" t="s">
        <v>183</v>
      </c>
      <c r="F103" s="60" t="str">
        <f aca="false">IF(OR(ISERROR(VLOOKUP($C103,'DMW | F&amp;L Fields'!$L:$M, 1, FALSE())),IFERROR(INDEX('DMW | F&amp;L Fields'!$C:$C,MATCH($C103,'DMW | F&amp;L Fields'!$L:$L, 0)), "Y") ="Y"),"No", "Yes")</f>
        <v>No</v>
      </c>
      <c r="G103" s="61" t="str">
        <f aca="false">IFERROR(VLOOKUP($C103,'DMW | F&amp;L Fields'!$L:$M, 2, FALSE()),"(not found)")</f>
        <v>(not found)</v>
      </c>
      <c r="H103" s="60" t="str">
        <f aca="false">IF(J103="Id", "Primary", IF(LEFT(J103, 9) ="reference", "Foreign", "n/a"))</f>
        <v>n/a</v>
      </c>
      <c r="I103" s="74" t="s">
        <v>110</v>
      </c>
      <c r="J103" s="61" t="s">
        <v>153</v>
      </c>
      <c r="K103" s="60" t="n">
        <v>0</v>
      </c>
      <c r="L103" s="60" t="n">
        <v>0</v>
      </c>
      <c r="M103" s="60" t="n">
        <v>0</v>
      </c>
      <c r="N103" s="60" t="str">
        <f aca="false">_xlfn.CONCAT(J103,"|",K103,"|",L103,"|",M103)</f>
        <v>datetime|0|0|0</v>
      </c>
      <c r="O103" s="0" t="str">
        <f aca="false">IFERROR(VLOOKUP('nCino | Field Mappings'!$A103,'nCino | Object Info'!$A:$H,5,FALSE()),"(not found)")</f>
        <v>rskcsp_ds_entity_involvement</v>
      </c>
      <c r="P103" s="0" t="str">
        <f aca="false">D103</f>
        <v>SystemModstamp</v>
      </c>
      <c r="Q103" s="51" t="n">
        <f aca="false">IFERROR(VLOOKUP($N103,'nCino | BigQuery Type Lookup'!$A:$F,2,FALSE()),"(not found)")</f>
        <v>14</v>
      </c>
    </row>
    <row r="104" customFormat="false" ht="14.25" hidden="false" customHeight="false" outlineLevel="0" collapsed="false">
      <c r="A104" s="61" t="s">
        <v>49</v>
      </c>
      <c r="B104" s="61" t="s">
        <v>374</v>
      </c>
      <c r="C104" s="61" t="s">
        <v>375</v>
      </c>
      <c r="D104" s="61" t="s">
        <v>376</v>
      </c>
      <c r="E104" s="61" t="s">
        <v>377</v>
      </c>
      <c r="F104" s="60" t="str">
        <f aca="false">IF(OR(ISERROR(VLOOKUP($C104,'DMW | F&amp;L Fields'!$L:$M, 1, FALSE())),IFERROR(INDEX('DMW | F&amp;L Fields'!$C:$C,MATCH($C104,'DMW | F&amp;L Fields'!$L:$L, 0)), "Y") ="Y"),"No", "Yes")</f>
        <v>No</v>
      </c>
      <c r="G104" s="61" t="str">
        <f aca="false">IFERROR(VLOOKUP($C104,'DMW | F&amp;L Fields'!$L:$M, 2, FALSE()),"(not found)")</f>
        <v>(not found)</v>
      </c>
      <c r="H104" s="60" t="str">
        <f aca="false">IF(J104="Id", "Primary", IF(LEFT(J104, 9) ="reference", "Foreign", "n/a"))</f>
        <v>n/a</v>
      </c>
      <c r="I104" s="74" t="s">
        <v>97</v>
      </c>
      <c r="J104" s="61" t="s">
        <v>102</v>
      </c>
      <c r="K104" s="60" t="n">
        <v>0</v>
      </c>
      <c r="L104" s="60" t="n">
        <v>0</v>
      </c>
      <c r="M104" s="60" t="n">
        <v>0</v>
      </c>
      <c r="N104" s="60" t="str">
        <f aca="false">_xlfn.CONCAT(J104,"|",K104,"|",L104,"|",M104)</f>
        <v>date|0|0|0</v>
      </c>
      <c r="O104" s="0" t="str">
        <f aca="false">IFERROR(VLOOKUP('nCino | Field Mappings'!$A104,'nCino | Object Info'!$A:$H,5,FALSE()),"(not found)")</f>
        <v>rskcsp_ds_facility</v>
      </c>
      <c r="P104" s="0" t="str">
        <f aca="false">D104</f>
        <v>Application_Date__c</v>
      </c>
      <c r="Q104" s="51" t="n">
        <f aca="false">IFERROR(VLOOKUP($N104,'nCino | BigQuery Type Lookup'!$A:$F,2,FALSE()),"(not found)")</f>
        <v>8</v>
      </c>
    </row>
    <row r="105" customFormat="false" ht="14.25" hidden="false" customHeight="false" outlineLevel="0" collapsed="false">
      <c r="A105" s="61" t="s">
        <v>49</v>
      </c>
      <c r="B105" s="61" t="s">
        <v>374</v>
      </c>
      <c r="C105" s="61" t="s">
        <v>378</v>
      </c>
      <c r="D105" s="61" t="s">
        <v>379</v>
      </c>
      <c r="E105" s="61" t="s">
        <v>380</v>
      </c>
      <c r="F105" s="60" t="str">
        <f aca="false">IF(OR(ISERROR(VLOOKUP($C105,'DMW | F&amp;L Fields'!$L:$M, 1, FALSE())),IFERROR(INDEX('DMW | F&amp;L Fields'!$C:$C,MATCH($C105,'DMW | F&amp;L Fields'!$L:$L, 0)), "Y") ="Y"),"No", "Yes")</f>
        <v>Yes</v>
      </c>
      <c r="G105" s="61" t="str">
        <f aca="false">IFERROR(VLOOKUP($C105,'DMW | F&amp;L Fields'!$L:$M, 2, FALSE()),"(not found)")</f>
        <v>Applicable to Business Charge Cards only. This field is always double the 'Facility Amount'.</v>
      </c>
      <c r="H105" s="60" t="str">
        <f aca="false">IF(J105="Id", "Primary", IF(LEFT(J105, 9) ="reference", "Foreign", "n/a"))</f>
        <v>n/a</v>
      </c>
      <c r="I105" s="74" t="s">
        <v>97</v>
      </c>
      <c r="J105" s="61" t="s">
        <v>128</v>
      </c>
      <c r="K105" s="60" t="n">
        <v>0</v>
      </c>
      <c r="L105" s="60" t="n">
        <v>18</v>
      </c>
      <c r="M105" s="60" t="n">
        <v>2</v>
      </c>
      <c r="N105" s="60" t="str">
        <f aca="false">_xlfn.CONCAT(J105,"|",K105,"|",L105,"|",M105)</f>
        <v>currency|0|18|2</v>
      </c>
      <c r="O105" s="0" t="str">
        <f aca="false">IFERROR(VLOOKUP('nCino | Field Mappings'!$A105,'nCino | Object Info'!$A:$H,5,FALSE()),"(not found)")</f>
        <v>rskcsp_ds_facility</v>
      </c>
      <c r="P105" s="0" t="str">
        <f aca="false">D105</f>
        <v>Business_Charge_Card_Sanctioned_Limit__c</v>
      </c>
      <c r="Q105" s="51" t="n">
        <f aca="false">IFERROR(VLOOKUP($N105,'nCino | BigQuery Type Lookup'!$A:$F,2,FALSE()),"(not found)")</f>
        <v>21</v>
      </c>
      <c r="R105" s="0" t="str">
        <f aca="false">IFERROR(VLOOKUP('nCino | Field Mappings'!$A105,'nCino | Object Info'!$A:$H,6,FALSE()),"(not found)")</f>
        <v>rskcsp_ds_facility_staging</v>
      </c>
      <c r="S105" s="0" t="str">
        <f aca="false">D105</f>
        <v>Business_Charge_Card_Sanctioned_Limit__c</v>
      </c>
      <c r="T105" s="51" t="str">
        <f aca="false">H105</f>
        <v>n/a</v>
      </c>
      <c r="U105" s="51" t="str">
        <f aca="false">IF($T105="Primary", "yes", "no")</f>
        <v>no</v>
      </c>
      <c r="V105" s="60" t="str">
        <f aca="false">IFERROR(VLOOKUP($N105,'nCino | BigQuery Type Lookup'!$A:$F,3,FALSE()),"(not found)")</f>
        <v>NUMERIC</v>
      </c>
      <c r="W105" s="51" t="str">
        <f aca="false">IFERROR(VLOOKUP($N105,'nCino | BigQuery Type Lookup'!$A:$F,4,FALSE()),"(not found)")</f>
        <v>n/a</v>
      </c>
      <c r="X105" s="51" t="n">
        <f aca="false">IFERROR(VLOOKUP($N105,'nCino | BigQuery Type Lookup'!$A:$F,5,FALSE()),"(not found)")</f>
        <v>18</v>
      </c>
      <c r="Y105" s="51" t="n">
        <f aca="false">IFERROR(VLOOKUP($N105,'nCino | BigQuery Type Lookup'!$A:$F,6,FALSE()),"(not found)")</f>
        <v>2</v>
      </c>
      <c r="Z105" s="0" t="str">
        <f aca="false">IFERROR(VLOOKUP('nCino | Field Mappings'!$A105,'nCino | Object Info'!$A:$H,7,FALSE()),"(not found)")</f>
        <v>rskcsp_ds_facility_curated</v>
      </c>
      <c r="AA105" s="0" t="str">
        <f aca="false">D105</f>
        <v>Business_Charge_Card_Sanctioned_Limit__c</v>
      </c>
      <c r="AB105" s="51" t="str">
        <f aca="false">H105</f>
        <v>n/a</v>
      </c>
      <c r="AC105" s="51" t="str">
        <f aca="false">I105</f>
        <v>yes</v>
      </c>
      <c r="AD105" s="60" t="str">
        <f aca="false">V105</f>
        <v>NUMERIC</v>
      </c>
      <c r="AE105" s="51" t="str">
        <f aca="false">W105</f>
        <v>n/a</v>
      </c>
      <c r="AF105" s="51" t="n">
        <f aca="false">X105</f>
        <v>18</v>
      </c>
      <c r="AG105" s="51" t="n">
        <f aca="false">Y105</f>
        <v>2</v>
      </c>
      <c r="AH105" s="0" t="str">
        <f aca="false">IFERROR(VLOOKUP('nCino | Field Mappings'!$A105,'nCino | Object Info'!$A:$H,8,FALSE()),"(not found)")</f>
        <v>facility</v>
      </c>
      <c r="AI105" s="0" t="str">
        <f aca="false">IF(D105="","",IF(D105="CCS_Step_Frequency__c",SUBSTITUTE(LOWER(D105),"__c",""),_xlfn.IFNA(SUBSTITUTE(SUBSTITUTE(SUBSTITUTE(SUBSTITUTE(D105,"LLC_BI__",""),"CCS_",""),"__c",""),"cm_",""),D105)))</f>
        <v>Business_Charge_Card_Sanctioned_Limit</v>
      </c>
      <c r="AJ105" s="51" t="str">
        <f aca="false">H105</f>
        <v>n/a</v>
      </c>
      <c r="AK105" s="51" t="str">
        <f aca="false">AC105</f>
        <v>yes</v>
      </c>
      <c r="AL105" s="60" t="str">
        <f aca="false">V105</f>
        <v>NUMERIC</v>
      </c>
      <c r="AM105" s="51" t="str">
        <f aca="false">W105</f>
        <v>n/a</v>
      </c>
      <c r="AN105" s="51" t="n">
        <f aca="false">X105</f>
        <v>18</v>
      </c>
      <c r="AO105" s="51" t="n">
        <f aca="false">Y105</f>
        <v>2</v>
      </c>
      <c r="AP105" s="51" t="str">
        <f aca="false">IF(AL105="ARRAY", "CHECK MAX ELEMENTS", "n/a")</f>
        <v>n/a</v>
      </c>
    </row>
    <row r="106" customFormat="false" ht="14.25" hidden="false" customHeight="false" outlineLevel="0" collapsed="false">
      <c r="A106" s="61" t="s">
        <v>49</v>
      </c>
      <c r="B106" s="61" t="s">
        <v>374</v>
      </c>
      <c r="C106" s="61" t="s">
        <v>381</v>
      </c>
      <c r="D106" s="61" t="s">
        <v>382</v>
      </c>
      <c r="E106" s="61" t="s">
        <v>383</v>
      </c>
      <c r="F106" s="60" t="str">
        <f aca="false">IF(OR(ISERROR(VLOOKUP($C106,'DMW | F&amp;L Fields'!$L:$M, 1, FALSE())),IFERROR(INDEX('DMW | F&amp;L Fields'!$C:$C,MATCH($C106,'DMW | F&amp;L Fields'!$L:$L, 0)), "Y") ="Y"),"No", "Yes")</f>
        <v>Yes</v>
      </c>
      <c r="G106" s="61" t="str">
        <f aca="false">IFERROR(VLOOKUP($C106,'DMW | F&amp;L Fields'!$L:$M, 2, FALSE()),"(not found)")</f>
        <v>This is a picklist field to indicate whether 50% or more of the secuty lending value are provided from land or property</v>
      </c>
      <c r="H106" s="60" t="str">
        <f aca="false">IF(J106="Id", "Primary", IF(LEFT(J106, 9) ="reference", "Foreign", "n/a"))</f>
        <v>n/a</v>
      </c>
      <c r="I106" s="74" t="s">
        <v>97</v>
      </c>
      <c r="J106" s="61" t="s">
        <v>119</v>
      </c>
      <c r="K106" s="60" t="n">
        <v>255</v>
      </c>
      <c r="L106" s="60" t="n">
        <v>0</v>
      </c>
      <c r="M106" s="60" t="n">
        <v>0</v>
      </c>
      <c r="N106" s="60" t="str">
        <f aca="false">_xlfn.CONCAT(J106,"|",K106,"|",L106,"|",M106)</f>
        <v>picklist|255|0|0</v>
      </c>
      <c r="O106" s="0" t="str">
        <f aca="false">IFERROR(VLOOKUP('nCino | Field Mappings'!$A106,'nCino | Object Info'!$A:$H,5,FALSE()),"(not found)")</f>
        <v>rskcsp_ds_facility</v>
      </c>
      <c r="P106" s="0" t="str">
        <f aca="false">D106</f>
        <v>CCS_50_of_Security_LV_from_Land_Property__c</v>
      </c>
      <c r="Q106" s="51" t="n">
        <f aca="false">IFERROR(VLOOKUP($N106,'nCino | BigQuery Type Lookup'!$A:$F,2,FALSE()),"(not found)")</f>
        <v>255</v>
      </c>
      <c r="R106" s="0" t="str">
        <f aca="false">IFERROR(VLOOKUP('nCino | Field Mappings'!$A106,'nCino | Object Info'!$A:$H,6,FALSE()),"(not found)")</f>
        <v>rskcsp_ds_facility_staging</v>
      </c>
      <c r="S106" s="0" t="str">
        <f aca="false">D106</f>
        <v>CCS_50_of_Security_LV_from_Land_Property__c</v>
      </c>
      <c r="T106" s="51" t="str">
        <f aca="false">H106</f>
        <v>n/a</v>
      </c>
      <c r="U106" s="51" t="str">
        <f aca="false">IF($T106="Primary", "yes", "no")</f>
        <v>no</v>
      </c>
      <c r="V106" s="60" t="str">
        <f aca="false">IFERROR(VLOOKUP($N106,'nCino | BigQuery Type Lookup'!$A:$F,3,FALSE()),"(not found)")</f>
        <v>STRING</v>
      </c>
      <c r="W106" s="51" t="n">
        <f aca="false">IFERROR(VLOOKUP($N106,'nCino | BigQuery Type Lookup'!$A:$F,4,FALSE()),"(not found)")</f>
        <v>255</v>
      </c>
      <c r="X106" s="51" t="str">
        <f aca="false">IFERROR(VLOOKUP($N106,'nCino | BigQuery Type Lookup'!$A:$F,5,FALSE()),"(not found)")</f>
        <v>n/a</v>
      </c>
      <c r="Y106" s="51" t="str">
        <f aca="false">IFERROR(VLOOKUP($N106,'nCino | BigQuery Type Lookup'!$A:$F,6,FALSE()),"(not found)")</f>
        <v>n/a</v>
      </c>
      <c r="Z106" s="0" t="str">
        <f aca="false">IFERROR(VLOOKUP('nCino | Field Mappings'!$A106,'nCino | Object Info'!$A:$H,7,FALSE()),"(not found)")</f>
        <v>rskcsp_ds_facility_curated</v>
      </c>
      <c r="AA106" s="0" t="str">
        <f aca="false">D106</f>
        <v>CCS_50_of_Security_LV_from_Land_Property__c</v>
      </c>
      <c r="AB106" s="51" t="str">
        <f aca="false">H106</f>
        <v>n/a</v>
      </c>
      <c r="AC106" s="51" t="str">
        <f aca="false">I106</f>
        <v>yes</v>
      </c>
      <c r="AD106" s="60" t="str">
        <f aca="false">V106</f>
        <v>STRING</v>
      </c>
      <c r="AE106" s="51" t="n">
        <f aca="false">W106</f>
        <v>255</v>
      </c>
      <c r="AF106" s="51" t="str">
        <f aca="false">X106</f>
        <v>n/a</v>
      </c>
      <c r="AG106" s="51" t="str">
        <f aca="false">Y106</f>
        <v>n/a</v>
      </c>
      <c r="AH106" s="0" t="str">
        <f aca="false">IFERROR(VLOOKUP('nCino | Field Mappings'!$A106,'nCino | Object Info'!$A:$H,8,FALSE()),"(not found)")</f>
        <v>facility</v>
      </c>
      <c r="AI106" s="0" t="str">
        <f aca="false">IF(D106="","",IF(D106="CCS_Step_Frequency__c",SUBSTITUTE(LOWER(D106),"__c",""),_xlfn.IFNA(SUBSTITUTE(SUBSTITUTE(SUBSTITUTE(SUBSTITUTE(D106,"LLC_BI__",""),"CCS_",""),"__c",""),"cm_",""),D106)))</f>
        <v>50_of_Security_LV_from_Land_Property</v>
      </c>
      <c r="AJ106" s="51" t="str">
        <f aca="false">H106</f>
        <v>n/a</v>
      </c>
      <c r="AK106" s="51" t="str">
        <f aca="false">AC106</f>
        <v>yes</v>
      </c>
      <c r="AL106" s="60" t="str">
        <f aca="false">V106</f>
        <v>STRING</v>
      </c>
      <c r="AM106" s="51" t="n">
        <f aca="false">W106</f>
        <v>255</v>
      </c>
      <c r="AN106" s="51" t="str">
        <f aca="false">X106</f>
        <v>n/a</v>
      </c>
      <c r="AO106" s="51" t="str">
        <f aca="false">Y106</f>
        <v>n/a</v>
      </c>
      <c r="AP106" s="51" t="str">
        <f aca="false">IF(AL106="ARRAY", "CHECK MAX ELEMENTS", "n/a")</f>
        <v>n/a</v>
      </c>
    </row>
    <row r="107" customFormat="false" ht="14.25" hidden="false" customHeight="false" outlineLevel="0" collapsed="false">
      <c r="A107" s="61" t="s">
        <v>49</v>
      </c>
      <c r="B107" s="61" t="s">
        <v>374</v>
      </c>
      <c r="C107" s="61" t="s">
        <v>384</v>
      </c>
      <c r="D107" s="61" t="s">
        <v>385</v>
      </c>
      <c r="E107" s="61" t="s">
        <v>386</v>
      </c>
      <c r="F107" s="60" t="str">
        <f aca="false">IF(OR(ISERROR(VLOOKUP($C107,'DMW | F&amp;L Fields'!$L:$M, 1, FALSE())),IFERROR(INDEX('DMW | F&amp;L Fields'!$C:$C,MATCH($C107,'DMW | F&amp;L Fields'!$L:$L, 0)), "Y") ="Y"),"No", "Yes")</f>
        <v>Yes</v>
      </c>
      <c r="G107" s="61" t="str">
        <f aca="false">IFERROR(VLOOKUP($C107,'DMW | F&amp;L Fields'!$L:$M, 2, FALSE()),"(not found)")</f>
        <v>This field indicates whether the buiness current account is a discounted account</v>
      </c>
      <c r="H107" s="60" t="str">
        <f aca="false">IF(J107="Id", "Primary", IF(LEFT(J107, 9) ="reference", "Foreign", "n/a"))</f>
        <v>n/a</v>
      </c>
      <c r="I107" s="74" t="s">
        <v>97</v>
      </c>
      <c r="J107" s="61" t="s">
        <v>119</v>
      </c>
      <c r="K107" s="60" t="n">
        <v>255</v>
      </c>
      <c r="L107" s="60" t="n">
        <v>0</v>
      </c>
      <c r="M107" s="60" t="n">
        <v>0</v>
      </c>
      <c r="N107" s="60" t="str">
        <f aca="false">_xlfn.CONCAT(J107,"|",K107,"|",L107,"|",M107)</f>
        <v>picklist|255|0|0</v>
      </c>
      <c r="O107" s="0" t="str">
        <f aca="false">IFERROR(VLOOKUP('nCino | Field Mappings'!$A107,'nCino | Object Info'!$A:$H,5,FALSE()),"(not found)")</f>
        <v>rskcsp_ds_facility</v>
      </c>
      <c r="P107" s="0" t="str">
        <f aca="false">D107</f>
        <v>CCS_Account_a_Discounted_Account__c</v>
      </c>
      <c r="Q107" s="51" t="n">
        <f aca="false">IFERROR(VLOOKUP($N107,'nCino | BigQuery Type Lookup'!$A:$F,2,FALSE()),"(not found)")</f>
        <v>255</v>
      </c>
      <c r="R107" s="0" t="str">
        <f aca="false">IFERROR(VLOOKUP('nCino | Field Mappings'!$A107,'nCino | Object Info'!$A:$H,6,FALSE()),"(not found)")</f>
        <v>rskcsp_ds_facility_staging</v>
      </c>
      <c r="S107" s="0" t="str">
        <f aca="false">D107</f>
        <v>CCS_Account_a_Discounted_Account__c</v>
      </c>
      <c r="T107" s="51" t="str">
        <f aca="false">H107</f>
        <v>n/a</v>
      </c>
      <c r="U107" s="51" t="str">
        <f aca="false">IF($T107="Primary", "yes", "no")</f>
        <v>no</v>
      </c>
      <c r="V107" s="60" t="str">
        <f aca="false">IFERROR(VLOOKUP($N107,'nCino | BigQuery Type Lookup'!$A:$F,3,FALSE()),"(not found)")</f>
        <v>STRING</v>
      </c>
      <c r="W107" s="51" t="n">
        <f aca="false">IFERROR(VLOOKUP($N107,'nCino | BigQuery Type Lookup'!$A:$F,4,FALSE()),"(not found)")</f>
        <v>255</v>
      </c>
      <c r="X107" s="51" t="str">
        <f aca="false">IFERROR(VLOOKUP($N107,'nCino | BigQuery Type Lookup'!$A:$F,5,FALSE()),"(not found)")</f>
        <v>n/a</v>
      </c>
      <c r="Y107" s="51" t="str">
        <f aca="false">IFERROR(VLOOKUP($N107,'nCino | BigQuery Type Lookup'!$A:$F,6,FALSE()),"(not found)")</f>
        <v>n/a</v>
      </c>
      <c r="Z107" s="0" t="str">
        <f aca="false">IFERROR(VLOOKUP('nCino | Field Mappings'!$A107,'nCino | Object Info'!$A:$H,7,FALSE()),"(not found)")</f>
        <v>rskcsp_ds_facility_curated</v>
      </c>
      <c r="AA107" s="0" t="str">
        <f aca="false">D107</f>
        <v>CCS_Account_a_Discounted_Account__c</v>
      </c>
      <c r="AB107" s="51" t="str">
        <f aca="false">H107</f>
        <v>n/a</v>
      </c>
      <c r="AC107" s="51" t="str">
        <f aca="false">I107</f>
        <v>yes</v>
      </c>
      <c r="AD107" s="60" t="str">
        <f aca="false">V107</f>
        <v>STRING</v>
      </c>
      <c r="AE107" s="51" t="n">
        <f aca="false">W107</f>
        <v>255</v>
      </c>
      <c r="AF107" s="51" t="str">
        <f aca="false">X107</f>
        <v>n/a</v>
      </c>
      <c r="AG107" s="51" t="str">
        <f aca="false">Y107</f>
        <v>n/a</v>
      </c>
      <c r="AH107" s="0" t="str">
        <f aca="false">IFERROR(VLOOKUP('nCino | Field Mappings'!$A107,'nCino | Object Info'!$A:$H,8,FALSE()),"(not found)")</f>
        <v>facility</v>
      </c>
      <c r="AI107" s="0" t="str">
        <f aca="false">IF(D107="","",IF(D107="CCS_Step_Frequency__c",SUBSTITUTE(LOWER(D107),"__c",""),_xlfn.IFNA(SUBSTITUTE(SUBSTITUTE(SUBSTITUTE(SUBSTITUTE(D107,"LLC_BI__",""),"CCS_",""),"__c",""),"cm_",""),D107)))</f>
        <v>Account_a_Discounted_Account</v>
      </c>
      <c r="AJ107" s="51" t="str">
        <f aca="false">H107</f>
        <v>n/a</v>
      </c>
      <c r="AK107" s="51" t="str">
        <f aca="false">AC107</f>
        <v>yes</v>
      </c>
      <c r="AL107" s="60" t="str">
        <f aca="false">V107</f>
        <v>STRING</v>
      </c>
      <c r="AM107" s="51" t="n">
        <f aca="false">W107</f>
        <v>255</v>
      </c>
      <c r="AN107" s="51" t="str">
        <f aca="false">X107</f>
        <v>n/a</v>
      </c>
      <c r="AO107" s="51" t="str">
        <f aca="false">Y107</f>
        <v>n/a</v>
      </c>
      <c r="AP107" s="51" t="str">
        <f aca="false">IF(AL107="ARRAY", "CHECK MAX ELEMENTS", "n/a")</f>
        <v>n/a</v>
      </c>
    </row>
    <row r="108" customFormat="false" ht="14.25" hidden="false" customHeight="false" outlineLevel="0" collapsed="false">
      <c r="A108" s="61" t="s">
        <v>49</v>
      </c>
      <c r="B108" s="61" t="s">
        <v>374</v>
      </c>
      <c r="C108" s="61" t="s">
        <v>387</v>
      </c>
      <c r="D108" s="61" t="s">
        <v>388</v>
      </c>
      <c r="E108" s="61" t="s">
        <v>389</v>
      </c>
      <c r="F108" s="60" t="str">
        <f aca="false">IF(OR(ISERROR(VLOOKUP($C108,'DMW | F&amp;L Fields'!$L:$M, 1, FALSE())),IFERROR(INDEX('DMW | F&amp;L Fields'!$C:$C,MATCH($C108,'DMW | F&amp;L Fields'!$L:$L, 0)), "Y") ="Y"),"No", "Yes")</f>
        <v>Yes</v>
      </c>
      <c r="G108" s="61" t="str">
        <f aca="false">IFERROR(VLOOKUP($C108,'DMW | F&amp;L Fields'!$L:$M, 2, FALSE()),"(not found)")</f>
        <v>This field displays the account number</v>
      </c>
      <c r="H108" s="60" t="str">
        <f aca="false">IF(J108="Id", "Primary", IF(LEFT(J108, 9) ="reference", "Foreign", "n/a"))</f>
        <v>n/a</v>
      </c>
      <c r="I108" s="74" t="s">
        <v>97</v>
      </c>
      <c r="J108" s="61" t="s">
        <v>115</v>
      </c>
      <c r="K108" s="60" t="n">
        <v>8</v>
      </c>
      <c r="L108" s="60" t="n">
        <v>0</v>
      </c>
      <c r="M108" s="60" t="n">
        <v>0</v>
      </c>
      <c r="N108" s="60" t="str">
        <f aca="false">_xlfn.CONCAT(J108,"|",K108,"|",L108,"|",M108)</f>
        <v>string|8|0|0</v>
      </c>
      <c r="O108" s="0" t="str">
        <f aca="false">IFERROR(VLOOKUP('nCino | Field Mappings'!$A108,'nCino | Object Info'!$A:$H,5,FALSE()),"(not found)")</f>
        <v>rskcsp_ds_facility</v>
      </c>
      <c r="P108" s="0" t="str">
        <f aca="false">D108</f>
        <v>CCS_AccountNumber__c</v>
      </c>
      <c r="Q108" s="51" t="n">
        <f aca="false">IFERROR(VLOOKUP($N108,'nCino | BigQuery Type Lookup'!$A:$F,2,FALSE()),"(not found)")</f>
        <v>8</v>
      </c>
      <c r="R108" s="0" t="str">
        <f aca="false">IFERROR(VLOOKUP('nCino | Field Mappings'!$A108,'nCino | Object Info'!$A:$H,6,FALSE()),"(not found)")</f>
        <v>rskcsp_ds_facility_staging</v>
      </c>
      <c r="S108" s="0" t="str">
        <f aca="false">D108</f>
        <v>CCS_AccountNumber__c</v>
      </c>
      <c r="T108" s="51" t="str">
        <f aca="false">H108</f>
        <v>n/a</v>
      </c>
      <c r="U108" s="51" t="str">
        <f aca="false">IF($T108="Primary", "yes", "no")</f>
        <v>no</v>
      </c>
      <c r="V108" s="60" t="str">
        <f aca="false">IFERROR(VLOOKUP($N108,'nCino | BigQuery Type Lookup'!$A:$F,3,FALSE()),"(not found)")</f>
        <v>STRING</v>
      </c>
      <c r="W108" s="51" t="n">
        <f aca="false">IFERROR(VLOOKUP($N108,'nCino | BigQuery Type Lookup'!$A:$F,4,FALSE()),"(not found)")</f>
        <v>8</v>
      </c>
      <c r="X108" s="51" t="str">
        <f aca="false">IFERROR(VLOOKUP($N108,'nCino | BigQuery Type Lookup'!$A:$F,5,FALSE()),"(not found)")</f>
        <v>n/a</v>
      </c>
      <c r="Y108" s="51" t="str">
        <f aca="false">IFERROR(VLOOKUP($N108,'nCino | BigQuery Type Lookup'!$A:$F,6,FALSE()),"(not found)")</f>
        <v>n/a</v>
      </c>
      <c r="Z108" s="0" t="str">
        <f aca="false">IFERROR(VLOOKUP('nCino | Field Mappings'!$A108,'nCino | Object Info'!$A:$H,7,FALSE()),"(not found)")</f>
        <v>rskcsp_ds_facility_curated</v>
      </c>
      <c r="AA108" s="0" t="str">
        <f aca="false">D108</f>
        <v>CCS_AccountNumber__c</v>
      </c>
      <c r="AB108" s="51" t="str">
        <f aca="false">H108</f>
        <v>n/a</v>
      </c>
      <c r="AC108" s="51" t="str">
        <f aca="false">I108</f>
        <v>yes</v>
      </c>
      <c r="AD108" s="60" t="str">
        <f aca="false">V108</f>
        <v>STRING</v>
      </c>
      <c r="AE108" s="51" t="n">
        <f aca="false">W108</f>
        <v>8</v>
      </c>
      <c r="AF108" s="51" t="str">
        <f aca="false">X108</f>
        <v>n/a</v>
      </c>
      <c r="AG108" s="51" t="str">
        <f aca="false">Y108</f>
        <v>n/a</v>
      </c>
      <c r="AH108" s="0" t="str">
        <f aca="false">IFERROR(VLOOKUP('nCino | Field Mappings'!$A108,'nCino | Object Info'!$A:$H,8,FALSE()),"(not found)")</f>
        <v>facility</v>
      </c>
      <c r="AI108" s="0" t="str">
        <f aca="false">IF(D108="","",IF(D108="CCS_Step_Frequency__c",SUBSTITUTE(LOWER(D108),"__c",""),_xlfn.IFNA(SUBSTITUTE(SUBSTITUTE(SUBSTITUTE(SUBSTITUTE(D108,"LLC_BI__",""),"CCS_",""),"__c",""),"cm_",""),D108)))</f>
        <v>AccountNumber</v>
      </c>
      <c r="AJ108" s="51" t="str">
        <f aca="false">H108</f>
        <v>n/a</v>
      </c>
      <c r="AK108" s="51" t="str">
        <f aca="false">AC108</f>
        <v>yes</v>
      </c>
      <c r="AL108" s="60" t="str">
        <f aca="false">V108</f>
        <v>STRING</v>
      </c>
      <c r="AM108" s="51" t="n">
        <f aca="false">W108</f>
        <v>8</v>
      </c>
      <c r="AN108" s="51" t="str">
        <f aca="false">X108</f>
        <v>n/a</v>
      </c>
      <c r="AO108" s="51" t="str">
        <f aca="false">Y108</f>
        <v>n/a</v>
      </c>
      <c r="AP108" s="51" t="str">
        <f aca="false">IF(AL108="ARRAY", "CHECK MAX ELEMENTS", "n/a")</f>
        <v>n/a</v>
      </c>
    </row>
    <row r="109" customFormat="false" ht="14.25" hidden="false" customHeight="false" outlineLevel="0" collapsed="false">
      <c r="A109" s="61" t="s">
        <v>49</v>
      </c>
      <c r="B109" s="61" t="s">
        <v>374</v>
      </c>
      <c r="C109" s="61" t="s">
        <v>390</v>
      </c>
      <c r="D109" s="61" t="s">
        <v>391</v>
      </c>
      <c r="E109" s="61" t="s">
        <v>392</v>
      </c>
      <c r="F109" s="60" t="str">
        <f aca="false">IF(OR(ISERROR(VLOOKUP($C109,'DMW | F&amp;L Fields'!$L:$M, 1, FALSE())),IFERROR(INDEX('DMW | F&amp;L Fields'!$C:$C,MATCH($C109,'DMW | F&amp;L Fields'!$L:$L, 0)), "Y") ="Y"),"No", "Yes")</f>
        <v>Yes</v>
      </c>
      <c r="G109" s="61" t="str">
        <f aca="false">IFERROR(VLOOKUP($C109,'DMW | F&amp;L Fields'!$L:$M, 2, FALSE()),"(not found)")</f>
        <v>CCTUC-3049 || This is the actual All-In Rate (%) of the Loan (&lt;=50k).</v>
      </c>
      <c r="H109" s="60" t="str">
        <f aca="false">IF(J109="Id", "Primary", IF(LEFT(J109, 9) ="reference", "Foreign", "n/a"))</f>
        <v>n/a</v>
      </c>
      <c r="I109" s="74" t="s">
        <v>97</v>
      </c>
      <c r="J109" s="61" t="s">
        <v>342</v>
      </c>
      <c r="K109" s="60" t="n">
        <v>0</v>
      </c>
      <c r="L109" s="60" t="n">
        <v>18</v>
      </c>
      <c r="M109" s="60" t="n">
        <v>2</v>
      </c>
      <c r="N109" s="60" t="str">
        <f aca="false">_xlfn.CONCAT(J109,"|",K109,"|",L109,"|",M109)</f>
        <v>percent|0|18|2</v>
      </c>
      <c r="O109" s="0" t="str">
        <f aca="false">IFERROR(VLOOKUP('nCino | Field Mappings'!$A109,'nCino | Object Info'!$A:$H,5,FALSE()),"(not found)")</f>
        <v>rskcsp_ds_facility</v>
      </c>
      <c r="P109" s="0" t="str">
        <f aca="false">D109</f>
        <v>CCS_All_In_Rate__c</v>
      </c>
      <c r="Q109" s="51" t="n">
        <f aca="false">IFERROR(VLOOKUP($N109,'nCino | BigQuery Type Lookup'!$A:$F,2,FALSE()),"(not found)")</f>
        <v>21</v>
      </c>
      <c r="R109" s="0" t="str">
        <f aca="false">IFERROR(VLOOKUP('nCino | Field Mappings'!$A109,'nCino | Object Info'!$A:$H,6,FALSE()),"(not found)")</f>
        <v>rskcsp_ds_facility_staging</v>
      </c>
      <c r="S109" s="0" t="str">
        <f aca="false">D109</f>
        <v>CCS_All_In_Rate__c</v>
      </c>
      <c r="T109" s="51" t="str">
        <f aca="false">H109</f>
        <v>n/a</v>
      </c>
      <c r="U109" s="51" t="str">
        <f aca="false">IF($T109="Primary", "yes", "no")</f>
        <v>no</v>
      </c>
      <c r="V109" s="60" t="str">
        <f aca="false">IFERROR(VLOOKUP($N109,'nCino | BigQuery Type Lookup'!$A:$F,3,FALSE()),"(not found)")</f>
        <v>NUMERIC</v>
      </c>
      <c r="W109" s="51" t="str">
        <f aca="false">IFERROR(VLOOKUP($N109,'nCino | BigQuery Type Lookup'!$A:$F,4,FALSE()),"(not found)")</f>
        <v>n/a</v>
      </c>
      <c r="X109" s="51" t="n">
        <f aca="false">IFERROR(VLOOKUP($N109,'nCino | BigQuery Type Lookup'!$A:$F,5,FALSE()),"(not found)")</f>
        <v>18</v>
      </c>
      <c r="Y109" s="51" t="n">
        <f aca="false">IFERROR(VLOOKUP($N109,'nCino | BigQuery Type Lookup'!$A:$F,6,FALSE()),"(not found)")</f>
        <v>2</v>
      </c>
      <c r="Z109" s="0" t="str">
        <f aca="false">IFERROR(VLOOKUP('nCino | Field Mappings'!$A109,'nCino | Object Info'!$A:$H,7,FALSE()),"(not found)")</f>
        <v>rskcsp_ds_facility_curated</v>
      </c>
      <c r="AA109" s="0" t="str">
        <f aca="false">D109</f>
        <v>CCS_All_In_Rate__c</v>
      </c>
      <c r="AB109" s="51" t="str">
        <f aca="false">H109</f>
        <v>n/a</v>
      </c>
      <c r="AC109" s="51" t="str">
        <f aca="false">I109</f>
        <v>yes</v>
      </c>
      <c r="AD109" s="60" t="str">
        <f aca="false">V109</f>
        <v>NUMERIC</v>
      </c>
      <c r="AE109" s="51" t="str">
        <f aca="false">W109</f>
        <v>n/a</v>
      </c>
      <c r="AF109" s="51" t="n">
        <f aca="false">X109</f>
        <v>18</v>
      </c>
      <c r="AG109" s="51" t="n">
        <f aca="false">Y109</f>
        <v>2</v>
      </c>
      <c r="AH109" s="0" t="str">
        <f aca="false">IFERROR(VLOOKUP('nCino | Field Mappings'!$A109,'nCino | Object Info'!$A:$H,8,FALSE()),"(not found)")</f>
        <v>facility</v>
      </c>
      <c r="AI109" s="0" t="str">
        <f aca="false">IF(D109="","",IF(D109="CCS_Step_Frequency__c",SUBSTITUTE(LOWER(D109),"__c",""),_xlfn.IFNA(SUBSTITUTE(SUBSTITUTE(SUBSTITUTE(SUBSTITUTE(D109,"LLC_BI__",""),"CCS_",""),"__c",""),"cm_",""),D109)))</f>
        <v>All_In_Rate</v>
      </c>
      <c r="AJ109" s="51" t="str">
        <f aca="false">H109</f>
        <v>n/a</v>
      </c>
      <c r="AK109" s="51" t="str">
        <f aca="false">AC109</f>
        <v>yes</v>
      </c>
      <c r="AL109" s="60" t="str">
        <f aca="false">V109</f>
        <v>NUMERIC</v>
      </c>
      <c r="AM109" s="51" t="str">
        <f aca="false">W109</f>
        <v>n/a</v>
      </c>
      <c r="AN109" s="51" t="n">
        <f aca="false">X109</f>
        <v>18</v>
      </c>
      <c r="AO109" s="51" t="n">
        <f aca="false">Y109</f>
        <v>2</v>
      </c>
      <c r="AP109" s="51" t="str">
        <f aca="false">IF(AL109="ARRAY", "CHECK MAX ELEMENTS", "n/a")</f>
        <v>n/a</v>
      </c>
    </row>
    <row r="110" customFormat="false" ht="14.25" hidden="false" customHeight="false" outlineLevel="0" collapsed="false">
      <c r="A110" s="61" t="s">
        <v>49</v>
      </c>
      <c r="B110" s="61" t="s">
        <v>374</v>
      </c>
      <c r="C110" s="61" t="s">
        <v>393</v>
      </c>
      <c r="D110" s="61" t="s">
        <v>394</v>
      </c>
      <c r="E110" s="61" t="s">
        <v>395</v>
      </c>
      <c r="F110" s="60" t="str">
        <f aca="false">IF(OR(ISERROR(VLOOKUP($C110,'DMW | F&amp;L Fields'!$L:$M, 1, FALSE())),IFERROR(INDEX('DMW | F&amp;L Fields'!$C:$C,MATCH($C110,'DMW | F&amp;L Fields'!$L:$L, 0)), "Y") ="Y"),"No", "Yes")</f>
        <v>Yes</v>
      </c>
      <c r="G110" s="61" t="str">
        <f aca="false">IFERROR(VLOOKUP($C110,'DMW | F&amp;L Fields'!$L:$M, 2, FALSE()),"(not found)")</f>
        <v>CCTUC-3077 || Indicates whether the user would like to amend the returned margin for an Overdraft.</v>
      </c>
      <c r="H110" s="60" t="str">
        <f aca="false">IF(J110="Id", "Primary", IF(LEFT(J110, 9) ="reference", "Foreign", "n/a"))</f>
        <v>n/a</v>
      </c>
      <c r="I110" s="74" t="s">
        <v>97</v>
      </c>
      <c r="J110" s="61" t="s">
        <v>119</v>
      </c>
      <c r="K110" s="60" t="n">
        <v>255</v>
      </c>
      <c r="L110" s="60" t="n">
        <v>0</v>
      </c>
      <c r="M110" s="60" t="n">
        <v>0</v>
      </c>
      <c r="N110" s="60" t="str">
        <f aca="false">_xlfn.CONCAT(J110,"|",K110,"|",L110,"|",M110)</f>
        <v>picklist|255|0|0</v>
      </c>
      <c r="O110" s="0" t="str">
        <f aca="false">IFERROR(VLOOKUP('nCino | Field Mappings'!$A110,'nCino | Object Info'!$A:$H,5,FALSE()),"(not found)")</f>
        <v>rskcsp_ds_facility</v>
      </c>
      <c r="P110" s="0" t="str">
        <f aca="false">D110</f>
        <v>CCS_Amend_Margin__c</v>
      </c>
      <c r="Q110" s="51" t="n">
        <f aca="false">IFERROR(VLOOKUP($N110,'nCino | BigQuery Type Lookup'!$A:$F,2,FALSE()),"(not found)")</f>
        <v>255</v>
      </c>
      <c r="R110" s="0" t="str">
        <f aca="false">IFERROR(VLOOKUP('nCino | Field Mappings'!$A110,'nCino | Object Info'!$A:$H,6,FALSE()),"(not found)")</f>
        <v>rskcsp_ds_facility_staging</v>
      </c>
      <c r="S110" s="0" t="str">
        <f aca="false">D110</f>
        <v>CCS_Amend_Margin__c</v>
      </c>
      <c r="T110" s="51" t="str">
        <f aca="false">H110</f>
        <v>n/a</v>
      </c>
      <c r="U110" s="51" t="str">
        <f aca="false">IF($T110="Primary", "yes", "no")</f>
        <v>no</v>
      </c>
      <c r="V110" s="60" t="str">
        <f aca="false">IFERROR(VLOOKUP($N110,'nCino | BigQuery Type Lookup'!$A:$F,3,FALSE()),"(not found)")</f>
        <v>STRING</v>
      </c>
      <c r="W110" s="51" t="n">
        <f aca="false">IFERROR(VLOOKUP($N110,'nCino | BigQuery Type Lookup'!$A:$F,4,FALSE()),"(not found)")</f>
        <v>255</v>
      </c>
      <c r="X110" s="51" t="str">
        <f aca="false">IFERROR(VLOOKUP($N110,'nCino | BigQuery Type Lookup'!$A:$F,5,FALSE()),"(not found)")</f>
        <v>n/a</v>
      </c>
      <c r="Y110" s="51" t="str">
        <f aca="false">IFERROR(VLOOKUP($N110,'nCino | BigQuery Type Lookup'!$A:$F,6,FALSE()),"(not found)")</f>
        <v>n/a</v>
      </c>
      <c r="Z110" s="0" t="str">
        <f aca="false">IFERROR(VLOOKUP('nCino | Field Mappings'!$A110,'nCino | Object Info'!$A:$H,7,FALSE()),"(not found)")</f>
        <v>rskcsp_ds_facility_curated</v>
      </c>
      <c r="AA110" s="0" t="str">
        <f aca="false">D110</f>
        <v>CCS_Amend_Margin__c</v>
      </c>
      <c r="AB110" s="51" t="str">
        <f aca="false">H110</f>
        <v>n/a</v>
      </c>
      <c r="AC110" s="51" t="str">
        <f aca="false">I110</f>
        <v>yes</v>
      </c>
      <c r="AD110" s="60" t="str">
        <f aca="false">V110</f>
        <v>STRING</v>
      </c>
      <c r="AE110" s="51" t="n">
        <f aca="false">W110</f>
        <v>255</v>
      </c>
      <c r="AF110" s="51" t="str">
        <f aca="false">X110</f>
        <v>n/a</v>
      </c>
      <c r="AG110" s="51" t="str">
        <f aca="false">Y110</f>
        <v>n/a</v>
      </c>
      <c r="AH110" s="0" t="str">
        <f aca="false">IFERROR(VLOOKUP('nCino | Field Mappings'!$A110,'nCino | Object Info'!$A:$H,8,FALSE()),"(not found)")</f>
        <v>facility</v>
      </c>
      <c r="AI110" s="0" t="str">
        <f aca="false">IF(D110="","",IF(D110="CCS_Step_Frequency__c",SUBSTITUTE(LOWER(D110),"__c",""),_xlfn.IFNA(SUBSTITUTE(SUBSTITUTE(SUBSTITUTE(SUBSTITUTE(D110,"LLC_BI__",""),"CCS_",""),"__c",""),"cm_",""),D110)))</f>
        <v>Amend_Margin</v>
      </c>
      <c r="AJ110" s="51" t="str">
        <f aca="false">H110</f>
        <v>n/a</v>
      </c>
      <c r="AK110" s="51" t="str">
        <f aca="false">AC110</f>
        <v>yes</v>
      </c>
      <c r="AL110" s="60" t="str">
        <f aca="false">V110</f>
        <v>STRING</v>
      </c>
      <c r="AM110" s="51" t="n">
        <f aca="false">W110</f>
        <v>255</v>
      </c>
      <c r="AN110" s="51" t="str">
        <f aca="false">X110</f>
        <v>n/a</v>
      </c>
      <c r="AO110" s="51" t="str">
        <f aca="false">Y110</f>
        <v>n/a</v>
      </c>
      <c r="AP110" s="51" t="str">
        <f aca="false">IF(AL110="ARRAY", "CHECK MAX ELEMENTS", "n/a")</f>
        <v>n/a</v>
      </c>
    </row>
    <row r="111" customFormat="false" ht="14.25" hidden="false" customHeight="false" outlineLevel="0" collapsed="false">
      <c r="A111" s="61" t="s">
        <v>49</v>
      </c>
      <c r="B111" s="61" t="s">
        <v>374</v>
      </c>
      <c r="C111" s="61" t="s">
        <v>396</v>
      </c>
      <c r="D111" s="61" t="s">
        <v>397</v>
      </c>
      <c r="E111" s="61" t="s">
        <v>398</v>
      </c>
      <c r="F111" s="60" t="str">
        <f aca="false">IF(OR(ISERROR(VLOOKUP($C111,'DMW | F&amp;L Fields'!$L:$M, 1, FALSE())),IFERROR(INDEX('DMW | F&amp;L Fields'!$C:$C,MATCH($C111,'DMW | F&amp;L Fields'!$L:$L, 0)), "Y") ="Y"),"No", "Yes")</f>
        <v>Yes</v>
      </c>
      <c r="G111" s="61" t="str">
        <f aca="false">IFERROR(VLOOKUP($C111,'DMW | F&amp;L Fields'!$L:$M, 2, FALSE()),"(not found)")</f>
        <v>CCTUC-2657 : Indicates whether the user would like to amend the margins returned to them.</v>
      </c>
      <c r="H111" s="60" t="str">
        <f aca="false">IF(J111="Id", "Primary", IF(LEFT(J111, 9) ="reference", "Foreign", "n/a"))</f>
        <v>n/a</v>
      </c>
      <c r="I111" s="74" t="s">
        <v>97</v>
      </c>
      <c r="J111" s="61" t="s">
        <v>119</v>
      </c>
      <c r="K111" s="60" t="n">
        <v>255</v>
      </c>
      <c r="L111" s="60" t="n">
        <v>0</v>
      </c>
      <c r="M111" s="60" t="n">
        <v>0</v>
      </c>
      <c r="N111" s="60" t="str">
        <f aca="false">_xlfn.CONCAT(J111,"|",K111,"|",L111,"|",M111)</f>
        <v>picklist|255|0|0</v>
      </c>
      <c r="O111" s="0" t="str">
        <f aca="false">IFERROR(VLOOKUP('nCino | Field Mappings'!$A111,'nCino | Object Info'!$A:$H,5,FALSE()),"(not found)")</f>
        <v>rskcsp_ds_facility</v>
      </c>
      <c r="P111" s="0" t="str">
        <f aca="false">D111</f>
        <v>CCS_Amend_Returned_Margin__c</v>
      </c>
      <c r="Q111" s="51" t="n">
        <f aca="false">IFERROR(VLOOKUP($N111,'nCino | BigQuery Type Lookup'!$A:$F,2,FALSE()),"(not found)")</f>
        <v>255</v>
      </c>
      <c r="R111" s="0" t="str">
        <f aca="false">IFERROR(VLOOKUP('nCino | Field Mappings'!$A111,'nCino | Object Info'!$A:$H,6,FALSE()),"(not found)")</f>
        <v>rskcsp_ds_facility_staging</v>
      </c>
      <c r="S111" s="0" t="str">
        <f aca="false">D111</f>
        <v>CCS_Amend_Returned_Margin__c</v>
      </c>
      <c r="T111" s="51" t="str">
        <f aca="false">H111</f>
        <v>n/a</v>
      </c>
      <c r="U111" s="51" t="str">
        <f aca="false">IF($T111="Primary", "yes", "no")</f>
        <v>no</v>
      </c>
      <c r="V111" s="60" t="str">
        <f aca="false">IFERROR(VLOOKUP($N111,'nCino | BigQuery Type Lookup'!$A:$F,3,FALSE()),"(not found)")</f>
        <v>STRING</v>
      </c>
      <c r="W111" s="51" t="n">
        <f aca="false">IFERROR(VLOOKUP($N111,'nCino | BigQuery Type Lookup'!$A:$F,4,FALSE()),"(not found)")</f>
        <v>255</v>
      </c>
      <c r="X111" s="51" t="str">
        <f aca="false">IFERROR(VLOOKUP($N111,'nCino | BigQuery Type Lookup'!$A:$F,5,FALSE()),"(not found)")</f>
        <v>n/a</v>
      </c>
      <c r="Y111" s="51" t="str">
        <f aca="false">IFERROR(VLOOKUP($N111,'nCino | BigQuery Type Lookup'!$A:$F,6,FALSE()),"(not found)")</f>
        <v>n/a</v>
      </c>
      <c r="Z111" s="0" t="str">
        <f aca="false">IFERROR(VLOOKUP('nCino | Field Mappings'!$A111,'nCino | Object Info'!$A:$H,7,FALSE()),"(not found)")</f>
        <v>rskcsp_ds_facility_curated</v>
      </c>
      <c r="AA111" s="0" t="str">
        <f aca="false">D111</f>
        <v>CCS_Amend_Returned_Margin__c</v>
      </c>
      <c r="AB111" s="51" t="str">
        <f aca="false">H111</f>
        <v>n/a</v>
      </c>
      <c r="AC111" s="51" t="str">
        <f aca="false">I111</f>
        <v>yes</v>
      </c>
      <c r="AD111" s="60" t="str">
        <f aca="false">V111</f>
        <v>STRING</v>
      </c>
      <c r="AE111" s="51" t="n">
        <f aca="false">W111</f>
        <v>255</v>
      </c>
      <c r="AF111" s="51" t="str">
        <f aca="false">X111</f>
        <v>n/a</v>
      </c>
      <c r="AG111" s="51" t="str">
        <f aca="false">Y111</f>
        <v>n/a</v>
      </c>
      <c r="AH111" s="0" t="str">
        <f aca="false">IFERROR(VLOOKUP('nCino | Field Mappings'!$A111,'nCino | Object Info'!$A:$H,8,FALSE()),"(not found)")</f>
        <v>facility</v>
      </c>
      <c r="AI111" s="0" t="str">
        <f aca="false">IF(D111="","",IF(D111="CCS_Step_Frequency__c",SUBSTITUTE(LOWER(D111),"__c",""),_xlfn.IFNA(SUBSTITUTE(SUBSTITUTE(SUBSTITUTE(SUBSTITUTE(D111,"LLC_BI__",""),"CCS_",""),"__c",""),"cm_",""),D111)))</f>
        <v>Amend_Returned_Margin</v>
      </c>
      <c r="AJ111" s="51" t="str">
        <f aca="false">H111</f>
        <v>n/a</v>
      </c>
      <c r="AK111" s="51" t="str">
        <f aca="false">AC111</f>
        <v>yes</v>
      </c>
      <c r="AL111" s="60" t="str">
        <f aca="false">V111</f>
        <v>STRING</v>
      </c>
      <c r="AM111" s="51" t="n">
        <f aca="false">W111</f>
        <v>255</v>
      </c>
      <c r="AN111" s="51" t="str">
        <f aca="false">X111</f>
        <v>n/a</v>
      </c>
      <c r="AO111" s="51" t="str">
        <f aca="false">Y111</f>
        <v>n/a</v>
      </c>
      <c r="AP111" s="51" t="str">
        <f aca="false">IF(AL111="ARRAY", "CHECK MAX ELEMENTS", "n/a")</f>
        <v>n/a</v>
      </c>
    </row>
    <row r="112" customFormat="false" ht="14.25" hidden="false" customHeight="false" outlineLevel="0" collapsed="false">
      <c r="A112" s="61" t="s">
        <v>49</v>
      </c>
      <c r="B112" s="61" t="s">
        <v>374</v>
      </c>
      <c r="C112" s="61" t="s">
        <v>399</v>
      </c>
      <c r="D112" s="61" t="s">
        <v>400</v>
      </c>
      <c r="E112" s="61" t="s">
        <v>401</v>
      </c>
      <c r="F112" s="60" t="str">
        <f aca="false">IF(OR(ISERROR(VLOOKUP($C112,'DMW | F&amp;L Fields'!$L:$M, 1, FALSE())),IFERROR(INDEX('DMW | F&amp;L Fields'!$C:$C,MATCH($C112,'DMW | F&amp;L Fields'!$L:$L, 0)), "Y") ="Y"),"No", "Yes")</f>
        <v>Yes</v>
      </c>
      <c r="G112" s="61" t="str">
        <f aca="false">IFERROR(VLOOKUP($C112,'DMW | F&amp;L Fields'!$L:$M, 2, FALSE()),"(not found)")</f>
        <v>This field defines the amount per encashment for an Open Credit Ancillary Limit Facility. </v>
      </c>
      <c r="H112" s="60" t="str">
        <f aca="false">IF(J112="Id", "Primary", IF(LEFT(J112, 9) ="reference", "Foreign", "n/a"))</f>
        <v>n/a</v>
      </c>
      <c r="I112" s="74" t="s">
        <v>97</v>
      </c>
      <c r="J112" s="61" t="s">
        <v>128</v>
      </c>
      <c r="K112" s="60" t="n">
        <v>0</v>
      </c>
      <c r="L112" s="60" t="n">
        <v>18</v>
      </c>
      <c r="M112" s="60" t="n">
        <v>0</v>
      </c>
      <c r="N112" s="60" t="str">
        <f aca="false">_xlfn.CONCAT(J112,"|",K112,"|",L112,"|",M112)</f>
        <v>currency|0|18|0</v>
      </c>
      <c r="O112" s="0" t="str">
        <f aca="false">IFERROR(VLOOKUP('nCino | Field Mappings'!$A112,'nCino | Object Info'!$A:$H,5,FALSE()),"(not found)")</f>
        <v>rskcsp_ds_facility</v>
      </c>
      <c r="P112" s="0" t="str">
        <f aca="false">D112</f>
        <v>CCS_AmountPerEncashment__c</v>
      </c>
      <c r="Q112" s="51" t="n">
        <f aca="false">IFERROR(VLOOKUP($N112,'nCino | BigQuery Type Lookup'!$A:$F,2,FALSE()),"(not found)")</f>
        <v>18</v>
      </c>
      <c r="R112" s="0" t="str">
        <f aca="false">IFERROR(VLOOKUP('nCino | Field Mappings'!$A112,'nCino | Object Info'!$A:$H,6,FALSE()),"(not found)")</f>
        <v>rskcsp_ds_facility_staging</v>
      </c>
      <c r="S112" s="0" t="str">
        <f aca="false">D112</f>
        <v>CCS_AmountPerEncashment__c</v>
      </c>
      <c r="T112" s="51" t="str">
        <f aca="false">H112</f>
        <v>n/a</v>
      </c>
      <c r="U112" s="51" t="str">
        <f aca="false">IF($T112="Primary", "yes", "no")</f>
        <v>no</v>
      </c>
      <c r="V112" s="60" t="str">
        <f aca="false">IFERROR(VLOOKUP($N112,'nCino | BigQuery Type Lookup'!$A:$F,3,FALSE()),"(not found)")</f>
        <v>INT64</v>
      </c>
      <c r="W112" s="51" t="str">
        <f aca="false">IFERROR(VLOOKUP($N112,'nCino | BigQuery Type Lookup'!$A:$F,4,FALSE()),"(not found)")</f>
        <v>n/a</v>
      </c>
      <c r="X112" s="51" t="str">
        <f aca="false">IFERROR(VLOOKUP($N112,'nCino | BigQuery Type Lookup'!$A:$F,5,FALSE()),"(not found)")</f>
        <v>n/a</v>
      </c>
      <c r="Y112" s="51" t="str">
        <f aca="false">IFERROR(VLOOKUP($N112,'nCino | BigQuery Type Lookup'!$A:$F,6,FALSE()),"(not found)")</f>
        <v>n/a</v>
      </c>
      <c r="Z112" s="0" t="str">
        <f aca="false">IFERROR(VLOOKUP('nCino | Field Mappings'!$A112,'nCino | Object Info'!$A:$H,7,FALSE()),"(not found)")</f>
        <v>rskcsp_ds_facility_curated</v>
      </c>
      <c r="AA112" s="0" t="str">
        <f aca="false">D112</f>
        <v>CCS_AmountPerEncashment__c</v>
      </c>
      <c r="AB112" s="51" t="str">
        <f aca="false">H112</f>
        <v>n/a</v>
      </c>
      <c r="AC112" s="51" t="str">
        <f aca="false">I112</f>
        <v>yes</v>
      </c>
      <c r="AD112" s="60" t="str">
        <f aca="false">V112</f>
        <v>INT64</v>
      </c>
      <c r="AE112" s="51" t="str">
        <f aca="false">W112</f>
        <v>n/a</v>
      </c>
      <c r="AF112" s="51" t="str">
        <f aca="false">X112</f>
        <v>n/a</v>
      </c>
      <c r="AG112" s="51" t="str">
        <f aca="false">Y112</f>
        <v>n/a</v>
      </c>
      <c r="AH112" s="0" t="str">
        <f aca="false">IFERROR(VLOOKUP('nCino | Field Mappings'!$A112,'nCino | Object Info'!$A:$H,8,FALSE()),"(not found)")</f>
        <v>facility</v>
      </c>
      <c r="AI112" s="0" t="str">
        <f aca="false">IF(D112="","",IF(D112="CCS_Step_Frequency__c",SUBSTITUTE(LOWER(D112),"__c",""),_xlfn.IFNA(SUBSTITUTE(SUBSTITUTE(SUBSTITUTE(SUBSTITUTE(D112,"LLC_BI__",""),"CCS_",""),"__c",""),"cm_",""),D112)))</f>
        <v>AmountPerEncashment</v>
      </c>
      <c r="AJ112" s="51" t="str">
        <f aca="false">H112</f>
        <v>n/a</v>
      </c>
      <c r="AK112" s="51" t="str">
        <f aca="false">AC112</f>
        <v>yes</v>
      </c>
      <c r="AL112" s="60" t="str">
        <f aca="false">V112</f>
        <v>INT64</v>
      </c>
      <c r="AM112" s="51" t="str">
        <f aca="false">W112</f>
        <v>n/a</v>
      </c>
      <c r="AN112" s="51" t="str">
        <f aca="false">X112</f>
        <v>n/a</v>
      </c>
      <c r="AO112" s="51" t="str">
        <f aca="false">Y112</f>
        <v>n/a</v>
      </c>
      <c r="AP112" s="51" t="str">
        <f aca="false">IF(AL112="ARRAY", "CHECK MAX ELEMENTS", "n/a")</f>
        <v>n/a</v>
      </c>
    </row>
    <row r="113" customFormat="false" ht="14.25" hidden="false" customHeight="false" outlineLevel="0" collapsed="false">
      <c r="A113" s="61" t="s">
        <v>49</v>
      </c>
      <c r="B113" s="61" t="s">
        <v>374</v>
      </c>
      <c r="C113" s="61" t="s">
        <v>402</v>
      </c>
      <c r="D113" s="61" t="s">
        <v>403</v>
      </c>
      <c r="E113" s="61" t="s">
        <v>404</v>
      </c>
      <c r="F113" s="60" t="str">
        <f aca="false">IF(OR(ISERROR(VLOOKUP($C113,'DMW | F&amp;L Fields'!$L:$M, 1, FALSE())),IFERROR(INDEX('DMW | F&amp;L Fields'!$C:$C,MATCH($C113,'DMW | F&amp;L Fields'!$L:$L, 0)), "Y") ="Y"),"No", "Yes")</f>
        <v>Yes</v>
      </c>
      <c r="G113" s="61" t="s">
        <v>405</v>
      </c>
      <c r="H113" s="60" t="str">
        <f aca="false">IF(J113="Id", "Primary", IF(LEFT(J113, 9) ="reference", "Foreign", "n/a"))</f>
        <v>n/a</v>
      </c>
      <c r="I113" s="74" t="s">
        <v>97</v>
      </c>
      <c r="J113" s="61" t="s">
        <v>128</v>
      </c>
      <c r="K113" s="60" t="n">
        <v>0</v>
      </c>
      <c r="L113" s="60" t="n">
        <v>16</v>
      </c>
      <c r="M113" s="60" t="n">
        <v>2</v>
      </c>
      <c r="N113" s="60" t="str">
        <f aca="false">_xlfn.CONCAT(J113,"|",K113,"|",L113,"|",M113)</f>
        <v>currency|0|16|2</v>
      </c>
      <c r="O113" s="0" t="str">
        <f aca="false">IFERROR(VLOOKUP('nCino | Field Mappings'!$A113,'nCino | Object Info'!$A:$H,5,FALSE()),"(not found)")</f>
        <v>rskcsp_ds_facility</v>
      </c>
      <c r="P113" s="0" t="str">
        <f aca="false">D113</f>
        <v>CCS_Annual_Repayment__c</v>
      </c>
      <c r="Q113" s="51" t="n">
        <f aca="false">IFERROR(VLOOKUP($N113,'nCino | BigQuery Type Lookup'!$A:$F,2,FALSE()),"(not found)")</f>
        <v>19</v>
      </c>
      <c r="R113" s="0" t="str">
        <f aca="false">IFERROR(VLOOKUP('nCino | Field Mappings'!$A113,'nCino | Object Info'!$A:$H,6,FALSE()),"(not found)")</f>
        <v>rskcsp_ds_facility_staging</v>
      </c>
      <c r="S113" s="0" t="str">
        <f aca="false">D113</f>
        <v>CCS_Annual_Repayment__c</v>
      </c>
      <c r="T113" s="51" t="str">
        <f aca="false">H113</f>
        <v>n/a</v>
      </c>
      <c r="U113" s="51" t="str">
        <f aca="false">IF($T113="Primary", "yes", "no")</f>
        <v>no</v>
      </c>
      <c r="V113" s="60" t="str">
        <f aca="false">IFERROR(VLOOKUP($N113,'nCino | BigQuery Type Lookup'!$A:$F,3,FALSE()),"(not found)")</f>
        <v>NUMERIC</v>
      </c>
      <c r="W113" s="51" t="str">
        <f aca="false">IFERROR(VLOOKUP($N113,'nCino | BigQuery Type Lookup'!$A:$F,4,FALSE()),"(not found)")</f>
        <v>n/a</v>
      </c>
      <c r="X113" s="51" t="n">
        <f aca="false">IFERROR(VLOOKUP($N113,'nCino | BigQuery Type Lookup'!$A:$F,5,FALSE()),"(not found)")</f>
        <v>16</v>
      </c>
      <c r="Y113" s="51" t="n">
        <f aca="false">IFERROR(VLOOKUP($N113,'nCino | BigQuery Type Lookup'!$A:$F,6,FALSE()),"(not found)")</f>
        <v>2</v>
      </c>
      <c r="Z113" s="0" t="str">
        <f aca="false">IFERROR(VLOOKUP('nCino | Field Mappings'!$A113,'nCino | Object Info'!$A:$H,7,FALSE()),"(not found)")</f>
        <v>rskcsp_ds_facility_curated</v>
      </c>
      <c r="AA113" s="0" t="str">
        <f aca="false">D113</f>
        <v>CCS_Annual_Repayment__c</v>
      </c>
      <c r="AB113" s="51" t="str">
        <f aca="false">H113</f>
        <v>n/a</v>
      </c>
      <c r="AC113" s="51" t="str">
        <f aca="false">I113</f>
        <v>yes</v>
      </c>
      <c r="AD113" s="60" t="str">
        <f aca="false">V113</f>
        <v>NUMERIC</v>
      </c>
      <c r="AE113" s="51" t="str">
        <f aca="false">W113</f>
        <v>n/a</v>
      </c>
      <c r="AF113" s="51" t="n">
        <f aca="false">X113</f>
        <v>16</v>
      </c>
      <c r="AG113" s="51" t="n">
        <f aca="false">Y113</f>
        <v>2</v>
      </c>
      <c r="AH113" s="0" t="str">
        <f aca="false">IFERROR(VLOOKUP('nCino | Field Mappings'!$A113,'nCino | Object Info'!$A:$H,8,FALSE()),"(not found)")</f>
        <v>facility</v>
      </c>
      <c r="AI113" s="0" t="str">
        <f aca="false">IF(D113="","",IF(D113="CCS_Step_Frequency__c",SUBSTITUTE(LOWER(D113),"__c",""),_xlfn.IFNA(SUBSTITUTE(SUBSTITUTE(SUBSTITUTE(SUBSTITUTE(D113,"LLC_BI__",""),"CCS_",""),"__c",""),"cm_",""),D113)))</f>
        <v>Annual_Repayment</v>
      </c>
      <c r="AJ113" s="51" t="str">
        <f aca="false">H113</f>
        <v>n/a</v>
      </c>
      <c r="AK113" s="51" t="str">
        <f aca="false">AC113</f>
        <v>yes</v>
      </c>
      <c r="AL113" s="60" t="str">
        <f aca="false">V113</f>
        <v>NUMERIC</v>
      </c>
      <c r="AM113" s="51" t="str">
        <f aca="false">W113</f>
        <v>n/a</v>
      </c>
      <c r="AN113" s="51" t="n">
        <f aca="false">X113</f>
        <v>16</v>
      </c>
      <c r="AO113" s="51" t="n">
        <f aca="false">Y113</f>
        <v>2</v>
      </c>
      <c r="AP113" s="51" t="str">
        <f aca="false">IF(AL113="ARRAY", "CHECK MAX ELEMENTS", "n/a")</f>
        <v>n/a</v>
      </c>
    </row>
    <row r="114" customFormat="false" ht="14.25" hidden="false" customHeight="false" outlineLevel="0" collapsed="false">
      <c r="A114" s="61" t="s">
        <v>49</v>
      </c>
      <c r="B114" s="61" t="s">
        <v>374</v>
      </c>
      <c r="C114" s="61" t="s">
        <v>406</v>
      </c>
      <c r="D114" s="61" t="s">
        <v>407</v>
      </c>
      <c r="E114" s="61" t="s">
        <v>408</v>
      </c>
      <c r="F114" s="60" t="str">
        <f aca="false">IF(OR(ISERROR(VLOOKUP($C114,'DMW | F&amp;L Fields'!$L:$M, 1, FALSE())),IFERROR(INDEX('DMW | F&amp;L Fields'!$C:$C,MATCH($C114,'DMW | F&amp;L Fields'!$L:$L, 0)), "Y") ="Y"),"No", "Yes")</f>
        <v>Yes</v>
      </c>
      <c r="G114" s="61" t="s">
        <v>405</v>
      </c>
      <c r="H114" s="60" t="str">
        <f aca="false">IF(J114="Id", "Primary", IF(LEFT(J114, 9) ="reference", "Foreign", "n/a"))</f>
        <v>n/a</v>
      </c>
      <c r="I114" s="74" t="s">
        <v>97</v>
      </c>
      <c r="J114" s="61" t="s">
        <v>128</v>
      </c>
      <c r="K114" s="60" t="n">
        <v>0</v>
      </c>
      <c r="L114" s="60" t="n">
        <v>16</v>
      </c>
      <c r="M114" s="60" t="n">
        <v>2</v>
      </c>
      <c r="N114" s="60" t="str">
        <f aca="false">_xlfn.CONCAT(J114,"|",K114,"|",L114,"|",M114)</f>
        <v>currency|0|16|2</v>
      </c>
      <c r="O114" s="0" t="str">
        <f aca="false">IFERROR(VLOOKUP('nCino | Field Mappings'!$A114,'nCino | Object Info'!$A:$H,5,FALSE()),"(not found)")</f>
        <v>rskcsp_ds_facility</v>
      </c>
      <c r="P114" s="0" t="str">
        <f aca="false">D114</f>
        <v>CCS_Annual_Repayment_Stressed__c</v>
      </c>
      <c r="Q114" s="51" t="n">
        <f aca="false">IFERROR(VLOOKUP($N114,'nCino | BigQuery Type Lookup'!$A:$F,2,FALSE()),"(not found)")</f>
        <v>19</v>
      </c>
      <c r="R114" s="0" t="str">
        <f aca="false">IFERROR(VLOOKUP('nCino | Field Mappings'!$A114,'nCino | Object Info'!$A:$H,6,FALSE()),"(not found)")</f>
        <v>rskcsp_ds_facility_staging</v>
      </c>
      <c r="S114" s="0" t="str">
        <f aca="false">D114</f>
        <v>CCS_Annual_Repayment_Stressed__c</v>
      </c>
      <c r="T114" s="51" t="str">
        <f aca="false">H114</f>
        <v>n/a</v>
      </c>
      <c r="U114" s="51" t="str">
        <f aca="false">IF($T114="Primary", "yes", "no")</f>
        <v>no</v>
      </c>
      <c r="V114" s="60" t="str">
        <f aca="false">IFERROR(VLOOKUP($N114,'nCino | BigQuery Type Lookup'!$A:$F,3,FALSE()),"(not found)")</f>
        <v>NUMERIC</v>
      </c>
      <c r="W114" s="51" t="str">
        <f aca="false">IFERROR(VLOOKUP($N114,'nCino | BigQuery Type Lookup'!$A:$F,4,FALSE()),"(not found)")</f>
        <v>n/a</v>
      </c>
      <c r="X114" s="51" t="n">
        <f aca="false">IFERROR(VLOOKUP($N114,'nCino | BigQuery Type Lookup'!$A:$F,5,FALSE()),"(not found)")</f>
        <v>16</v>
      </c>
      <c r="Y114" s="51" t="n">
        <f aca="false">IFERROR(VLOOKUP($N114,'nCino | BigQuery Type Lookup'!$A:$F,6,FALSE()),"(not found)")</f>
        <v>2</v>
      </c>
      <c r="Z114" s="0" t="str">
        <f aca="false">IFERROR(VLOOKUP('nCino | Field Mappings'!$A114,'nCino | Object Info'!$A:$H,7,FALSE()),"(not found)")</f>
        <v>rskcsp_ds_facility_curated</v>
      </c>
      <c r="AA114" s="0" t="str">
        <f aca="false">D114</f>
        <v>CCS_Annual_Repayment_Stressed__c</v>
      </c>
      <c r="AB114" s="51" t="str">
        <f aca="false">H114</f>
        <v>n/a</v>
      </c>
      <c r="AC114" s="51" t="str">
        <f aca="false">I114</f>
        <v>yes</v>
      </c>
      <c r="AD114" s="60" t="str">
        <f aca="false">V114</f>
        <v>NUMERIC</v>
      </c>
      <c r="AE114" s="51" t="str">
        <f aca="false">W114</f>
        <v>n/a</v>
      </c>
      <c r="AF114" s="51" t="n">
        <f aca="false">X114</f>
        <v>16</v>
      </c>
      <c r="AG114" s="51" t="n">
        <f aca="false">Y114</f>
        <v>2</v>
      </c>
      <c r="AH114" s="0" t="str">
        <f aca="false">IFERROR(VLOOKUP('nCino | Field Mappings'!$A114,'nCino | Object Info'!$A:$H,8,FALSE()),"(not found)")</f>
        <v>facility</v>
      </c>
      <c r="AI114" s="0" t="str">
        <f aca="false">IF(D114="","",IF(D114="CCS_Step_Frequency__c",SUBSTITUTE(LOWER(D114),"__c",""),_xlfn.IFNA(SUBSTITUTE(SUBSTITUTE(SUBSTITUTE(SUBSTITUTE(D114,"LLC_BI__",""),"CCS_",""),"__c",""),"cm_",""),D114)))</f>
        <v>Annual_Repayment_Stressed</v>
      </c>
      <c r="AJ114" s="51" t="str">
        <f aca="false">H114</f>
        <v>n/a</v>
      </c>
      <c r="AK114" s="51" t="str">
        <f aca="false">AC114</f>
        <v>yes</v>
      </c>
      <c r="AL114" s="60" t="str">
        <f aca="false">V114</f>
        <v>NUMERIC</v>
      </c>
      <c r="AM114" s="51" t="str">
        <f aca="false">W114</f>
        <v>n/a</v>
      </c>
      <c r="AN114" s="51" t="n">
        <f aca="false">X114</f>
        <v>16</v>
      </c>
      <c r="AO114" s="51" t="n">
        <f aca="false">Y114</f>
        <v>2</v>
      </c>
      <c r="AP114" s="51" t="str">
        <f aca="false">IF(AL114="ARRAY", "CHECK MAX ELEMENTS", "n/a")</f>
        <v>n/a</v>
      </c>
    </row>
    <row r="115" customFormat="false" ht="14.25" hidden="false" customHeight="false" outlineLevel="0" collapsed="false">
      <c r="A115" s="61" t="s">
        <v>49</v>
      </c>
      <c r="B115" s="61" t="s">
        <v>374</v>
      </c>
      <c r="C115" s="61" t="s">
        <v>409</v>
      </c>
      <c r="D115" s="61" t="s">
        <v>410</v>
      </c>
      <c r="E115" s="61" t="s">
        <v>411</v>
      </c>
      <c r="F115" s="60" t="str">
        <f aca="false">IF(OR(ISERROR(VLOOKUP($C115,'DMW | F&amp;L Fields'!$L:$M, 1, FALSE())),IFERROR(INDEX('DMW | F&amp;L Fields'!$C:$C,MATCH($C115,'DMW | F&amp;L Fields'!$L:$L, 0)), "Y") ="Y"),"No", "Yes")</f>
        <v>Yes</v>
      </c>
      <c r="G115" s="61" t="str">
        <f aca="false">IFERROR(VLOOKUP($C115,'DMW | F&amp;L Fields'!$L:$M, 2, FALSE()),"(not found)")</f>
        <v>Indicates whether the user would like to apply a Capital Repayment Holiday to the Loan.</v>
      </c>
      <c r="H115" s="60" t="str">
        <f aca="false">IF(J115="Id", "Primary", IF(LEFT(J115, 9) ="reference", "Foreign", "n/a"))</f>
        <v>n/a</v>
      </c>
      <c r="I115" s="74" t="s">
        <v>97</v>
      </c>
      <c r="J115" s="61" t="s">
        <v>119</v>
      </c>
      <c r="K115" s="60" t="n">
        <v>255</v>
      </c>
      <c r="L115" s="60" t="n">
        <v>0</v>
      </c>
      <c r="M115" s="60" t="n">
        <v>0</v>
      </c>
      <c r="N115" s="60" t="str">
        <f aca="false">_xlfn.CONCAT(J115,"|",K115,"|",L115,"|",M115)</f>
        <v>picklist|255|0|0</v>
      </c>
      <c r="O115" s="0" t="str">
        <f aca="false">IFERROR(VLOOKUP('nCino | Field Mappings'!$A115,'nCino | Object Info'!$A:$H,5,FALSE()),"(not found)")</f>
        <v>rskcsp_ds_facility</v>
      </c>
      <c r="P115" s="0" t="str">
        <f aca="false">D115</f>
        <v>CCS_Apply_CRH__c</v>
      </c>
      <c r="Q115" s="51" t="n">
        <f aca="false">IFERROR(VLOOKUP($N115,'nCino | BigQuery Type Lookup'!$A:$F,2,FALSE()),"(not found)")</f>
        <v>255</v>
      </c>
      <c r="R115" s="0" t="str">
        <f aca="false">IFERROR(VLOOKUP('nCino | Field Mappings'!$A115,'nCino | Object Info'!$A:$H,6,FALSE()),"(not found)")</f>
        <v>rskcsp_ds_facility_staging</v>
      </c>
      <c r="S115" s="0" t="str">
        <f aca="false">D115</f>
        <v>CCS_Apply_CRH__c</v>
      </c>
      <c r="T115" s="51" t="str">
        <f aca="false">H115</f>
        <v>n/a</v>
      </c>
      <c r="U115" s="51" t="str">
        <f aca="false">IF($T115="Primary", "yes", "no")</f>
        <v>no</v>
      </c>
      <c r="V115" s="60" t="str">
        <f aca="false">IFERROR(VLOOKUP($N115,'nCino | BigQuery Type Lookup'!$A:$F,3,FALSE()),"(not found)")</f>
        <v>STRING</v>
      </c>
      <c r="W115" s="51" t="n">
        <f aca="false">IFERROR(VLOOKUP($N115,'nCino | BigQuery Type Lookup'!$A:$F,4,FALSE()),"(not found)")</f>
        <v>255</v>
      </c>
      <c r="X115" s="51" t="str">
        <f aca="false">IFERROR(VLOOKUP($N115,'nCino | BigQuery Type Lookup'!$A:$F,5,FALSE()),"(not found)")</f>
        <v>n/a</v>
      </c>
      <c r="Y115" s="51" t="str">
        <f aca="false">IFERROR(VLOOKUP($N115,'nCino | BigQuery Type Lookup'!$A:$F,6,FALSE()),"(not found)")</f>
        <v>n/a</v>
      </c>
      <c r="Z115" s="0" t="str">
        <f aca="false">IFERROR(VLOOKUP('nCino | Field Mappings'!$A115,'nCino | Object Info'!$A:$H,7,FALSE()),"(not found)")</f>
        <v>rskcsp_ds_facility_curated</v>
      </c>
      <c r="AA115" s="0" t="str">
        <f aca="false">D115</f>
        <v>CCS_Apply_CRH__c</v>
      </c>
      <c r="AB115" s="51" t="str">
        <f aca="false">H115</f>
        <v>n/a</v>
      </c>
      <c r="AC115" s="51" t="str">
        <f aca="false">I115</f>
        <v>yes</v>
      </c>
      <c r="AD115" s="60" t="str">
        <f aca="false">V115</f>
        <v>STRING</v>
      </c>
      <c r="AE115" s="51" t="n">
        <f aca="false">W115</f>
        <v>255</v>
      </c>
      <c r="AF115" s="51" t="str">
        <f aca="false">X115</f>
        <v>n/a</v>
      </c>
      <c r="AG115" s="51" t="str">
        <f aca="false">Y115</f>
        <v>n/a</v>
      </c>
      <c r="AH115" s="0" t="str">
        <f aca="false">IFERROR(VLOOKUP('nCino | Field Mappings'!$A115,'nCino | Object Info'!$A:$H,8,FALSE()),"(not found)")</f>
        <v>facility</v>
      </c>
      <c r="AI115" s="0" t="str">
        <f aca="false">IF(D115="","",IF(D115="CCS_Step_Frequency__c",SUBSTITUTE(LOWER(D115),"__c",""),_xlfn.IFNA(SUBSTITUTE(SUBSTITUTE(SUBSTITUTE(SUBSTITUTE(D115,"LLC_BI__",""),"CCS_",""),"__c",""),"cm_",""),D115)))</f>
        <v>Apply_CRH</v>
      </c>
      <c r="AJ115" s="51" t="str">
        <f aca="false">H115</f>
        <v>n/a</v>
      </c>
      <c r="AK115" s="51" t="str">
        <f aca="false">AC115</f>
        <v>yes</v>
      </c>
      <c r="AL115" s="60" t="str">
        <f aca="false">V115</f>
        <v>STRING</v>
      </c>
      <c r="AM115" s="51" t="n">
        <f aca="false">W115</f>
        <v>255</v>
      </c>
      <c r="AN115" s="51" t="str">
        <f aca="false">X115</f>
        <v>n/a</v>
      </c>
      <c r="AO115" s="51" t="str">
        <f aca="false">Y115</f>
        <v>n/a</v>
      </c>
      <c r="AP115" s="51" t="str">
        <f aca="false">IF(AL115="ARRAY", "CHECK MAX ELEMENTS", "n/a")</f>
        <v>n/a</v>
      </c>
    </row>
    <row r="116" customFormat="false" ht="14.25" hidden="false" customHeight="false" outlineLevel="0" collapsed="false">
      <c r="A116" s="61" t="s">
        <v>49</v>
      </c>
      <c r="B116" s="61" t="s">
        <v>374</v>
      </c>
      <c r="C116" s="61" t="s">
        <v>412</v>
      </c>
      <c r="D116" s="61" t="s">
        <v>413</v>
      </c>
      <c r="E116" s="61" t="s">
        <v>414</v>
      </c>
      <c r="F116" s="60" t="str">
        <f aca="false">IF(OR(ISERROR(VLOOKUP($C116,'DMW | F&amp;L Fields'!$L:$M, 1, FALSE())),IFERROR(INDEX('DMW | F&amp;L Fields'!$C:$C,MATCH($C116,'DMW | F&amp;L Fields'!$L:$L, 0)), "Y") ="Y"),"No", "Yes")</f>
        <v>Yes</v>
      </c>
      <c r="G116" s="61" t="str">
        <f aca="false">IFERROR(VLOOKUP($C116,'DMW | F&amp;L Fields'!$L:$M, 2, FALSE()),"(not found)")</f>
        <v>Indicates whether the user would like to apply a Tranche Drawdown to the Loan.</v>
      </c>
      <c r="H116" s="60" t="str">
        <f aca="false">IF(J116="Id", "Primary", IF(LEFT(J116, 9) ="reference", "Foreign", "n/a"))</f>
        <v>n/a</v>
      </c>
      <c r="I116" s="74" t="s">
        <v>97</v>
      </c>
      <c r="J116" s="61" t="s">
        <v>119</v>
      </c>
      <c r="K116" s="60" t="n">
        <v>255</v>
      </c>
      <c r="L116" s="60" t="n">
        <v>0</v>
      </c>
      <c r="M116" s="60" t="n">
        <v>0</v>
      </c>
      <c r="N116" s="60" t="str">
        <f aca="false">_xlfn.CONCAT(J116,"|",K116,"|",L116,"|",M116)</f>
        <v>picklist|255|0|0</v>
      </c>
      <c r="O116" s="0" t="str">
        <f aca="false">IFERROR(VLOOKUP('nCino | Field Mappings'!$A116,'nCino | Object Info'!$A:$H,5,FALSE()),"(not found)")</f>
        <v>rskcsp_ds_facility</v>
      </c>
      <c r="P116" s="0" t="str">
        <f aca="false">D116</f>
        <v>CCS_Apply_Tranche_Drawdown__c</v>
      </c>
      <c r="Q116" s="51" t="n">
        <f aca="false">IFERROR(VLOOKUP($N116,'nCino | BigQuery Type Lookup'!$A:$F,2,FALSE()),"(not found)")</f>
        <v>255</v>
      </c>
      <c r="R116" s="0" t="str">
        <f aca="false">IFERROR(VLOOKUP('nCino | Field Mappings'!$A116,'nCino | Object Info'!$A:$H,6,FALSE()),"(not found)")</f>
        <v>rskcsp_ds_facility_staging</v>
      </c>
      <c r="S116" s="0" t="str">
        <f aca="false">D116</f>
        <v>CCS_Apply_Tranche_Drawdown__c</v>
      </c>
      <c r="T116" s="51" t="str">
        <f aca="false">H116</f>
        <v>n/a</v>
      </c>
      <c r="U116" s="51" t="str">
        <f aca="false">IF($T116="Primary", "yes", "no")</f>
        <v>no</v>
      </c>
      <c r="V116" s="60" t="str">
        <f aca="false">IFERROR(VLOOKUP($N116,'nCino | BigQuery Type Lookup'!$A:$F,3,FALSE()),"(not found)")</f>
        <v>STRING</v>
      </c>
      <c r="W116" s="51" t="n">
        <f aca="false">IFERROR(VLOOKUP($N116,'nCino | BigQuery Type Lookup'!$A:$F,4,FALSE()),"(not found)")</f>
        <v>255</v>
      </c>
      <c r="X116" s="51" t="str">
        <f aca="false">IFERROR(VLOOKUP($N116,'nCino | BigQuery Type Lookup'!$A:$F,5,FALSE()),"(not found)")</f>
        <v>n/a</v>
      </c>
      <c r="Y116" s="51" t="str">
        <f aca="false">IFERROR(VLOOKUP($N116,'nCino | BigQuery Type Lookup'!$A:$F,6,FALSE()),"(not found)")</f>
        <v>n/a</v>
      </c>
      <c r="Z116" s="0" t="str">
        <f aca="false">IFERROR(VLOOKUP('nCino | Field Mappings'!$A116,'nCino | Object Info'!$A:$H,7,FALSE()),"(not found)")</f>
        <v>rskcsp_ds_facility_curated</v>
      </c>
      <c r="AA116" s="0" t="str">
        <f aca="false">D116</f>
        <v>CCS_Apply_Tranche_Drawdown__c</v>
      </c>
      <c r="AB116" s="51" t="str">
        <f aca="false">H116</f>
        <v>n/a</v>
      </c>
      <c r="AC116" s="51" t="str">
        <f aca="false">I116</f>
        <v>yes</v>
      </c>
      <c r="AD116" s="60" t="str">
        <f aca="false">V116</f>
        <v>STRING</v>
      </c>
      <c r="AE116" s="51" t="n">
        <f aca="false">W116</f>
        <v>255</v>
      </c>
      <c r="AF116" s="51" t="str">
        <f aca="false">X116</f>
        <v>n/a</v>
      </c>
      <c r="AG116" s="51" t="str">
        <f aca="false">Y116</f>
        <v>n/a</v>
      </c>
      <c r="AH116" s="0" t="str">
        <f aca="false">IFERROR(VLOOKUP('nCino | Field Mappings'!$A116,'nCino | Object Info'!$A:$H,8,FALSE()),"(not found)")</f>
        <v>facility</v>
      </c>
      <c r="AI116" s="0" t="str">
        <f aca="false">IF(D116="","",IF(D116="CCS_Step_Frequency__c",SUBSTITUTE(LOWER(D116),"__c",""),_xlfn.IFNA(SUBSTITUTE(SUBSTITUTE(SUBSTITUTE(SUBSTITUTE(D116,"LLC_BI__",""),"CCS_",""),"__c",""),"cm_",""),D116)))</f>
        <v>Apply_Tranche_Drawdown</v>
      </c>
      <c r="AJ116" s="51" t="str">
        <f aca="false">H116</f>
        <v>n/a</v>
      </c>
      <c r="AK116" s="51" t="str">
        <f aca="false">AC116</f>
        <v>yes</v>
      </c>
      <c r="AL116" s="60" t="str">
        <f aca="false">V116</f>
        <v>STRING</v>
      </c>
      <c r="AM116" s="51" t="n">
        <f aca="false">W116</f>
        <v>255</v>
      </c>
      <c r="AN116" s="51" t="str">
        <f aca="false">X116</f>
        <v>n/a</v>
      </c>
      <c r="AO116" s="51" t="str">
        <f aca="false">Y116</f>
        <v>n/a</v>
      </c>
      <c r="AP116" s="51" t="str">
        <f aca="false">IF(AL116="ARRAY", "CHECK MAX ELEMENTS", "n/a")</f>
        <v>n/a</v>
      </c>
    </row>
    <row r="117" customFormat="false" ht="14.25" hidden="false" customHeight="false" outlineLevel="0" collapsed="false">
      <c r="A117" s="61" t="s">
        <v>49</v>
      </c>
      <c r="B117" s="61" t="s">
        <v>374</v>
      </c>
      <c r="C117" s="61" t="s">
        <v>415</v>
      </c>
      <c r="D117" s="61" t="s">
        <v>416</v>
      </c>
      <c r="E117" s="61" t="s">
        <v>417</v>
      </c>
      <c r="F117" s="60" t="str">
        <f aca="false">IF(OR(ISERROR(VLOOKUP($C117,'DMW | F&amp;L Fields'!$L:$M, 1, FALSE())),IFERROR(INDEX('DMW | F&amp;L Fields'!$C:$C,MATCH($C117,'DMW | F&amp;L Fields'!$L:$L, 0)), "Y") ="Y"),"No", "Yes")</f>
        <v>Yes</v>
      </c>
      <c r="G117" s="61" t="str">
        <f aca="false">IFERROR(VLOOKUP($C117,'DMW | F&amp;L Fields'!$L:$M, 2, FALSE()),"(not found)")</f>
        <v>CCTUC-4772 | The Approval Status of a Pricing Approval Request for an Overdraft.</v>
      </c>
      <c r="H117" s="60" t="str">
        <f aca="false">IF(J117="Id", "Primary", IF(LEFT(J117, 9) ="reference", "Foreign", "n/a"))</f>
        <v>n/a</v>
      </c>
      <c r="I117" s="74" t="s">
        <v>97</v>
      </c>
      <c r="J117" s="61" t="s">
        <v>119</v>
      </c>
      <c r="K117" s="60" t="n">
        <v>255</v>
      </c>
      <c r="L117" s="60" t="n">
        <v>0</v>
      </c>
      <c r="M117" s="60" t="n">
        <v>0</v>
      </c>
      <c r="N117" s="60" t="str">
        <f aca="false">_xlfn.CONCAT(J117,"|",K117,"|",L117,"|",M117)</f>
        <v>picklist|255|0|0</v>
      </c>
      <c r="O117" s="0" t="str">
        <f aca="false">IFERROR(VLOOKUP('nCino | Field Mappings'!$A117,'nCino | Object Info'!$A:$H,5,FALSE()),"(not found)")</f>
        <v>rskcsp_ds_facility</v>
      </c>
      <c r="P117" s="0" t="str">
        <f aca="false">D117</f>
        <v>CCS_Approval_Status__c</v>
      </c>
      <c r="Q117" s="51" t="n">
        <f aca="false">IFERROR(VLOOKUP($N117,'nCino | BigQuery Type Lookup'!$A:$F,2,FALSE()),"(not found)")</f>
        <v>255</v>
      </c>
      <c r="R117" s="0" t="str">
        <f aca="false">IFERROR(VLOOKUP('nCino | Field Mappings'!$A117,'nCino | Object Info'!$A:$H,6,FALSE()),"(not found)")</f>
        <v>rskcsp_ds_facility_staging</v>
      </c>
      <c r="S117" s="0" t="str">
        <f aca="false">D117</f>
        <v>CCS_Approval_Status__c</v>
      </c>
      <c r="T117" s="51" t="str">
        <f aca="false">H117</f>
        <v>n/a</v>
      </c>
      <c r="U117" s="51" t="str">
        <f aca="false">IF($T117="Primary", "yes", "no")</f>
        <v>no</v>
      </c>
      <c r="V117" s="60" t="str">
        <f aca="false">IFERROR(VLOOKUP($N117,'nCino | BigQuery Type Lookup'!$A:$F,3,FALSE()),"(not found)")</f>
        <v>STRING</v>
      </c>
      <c r="W117" s="51" t="n">
        <f aca="false">IFERROR(VLOOKUP($N117,'nCino | BigQuery Type Lookup'!$A:$F,4,FALSE()),"(not found)")</f>
        <v>255</v>
      </c>
      <c r="X117" s="51" t="str">
        <f aca="false">IFERROR(VLOOKUP($N117,'nCino | BigQuery Type Lookup'!$A:$F,5,FALSE()),"(not found)")</f>
        <v>n/a</v>
      </c>
      <c r="Y117" s="51" t="str">
        <f aca="false">IFERROR(VLOOKUP($N117,'nCino | BigQuery Type Lookup'!$A:$F,6,FALSE()),"(not found)")</f>
        <v>n/a</v>
      </c>
      <c r="Z117" s="0" t="str">
        <f aca="false">IFERROR(VLOOKUP('nCino | Field Mappings'!$A117,'nCino | Object Info'!$A:$H,7,FALSE()),"(not found)")</f>
        <v>rskcsp_ds_facility_curated</v>
      </c>
      <c r="AA117" s="0" t="str">
        <f aca="false">D117</f>
        <v>CCS_Approval_Status__c</v>
      </c>
      <c r="AB117" s="51" t="str">
        <f aca="false">H117</f>
        <v>n/a</v>
      </c>
      <c r="AC117" s="51" t="str">
        <f aca="false">I117</f>
        <v>yes</v>
      </c>
      <c r="AD117" s="60" t="str">
        <f aca="false">V117</f>
        <v>STRING</v>
      </c>
      <c r="AE117" s="51" t="n">
        <f aca="false">W117</f>
        <v>255</v>
      </c>
      <c r="AF117" s="51" t="str">
        <f aca="false">X117</f>
        <v>n/a</v>
      </c>
      <c r="AG117" s="51" t="str">
        <f aca="false">Y117</f>
        <v>n/a</v>
      </c>
      <c r="AH117" s="0" t="str">
        <f aca="false">IFERROR(VLOOKUP('nCino | Field Mappings'!$A117,'nCino | Object Info'!$A:$H,8,FALSE()),"(not found)")</f>
        <v>facility</v>
      </c>
      <c r="AI117" s="0" t="str">
        <f aca="false">IF(D117="","",IF(D117="CCS_Step_Frequency__c",SUBSTITUTE(LOWER(D117),"__c",""),_xlfn.IFNA(SUBSTITUTE(SUBSTITUTE(SUBSTITUTE(SUBSTITUTE(D117,"LLC_BI__",""),"CCS_",""),"__c",""),"cm_",""),D117)))</f>
        <v>Approval_Status</v>
      </c>
      <c r="AJ117" s="51" t="str">
        <f aca="false">H117</f>
        <v>n/a</v>
      </c>
      <c r="AK117" s="51" t="str">
        <f aca="false">AC117</f>
        <v>yes</v>
      </c>
      <c r="AL117" s="60" t="str">
        <f aca="false">V117</f>
        <v>STRING</v>
      </c>
      <c r="AM117" s="51" t="n">
        <f aca="false">W117</f>
        <v>255</v>
      </c>
      <c r="AN117" s="51" t="str">
        <f aca="false">X117</f>
        <v>n/a</v>
      </c>
      <c r="AO117" s="51" t="str">
        <f aca="false">Y117</f>
        <v>n/a</v>
      </c>
      <c r="AP117" s="51" t="str">
        <f aca="false">IF(AL117="ARRAY", "CHECK MAX ELEMENTS", "n/a")</f>
        <v>n/a</v>
      </c>
    </row>
    <row r="118" customFormat="false" ht="14.25" hidden="false" customHeight="false" outlineLevel="0" collapsed="false">
      <c r="A118" s="61" t="s">
        <v>49</v>
      </c>
      <c r="B118" s="61" t="s">
        <v>374</v>
      </c>
      <c r="C118" s="61" t="s">
        <v>418</v>
      </c>
      <c r="D118" s="61" t="s">
        <v>419</v>
      </c>
      <c r="E118" s="61" t="s">
        <v>420</v>
      </c>
      <c r="F118" s="60" t="str">
        <f aca="false">IF(OR(ISERROR(VLOOKUP($C118,'DMW | F&amp;L Fields'!$L:$M, 1, FALSE())),IFERROR(INDEX('DMW | F&amp;L Fields'!$C:$C,MATCH($C118,'DMW | F&amp;L Fields'!$L:$L, 0)), "Y") ="Y"),"No", "Yes")</f>
        <v>Yes</v>
      </c>
      <c r="G118" s="61" t="str">
        <f aca="false">IFERROR(VLOOKUP($C118,'DMW | F&amp;L Fields'!$L:$M, 2, FALSE()),"(not found)")</f>
        <v>CCTUC-3049 || The annual percentage rate of a pricing option.</v>
      </c>
      <c r="H118" s="60" t="str">
        <f aca="false">IF(J118="Id", "Primary", IF(LEFT(J118, 9) ="reference", "Foreign", "n/a"))</f>
        <v>n/a</v>
      </c>
      <c r="I118" s="74" t="s">
        <v>97</v>
      </c>
      <c r="J118" s="61" t="s">
        <v>342</v>
      </c>
      <c r="K118" s="60" t="n">
        <v>0</v>
      </c>
      <c r="L118" s="60" t="n">
        <v>18</v>
      </c>
      <c r="M118" s="60" t="n">
        <v>2</v>
      </c>
      <c r="N118" s="60" t="str">
        <f aca="false">_xlfn.CONCAT(J118,"|",K118,"|",L118,"|",M118)</f>
        <v>percent|0|18|2</v>
      </c>
      <c r="O118" s="0" t="str">
        <f aca="false">IFERROR(VLOOKUP('nCino | Field Mappings'!$A118,'nCino | Object Info'!$A:$H,5,FALSE()),"(not found)")</f>
        <v>rskcsp_ds_facility</v>
      </c>
      <c r="P118" s="0" t="str">
        <f aca="false">D118</f>
        <v>CCS_APR__c</v>
      </c>
      <c r="Q118" s="51" t="n">
        <f aca="false">IFERROR(VLOOKUP($N118,'nCino | BigQuery Type Lookup'!$A:$F,2,FALSE()),"(not found)")</f>
        <v>21</v>
      </c>
      <c r="R118" s="0" t="str">
        <f aca="false">IFERROR(VLOOKUP('nCino | Field Mappings'!$A118,'nCino | Object Info'!$A:$H,6,FALSE()),"(not found)")</f>
        <v>rskcsp_ds_facility_staging</v>
      </c>
      <c r="S118" s="0" t="str">
        <f aca="false">D118</f>
        <v>CCS_APR__c</v>
      </c>
      <c r="T118" s="51" t="str">
        <f aca="false">H118</f>
        <v>n/a</v>
      </c>
      <c r="U118" s="51" t="str">
        <f aca="false">IF($T118="Primary", "yes", "no")</f>
        <v>no</v>
      </c>
      <c r="V118" s="60" t="str">
        <f aca="false">IFERROR(VLOOKUP($N118,'nCino | BigQuery Type Lookup'!$A:$F,3,FALSE()),"(not found)")</f>
        <v>NUMERIC</v>
      </c>
      <c r="W118" s="51" t="str">
        <f aca="false">IFERROR(VLOOKUP($N118,'nCino | BigQuery Type Lookup'!$A:$F,4,FALSE()),"(not found)")</f>
        <v>n/a</v>
      </c>
      <c r="X118" s="51" t="n">
        <f aca="false">IFERROR(VLOOKUP($N118,'nCino | BigQuery Type Lookup'!$A:$F,5,FALSE()),"(not found)")</f>
        <v>18</v>
      </c>
      <c r="Y118" s="51" t="n">
        <f aca="false">IFERROR(VLOOKUP($N118,'nCino | BigQuery Type Lookup'!$A:$F,6,FALSE()),"(not found)")</f>
        <v>2</v>
      </c>
      <c r="Z118" s="0" t="str">
        <f aca="false">IFERROR(VLOOKUP('nCino | Field Mappings'!$A118,'nCino | Object Info'!$A:$H,7,FALSE()),"(not found)")</f>
        <v>rskcsp_ds_facility_curated</v>
      </c>
      <c r="AA118" s="0" t="str">
        <f aca="false">D118</f>
        <v>CCS_APR__c</v>
      </c>
      <c r="AB118" s="51" t="str">
        <f aca="false">H118</f>
        <v>n/a</v>
      </c>
      <c r="AC118" s="51" t="str">
        <f aca="false">I118</f>
        <v>yes</v>
      </c>
      <c r="AD118" s="60" t="str">
        <f aca="false">V118</f>
        <v>NUMERIC</v>
      </c>
      <c r="AE118" s="51" t="str">
        <f aca="false">W118</f>
        <v>n/a</v>
      </c>
      <c r="AF118" s="51" t="n">
        <f aca="false">X118</f>
        <v>18</v>
      </c>
      <c r="AG118" s="51" t="n">
        <f aca="false">Y118</f>
        <v>2</v>
      </c>
      <c r="AH118" s="0" t="str">
        <f aca="false">IFERROR(VLOOKUP('nCino | Field Mappings'!$A118,'nCino | Object Info'!$A:$H,8,FALSE()),"(not found)")</f>
        <v>facility</v>
      </c>
      <c r="AI118" s="0" t="str">
        <f aca="false">IF(D118="","",IF(D118="CCS_Step_Frequency__c",SUBSTITUTE(LOWER(D118),"__c",""),_xlfn.IFNA(SUBSTITUTE(SUBSTITUTE(SUBSTITUTE(SUBSTITUTE(D118,"LLC_BI__",""),"CCS_",""),"__c",""),"cm_",""),D118)))</f>
        <v>APR</v>
      </c>
      <c r="AJ118" s="51" t="str">
        <f aca="false">H118</f>
        <v>n/a</v>
      </c>
      <c r="AK118" s="51" t="str">
        <f aca="false">AC118</f>
        <v>yes</v>
      </c>
      <c r="AL118" s="60" t="str">
        <f aca="false">V118</f>
        <v>NUMERIC</v>
      </c>
      <c r="AM118" s="51" t="str">
        <f aca="false">W118</f>
        <v>n/a</v>
      </c>
      <c r="AN118" s="51" t="n">
        <f aca="false">X118</f>
        <v>18</v>
      </c>
      <c r="AO118" s="51" t="n">
        <f aca="false">Y118</f>
        <v>2</v>
      </c>
      <c r="AP118" s="51" t="str">
        <f aca="false">IF(AL118="ARRAY", "CHECK MAX ELEMENTS", "n/a")</f>
        <v>n/a</v>
      </c>
    </row>
    <row r="119" customFormat="false" ht="14.25" hidden="false" customHeight="false" outlineLevel="0" collapsed="false">
      <c r="A119" s="61" t="s">
        <v>49</v>
      </c>
      <c r="B119" s="61" t="s">
        <v>374</v>
      </c>
      <c r="C119" s="61" t="s">
        <v>421</v>
      </c>
      <c r="D119" s="61" t="s">
        <v>422</v>
      </c>
      <c r="E119" s="61" t="s">
        <v>423</v>
      </c>
      <c r="F119" s="60" t="str">
        <f aca="false">IF(OR(ISERROR(VLOOKUP($C119,'DMW | F&amp;L Fields'!$L:$M, 1, FALSE())),IFERROR(INDEX('DMW | F&amp;L Fields'!$C:$C,MATCH($C119,'DMW | F&amp;L Fields'!$L:$L, 0)), "Y") ="Y"),"No", "Yes")</f>
        <v>Yes</v>
      </c>
      <c r="G119" s="61" t="str">
        <f aca="false">IFERROR(VLOOKUP($C119,'DMW | F&amp;L Fields'!$L:$M, 2, FALSE()),"(not found)")</f>
        <v>CCTUC-4050 || The returned Base Rate for an Overdraft before a proposed decrease.</v>
      </c>
      <c r="H119" s="60" t="str">
        <f aca="false">IF(J119="Id", "Primary", IF(LEFT(J119, 9) ="reference", "Foreign", "n/a"))</f>
        <v>n/a</v>
      </c>
      <c r="I119" s="74" t="s">
        <v>97</v>
      </c>
      <c r="J119" s="61" t="s">
        <v>342</v>
      </c>
      <c r="K119" s="60" t="n">
        <v>0</v>
      </c>
      <c r="L119" s="60" t="n">
        <v>18</v>
      </c>
      <c r="M119" s="60" t="n">
        <v>2</v>
      </c>
      <c r="N119" s="60" t="str">
        <f aca="false">_xlfn.CONCAT(J119,"|",K119,"|",L119,"|",M119)</f>
        <v>percent|0|18|2</v>
      </c>
      <c r="O119" s="0" t="str">
        <f aca="false">IFERROR(VLOOKUP('nCino | Field Mappings'!$A119,'nCino | Object Info'!$A:$H,5,FALSE()),"(not found)")</f>
        <v>rskcsp_ds_facility</v>
      </c>
      <c r="P119" s="0" t="str">
        <f aca="false">D119</f>
        <v>CCS_Base_Rate__c</v>
      </c>
      <c r="Q119" s="51" t="n">
        <f aca="false">IFERROR(VLOOKUP($N119,'nCino | BigQuery Type Lookup'!$A:$F,2,FALSE()),"(not found)")</f>
        <v>21</v>
      </c>
      <c r="R119" s="0" t="str">
        <f aca="false">IFERROR(VLOOKUP('nCino | Field Mappings'!$A119,'nCino | Object Info'!$A:$H,6,FALSE()),"(not found)")</f>
        <v>rskcsp_ds_facility_staging</v>
      </c>
      <c r="S119" s="0" t="str">
        <f aca="false">D119</f>
        <v>CCS_Base_Rate__c</v>
      </c>
      <c r="T119" s="51" t="str">
        <f aca="false">H119</f>
        <v>n/a</v>
      </c>
      <c r="U119" s="51" t="str">
        <f aca="false">IF($T119="Primary", "yes", "no")</f>
        <v>no</v>
      </c>
      <c r="V119" s="60" t="str">
        <f aca="false">IFERROR(VLOOKUP($N119,'nCino | BigQuery Type Lookup'!$A:$F,3,FALSE()),"(not found)")</f>
        <v>NUMERIC</v>
      </c>
      <c r="W119" s="51" t="str">
        <f aca="false">IFERROR(VLOOKUP($N119,'nCino | BigQuery Type Lookup'!$A:$F,4,FALSE()),"(not found)")</f>
        <v>n/a</v>
      </c>
      <c r="X119" s="51" t="n">
        <f aca="false">IFERROR(VLOOKUP($N119,'nCino | BigQuery Type Lookup'!$A:$F,5,FALSE()),"(not found)")</f>
        <v>18</v>
      </c>
      <c r="Y119" s="51" t="n">
        <f aca="false">IFERROR(VLOOKUP($N119,'nCino | BigQuery Type Lookup'!$A:$F,6,FALSE()),"(not found)")</f>
        <v>2</v>
      </c>
      <c r="Z119" s="0" t="str">
        <f aca="false">IFERROR(VLOOKUP('nCino | Field Mappings'!$A119,'nCino | Object Info'!$A:$H,7,FALSE()),"(not found)")</f>
        <v>rskcsp_ds_facility_curated</v>
      </c>
      <c r="AA119" s="0" t="str">
        <f aca="false">D119</f>
        <v>CCS_Base_Rate__c</v>
      </c>
      <c r="AB119" s="51" t="str">
        <f aca="false">H119</f>
        <v>n/a</v>
      </c>
      <c r="AC119" s="51" t="str">
        <f aca="false">I119</f>
        <v>yes</v>
      </c>
      <c r="AD119" s="60" t="str">
        <f aca="false">V119</f>
        <v>NUMERIC</v>
      </c>
      <c r="AE119" s="51" t="str">
        <f aca="false">W119</f>
        <v>n/a</v>
      </c>
      <c r="AF119" s="51" t="n">
        <f aca="false">X119</f>
        <v>18</v>
      </c>
      <c r="AG119" s="51" t="n">
        <f aca="false">Y119</f>
        <v>2</v>
      </c>
      <c r="AH119" s="0" t="str">
        <f aca="false">IFERROR(VLOOKUP('nCino | Field Mappings'!$A119,'nCino | Object Info'!$A:$H,8,FALSE()),"(not found)")</f>
        <v>facility</v>
      </c>
      <c r="AI119" s="0" t="str">
        <f aca="false">IF(D119="","",IF(D119="CCS_Step_Frequency__c",SUBSTITUTE(LOWER(D119),"__c",""),_xlfn.IFNA(SUBSTITUTE(SUBSTITUTE(SUBSTITUTE(SUBSTITUTE(D119,"LLC_BI__",""),"CCS_",""),"__c",""),"cm_",""),D119)))</f>
        <v>Base_Rate</v>
      </c>
      <c r="AJ119" s="51" t="str">
        <f aca="false">H119</f>
        <v>n/a</v>
      </c>
      <c r="AK119" s="51" t="str">
        <f aca="false">AC119</f>
        <v>yes</v>
      </c>
      <c r="AL119" s="60" t="str">
        <f aca="false">V119</f>
        <v>NUMERIC</v>
      </c>
      <c r="AM119" s="51" t="str">
        <f aca="false">W119</f>
        <v>n/a</v>
      </c>
      <c r="AN119" s="51" t="n">
        <f aca="false">X119</f>
        <v>18</v>
      </c>
      <c r="AO119" s="51" t="n">
        <f aca="false">Y119</f>
        <v>2</v>
      </c>
      <c r="AP119" s="51" t="str">
        <f aca="false">IF(AL119="ARRAY", "CHECK MAX ELEMENTS", "n/a")</f>
        <v>n/a</v>
      </c>
    </row>
    <row r="120" customFormat="false" ht="14.25" hidden="false" customHeight="false" outlineLevel="0" collapsed="false">
      <c r="A120" s="61" t="s">
        <v>49</v>
      </c>
      <c r="B120" s="61" t="s">
        <v>374</v>
      </c>
      <c r="C120" s="61" t="s">
        <v>424</v>
      </c>
      <c r="D120" s="61" t="s">
        <v>425</v>
      </c>
      <c r="E120" s="61" t="s">
        <v>426</v>
      </c>
      <c r="F120" s="60" t="str">
        <f aca="false">IF(OR(ISERROR(VLOOKUP($C120,'DMW | F&amp;L Fields'!$L:$M, 1, FALSE())),IFERROR(INDEX('DMW | F&amp;L Fields'!$C:$C,MATCH($C120,'DMW | F&amp;L Fields'!$L:$L, 0)), "Y") ="Y"),"No", "Yes")</f>
        <v>Yes</v>
      </c>
      <c r="G120" s="61" t="str">
        <f aca="false">IFERROR(VLOOKUP($C120,'DMW | F&amp;L Fields'!$L:$M, 2, FALSE()),"(not found)")</f>
        <v>CCTUC-2657 : The base rate duration in months for a split rate loan.</v>
      </c>
      <c r="H120" s="60" t="str">
        <f aca="false">IF(J120="Id", "Primary", IF(LEFT(J120, 9) ="reference", "Foreign", "n/a"))</f>
        <v>n/a</v>
      </c>
      <c r="I120" s="74" t="s">
        <v>97</v>
      </c>
      <c r="J120" s="61" t="s">
        <v>98</v>
      </c>
      <c r="K120" s="60" t="n">
        <v>0</v>
      </c>
      <c r="L120" s="60" t="n">
        <v>18</v>
      </c>
      <c r="M120" s="60" t="n">
        <v>0</v>
      </c>
      <c r="N120" s="60" t="str">
        <f aca="false">_xlfn.CONCAT(J120,"|",K120,"|",L120,"|",M120)</f>
        <v>double|0|18|0</v>
      </c>
      <c r="O120" s="0" t="str">
        <f aca="false">IFERROR(VLOOKUP('nCino | Field Mappings'!$A120,'nCino | Object Info'!$A:$H,5,FALSE()),"(not found)")</f>
        <v>rskcsp_ds_facility</v>
      </c>
      <c r="P120" s="0" t="str">
        <f aca="false">D120</f>
        <v>CCS_Base_Rate_Duration_Months__c</v>
      </c>
      <c r="Q120" s="51" t="n">
        <f aca="false">IFERROR(VLOOKUP($N120,'nCino | BigQuery Type Lookup'!$A:$F,2,FALSE()),"(not found)")</f>
        <v>18</v>
      </c>
      <c r="R120" s="0" t="str">
        <f aca="false">IFERROR(VLOOKUP('nCino | Field Mappings'!$A120,'nCino | Object Info'!$A:$H,6,FALSE()),"(not found)")</f>
        <v>rskcsp_ds_facility_staging</v>
      </c>
      <c r="S120" s="0" t="str">
        <f aca="false">D120</f>
        <v>CCS_Base_Rate_Duration_Months__c</v>
      </c>
      <c r="T120" s="51" t="str">
        <f aca="false">H120</f>
        <v>n/a</v>
      </c>
      <c r="U120" s="51" t="str">
        <f aca="false">IF($T120="Primary", "yes", "no")</f>
        <v>no</v>
      </c>
      <c r="V120" s="60" t="str">
        <f aca="false">IFERROR(VLOOKUP($N120,'nCino | BigQuery Type Lookup'!$A:$F,3,FALSE()),"(not found)")</f>
        <v>INT64</v>
      </c>
      <c r="W120" s="51" t="str">
        <f aca="false">IFERROR(VLOOKUP($N120,'nCino | BigQuery Type Lookup'!$A:$F,4,FALSE()),"(not found)")</f>
        <v>n/a</v>
      </c>
      <c r="X120" s="51" t="str">
        <f aca="false">IFERROR(VLOOKUP($N120,'nCino | BigQuery Type Lookup'!$A:$F,5,FALSE()),"(not found)")</f>
        <v>n/a</v>
      </c>
      <c r="Y120" s="51" t="str">
        <f aca="false">IFERROR(VLOOKUP($N120,'nCino | BigQuery Type Lookup'!$A:$F,6,FALSE()),"(not found)")</f>
        <v>n/a</v>
      </c>
      <c r="Z120" s="0" t="str">
        <f aca="false">IFERROR(VLOOKUP('nCino | Field Mappings'!$A120,'nCino | Object Info'!$A:$H,7,FALSE()),"(not found)")</f>
        <v>rskcsp_ds_facility_curated</v>
      </c>
      <c r="AA120" s="0" t="str">
        <f aca="false">D120</f>
        <v>CCS_Base_Rate_Duration_Months__c</v>
      </c>
      <c r="AB120" s="51" t="str">
        <f aca="false">H120</f>
        <v>n/a</v>
      </c>
      <c r="AC120" s="51" t="str">
        <f aca="false">I120</f>
        <v>yes</v>
      </c>
      <c r="AD120" s="60" t="str">
        <f aca="false">V120</f>
        <v>INT64</v>
      </c>
      <c r="AE120" s="51" t="str">
        <f aca="false">W120</f>
        <v>n/a</v>
      </c>
      <c r="AF120" s="51" t="str">
        <f aca="false">X120</f>
        <v>n/a</v>
      </c>
      <c r="AG120" s="51" t="str">
        <f aca="false">Y120</f>
        <v>n/a</v>
      </c>
      <c r="AH120" s="0" t="str">
        <f aca="false">IFERROR(VLOOKUP('nCino | Field Mappings'!$A120,'nCino | Object Info'!$A:$H,8,FALSE()),"(not found)")</f>
        <v>facility</v>
      </c>
      <c r="AI120" s="0" t="str">
        <f aca="false">IF(D120="","",IF(D120="CCS_Step_Frequency__c",SUBSTITUTE(LOWER(D120),"__c",""),_xlfn.IFNA(SUBSTITUTE(SUBSTITUTE(SUBSTITUTE(SUBSTITUTE(D120,"LLC_BI__",""),"CCS_",""),"__c",""),"cm_",""),D120)))</f>
        <v>Base_Rate_Duration_Months</v>
      </c>
      <c r="AJ120" s="51" t="str">
        <f aca="false">H120</f>
        <v>n/a</v>
      </c>
      <c r="AK120" s="51" t="str">
        <f aca="false">AC120</f>
        <v>yes</v>
      </c>
      <c r="AL120" s="60" t="str">
        <f aca="false">V120</f>
        <v>INT64</v>
      </c>
      <c r="AM120" s="51" t="str">
        <f aca="false">W120</f>
        <v>n/a</v>
      </c>
      <c r="AN120" s="51" t="str">
        <f aca="false">X120</f>
        <v>n/a</v>
      </c>
      <c r="AO120" s="51" t="str">
        <f aca="false">Y120</f>
        <v>n/a</v>
      </c>
      <c r="AP120" s="51" t="str">
        <f aca="false">IF(AL120="ARRAY", "CHECK MAX ELEMENTS", "n/a")</f>
        <v>n/a</v>
      </c>
    </row>
    <row r="121" customFormat="false" ht="14.25" hidden="false" customHeight="false" outlineLevel="0" collapsed="false">
      <c r="A121" s="61" t="s">
        <v>49</v>
      </c>
      <c r="B121" s="61" t="s">
        <v>374</v>
      </c>
      <c r="C121" s="61" t="s">
        <v>427</v>
      </c>
      <c r="D121" s="61" t="s">
        <v>428</v>
      </c>
      <c r="E121" s="61" t="s">
        <v>429</v>
      </c>
      <c r="F121" s="60" t="str">
        <f aca="false">IF(OR(ISERROR(VLOOKUP($C121,'DMW | F&amp;L Fields'!$L:$M, 1, FALSE())),IFERROR(INDEX('DMW | F&amp;L Fields'!$C:$C,MATCH($C121,'DMW | F&amp;L Fields'!$L:$L, 0)), "Y") ="Y"),"No", "Yes")</f>
        <v>Yes</v>
      </c>
      <c r="G121" s="61" t="str">
        <f aca="false">IFERROR(VLOOKUP($C121,'DMW | F&amp;L Fields'!$L:$M, 2, FALSE()),"(not found)")</f>
        <v>CCTUC-2657 : This is the actual Base Rate Margin (%) of the Loan.</v>
      </c>
      <c r="H121" s="60" t="str">
        <f aca="false">IF(J121="Id", "Primary", IF(LEFT(J121, 9) ="reference", "Foreign", "n/a"))</f>
        <v>n/a</v>
      </c>
      <c r="I121" s="74" t="s">
        <v>97</v>
      </c>
      <c r="J121" s="61" t="s">
        <v>342</v>
      </c>
      <c r="K121" s="60" t="n">
        <v>0</v>
      </c>
      <c r="L121" s="60" t="n">
        <v>18</v>
      </c>
      <c r="M121" s="60" t="n">
        <v>2</v>
      </c>
      <c r="N121" s="60" t="str">
        <f aca="false">_xlfn.CONCAT(J121,"|",K121,"|",L121,"|",M121)</f>
        <v>percent|0|18|2</v>
      </c>
      <c r="O121" s="0" t="str">
        <f aca="false">IFERROR(VLOOKUP('nCino | Field Mappings'!$A121,'nCino | Object Info'!$A:$H,5,FALSE()),"(not found)")</f>
        <v>rskcsp_ds_facility</v>
      </c>
      <c r="P121" s="0" t="str">
        <f aca="false">D121</f>
        <v>CCS_Base_Rate_Margin__c</v>
      </c>
      <c r="Q121" s="51" t="n">
        <f aca="false">IFERROR(VLOOKUP($N121,'nCino | BigQuery Type Lookup'!$A:$F,2,FALSE()),"(not found)")</f>
        <v>21</v>
      </c>
      <c r="R121" s="0" t="str">
        <f aca="false">IFERROR(VLOOKUP('nCino | Field Mappings'!$A121,'nCino | Object Info'!$A:$H,6,FALSE()),"(not found)")</f>
        <v>rskcsp_ds_facility_staging</v>
      </c>
      <c r="S121" s="0" t="str">
        <f aca="false">D121</f>
        <v>CCS_Base_Rate_Margin__c</v>
      </c>
      <c r="T121" s="51" t="str">
        <f aca="false">H121</f>
        <v>n/a</v>
      </c>
      <c r="U121" s="51" t="str">
        <f aca="false">IF($T121="Primary", "yes", "no")</f>
        <v>no</v>
      </c>
      <c r="V121" s="60" t="str">
        <f aca="false">IFERROR(VLOOKUP($N121,'nCino | BigQuery Type Lookup'!$A:$F,3,FALSE()),"(not found)")</f>
        <v>NUMERIC</v>
      </c>
      <c r="W121" s="51" t="str">
        <f aca="false">IFERROR(VLOOKUP($N121,'nCino | BigQuery Type Lookup'!$A:$F,4,FALSE()),"(not found)")</f>
        <v>n/a</v>
      </c>
      <c r="X121" s="51" t="n">
        <f aca="false">IFERROR(VLOOKUP($N121,'nCino | BigQuery Type Lookup'!$A:$F,5,FALSE()),"(not found)")</f>
        <v>18</v>
      </c>
      <c r="Y121" s="51" t="n">
        <f aca="false">IFERROR(VLOOKUP($N121,'nCino | BigQuery Type Lookup'!$A:$F,6,FALSE()),"(not found)")</f>
        <v>2</v>
      </c>
      <c r="Z121" s="0" t="str">
        <f aca="false">IFERROR(VLOOKUP('nCino | Field Mappings'!$A121,'nCino | Object Info'!$A:$H,7,FALSE()),"(not found)")</f>
        <v>rskcsp_ds_facility_curated</v>
      </c>
      <c r="AA121" s="0" t="str">
        <f aca="false">D121</f>
        <v>CCS_Base_Rate_Margin__c</v>
      </c>
      <c r="AB121" s="51" t="str">
        <f aca="false">H121</f>
        <v>n/a</v>
      </c>
      <c r="AC121" s="51" t="str">
        <f aca="false">I121</f>
        <v>yes</v>
      </c>
      <c r="AD121" s="60" t="str">
        <f aca="false">V121</f>
        <v>NUMERIC</v>
      </c>
      <c r="AE121" s="51" t="str">
        <f aca="false">W121</f>
        <v>n/a</v>
      </c>
      <c r="AF121" s="51" t="n">
        <f aca="false">X121</f>
        <v>18</v>
      </c>
      <c r="AG121" s="51" t="n">
        <f aca="false">Y121</f>
        <v>2</v>
      </c>
      <c r="AH121" s="0" t="str">
        <f aca="false">IFERROR(VLOOKUP('nCino | Field Mappings'!$A121,'nCino | Object Info'!$A:$H,8,FALSE()),"(not found)")</f>
        <v>facility</v>
      </c>
      <c r="AI121" s="0" t="str">
        <f aca="false">IF(D121="","",IF(D121="CCS_Step_Frequency__c",SUBSTITUTE(LOWER(D121),"__c",""),_xlfn.IFNA(SUBSTITUTE(SUBSTITUTE(SUBSTITUTE(SUBSTITUTE(D121,"LLC_BI__",""),"CCS_",""),"__c",""),"cm_",""),D121)))</f>
        <v>Base_Rate_Margin</v>
      </c>
      <c r="AJ121" s="51" t="str">
        <f aca="false">H121</f>
        <v>n/a</v>
      </c>
      <c r="AK121" s="51" t="str">
        <f aca="false">AC121</f>
        <v>yes</v>
      </c>
      <c r="AL121" s="60" t="str">
        <f aca="false">V121</f>
        <v>NUMERIC</v>
      </c>
      <c r="AM121" s="51" t="str">
        <f aca="false">W121</f>
        <v>n/a</v>
      </c>
      <c r="AN121" s="51" t="n">
        <f aca="false">X121</f>
        <v>18</v>
      </c>
      <c r="AO121" s="51" t="n">
        <f aca="false">Y121</f>
        <v>2</v>
      </c>
      <c r="AP121" s="51" t="str">
        <f aca="false">IF(AL121="ARRAY", "CHECK MAX ELEMENTS", "n/a")</f>
        <v>n/a</v>
      </c>
    </row>
    <row r="122" customFormat="false" ht="14.25" hidden="false" customHeight="false" outlineLevel="0" collapsed="false">
      <c r="A122" s="61" t="s">
        <v>49</v>
      </c>
      <c r="B122" s="61" t="s">
        <v>374</v>
      </c>
      <c r="C122" s="61" t="s">
        <v>430</v>
      </c>
      <c r="D122" s="61" t="s">
        <v>431</v>
      </c>
      <c r="E122" s="61" t="s">
        <v>432</v>
      </c>
      <c r="F122" s="60" t="str">
        <f aca="false">IF(OR(ISERROR(VLOOKUP($C122,'DMW | F&amp;L Fields'!$L:$M, 1, FALSE())),IFERROR(INDEX('DMW | F&amp;L Fields'!$C:$C,MATCH($C122,'DMW | F&amp;L Fields'!$L:$L, 0)), "Y") ="Y"),"No", "Yes")</f>
        <v>Yes</v>
      </c>
      <c r="G122" s="61" t="str">
        <f aca="false">IFERROR(VLOOKUP($C122,'DMW | F&amp;L Fields'!$L:$M, 2, FALSE()),"(not found)")</f>
        <v>CCTUC-4017 | The BOE Base Rate associated with the pricing of the Loan.</v>
      </c>
      <c r="H122" s="60" t="str">
        <f aca="false">IF(J122="Id", "Primary", IF(LEFT(J122, 9) ="reference", "Foreign", "n/a"))</f>
        <v>n/a</v>
      </c>
      <c r="I122" s="74" t="s">
        <v>97</v>
      </c>
      <c r="J122" s="61" t="s">
        <v>342</v>
      </c>
      <c r="K122" s="60" t="n">
        <v>0</v>
      </c>
      <c r="L122" s="60" t="n">
        <v>18</v>
      </c>
      <c r="M122" s="60" t="n">
        <v>2</v>
      </c>
      <c r="N122" s="60" t="str">
        <f aca="false">_xlfn.CONCAT(J122,"|",K122,"|",L122,"|",M122)</f>
        <v>percent|0|18|2</v>
      </c>
      <c r="O122" s="0" t="str">
        <f aca="false">IFERROR(VLOOKUP('nCino | Field Mappings'!$A122,'nCino | Object Info'!$A:$H,5,FALSE()),"(not found)")</f>
        <v>rskcsp_ds_facility</v>
      </c>
      <c r="P122" s="0" t="str">
        <f aca="false">D122</f>
        <v>CCS_BOE_Base_Rate__c</v>
      </c>
      <c r="Q122" s="51" t="n">
        <f aca="false">IFERROR(VLOOKUP($N122,'nCino | BigQuery Type Lookup'!$A:$F,2,FALSE()),"(not found)")</f>
        <v>21</v>
      </c>
      <c r="R122" s="0" t="str">
        <f aca="false">IFERROR(VLOOKUP('nCino | Field Mappings'!$A122,'nCino | Object Info'!$A:$H,6,FALSE()),"(not found)")</f>
        <v>rskcsp_ds_facility_staging</v>
      </c>
      <c r="S122" s="0" t="str">
        <f aca="false">D122</f>
        <v>CCS_BOE_Base_Rate__c</v>
      </c>
      <c r="T122" s="51" t="str">
        <f aca="false">H122</f>
        <v>n/a</v>
      </c>
      <c r="U122" s="51" t="str">
        <f aca="false">IF($T122="Primary", "yes", "no")</f>
        <v>no</v>
      </c>
      <c r="V122" s="60" t="str">
        <f aca="false">IFERROR(VLOOKUP($N122,'nCino | BigQuery Type Lookup'!$A:$F,3,FALSE()),"(not found)")</f>
        <v>NUMERIC</v>
      </c>
      <c r="W122" s="51" t="str">
        <f aca="false">IFERROR(VLOOKUP($N122,'nCino | BigQuery Type Lookup'!$A:$F,4,FALSE()),"(not found)")</f>
        <v>n/a</v>
      </c>
      <c r="X122" s="51" t="n">
        <f aca="false">IFERROR(VLOOKUP($N122,'nCino | BigQuery Type Lookup'!$A:$F,5,FALSE()),"(not found)")</f>
        <v>18</v>
      </c>
      <c r="Y122" s="51" t="n">
        <f aca="false">IFERROR(VLOOKUP($N122,'nCino | BigQuery Type Lookup'!$A:$F,6,FALSE()),"(not found)")</f>
        <v>2</v>
      </c>
      <c r="Z122" s="0" t="str">
        <f aca="false">IFERROR(VLOOKUP('nCino | Field Mappings'!$A122,'nCino | Object Info'!$A:$H,7,FALSE()),"(not found)")</f>
        <v>rskcsp_ds_facility_curated</v>
      </c>
      <c r="AA122" s="0" t="str">
        <f aca="false">D122</f>
        <v>CCS_BOE_Base_Rate__c</v>
      </c>
      <c r="AB122" s="51" t="str">
        <f aca="false">H122</f>
        <v>n/a</v>
      </c>
      <c r="AC122" s="51" t="str">
        <f aca="false">I122</f>
        <v>yes</v>
      </c>
      <c r="AD122" s="60" t="str">
        <f aca="false">V122</f>
        <v>NUMERIC</v>
      </c>
      <c r="AE122" s="51" t="str">
        <f aca="false">W122</f>
        <v>n/a</v>
      </c>
      <c r="AF122" s="51" t="n">
        <f aca="false">X122</f>
        <v>18</v>
      </c>
      <c r="AG122" s="51" t="n">
        <f aca="false">Y122</f>
        <v>2</v>
      </c>
      <c r="AH122" s="0" t="str">
        <f aca="false">IFERROR(VLOOKUP('nCino | Field Mappings'!$A122,'nCino | Object Info'!$A:$H,8,FALSE()),"(not found)")</f>
        <v>facility</v>
      </c>
      <c r="AI122" s="0" t="str">
        <f aca="false">IF(D122="","",IF(D122="CCS_Step_Frequency__c",SUBSTITUTE(LOWER(D122),"__c",""),_xlfn.IFNA(SUBSTITUTE(SUBSTITUTE(SUBSTITUTE(SUBSTITUTE(D122,"LLC_BI__",""),"CCS_",""),"__c",""),"cm_",""),D122)))</f>
        <v>BOE_Base_Rate</v>
      </c>
      <c r="AJ122" s="51" t="str">
        <f aca="false">H122</f>
        <v>n/a</v>
      </c>
      <c r="AK122" s="51" t="str">
        <f aca="false">AC122</f>
        <v>yes</v>
      </c>
      <c r="AL122" s="60" t="str">
        <f aca="false">V122</f>
        <v>NUMERIC</v>
      </c>
      <c r="AM122" s="51" t="str">
        <f aca="false">W122</f>
        <v>n/a</v>
      </c>
      <c r="AN122" s="51" t="n">
        <f aca="false">X122</f>
        <v>18</v>
      </c>
      <c r="AO122" s="51" t="n">
        <f aca="false">Y122</f>
        <v>2</v>
      </c>
      <c r="AP122" s="51" t="str">
        <f aca="false">IF(AL122="ARRAY", "CHECK MAX ELEMENTS", "n/a")</f>
        <v>n/a</v>
      </c>
    </row>
    <row r="123" customFormat="false" ht="14.25" hidden="false" customHeight="false" outlineLevel="0" collapsed="false">
      <c r="A123" s="61" t="s">
        <v>49</v>
      </c>
      <c r="B123" s="61" t="s">
        <v>374</v>
      </c>
      <c r="C123" s="61" t="s">
        <v>433</v>
      </c>
      <c r="D123" s="61" t="s">
        <v>434</v>
      </c>
      <c r="E123" s="61" t="s">
        <v>435</v>
      </c>
      <c r="F123" s="60" t="str">
        <f aca="false">IF(OR(ISERROR(VLOOKUP($C123,'DMW | F&amp;L Fields'!$L:$M, 1, FALSE())),IFERROR(INDEX('DMW | F&amp;L Fields'!$C:$C,MATCH($C123,'DMW | F&amp;L Fields'!$L:$L, 0)), "Y") ="Y"),"No", "Yes")</f>
        <v>Yes</v>
      </c>
      <c r="G123" s="61" t="str">
        <f aca="false">IFERROR(VLOOKUP($C123,'DMW | F&amp;L Fields'!$L:$M, 2, FALSE()),"(not found)")</f>
        <v>Conditional rendering of Borrowing Structure Route based on 'Custom Permission</v>
      </c>
      <c r="H123" s="60" t="str">
        <f aca="false">IF(J123="Id", "Primary", IF(LEFT(J123, 9) ="reference", "Foreign", "n/a"))</f>
        <v>n/a</v>
      </c>
      <c r="I123" s="74" t="s">
        <v>110</v>
      </c>
      <c r="J123" s="61" t="s">
        <v>164</v>
      </c>
      <c r="K123" s="60" t="n">
        <v>0</v>
      </c>
      <c r="L123" s="60" t="n">
        <v>0</v>
      </c>
      <c r="M123" s="60" t="n">
        <v>0</v>
      </c>
      <c r="N123" s="60" t="str">
        <f aca="false">_xlfn.CONCAT(J123,"|",K123,"|",L123,"|",M123)</f>
        <v>boolean|0|0|0</v>
      </c>
      <c r="O123" s="0" t="str">
        <f aca="false">IFERROR(VLOOKUP('nCino | Field Mappings'!$A123,'nCino | Object Info'!$A:$H,5,FALSE()),"(not found)")</f>
        <v>rskcsp_ds_facility</v>
      </c>
      <c r="P123" s="0" t="str">
        <f aca="false">D123</f>
        <v>CCS_Borrowing_Structure_Route__c</v>
      </c>
      <c r="Q123" s="51" t="n">
        <f aca="false">IFERROR(VLOOKUP($N123,'nCino | BigQuery Type Lookup'!$A:$F,2,FALSE()),"(not found)")</f>
        <v>1</v>
      </c>
      <c r="R123" s="0" t="str">
        <f aca="false">IFERROR(VLOOKUP('nCino | Field Mappings'!$A123,'nCino | Object Info'!$A:$H,6,FALSE()),"(not found)")</f>
        <v>rskcsp_ds_facility_staging</v>
      </c>
      <c r="S123" s="0" t="str">
        <f aca="false">D123</f>
        <v>CCS_Borrowing_Structure_Route__c</v>
      </c>
      <c r="T123" s="51" t="str">
        <f aca="false">H123</f>
        <v>n/a</v>
      </c>
      <c r="U123" s="51" t="str">
        <f aca="false">IF($T123="Primary", "yes", "no")</f>
        <v>no</v>
      </c>
      <c r="V123" s="60" t="str">
        <f aca="false">IFERROR(VLOOKUP($N123,'nCino | BigQuery Type Lookup'!$A:$F,3,FALSE()),"(not found)")</f>
        <v>BOOL</v>
      </c>
      <c r="W123" s="51" t="str">
        <f aca="false">IFERROR(VLOOKUP($N123,'nCino | BigQuery Type Lookup'!$A:$F,4,FALSE()),"(not found)")</f>
        <v>n/a</v>
      </c>
      <c r="X123" s="51" t="str">
        <f aca="false">IFERROR(VLOOKUP($N123,'nCino | BigQuery Type Lookup'!$A:$F,5,FALSE()),"(not found)")</f>
        <v>n/a</v>
      </c>
      <c r="Y123" s="51" t="str">
        <f aca="false">IFERROR(VLOOKUP($N123,'nCino | BigQuery Type Lookup'!$A:$F,6,FALSE()),"(not found)")</f>
        <v>n/a</v>
      </c>
      <c r="Z123" s="0" t="str">
        <f aca="false">IFERROR(VLOOKUP('nCino | Field Mappings'!$A123,'nCino | Object Info'!$A:$H,7,FALSE()),"(not found)")</f>
        <v>rskcsp_ds_facility_curated</v>
      </c>
      <c r="AA123" s="0" t="str">
        <f aca="false">D123</f>
        <v>CCS_Borrowing_Structure_Route__c</v>
      </c>
      <c r="AB123" s="51" t="str">
        <f aca="false">H123</f>
        <v>n/a</v>
      </c>
      <c r="AC123" s="51" t="str">
        <f aca="false">I123</f>
        <v>no</v>
      </c>
      <c r="AD123" s="60" t="str">
        <f aca="false">V123</f>
        <v>BOOL</v>
      </c>
      <c r="AE123" s="51" t="str">
        <f aca="false">W123</f>
        <v>n/a</v>
      </c>
      <c r="AF123" s="51" t="str">
        <f aca="false">X123</f>
        <v>n/a</v>
      </c>
      <c r="AG123" s="51" t="str">
        <f aca="false">Y123</f>
        <v>n/a</v>
      </c>
      <c r="AH123" s="0" t="str">
        <f aca="false">IFERROR(VLOOKUP('nCino | Field Mappings'!$A123,'nCino | Object Info'!$A:$H,8,FALSE()),"(not found)")</f>
        <v>facility</v>
      </c>
      <c r="AI123" s="0" t="str">
        <f aca="false">IF(D123="","",IF(D123="CCS_Step_Frequency__c",SUBSTITUTE(LOWER(D123),"__c",""),_xlfn.IFNA(SUBSTITUTE(SUBSTITUTE(SUBSTITUTE(SUBSTITUTE(D123,"LLC_BI__",""),"CCS_",""),"__c",""),"cm_",""),D123)))</f>
        <v>Borrowing_Structure_Route</v>
      </c>
      <c r="AJ123" s="51" t="str">
        <f aca="false">H123</f>
        <v>n/a</v>
      </c>
      <c r="AK123" s="51" t="str">
        <f aca="false">AC123</f>
        <v>no</v>
      </c>
      <c r="AL123" s="60" t="str">
        <f aca="false">V123</f>
        <v>BOOL</v>
      </c>
      <c r="AM123" s="51" t="str">
        <f aca="false">W123</f>
        <v>n/a</v>
      </c>
      <c r="AN123" s="51" t="str">
        <f aca="false">X123</f>
        <v>n/a</v>
      </c>
      <c r="AO123" s="51" t="str">
        <f aca="false">Y123</f>
        <v>n/a</v>
      </c>
      <c r="AP123" s="51" t="str">
        <f aca="false">IF(AL123="ARRAY", "CHECK MAX ELEMENTS", "n/a")</f>
        <v>n/a</v>
      </c>
    </row>
    <row r="124" customFormat="false" ht="14.25" hidden="false" customHeight="false" outlineLevel="0" collapsed="false">
      <c r="A124" s="61" t="s">
        <v>49</v>
      </c>
      <c r="B124" s="61" t="s">
        <v>374</v>
      </c>
      <c r="C124" s="61" t="s">
        <v>436</v>
      </c>
      <c r="D124" s="61" t="s">
        <v>437</v>
      </c>
      <c r="E124" s="61" t="s">
        <v>438</v>
      </c>
      <c r="F124" s="60" t="str">
        <f aca="false">IF(OR(ISERROR(VLOOKUP($C124,'DMW | F&amp;L Fields'!$L:$M, 1, FALSE())),IFERROR(INDEX('DMW | F&amp;L Fields'!$C:$C,MATCH($C124,'DMW | F&amp;L Fields'!$L:$L, 0)), "Y") ="Y"),"No", "Yes")</f>
        <v>No</v>
      </c>
      <c r="G124" s="61" t="str">
        <f aca="false">IFERROR(VLOOKUP($C124,'DMW | F&amp;L Fields'!$L:$M, 2, FALSE()),"(not found)")</f>
        <v>(not found)</v>
      </c>
      <c r="H124" s="60" t="str">
        <f aca="false">IF(J124="Id", "Primary", IF(LEFT(J124, 9) ="reference", "Foreign", "n/a"))</f>
        <v>n/a</v>
      </c>
      <c r="I124" s="74" t="s">
        <v>97</v>
      </c>
      <c r="J124" s="61" t="s">
        <v>119</v>
      </c>
      <c r="K124" s="60" t="n">
        <v>255</v>
      </c>
      <c r="L124" s="60" t="n">
        <v>0</v>
      </c>
      <c r="M124" s="60" t="n">
        <v>0</v>
      </c>
      <c r="N124" s="60" t="str">
        <f aca="false">_xlfn.CONCAT(J124,"|",K124,"|",L124,"|",M124)</f>
        <v>picklist|255|0|0</v>
      </c>
      <c r="O124" s="0" t="str">
        <f aca="false">IFERROR(VLOOKUP('nCino | Field Mappings'!$A124,'nCino | Object Info'!$A:$H,5,FALSE()),"(not found)")</f>
        <v>rskcsp_ds_facility</v>
      </c>
      <c r="P124" s="0" t="str">
        <f aca="false">D124</f>
        <v>CCS_Broker_Intermediaries_Deal__c</v>
      </c>
      <c r="Q124" s="51" t="n">
        <f aca="false">IFERROR(VLOOKUP($N124,'nCino | BigQuery Type Lookup'!$A:$F,2,FALSE()),"(not found)")</f>
        <v>255</v>
      </c>
    </row>
    <row r="125" customFormat="false" ht="14.25" hidden="false" customHeight="false" outlineLevel="0" collapsed="false">
      <c r="A125" s="61" t="s">
        <v>49</v>
      </c>
      <c r="B125" s="61" t="s">
        <v>374</v>
      </c>
      <c r="C125" s="61" t="s">
        <v>439</v>
      </c>
      <c r="D125" s="61" t="s">
        <v>440</v>
      </c>
      <c r="E125" s="61" t="s">
        <v>441</v>
      </c>
      <c r="F125" s="60" t="str">
        <f aca="false">IF(OR(ISERROR(VLOOKUP($C125,'DMW | F&amp;L Fields'!$L:$M, 1, FALSE())),IFERROR(INDEX('DMW | F&amp;L Fields'!$C:$C,MATCH($C125,'DMW | F&amp;L Fields'!$L:$L, 0)), "Y") ="Y"),"No", "Yes")</f>
        <v>Yes</v>
      </c>
      <c r="G125" s="61" t="str">
        <f aca="false">IFERROR(VLOOKUP($C125,'DMW | F&amp;L Fields'!$L:$M, 2, FALSE()),"(not found)")</f>
        <v>This field indicates whether the Card Scheme of the Card Product is Visa or MCI</v>
      </c>
      <c r="H125" s="60" t="str">
        <f aca="false">IF(J125="Id", "Primary", IF(LEFT(J125, 9) ="reference", "Foreign", "n/a"))</f>
        <v>n/a</v>
      </c>
      <c r="I125" s="74" t="s">
        <v>97</v>
      </c>
      <c r="J125" s="61" t="s">
        <v>119</v>
      </c>
      <c r="K125" s="60" t="n">
        <v>255</v>
      </c>
      <c r="L125" s="60" t="n">
        <v>0</v>
      </c>
      <c r="M125" s="60" t="n">
        <v>0</v>
      </c>
      <c r="N125" s="60" t="str">
        <f aca="false">_xlfn.CONCAT(J125,"|",K125,"|",L125,"|",M125)</f>
        <v>picklist|255|0|0</v>
      </c>
      <c r="O125" s="0" t="str">
        <f aca="false">IFERROR(VLOOKUP('nCino | Field Mappings'!$A125,'nCino | Object Info'!$A:$H,5,FALSE()),"(not found)")</f>
        <v>rskcsp_ds_facility</v>
      </c>
      <c r="P125" s="0" t="str">
        <f aca="false">D125</f>
        <v>CCS_CardScheme__c</v>
      </c>
      <c r="Q125" s="51" t="n">
        <f aca="false">IFERROR(VLOOKUP($N125,'nCino | BigQuery Type Lookup'!$A:$F,2,FALSE()),"(not found)")</f>
        <v>255</v>
      </c>
      <c r="R125" s="0" t="str">
        <f aca="false">IFERROR(VLOOKUP('nCino | Field Mappings'!$A125,'nCino | Object Info'!$A:$H,6,FALSE()),"(not found)")</f>
        <v>rskcsp_ds_facility_staging</v>
      </c>
      <c r="S125" s="0" t="str">
        <f aca="false">D125</f>
        <v>CCS_CardScheme__c</v>
      </c>
      <c r="T125" s="51" t="str">
        <f aca="false">H125</f>
        <v>n/a</v>
      </c>
      <c r="U125" s="51" t="str">
        <f aca="false">IF($T125="Primary", "yes", "no")</f>
        <v>no</v>
      </c>
      <c r="V125" s="60" t="str">
        <f aca="false">IFERROR(VLOOKUP($N125,'nCino | BigQuery Type Lookup'!$A:$F,3,FALSE()),"(not found)")</f>
        <v>STRING</v>
      </c>
      <c r="W125" s="51" t="n">
        <f aca="false">IFERROR(VLOOKUP($N125,'nCino | BigQuery Type Lookup'!$A:$F,4,FALSE()),"(not found)")</f>
        <v>255</v>
      </c>
      <c r="X125" s="51" t="str">
        <f aca="false">IFERROR(VLOOKUP($N125,'nCino | BigQuery Type Lookup'!$A:$F,5,FALSE()),"(not found)")</f>
        <v>n/a</v>
      </c>
      <c r="Y125" s="51" t="str">
        <f aca="false">IFERROR(VLOOKUP($N125,'nCino | BigQuery Type Lookup'!$A:$F,6,FALSE()),"(not found)")</f>
        <v>n/a</v>
      </c>
      <c r="Z125" s="0" t="str">
        <f aca="false">IFERROR(VLOOKUP('nCino | Field Mappings'!$A125,'nCino | Object Info'!$A:$H,7,FALSE()),"(not found)")</f>
        <v>rskcsp_ds_facility_curated</v>
      </c>
      <c r="AA125" s="0" t="str">
        <f aca="false">D125</f>
        <v>CCS_CardScheme__c</v>
      </c>
      <c r="AB125" s="51" t="str">
        <f aca="false">H125</f>
        <v>n/a</v>
      </c>
      <c r="AC125" s="51" t="str">
        <f aca="false">I125</f>
        <v>yes</v>
      </c>
      <c r="AD125" s="60" t="str">
        <f aca="false">V125</f>
        <v>STRING</v>
      </c>
      <c r="AE125" s="51" t="n">
        <f aca="false">W125</f>
        <v>255</v>
      </c>
      <c r="AF125" s="51" t="str">
        <f aca="false">X125</f>
        <v>n/a</v>
      </c>
      <c r="AG125" s="51" t="str">
        <f aca="false">Y125</f>
        <v>n/a</v>
      </c>
      <c r="AH125" s="0" t="str">
        <f aca="false">IFERROR(VLOOKUP('nCino | Field Mappings'!$A125,'nCino | Object Info'!$A:$H,8,FALSE()),"(not found)")</f>
        <v>facility</v>
      </c>
      <c r="AI125" s="0" t="str">
        <f aca="false">IF(D125="","",IF(D125="CCS_Step_Frequency__c",SUBSTITUTE(LOWER(D125),"__c",""),_xlfn.IFNA(SUBSTITUTE(SUBSTITUTE(SUBSTITUTE(SUBSTITUTE(D125,"LLC_BI__",""),"CCS_",""),"__c",""),"cm_",""),D125)))</f>
        <v>CardScheme</v>
      </c>
      <c r="AJ125" s="51" t="str">
        <f aca="false">H125</f>
        <v>n/a</v>
      </c>
      <c r="AK125" s="51" t="str">
        <f aca="false">AC125</f>
        <v>yes</v>
      </c>
      <c r="AL125" s="60" t="str">
        <f aca="false">V125</f>
        <v>STRING</v>
      </c>
      <c r="AM125" s="51" t="n">
        <f aca="false">W125</f>
        <v>255</v>
      </c>
      <c r="AN125" s="51" t="str">
        <f aca="false">X125</f>
        <v>n/a</v>
      </c>
      <c r="AO125" s="51" t="str">
        <f aca="false">Y125</f>
        <v>n/a</v>
      </c>
      <c r="AP125" s="51" t="str">
        <f aca="false">IF(AL125="ARRAY", "CHECK MAX ELEMENTS", "n/a")</f>
        <v>n/a</v>
      </c>
    </row>
    <row r="126" customFormat="false" ht="14.25" hidden="false" customHeight="false" outlineLevel="0" collapsed="false">
      <c r="A126" s="61" t="s">
        <v>49</v>
      </c>
      <c r="B126" s="61" t="s">
        <v>374</v>
      </c>
      <c r="C126" s="61" t="s">
        <v>442</v>
      </c>
      <c r="D126" s="61" t="s">
        <v>443</v>
      </c>
      <c r="E126" s="61" t="s">
        <v>444</v>
      </c>
      <c r="F126" s="60" t="str">
        <f aca="false">IF(OR(ISERROR(VLOOKUP($C126,'DMW | F&amp;L Fields'!$L:$M, 1, FALSE())),IFERROR(INDEX('DMW | F&amp;L Fields'!$C:$C,MATCH($C126,'DMW | F&amp;L Fields'!$L:$L, 0)), "Y") ="Y"),"No", "Yes")</f>
        <v>Yes</v>
      </c>
      <c r="G126" s="61" t="str">
        <f aca="false">IFERROR(VLOOKUP($C126,'DMW | F&amp;L Fields'!$L:$M, 2, FALSE()),"(not found)")</f>
        <v>Indicates whether a facility is CCA. </v>
      </c>
      <c r="H126" s="60" t="str">
        <f aca="false">IF(J126="Id", "Primary", IF(LEFT(J126, 9) ="reference", "Foreign", "n/a"))</f>
        <v>n/a</v>
      </c>
      <c r="I126" s="74" t="s">
        <v>110</v>
      </c>
      <c r="J126" s="61" t="s">
        <v>164</v>
      </c>
      <c r="K126" s="60" t="n">
        <v>0</v>
      </c>
      <c r="L126" s="60" t="n">
        <v>0</v>
      </c>
      <c r="M126" s="60" t="n">
        <v>0</v>
      </c>
      <c r="N126" s="60" t="str">
        <f aca="false">_xlfn.CONCAT(J126,"|",K126,"|",L126,"|",M126)</f>
        <v>boolean|0|0|0</v>
      </c>
      <c r="O126" s="0" t="str">
        <f aca="false">IFERROR(VLOOKUP('nCino | Field Mappings'!$A126,'nCino | Object Info'!$A:$H,5,FALSE()),"(not found)")</f>
        <v>rskcsp_ds_facility</v>
      </c>
      <c r="P126" s="0" t="str">
        <f aca="false">D126</f>
        <v>CCS_CCA__c</v>
      </c>
      <c r="Q126" s="51" t="n">
        <f aca="false">IFERROR(VLOOKUP($N126,'nCino | BigQuery Type Lookup'!$A:$F,2,FALSE()),"(not found)")</f>
        <v>1</v>
      </c>
      <c r="R126" s="0" t="str">
        <f aca="false">IFERROR(VLOOKUP('nCino | Field Mappings'!$A126,'nCino | Object Info'!$A:$H,6,FALSE()),"(not found)")</f>
        <v>rskcsp_ds_facility_staging</v>
      </c>
      <c r="S126" s="0" t="str">
        <f aca="false">D126</f>
        <v>CCS_CCA__c</v>
      </c>
      <c r="T126" s="51" t="str">
        <f aca="false">H126</f>
        <v>n/a</v>
      </c>
      <c r="U126" s="51" t="str">
        <f aca="false">IF($T126="Primary", "yes", "no")</f>
        <v>no</v>
      </c>
      <c r="V126" s="60" t="str">
        <f aca="false">IFERROR(VLOOKUP($N126,'nCino | BigQuery Type Lookup'!$A:$F,3,FALSE()),"(not found)")</f>
        <v>BOOL</v>
      </c>
      <c r="W126" s="51" t="str">
        <f aca="false">IFERROR(VLOOKUP($N126,'nCino | BigQuery Type Lookup'!$A:$F,4,FALSE()),"(not found)")</f>
        <v>n/a</v>
      </c>
      <c r="X126" s="51" t="str">
        <f aca="false">IFERROR(VLOOKUP($N126,'nCino | BigQuery Type Lookup'!$A:$F,5,FALSE()),"(not found)")</f>
        <v>n/a</v>
      </c>
      <c r="Y126" s="51" t="str">
        <f aca="false">IFERROR(VLOOKUP($N126,'nCino | BigQuery Type Lookup'!$A:$F,6,FALSE()),"(not found)")</f>
        <v>n/a</v>
      </c>
      <c r="Z126" s="0" t="str">
        <f aca="false">IFERROR(VLOOKUP('nCino | Field Mappings'!$A126,'nCino | Object Info'!$A:$H,7,FALSE()),"(not found)")</f>
        <v>rskcsp_ds_facility_curated</v>
      </c>
      <c r="AA126" s="0" t="str">
        <f aca="false">D126</f>
        <v>CCS_CCA__c</v>
      </c>
      <c r="AB126" s="51" t="str">
        <f aca="false">H126</f>
        <v>n/a</v>
      </c>
      <c r="AC126" s="51" t="str">
        <f aca="false">I126</f>
        <v>no</v>
      </c>
      <c r="AD126" s="60" t="str">
        <f aca="false">V126</f>
        <v>BOOL</v>
      </c>
      <c r="AE126" s="51" t="str">
        <f aca="false">W126</f>
        <v>n/a</v>
      </c>
      <c r="AF126" s="51" t="str">
        <f aca="false">X126</f>
        <v>n/a</v>
      </c>
      <c r="AG126" s="51" t="str">
        <f aca="false">Y126</f>
        <v>n/a</v>
      </c>
      <c r="AH126" s="0" t="str">
        <f aca="false">IFERROR(VLOOKUP('nCino | Field Mappings'!$A126,'nCino | Object Info'!$A:$H,8,FALSE()),"(not found)")</f>
        <v>facility</v>
      </c>
      <c r="AI126" s="0" t="str">
        <f aca="false">IF(D126="","",IF(D126="CCS_Step_Frequency__c",SUBSTITUTE(LOWER(D126),"__c",""),_xlfn.IFNA(SUBSTITUTE(SUBSTITUTE(SUBSTITUTE(SUBSTITUTE(D126,"LLC_BI__",""),"CCS_",""),"__c",""),"cm_",""),D126)))</f>
        <v>CCA</v>
      </c>
      <c r="AJ126" s="51" t="str">
        <f aca="false">H126</f>
        <v>n/a</v>
      </c>
      <c r="AK126" s="51" t="str">
        <f aca="false">AC126</f>
        <v>no</v>
      </c>
      <c r="AL126" s="60" t="str">
        <f aca="false">V126</f>
        <v>BOOL</v>
      </c>
      <c r="AM126" s="51" t="str">
        <f aca="false">W126</f>
        <v>n/a</v>
      </c>
      <c r="AN126" s="51" t="str">
        <f aca="false">X126</f>
        <v>n/a</v>
      </c>
      <c r="AO126" s="51" t="str">
        <f aca="false">Y126</f>
        <v>n/a</v>
      </c>
      <c r="AP126" s="51" t="str">
        <f aca="false">IF(AL126="ARRAY", "CHECK MAX ELEMENTS", "n/a")</f>
        <v>n/a</v>
      </c>
    </row>
    <row r="127" customFormat="false" ht="14.25" hidden="false" customHeight="false" outlineLevel="0" collapsed="false">
      <c r="A127" s="61" t="s">
        <v>49</v>
      </c>
      <c r="B127" s="61" t="s">
        <v>374</v>
      </c>
      <c r="C127" s="61" t="s">
        <v>445</v>
      </c>
      <c r="D127" s="61" t="s">
        <v>446</v>
      </c>
      <c r="E127" s="61" t="s">
        <v>447</v>
      </c>
      <c r="F127" s="60" t="str">
        <f aca="false">IF(OR(ISERROR(VLOOKUP($C127,'DMW | F&amp;L Fields'!$L:$M, 1, FALSE())),IFERROR(INDEX('DMW | F&amp;L Fields'!$C:$C,MATCH($C127,'DMW | F&amp;L Fields'!$L:$L, 0)), "Y") ="Y"),"No", "Yes")</f>
        <v>Yes</v>
      </c>
      <c r="G127" s="61" t="str">
        <f aca="false">IFERROR(VLOOKUP($C127,'DMW | F&amp;L Fields'!$L:$M, 2, FALSE()),"(not found)")</f>
        <v>Indicates if the Facility is part of the Clean Growth</v>
      </c>
      <c r="H127" s="60" t="str">
        <f aca="false">IF(J127="Id", "Primary", IF(LEFT(J127, 9) ="reference", "Foreign", "n/a"))</f>
        <v>n/a</v>
      </c>
      <c r="I127" s="74" t="s">
        <v>97</v>
      </c>
      <c r="J127" s="61" t="s">
        <v>119</v>
      </c>
      <c r="K127" s="60" t="n">
        <v>255</v>
      </c>
      <c r="L127" s="60" t="n">
        <v>0</v>
      </c>
      <c r="M127" s="60" t="n">
        <v>0</v>
      </c>
      <c r="N127" s="60" t="str">
        <f aca="false">_xlfn.CONCAT(J127,"|",K127,"|",L127,"|",M127)</f>
        <v>picklist|255|0|0</v>
      </c>
      <c r="O127" s="0" t="str">
        <f aca="false">IFERROR(VLOOKUP('nCino | Field Mappings'!$A127,'nCino | Object Info'!$A:$H,5,FALSE()),"(not found)")</f>
        <v>rskcsp_ds_facility</v>
      </c>
      <c r="P127" s="0" t="str">
        <f aca="false">D127</f>
        <v>CCS_CFGICleanGrowthFinanceInitiative__c</v>
      </c>
      <c r="Q127" s="51" t="n">
        <f aca="false">IFERROR(VLOOKUP($N127,'nCino | BigQuery Type Lookup'!$A:$F,2,FALSE()),"(not found)")</f>
        <v>255</v>
      </c>
      <c r="R127" s="0" t="str">
        <f aca="false">IFERROR(VLOOKUP('nCino | Field Mappings'!$A127,'nCino | Object Info'!$A:$H,6,FALSE()),"(not found)")</f>
        <v>rskcsp_ds_facility_staging</v>
      </c>
      <c r="S127" s="0" t="str">
        <f aca="false">D127</f>
        <v>CCS_CFGICleanGrowthFinanceInitiative__c</v>
      </c>
      <c r="T127" s="51" t="str">
        <f aca="false">H127</f>
        <v>n/a</v>
      </c>
      <c r="U127" s="51" t="str">
        <f aca="false">IF($T127="Primary", "yes", "no")</f>
        <v>no</v>
      </c>
      <c r="V127" s="60" t="str">
        <f aca="false">IFERROR(VLOOKUP($N127,'nCino | BigQuery Type Lookup'!$A:$F,3,FALSE()),"(not found)")</f>
        <v>STRING</v>
      </c>
      <c r="W127" s="51" t="n">
        <f aca="false">IFERROR(VLOOKUP($N127,'nCino | BigQuery Type Lookup'!$A:$F,4,FALSE()),"(not found)")</f>
        <v>255</v>
      </c>
      <c r="X127" s="51" t="str">
        <f aca="false">IFERROR(VLOOKUP($N127,'nCino | BigQuery Type Lookup'!$A:$F,5,FALSE()),"(not found)")</f>
        <v>n/a</v>
      </c>
      <c r="Y127" s="51" t="str">
        <f aca="false">IFERROR(VLOOKUP($N127,'nCino | BigQuery Type Lookup'!$A:$F,6,FALSE()),"(not found)")</f>
        <v>n/a</v>
      </c>
      <c r="Z127" s="0" t="str">
        <f aca="false">IFERROR(VLOOKUP('nCino | Field Mappings'!$A127,'nCino | Object Info'!$A:$H,7,FALSE()),"(not found)")</f>
        <v>rskcsp_ds_facility_curated</v>
      </c>
      <c r="AA127" s="0" t="str">
        <f aca="false">D127</f>
        <v>CCS_CFGICleanGrowthFinanceInitiative__c</v>
      </c>
      <c r="AB127" s="51" t="str">
        <f aca="false">H127</f>
        <v>n/a</v>
      </c>
      <c r="AC127" s="51" t="str">
        <f aca="false">I127</f>
        <v>yes</v>
      </c>
      <c r="AD127" s="60" t="str">
        <f aca="false">V127</f>
        <v>STRING</v>
      </c>
      <c r="AE127" s="51" t="n">
        <f aca="false">W127</f>
        <v>255</v>
      </c>
      <c r="AF127" s="51" t="str">
        <f aca="false">X127</f>
        <v>n/a</v>
      </c>
      <c r="AG127" s="51" t="str">
        <f aca="false">Y127</f>
        <v>n/a</v>
      </c>
      <c r="AH127" s="0" t="str">
        <f aca="false">IFERROR(VLOOKUP('nCino | Field Mappings'!$A127,'nCino | Object Info'!$A:$H,8,FALSE()),"(not found)")</f>
        <v>facility</v>
      </c>
      <c r="AI127" s="0" t="str">
        <f aca="false">IF(D127="","",IF(D127="CCS_Step_Frequency__c",SUBSTITUTE(LOWER(D127),"__c",""),_xlfn.IFNA(SUBSTITUTE(SUBSTITUTE(SUBSTITUTE(SUBSTITUTE(D127,"LLC_BI__",""),"CCS_",""),"__c",""),"cm_",""),D127)))</f>
        <v>CFGICleanGrowthFinanceInitiative</v>
      </c>
      <c r="AJ127" s="51" t="str">
        <f aca="false">H127</f>
        <v>n/a</v>
      </c>
      <c r="AK127" s="51" t="str">
        <f aca="false">AC127</f>
        <v>yes</v>
      </c>
      <c r="AL127" s="60" t="str">
        <f aca="false">V127</f>
        <v>STRING</v>
      </c>
      <c r="AM127" s="51" t="n">
        <f aca="false">W127</f>
        <v>255</v>
      </c>
      <c r="AN127" s="51" t="str">
        <f aca="false">X127</f>
        <v>n/a</v>
      </c>
      <c r="AO127" s="51" t="str">
        <f aca="false">Y127</f>
        <v>n/a</v>
      </c>
      <c r="AP127" s="51" t="str">
        <f aca="false">IF(AL127="ARRAY", "CHECK MAX ELEMENTS", "n/a")</f>
        <v>n/a</v>
      </c>
    </row>
    <row r="128" customFormat="false" ht="14.25" hidden="false" customHeight="false" outlineLevel="0" collapsed="false">
      <c r="A128" s="61" t="s">
        <v>49</v>
      </c>
      <c r="B128" s="61" t="s">
        <v>374</v>
      </c>
      <c r="C128" s="61" t="s">
        <v>448</v>
      </c>
      <c r="D128" s="61" t="s">
        <v>449</v>
      </c>
      <c r="E128" s="61" t="s">
        <v>5</v>
      </c>
      <c r="F128" s="60" t="str">
        <f aca="false">IF(OR(ISERROR(VLOOKUP($C128,'DMW | F&amp;L Fields'!$L:$M, 1, FALSE())),IFERROR(INDEX('DMW | F&amp;L Fields'!$C:$C,MATCH($C128,'DMW | F&amp;L Fields'!$L:$L, 0)), "Y") ="Y"),"No", "Yes")</f>
        <v>Yes</v>
      </c>
      <c r="G128" s="61" t="str">
        <f aca="false">IFERROR(VLOOKUP($C128,'DMW | F&amp;L Fields'!$L:$M, 2, FALSE()),"(not found)")</f>
        <v>The field is displayed on exposure tab of relationship record</v>
      </c>
      <c r="H128" s="60" t="str">
        <f aca="false">IF(J128="Id", "Primary", IF(LEFT(J128, 9) ="reference", "Foreign", "n/a"))</f>
        <v>n/a</v>
      </c>
      <c r="I128" s="74" t="s">
        <v>97</v>
      </c>
      <c r="J128" s="61" t="s">
        <v>128</v>
      </c>
      <c r="K128" s="60" t="n">
        <v>0</v>
      </c>
      <c r="L128" s="60" t="n">
        <v>18</v>
      </c>
      <c r="M128" s="60" t="n">
        <v>2</v>
      </c>
      <c r="N128" s="60" t="str">
        <f aca="false">_xlfn.CONCAT(J128,"|",K128,"|",L128,"|",M128)</f>
        <v>currency|0|18|2</v>
      </c>
      <c r="O128" s="0" t="str">
        <f aca="false">IFERROR(VLOOKUP('nCino | Field Mappings'!$A128,'nCino | Object Info'!$A:$H,5,FALSE()),"(not found)")</f>
        <v>rskcsp_ds_facility</v>
      </c>
      <c r="P128" s="0" t="str">
        <f aca="false">D128</f>
        <v>CCS_Change__c</v>
      </c>
      <c r="Q128" s="51" t="n">
        <f aca="false">IFERROR(VLOOKUP($N128,'nCino | BigQuery Type Lookup'!$A:$F,2,FALSE()),"(not found)")</f>
        <v>21</v>
      </c>
      <c r="R128" s="0" t="str">
        <f aca="false">IFERROR(VLOOKUP('nCino | Field Mappings'!$A128,'nCino | Object Info'!$A:$H,6,FALSE()),"(not found)")</f>
        <v>rskcsp_ds_facility_staging</v>
      </c>
      <c r="S128" s="0" t="str">
        <f aca="false">D128</f>
        <v>CCS_Change__c</v>
      </c>
      <c r="T128" s="51" t="str">
        <f aca="false">H128</f>
        <v>n/a</v>
      </c>
      <c r="U128" s="51" t="str">
        <f aca="false">IF($T128="Primary", "yes", "no")</f>
        <v>no</v>
      </c>
      <c r="V128" s="60" t="str">
        <f aca="false">IFERROR(VLOOKUP($N128,'nCino | BigQuery Type Lookup'!$A:$F,3,FALSE()),"(not found)")</f>
        <v>NUMERIC</v>
      </c>
      <c r="W128" s="51" t="str">
        <f aca="false">IFERROR(VLOOKUP($N128,'nCino | BigQuery Type Lookup'!$A:$F,4,FALSE()),"(not found)")</f>
        <v>n/a</v>
      </c>
      <c r="X128" s="51" t="n">
        <f aca="false">IFERROR(VLOOKUP($N128,'nCino | BigQuery Type Lookup'!$A:$F,5,FALSE()),"(not found)")</f>
        <v>18</v>
      </c>
      <c r="Y128" s="51" t="n">
        <f aca="false">IFERROR(VLOOKUP($N128,'nCino | BigQuery Type Lookup'!$A:$F,6,FALSE()),"(not found)")</f>
        <v>2</v>
      </c>
      <c r="Z128" s="0" t="str">
        <f aca="false">IFERROR(VLOOKUP('nCino | Field Mappings'!$A128,'nCino | Object Info'!$A:$H,7,FALSE()),"(not found)")</f>
        <v>rskcsp_ds_facility_curated</v>
      </c>
      <c r="AA128" s="0" t="str">
        <f aca="false">D128</f>
        <v>CCS_Change__c</v>
      </c>
      <c r="AB128" s="51" t="str">
        <f aca="false">H128</f>
        <v>n/a</v>
      </c>
      <c r="AC128" s="51" t="str">
        <f aca="false">I128</f>
        <v>yes</v>
      </c>
      <c r="AD128" s="60" t="str">
        <f aca="false">V128</f>
        <v>NUMERIC</v>
      </c>
      <c r="AE128" s="51" t="str">
        <f aca="false">W128</f>
        <v>n/a</v>
      </c>
      <c r="AF128" s="51" t="n">
        <f aca="false">X128</f>
        <v>18</v>
      </c>
      <c r="AG128" s="51" t="n">
        <f aca="false">Y128</f>
        <v>2</v>
      </c>
      <c r="AH128" s="0" t="str">
        <f aca="false">IFERROR(VLOOKUP('nCino | Field Mappings'!$A128,'nCino | Object Info'!$A:$H,8,FALSE()),"(not found)")</f>
        <v>facility</v>
      </c>
      <c r="AI128" s="0" t="str">
        <f aca="false">IF(D128="","",IF(D128="CCS_Step_Frequency__c",SUBSTITUTE(LOWER(D128),"__c",""),_xlfn.IFNA(SUBSTITUTE(SUBSTITUTE(SUBSTITUTE(SUBSTITUTE(D128,"LLC_BI__",""),"CCS_",""),"__c",""),"cm_",""),D128)))</f>
        <v>Change</v>
      </c>
      <c r="AJ128" s="51" t="str">
        <f aca="false">H128</f>
        <v>n/a</v>
      </c>
      <c r="AK128" s="51" t="str">
        <f aca="false">AC128</f>
        <v>yes</v>
      </c>
      <c r="AL128" s="60" t="str">
        <f aca="false">V128</f>
        <v>NUMERIC</v>
      </c>
      <c r="AM128" s="51" t="str">
        <f aca="false">W128</f>
        <v>n/a</v>
      </c>
      <c r="AN128" s="51" t="n">
        <f aca="false">X128</f>
        <v>18</v>
      </c>
      <c r="AO128" s="51" t="n">
        <f aca="false">Y128</f>
        <v>2</v>
      </c>
      <c r="AP128" s="51" t="str">
        <f aca="false">IF(AL128="ARRAY", "CHECK MAX ELEMENTS", "n/a")</f>
        <v>n/a</v>
      </c>
    </row>
    <row r="129" customFormat="false" ht="14.25" hidden="false" customHeight="false" outlineLevel="0" collapsed="false">
      <c r="A129" s="61" t="s">
        <v>49</v>
      </c>
      <c r="B129" s="61" t="s">
        <v>374</v>
      </c>
      <c r="C129" s="61" t="s">
        <v>450</v>
      </c>
      <c r="D129" s="61" t="s">
        <v>451</v>
      </c>
      <c r="E129" s="61" t="s">
        <v>452</v>
      </c>
      <c r="F129" s="60" t="str">
        <f aca="false">IF(OR(ISERROR(VLOOKUP($C129,'DMW | F&amp;L Fields'!$L:$M, 1, FALSE())),IFERROR(INDEX('DMW | F&amp;L Fields'!$C:$C,MATCH($C129,'DMW | F&amp;L Fields'!$L:$L, 0)), "Y") ="Y"),"No", "Yes")</f>
        <v>Yes</v>
      </c>
      <c r="G129" s="61" t="str">
        <f aca="false">IFERROR(VLOOKUP($C129,'DMW | F&amp;L Fields'!$L:$M, 2, FALSE()),"(not found)")</f>
        <v>CCTUC-2657 : Indicates whether the user would like to change the Fixed Rate Duration.</v>
      </c>
      <c r="H129" s="60" t="str">
        <f aca="false">IF(J129="Id", "Primary", IF(LEFT(J129, 9) ="reference", "Foreign", "n/a"))</f>
        <v>n/a</v>
      </c>
      <c r="I129" s="74" t="s">
        <v>97</v>
      </c>
      <c r="J129" s="61" t="s">
        <v>119</v>
      </c>
      <c r="K129" s="60" t="n">
        <v>255</v>
      </c>
      <c r="L129" s="60" t="n">
        <v>0</v>
      </c>
      <c r="M129" s="60" t="n">
        <v>0</v>
      </c>
      <c r="N129" s="60" t="str">
        <f aca="false">_xlfn.CONCAT(J129,"|",K129,"|",L129,"|",M129)</f>
        <v>picklist|255|0|0</v>
      </c>
      <c r="O129" s="0" t="str">
        <f aca="false">IFERROR(VLOOKUP('nCino | Field Mappings'!$A129,'nCino | Object Info'!$A:$H,5,FALSE()),"(not found)")</f>
        <v>rskcsp_ds_facility</v>
      </c>
      <c r="P129" s="0" t="str">
        <f aca="false">D129</f>
        <v>CCS_Change_Fixed_Rate_Duration__c</v>
      </c>
      <c r="Q129" s="51" t="n">
        <f aca="false">IFERROR(VLOOKUP($N129,'nCino | BigQuery Type Lookup'!$A:$F,2,FALSE()),"(not found)")</f>
        <v>255</v>
      </c>
      <c r="R129" s="0" t="str">
        <f aca="false">IFERROR(VLOOKUP('nCino | Field Mappings'!$A129,'nCino | Object Info'!$A:$H,6,FALSE()),"(not found)")</f>
        <v>rskcsp_ds_facility_staging</v>
      </c>
      <c r="S129" s="0" t="str">
        <f aca="false">D129</f>
        <v>CCS_Change_Fixed_Rate_Duration__c</v>
      </c>
      <c r="T129" s="51" t="str">
        <f aca="false">H129</f>
        <v>n/a</v>
      </c>
      <c r="U129" s="51" t="str">
        <f aca="false">IF($T129="Primary", "yes", "no")</f>
        <v>no</v>
      </c>
      <c r="V129" s="60" t="str">
        <f aca="false">IFERROR(VLOOKUP($N129,'nCino | BigQuery Type Lookup'!$A:$F,3,FALSE()),"(not found)")</f>
        <v>STRING</v>
      </c>
      <c r="W129" s="51" t="n">
        <f aca="false">IFERROR(VLOOKUP($N129,'nCino | BigQuery Type Lookup'!$A:$F,4,FALSE()),"(not found)")</f>
        <v>255</v>
      </c>
      <c r="X129" s="51" t="str">
        <f aca="false">IFERROR(VLOOKUP($N129,'nCino | BigQuery Type Lookup'!$A:$F,5,FALSE()),"(not found)")</f>
        <v>n/a</v>
      </c>
      <c r="Y129" s="51" t="str">
        <f aca="false">IFERROR(VLOOKUP($N129,'nCino | BigQuery Type Lookup'!$A:$F,6,FALSE()),"(not found)")</f>
        <v>n/a</v>
      </c>
      <c r="Z129" s="0" t="str">
        <f aca="false">IFERROR(VLOOKUP('nCino | Field Mappings'!$A129,'nCino | Object Info'!$A:$H,7,FALSE()),"(not found)")</f>
        <v>rskcsp_ds_facility_curated</v>
      </c>
      <c r="AA129" s="0" t="str">
        <f aca="false">D129</f>
        <v>CCS_Change_Fixed_Rate_Duration__c</v>
      </c>
      <c r="AB129" s="51" t="str">
        <f aca="false">H129</f>
        <v>n/a</v>
      </c>
      <c r="AC129" s="51" t="str">
        <f aca="false">I129</f>
        <v>yes</v>
      </c>
      <c r="AD129" s="60" t="str">
        <f aca="false">V129</f>
        <v>STRING</v>
      </c>
      <c r="AE129" s="51" t="n">
        <f aca="false">W129</f>
        <v>255</v>
      </c>
      <c r="AF129" s="51" t="str">
        <f aca="false">X129</f>
        <v>n/a</v>
      </c>
      <c r="AG129" s="51" t="str">
        <f aca="false">Y129</f>
        <v>n/a</v>
      </c>
      <c r="AH129" s="0" t="str">
        <f aca="false">IFERROR(VLOOKUP('nCino | Field Mappings'!$A129,'nCino | Object Info'!$A:$H,8,FALSE()),"(not found)")</f>
        <v>facility</v>
      </c>
      <c r="AI129" s="0" t="str">
        <f aca="false">IF(D129="","",IF(D129="CCS_Step_Frequency__c",SUBSTITUTE(LOWER(D129),"__c",""),_xlfn.IFNA(SUBSTITUTE(SUBSTITUTE(SUBSTITUTE(SUBSTITUTE(D129,"LLC_BI__",""),"CCS_",""),"__c",""),"cm_",""),D129)))</f>
        <v>Change_Fixed_Rate_Duration</v>
      </c>
      <c r="AJ129" s="51" t="str">
        <f aca="false">H129</f>
        <v>n/a</v>
      </c>
      <c r="AK129" s="51" t="str">
        <f aca="false">AC129</f>
        <v>yes</v>
      </c>
      <c r="AL129" s="60" t="str">
        <f aca="false">V129</f>
        <v>STRING</v>
      </c>
      <c r="AM129" s="51" t="n">
        <f aca="false">W129</f>
        <v>255</v>
      </c>
      <c r="AN129" s="51" t="str">
        <f aca="false">X129</f>
        <v>n/a</v>
      </c>
      <c r="AO129" s="51" t="str">
        <f aca="false">Y129</f>
        <v>n/a</v>
      </c>
      <c r="AP129" s="51" t="str">
        <f aca="false">IF(AL129="ARRAY", "CHECK MAX ELEMENTS", "n/a")</f>
        <v>n/a</v>
      </c>
    </row>
    <row r="130" customFormat="false" ht="14.25" hidden="false" customHeight="false" outlineLevel="0" collapsed="false">
      <c r="A130" s="61" t="s">
        <v>49</v>
      </c>
      <c r="B130" s="61" t="s">
        <v>374</v>
      </c>
      <c r="C130" s="61" t="s">
        <v>453</v>
      </c>
      <c r="D130" s="61" t="s">
        <v>454</v>
      </c>
      <c r="E130" s="61" t="s">
        <v>455</v>
      </c>
      <c r="F130" s="60" t="str">
        <f aca="false">IF(OR(ISERROR(VLOOKUP($C130,'DMW | F&amp;L Fields'!$L:$M, 1, FALSE())),IFERROR(INDEX('DMW | F&amp;L Fields'!$C:$C,MATCH($C130,'DMW | F&amp;L Fields'!$L:$L, 0)), "Y") ="Y"),"No", "Yes")</f>
        <v>Yes</v>
      </c>
      <c r="G130" s="61" t="n">
        <f aca="false">IFERROR(VLOOKUP($C130,'DMW | F&amp;L Fields'!$L:$M, 2, FALSE()),"(not found)")</f>
        <v>0</v>
      </c>
      <c r="H130" s="60" t="str">
        <f aca="false">IF(J130="Id", "Primary", IF(LEFT(J130, 9) ="reference", "Foreign", "n/a"))</f>
        <v>n/a</v>
      </c>
      <c r="I130" s="74" t="s">
        <v>97</v>
      </c>
      <c r="J130" s="61" t="s">
        <v>128</v>
      </c>
      <c r="K130" s="60" t="n">
        <v>0</v>
      </c>
      <c r="L130" s="60" t="n">
        <v>18</v>
      </c>
      <c r="M130" s="60" t="n">
        <v>2</v>
      </c>
      <c r="N130" s="60" t="str">
        <f aca="false">_xlfn.CONCAT(J130,"|",K130,"|",L130,"|",M130)</f>
        <v>currency|0|18|2</v>
      </c>
      <c r="O130" s="0" t="str">
        <f aca="false">IFERROR(VLOOKUP('nCino | Field Mappings'!$A130,'nCino | Object Info'!$A:$H,5,FALSE()),"(not found)")</f>
        <v>rskcsp_ds_facility</v>
      </c>
      <c r="P130" s="0" t="str">
        <f aca="false">D130</f>
        <v>CCS_Change_Per_Step_Amount__c</v>
      </c>
      <c r="Q130" s="51" t="n">
        <f aca="false">IFERROR(VLOOKUP($N130,'nCino | BigQuery Type Lookup'!$A:$F,2,FALSE()),"(not found)")</f>
        <v>21</v>
      </c>
      <c r="R130" s="0" t="str">
        <f aca="false">IFERROR(VLOOKUP('nCino | Field Mappings'!$A130,'nCino | Object Info'!$A:$H,6,FALSE()),"(not found)")</f>
        <v>rskcsp_ds_facility_staging</v>
      </c>
      <c r="S130" s="0" t="str">
        <f aca="false">D130</f>
        <v>CCS_Change_Per_Step_Amount__c</v>
      </c>
      <c r="T130" s="51" t="str">
        <f aca="false">H130</f>
        <v>n/a</v>
      </c>
      <c r="U130" s="51" t="str">
        <f aca="false">IF($T130="Primary", "yes", "no")</f>
        <v>no</v>
      </c>
      <c r="V130" s="60" t="str">
        <f aca="false">IFERROR(VLOOKUP($N130,'nCino | BigQuery Type Lookup'!$A:$F,3,FALSE()),"(not found)")</f>
        <v>NUMERIC</v>
      </c>
      <c r="W130" s="51" t="str">
        <f aca="false">IFERROR(VLOOKUP($N130,'nCino | BigQuery Type Lookup'!$A:$F,4,FALSE()),"(not found)")</f>
        <v>n/a</v>
      </c>
      <c r="X130" s="51" t="n">
        <f aca="false">IFERROR(VLOOKUP($N130,'nCino | BigQuery Type Lookup'!$A:$F,5,FALSE()),"(not found)")</f>
        <v>18</v>
      </c>
      <c r="Y130" s="51" t="n">
        <f aca="false">IFERROR(VLOOKUP($N130,'nCino | BigQuery Type Lookup'!$A:$F,6,FALSE()),"(not found)")</f>
        <v>2</v>
      </c>
      <c r="Z130" s="0" t="str">
        <f aca="false">IFERROR(VLOOKUP('nCino | Field Mappings'!$A130,'nCino | Object Info'!$A:$H,7,FALSE()),"(not found)")</f>
        <v>rskcsp_ds_facility_curated</v>
      </c>
      <c r="AA130" s="0" t="str">
        <f aca="false">D130</f>
        <v>CCS_Change_Per_Step_Amount__c</v>
      </c>
      <c r="AB130" s="51" t="str">
        <f aca="false">H130</f>
        <v>n/a</v>
      </c>
      <c r="AC130" s="51" t="str">
        <f aca="false">I130</f>
        <v>yes</v>
      </c>
      <c r="AD130" s="60" t="str">
        <f aca="false">V130</f>
        <v>NUMERIC</v>
      </c>
      <c r="AE130" s="51" t="str">
        <f aca="false">W130</f>
        <v>n/a</v>
      </c>
      <c r="AF130" s="51" t="n">
        <f aca="false">X130</f>
        <v>18</v>
      </c>
      <c r="AG130" s="51" t="n">
        <f aca="false">Y130</f>
        <v>2</v>
      </c>
      <c r="AH130" s="0" t="str">
        <f aca="false">IFERROR(VLOOKUP('nCino | Field Mappings'!$A130,'nCino | Object Info'!$A:$H,8,FALSE()),"(not found)")</f>
        <v>facility</v>
      </c>
      <c r="AI130" s="0" t="str">
        <f aca="false">IF(D130="","",IF(D130="CCS_Step_Frequency__c",SUBSTITUTE(LOWER(D130),"__c",""),_xlfn.IFNA(SUBSTITUTE(SUBSTITUTE(SUBSTITUTE(SUBSTITUTE(D130,"LLC_BI__",""),"CCS_",""),"__c",""),"cm_",""),D130)))</f>
        <v>Change_Per_Step_Amount</v>
      </c>
      <c r="AJ130" s="51" t="str">
        <f aca="false">H130</f>
        <v>n/a</v>
      </c>
      <c r="AK130" s="51" t="str">
        <f aca="false">AC130</f>
        <v>yes</v>
      </c>
      <c r="AL130" s="60" t="str">
        <f aca="false">V130</f>
        <v>NUMERIC</v>
      </c>
      <c r="AM130" s="51" t="str">
        <f aca="false">W130</f>
        <v>n/a</v>
      </c>
      <c r="AN130" s="51" t="n">
        <f aca="false">X130</f>
        <v>18</v>
      </c>
      <c r="AO130" s="51" t="n">
        <f aca="false">Y130</f>
        <v>2</v>
      </c>
      <c r="AP130" s="51" t="str">
        <f aca="false">IF(AL130="ARRAY", "CHECK MAX ELEMENTS", "n/a")</f>
        <v>n/a</v>
      </c>
    </row>
    <row r="131" customFormat="false" ht="14.25" hidden="false" customHeight="false" outlineLevel="0" collapsed="false">
      <c r="A131" s="61" t="s">
        <v>49</v>
      </c>
      <c r="B131" s="61" t="s">
        <v>374</v>
      </c>
      <c r="C131" s="61" t="s">
        <v>456</v>
      </c>
      <c r="D131" s="61" t="s">
        <v>457</v>
      </c>
      <c r="E131" s="61" t="s">
        <v>458</v>
      </c>
      <c r="F131" s="60" t="str">
        <f aca="false">IF(OR(ISERROR(VLOOKUP($C131,'DMW | F&amp;L Fields'!$L:$M, 1, FALSE())),IFERROR(INDEX('DMW | F&amp;L Fields'!$C:$C,MATCH($C131,'DMW | F&amp;L Fields'!$L:$L, 0)), "Y") ="Y"),"No", "Yes")</f>
        <v>Yes</v>
      </c>
      <c r="G131" s="61" t="str">
        <f aca="false">IFERROR(VLOOKUP($C131,'DMW | F&amp;L Fields'!$L:$M, 2, FALSE()),"(not found)")</f>
        <v>CCTUC-2657 : The Rate chosen for the Facility.</v>
      </c>
      <c r="H131" s="60" t="str">
        <f aca="false">IF(J131="Id", "Primary", IF(LEFT(J131, 9) ="reference", "Foreign", "n/a"))</f>
        <v>n/a</v>
      </c>
      <c r="I131" s="74" t="s">
        <v>97</v>
      </c>
      <c r="J131" s="61" t="s">
        <v>119</v>
      </c>
      <c r="K131" s="60" t="n">
        <v>255</v>
      </c>
      <c r="L131" s="60" t="n">
        <v>0</v>
      </c>
      <c r="M131" s="60" t="n">
        <v>0</v>
      </c>
      <c r="N131" s="60" t="str">
        <f aca="false">_xlfn.CONCAT(J131,"|",K131,"|",L131,"|",M131)</f>
        <v>picklist|255|0|0</v>
      </c>
      <c r="O131" s="0" t="str">
        <f aca="false">IFERROR(VLOOKUP('nCino | Field Mappings'!$A131,'nCino | Object Info'!$A:$H,5,FALSE()),"(not found)")</f>
        <v>rskcsp_ds_facility</v>
      </c>
      <c r="P131" s="0" t="str">
        <f aca="false">D131</f>
        <v>CCS_Chosen_Rate__c</v>
      </c>
      <c r="Q131" s="51" t="n">
        <f aca="false">IFERROR(VLOOKUP($N131,'nCino | BigQuery Type Lookup'!$A:$F,2,FALSE()),"(not found)")</f>
        <v>255</v>
      </c>
      <c r="R131" s="0" t="str">
        <f aca="false">IFERROR(VLOOKUP('nCino | Field Mappings'!$A131,'nCino | Object Info'!$A:$H,6,FALSE()),"(not found)")</f>
        <v>rskcsp_ds_facility_staging</v>
      </c>
      <c r="S131" s="0" t="str">
        <f aca="false">D131</f>
        <v>CCS_Chosen_Rate__c</v>
      </c>
      <c r="T131" s="51" t="str">
        <f aca="false">H131</f>
        <v>n/a</v>
      </c>
      <c r="U131" s="51" t="str">
        <f aca="false">IF($T131="Primary", "yes", "no")</f>
        <v>no</v>
      </c>
      <c r="V131" s="60" t="str">
        <f aca="false">IFERROR(VLOOKUP($N131,'nCino | BigQuery Type Lookup'!$A:$F,3,FALSE()),"(not found)")</f>
        <v>STRING</v>
      </c>
      <c r="W131" s="51" t="n">
        <f aca="false">IFERROR(VLOOKUP($N131,'nCino | BigQuery Type Lookup'!$A:$F,4,FALSE()),"(not found)")</f>
        <v>255</v>
      </c>
      <c r="X131" s="51" t="str">
        <f aca="false">IFERROR(VLOOKUP($N131,'nCino | BigQuery Type Lookup'!$A:$F,5,FALSE()),"(not found)")</f>
        <v>n/a</v>
      </c>
      <c r="Y131" s="51" t="str">
        <f aca="false">IFERROR(VLOOKUP($N131,'nCino | BigQuery Type Lookup'!$A:$F,6,FALSE()),"(not found)")</f>
        <v>n/a</v>
      </c>
      <c r="Z131" s="0" t="str">
        <f aca="false">IFERROR(VLOOKUP('nCino | Field Mappings'!$A131,'nCino | Object Info'!$A:$H,7,FALSE()),"(not found)")</f>
        <v>rskcsp_ds_facility_curated</v>
      </c>
      <c r="AA131" s="0" t="str">
        <f aca="false">D131</f>
        <v>CCS_Chosen_Rate__c</v>
      </c>
      <c r="AB131" s="51" t="str">
        <f aca="false">H131</f>
        <v>n/a</v>
      </c>
      <c r="AC131" s="51" t="str">
        <f aca="false">I131</f>
        <v>yes</v>
      </c>
      <c r="AD131" s="60" t="str">
        <f aca="false">V131</f>
        <v>STRING</v>
      </c>
      <c r="AE131" s="51" t="n">
        <f aca="false">W131</f>
        <v>255</v>
      </c>
      <c r="AF131" s="51" t="str">
        <f aca="false">X131</f>
        <v>n/a</v>
      </c>
      <c r="AG131" s="51" t="str">
        <f aca="false">Y131</f>
        <v>n/a</v>
      </c>
      <c r="AH131" s="0" t="str">
        <f aca="false">IFERROR(VLOOKUP('nCino | Field Mappings'!$A131,'nCino | Object Info'!$A:$H,8,FALSE()),"(not found)")</f>
        <v>facility</v>
      </c>
      <c r="AI131" s="0" t="str">
        <f aca="false">IF(D131="","",IF(D131="CCS_Step_Frequency__c",SUBSTITUTE(LOWER(D131),"__c",""),_xlfn.IFNA(SUBSTITUTE(SUBSTITUTE(SUBSTITUTE(SUBSTITUTE(D131,"LLC_BI__",""),"CCS_",""),"__c",""),"cm_",""),D131)))</f>
        <v>Chosen_Rate</v>
      </c>
      <c r="AJ131" s="51" t="str">
        <f aca="false">H131</f>
        <v>n/a</v>
      </c>
      <c r="AK131" s="51" t="str">
        <f aca="false">AC131</f>
        <v>yes</v>
      </c>
      <c r="AL131" s="60" t="str">
        <f aca="false">V131</f>
        <v>STRING</v>
      </c>
      <c r="AM131" s="51" t="n">
        <f aca="false">W131</f>
        <v>255</v>
      </c>
      <c r="AN131" s="51" t="str">
        <f aca="false">X131</f>
        <v>n/a</v>
      </c>
      <c r="AO131" s="51" t="str">
        <f aca="false">Y131</f>
        <v>n/a</v>
      </c>
      <c r="AP131" s="51" t="str">
        <f aca="false">IF(AL131="ARRAY", "CHECK MAX ELEMENTS", "n/a")</f>
        <v>n/a</v>
      </c>
    </row>
    <row r="132" customFormat="false" ht="14.25" hidden="false" customHeight="false" outlineLevel="0" collapsed="false">
      <c r="A132" s="61" t="s">
        <v>49</v>
      </c>
      <c r="B132" s="61" t="s">
        <v>374</v>
      </c>
      <c r="C132" s="61" t="s">
        <v>459</v>
      </c>
      <c r="D132" s="61" t="s">
        <v>460</v>
      </c>
      <c r="E132" s="61" t="s">
        <v>461</v>
      </c>
      <c r="F132" s="60" t="str">
        <f aca="false">IF(OR(ISERROR(VLOOKUP($C132,'DMW | F&amp;L Fields'!$L:$M, 1, FALSE())),IFERROR(INDEX('DMW | F&amp;L Fields'!$C:$C,MATCH($C132,'DMW | F&amp;L Fields'!$L:$L, 0)), "Y") ="Y"),"No", "Yes")</f>
        <v>Yes</v>
      </c>
      <c r="G132" s="61" t="str">
        <f aca="false">IFERROR(VLOOKUP($C132,'DMW | F&amp;L Fields'!$L:$M, 2, FALSE()),"(not found)")</f>
        <v>CCTUC-4017 | The rationale behind the client choosing a pricing option.</v>
      </c>
      <c r="H132" s="60" t="str">
        <f aca="false">IF(J132="Id", "Primary", IF(LEFT(J132, 9) ="reference", "Foreign", "n/a"))</f>
        <v>n/a</v>
      </c>
      <c r="I132" s="74" t="s">
        <v>97</v>
      </c>
      <c r="J132" s="61" t="s">
        <v>335</v>
      </c>
      <c r="K132" s="60" t="n">
        <v>255</v>
      </c>
      <c r="L132" s="60" t="n">
        <v>0</v>
      </c>
      <c r="M132" s="60" t="n">
        <v>0</v>
      </c>
      <c r="N132" s="60" t="str">
        <f aca="false">_xlfn.CONCAT(J132,"|",K132,"|",L132,"|",M132)</f>
        <v>textarea|255|0|0</v>
      </c>
      <c r="O132" s="0" t="str">
        <f aca="false">IFERROR(VLOOKUP('nCino | Field Mappings'!$A132,'nCino | Object Info'!$A:$H,5,FALSE()),"(not found)")</f>
        <v>rskcsp_ds_facility</v>
      </c>
      <c r="P132" s="0" t="str">
        <f aca="false">D132</f>
        <v>CCS_Client_Choice_Rationale__c</v>
      </c>
      <c r="Q132" s="51" t="n">
        <f aca="false">IFERROR(VLOOKUP($N132,'nCino | BigQuery Type Lookup'!$A:$F,2,FALSE()),"(not found)")</f>
        <v>255</v>
      </c>
      <c r="R132" s="0" t="str">
        <f aca="false">IFERROR(VLOOKUP('nCino | Field Mappings'!$A132,'nCino | Object Info'!$A:$H,6,FALSE()),"(not found)")</f>
        <v>rskcsp_ds_facility_staging</v>
      </c>
      <c r="S132" s="0" t="str">
        <f aca="false">D132</f>
        <v>CCS_Client_Choice_Rationale__c</v>
      </c>
      <c r="T132" s="51" t="str">
        <f aca="false">H132</f>
        <v>n/a</v>
      </c>
      <c r="U132" s="51" t="str">
        <f aca="false">IF($T132="Primary", "yes", "no")</f>
        <v>no</v>
      </c>
      <c r="V132" s="60" t="str">
        <f aca="false">IFERROR(VLOOKUP($N132,'nCino | BigQuery Type Lookup'!$A:$F,3,FALSE()),"(not found)")</f>
        <v>STRING</v>
      </c>
      <c r="W132" s="51" t="n">
        <f aca="false">IFERROR(VLOOKUP($N132,'nCino | BigQuery Type Lookup'!$A:$F,4,FALSE()),"(not found)")</f>
        <v>255</v>
      </c>
      <c r="X132" s="51" t="str">
        <f aca="false">IFERROR(VLOOKUP($N132,'nCino | BigQuery Type Lookup'!$A:$F,5,FALSE()),"(not found)")</f>
        <v>n/a</v>
      </c>
      <c r="Y132" s="51" t="str">
        <f aca="false">IFERROR(VLOOKUP($N132,'nCino | BigQuery Type Lookup'!$A:$F,6,FALSE()),"(not found)")</f>
        <v>n/a</v>
      </c>
      <c r="Z132" s="0" t="str">
        <f aca="false">IFERROR(VLOOKUP('nCino | Field Mappings'!$A132,'nCino | Object Info'!$A:$H,7,FALSE()),"(not found)")</f>
        <v>rskcsp_ds_facility_curated</v>
      </c>
      <c r="AA132" s="0" t="str">
        <f aca="false">D132</f>
        <v>CCS_Client_Choice_Rationale__c</v>
      </c>
      <c r="AB132" s="51" t="str">
        <f aca="false">H132</f>
        <v>n/a</v>
      </c>
      <c r="AC132" s="51" t="str">
        <f aca="false">I132</f>
        <v>yes</v>
      </c>
      <c r="AD132" s="60" t="str">
        <f aca="false">V132</f>
        <v>STRING</v>
      </c>
      <c r="AE132" s="51" t="n">
        <f aca="false">W132</f>
        <v>255</v>
      </c>
      <c r="AF132" s="51" t="str">
        <f aca="false">X132</f>
        <v>n/a</v>
      </c>
      <c r="AG132" s="51" t="str">
        <f aca="false">Y132</f>
        <v>n/a</v>
      </c>
      <c r="AH132" s="0" t="str">
        <f aca="false">IFERROR(VLOOKUP('nCino | Field Mappings'!$A132,'nCino | Object Info'!$A:$H,8,FALSE()),"(not found)")</f>
        <v>facility</v>
      </c>
      <c r="AI132" s="0" t="str">
        <f aca="false">IF(D132="","",IF(D132="CCS_Step_Frequency__c",SUBSTITUTE(LOWER(D132),"__c",""),_xlfn.IFNA(SUBSTITUTE(SUBSTITUTE(SUBSTITUTE(SUBSTITUTE(D132,"LLC_BI__",""),"CCS_",""),"__c",""),"cm_",""),D132)))</f>
        <v>Client_Choice_Rationale</v>
      </c>
      <c r="AJ132" s="51" t="str">
        <f aca="false">H132</f>
        <v>n/a</v>
      </c>
      <c r="AK132" s="51" t="str">
        <f aca="false">AC132</f>
        <v>yes</v>
      </c>
      <c r="AL132" s="60" t="str">
        <f aca="false">V132</f>
        <v>STRING</v>
      </c>
      <c r="AM132" s="51" t="n">
        <f aca="false">W132</f>
        <v>255</v>
      </c>
      <c r="AN132" s="51" t="str">
        <f aca="false">X132</f>
        <v>n/a</v>
      </c>
      <c r="AO132" s="51" t="str">
        <f aca="false">Y132</f>
        <v>n/a</v>
      </c>
      <c r="AP132" s="51" t="str">
        <f aca="false">IF(AL132="ARRAY", "CHECK MAX ELEMENTS", "n/a")</f>
        <v>n/a</v>
      </c>
    </row>
    <row r="133" customFormat="false" ht="14.25" hidden="false" customHeight="false" outlineLevel="0" collapsed="false">
      <c r="A133" s="61" t="s">
        <v>49</v>
      </c>
      <c r="B133" s="61" t="s">
        <v>374</v>
      </c>
      <c r="C133" s="61" t="s">
        <v>462</v>
      </c>
      <c r="D133" s="61" t="s">
        <v>463</v>
      </c>
      <c r="E133" s="61" t="s">
        <v>464</v>
      </c>
      <c r="F133" s="60" t="str">
        <f aca="false">IF(OR(ISERROR(VLOOKUP($C133,'DMW | F&amp;L Fields'!$L:$M, 1, FALSE())),IFERROR(INDEX('DMW | F&amp;L Fields'!$C:$C,MATCH($C133,'DMW | F&amp;L Fields'!$L:$L, 0)), "Y") ="Y"),"No", "Yes")</f>
        <v>Yes</v>
      </c>
      <c r="G133" s="61" t="str">
        <f aca="false">IFERROR(VLOOKUP($C133,'DMW | F&amp;L Fields'!$L:$M, 2, FALSE()),"(not found)")</f>
        <v>The CoF/Base Rate of a pricing option.</v>
      </c>
      <c r="H133" s="60" t="str">
        <f aca="false">IF(J133="Id", "Primary", IF(LEFT(J133, 9) ="reference", "Foreign", "n/a"))</f>
        <v>n/a</v>
      </c>
      <c r="I133" s="74" t="s">
        <v>97</v>
      </c>
      <c r="J133" s="61" t="s">
        <v>342</v>
      </c>
      <c r="K133" s="60" t="n">
        <v>0</v>
      </c>
      <c r="L133" s="60" t="n">
        <v>18</v>
      </c>
      <c r="M133" s="60" t="n">
        <v>2</v>
      </c>
      <c r="N133" s="60" t="str">
        <f aca="false">_xlfn.CONCAT(J133,"|",K133,"|",L133,"|",M133)</f>
        <v>percent|0|18|2</v>
      </c>
      <c r="O133" s="0" t="str">
        <f aca="false">IFERROR(VLOOKUP('nCino | Field Mappings'!$A133,'nCino | Object Info'!$A:$H,5,FALSE()),"(not found)")</f>
        <v>rskcsp_ds_facility</v>
      </c>
      <c r="P133" s="0" t="str">
        <f aca="false">D133</f>
        <v>CCS_CoF_Base_Rate__c</v>
      </c>
      <c r="Q133" s="51" t="n">
        <f aca="false">IFERROR(VLOOKUP($N133,'nCino | BigQuery Type Lookup'!$A:$F,2,FALSE()),"(not found)")</f>
        <v>21</v>
      </c>
      <c r="R133" s="0" t="str">
        <f aca="false">IFERROR(VLOOKUP('nCino | Field Mappings'!$A133,'nCino | Object Info'!$A:$H,6,FALSE()),"(not found)")</f>
        <v>rskcsp_ds_facility_staging</v>
      </c>
      <c r="S133" s="0" t="str">
        <f aca="false">D133</f>
        <v>CCS_CoF_Base_Rate__c</v>
      </c>
      <c r="T133" s="51" t="str">
        <f aca="false">H133</f>
        <v>n/a</v>
      </c>
      <c r="U133" s="51" t="str">
        <f aca="false">IF($T133="Primary", "yes", "no")</f>
        <v>no</v>
      </c>
      <c r="V133" s="60" t="str">
        <f aca="false">IFERROR(VLOOKUP($N133,'nCino | BigQuery Type Lookup'!$A:$F,3,FALSE()),"(not found)")</f>
        <v>NUMERIC</v>
      </c>
      <c r="W133" s="51" t="str">
        <f aca="false">IFERROR(VLOOKUP($N133,'nCino | BigQuery Type Lookup'!$A:$F,4,FALSE()),"(not found)")</f>
        <v>n/a</v>
      </c>
      <c r="X133" s="51" t="n">
        <f aca="false">IFERROR(VLOOKUP($N133,'nCino | BigQuery Type Lookup'!$A:$F,5,FALSE()),"(not found)")</f>
        <v>18</v>
      </c>
      <c r="Y133" s="51" t="n">
        <f aca="false">IFERROR(VLOOKUP($N133,'nCino | BigQuery Type Lookup'!$A:$F,6,FALSE()),"(not found)")</f>
        <v>2</v>
      </c>
      <c r="Z133" s="0" t="str">
        <f aca="false">IFERROR(VLOOKUP('nCino | Field Mappings'!$A133,'nCino | Object Info'!$A:$H,7,FALSE()),"(not found)")</f>
        <v>rskcsp_ds_facility_curated</v>
      </c>
      <c r="AA133" s="0" t="str">
        <f aca="false">D133</f>
        <v>CCS_CoF_Base_Rate__c</v>
      </c>
      <c r="AB133" s="51" t="str">
        <f aca="false">H133</f>
        <v>n/a</v>
      </c>
      <c r="AC133" s="51" t="str">
        <f aca="false">I133</f>
        <v>yes</v>
      </c>
      <c r="AD133" s="60" t="str">
        <f aca="false">V133</f>
        <v>NUMERIC</v>
      </c>
      <c r="AE133" s="51" t="str">
        <f aca="false">W133</f>
        <v>n/a</v>
      </c>
      <c r="AF133" s="51" t="n">
        <f aca="false">X133</f>
        <v>18</v>
      </c>
      <c r="AG133" s="51" t="n">
        <f aca="false">Y133</f>
        <v>2</v>
      </c>
      <c r="AH133" s="0" t="str">
        <f aca="false">IFERROR(VLOOKUP('nCino | Field Mappings'!$A133,'nCino | Object Info'!$A:$H,8,FALSE()),"(not found)")</f>
        <v>facility</v>
      </c>
      <c r="AI133" s="0" t="str">
        <f aca="false">IF(D133="","",IF(D133="CCS_Step_Frequency__c",SUBSTITUTE(LOWER(D133),"__c",""),_xlfn.IFNA(SUBSTITUTE(SUBSTITUTE(SUBSTITUTE(SUBSTITUTE(D133,"LLC_BI__",""),"CCS_",""),"__c",""),"cm_",""),D133)))</f>
        <v>CoF_Base_Rate</v>
      </c>
      <c r="AJ133" s="51" t="str">
        <f aca="false">H133</f>
        <v>n/a</v>
      </c>
      <c r="AK133" s="51" t="str">
        <f aca="false">AC133</f>
        <v>yes</v>
      </c>
      <c r="AL133" s="60" t="str">
        <f aca="false">V133</f>
        <v>NUMERIC</v>
      </c>
      <c r="AM133" s="51" t="str">
        <f aca="false">W133</f>
        <v>n/a</v>
      </c>
      <c r="AN133" s="51" t="n">
        <f aca="false">X133</f>
        <v>18</v>
      </c>
      <c r="AO133" s="51" t="n">
        <f aca="false">Y133</f>
        <v>2</v>
      </c>
      <c r="AP133" s="51" t="str">
        <f aca="false">IF(AL133="ARRAY", "CHECK MAX ELEMENTS", "n/a")</f>
        <v>n/a</v>
      </c>
    </row>
    <row r="134" customFormat="false" ht="14.25" hidden="false" customHeight="false" outlineLevel="0" collapsed="false">
      <c r="A134" s="61" t="s">
        <v>49</v>
      </c>
      <c r="B134" s="61" t="s">
        <v>374</v>
      </c>
      <c r="C134" s="61" t="s">
        <v>465</v>
      </c>
      <c r="D134" s="61" t="s">
        <v>466</v>
      </c>
      <c r="E134" s="61" t="s">
        <v>464</v>
      </c>
      <c r="F134" s="60" t="str">
        <f aca="false">IF(OR(ISERROR(VLOOKUP($C134,'DMW | F&amp;L Fields'!$L:$M, 1, FALSE())),IFERROR(INDEX('DMW | F&amp;L Fields'!$C:$C,MATCH($C134,'DMW | F&amp;L Fields'!$L:$L, 0)), "Y") ="Y"),"No", "Yes")</f>
        <v>Yes</v>
      </c>
      <c r="G134" s="61" t="str">
        <f aca="false">IFERROR(VLOOKUP($C134,'DMW | F&amp;L Fields'!$L:$M, 2, FALSE()),"(not found)")</f>
        <v>CCTUC:3511 The CoF/Base Rate of a pricing option for a Split.</v>
      </c>
      <c r="H134" s="60" t="str">
        <f aca="false">IF(J134="Id", "Primary", IF(LEFT(J134, 9) ="reference", "Foreign", "n/a"))</f>
        <v>n/a</v>
      </c>
      <c r="I134" s="74" t="s">
        <v>97</v>
      </c>
      <c r="J134" s="61" t="s">
        <v>342</v>
      </c>
      <c r="K134" s="60" t="n">
        <v>0</v>
      </c>
      <c r="L134" s="60" t="n">
        <v>18</v>
      </c>
      <c r="M134" s="60" t="n">
        <v>2</v>
      </c>
      <c r="N134" s="60" t="str">
        <f aca="false">_xlfn.CONCAT(J134,"|",K134,"|",L134,"|",M134)</f>
        <v>percent|0|18|2</v>
      </c>
      <c r="O134" s="0" t="str">
        <f aca="false">IFERROR(VLOOKUP('nCino | Field Mappings'!$A134,'nCino | Object Info'!$A:$H,5,FALSE()),"(not found)")</f>
        <v>rskcsp_ds_facility</v>
      </c>
      <c r="P134" s="0" t="str">
        <f aca="false">D134</f>
        <v>CCS_CoF_Base_Rate_split__c</v>
      </c>
      <c r="Q134" s="51" t="n">
        <f aca="false">IFERROR(VLOOKUP($N134,'nCino | BigQuery Type Lookup'!$A:$F,2,FALSE()),"(not found)")</f>
        <v>21</v>
      </c>
      <c r="R134" s="0" t="str">
        <f aca="false">IFERROR(VLOOKUP('nCino | Field Mappings'!$A134,'nCino | Object Info'!$A:$H,6,FALSE()),"(not found)")</f>
        <v>rskcsp_ds_facility_staging</v>
      </c>
      <c r="S134" s="0" t="str">
        <f aca="false">D134</f>
        <v>CCS_CoF_Base_Rate_split__c</v>
      </c>
      <c r="T134" s="51" t="str">
        <f aca="false">H134</f>
        <v>n/a</v>
      </c>
      <c r="U134" s="51" t="str">
        <f aca="false">IF($T134="Primary", "yes", "no")</f>
        <v>no</v>
      </c>
      <c r="V134" s="60" t="str">
        <f aca="false">IFERROR(VLOOKUP($N134,'nCino | BigQuery Type Lookup'!$A:$F,3,FALSE()),"(not found)")</f>
        <v>NUMERIC</v>
      </c>
      <c r="W134" s="51" t="str">
        <f aca="false">IFERROR(VLOOKUP($N134,'nCino | BigQuery Type Lookup'!$A:$F,4,FALSE()),"(not found)")</f>
        <v>n/a</v>
      </c>
      <c r="X134" s="51" t="n">
        <f aca="false">IFERROR(VLOOKUP($N134,'nCino | BigQuery Type Lookup'!$A:$F,5,FALSE()),"(not found)")</f>
        <v>18</v>
      </c>
      <c r="Y134" s="51" t="n">
        <f aca="false">IFERROR(VLOOKUP($N134,'nCino | BigQuery Type Lookup'!$A:$F,6,FALSE()),"(not found)")</f>
        <v>2</v>
      </c>
      <c r="Z134" s="0" t="str">
        <f aca="false">IFERROR(VLOOKUP('nCino | Field Mappings'!$A134,'nCino | Object Info'!$A:$H,7,FALSE()),"(not found)")</f>
        <v>rskcsp_ds_facility_curated</v>
      </c>
      <c r="AA134" s="0" t="str">
        <f aca="false">D134</f>
        <v>CCS_CoF_Base_Rate_split__c</v>
      </c>
      <c r="AB134" s="51" t="str">
        <f aca="false">H134</f>
        <v>n/a</v>
      </c>
      <c r="AC134" s="51" t="str">
        <f aca="false">I134</f>
        <v>yes</v>
      </c>
      <c r="AD134" s="60" t="str">
        <f aca="false">V134</f>
        <v>NUMERIC</v>
      </c>
      <c r="AE134" s="51" t="str">
        <f aca="false">W134</f>
        <v>n/a</v>
      </c>
      <c r="AF134" s="51" t="n">
        <f aca="false">X134</f>
        <v>18</v>
      </c>
      <c r="AG134" s="51" t="n">
        <f aca="false">Y134</f>
        <v>2</v>
      </c>
      <c r="AH134" s="0" t="str">
        <f aca="false">IFERROR(VLOOKUP('nCino | Field Mappings'!$A134,'nCino | Object Info'!$A:$H,8,FALSE()),"(not found)")</f>
        <v>facility</v>
      </c>
      <c r="AI134" s="0" t="str">
        <f aca="false">IF(D134="","",IF(D134="CCS_Step_Frequency__c",SUBSTITUTE(LOWER(D134),"__c",""),_xlfn.IFNA(SUBSTITUTE(SUBSTITUTE(SUBSTITUTE(SUBSTITUTE(D134,"LLC_BI__",""),"CCS_",""),"__c",""),"cm_",""),D134)))</f>
        <v>CoF_Base_Rate_split</v>
      </c>
      <c r="AJ134" s="51" t="str">
        <f aca="false">H134</f>
        <v>n/a</v>
      </c>
      <c r="AK134" s="51" t="str">
        <f aca="false">AC134</f>
        <v>yes</v>
      </c>
      <c r="AL134" s="60" t="str">
        <f aca="false">V134</f>
        <v>NUMERIC</v>
      </c>
      <c r="AM134" s="51" t="str">
        <f aca="false">W134</f>
        <v>n/a</v>
      </c>
      <c r="AN134" s="51" t="n">
        <f aca="false">X134</f>
        <v>18</v>
      </c>
      <c r="AO134" s="51" t="n">
        <f aca="false">Y134</f>
        <v>2</v>
      </c>
      <c r="AP134" s="51" t="str">
        <f aca="false">IF(AL134="ARRAY", "CHECK MAX ELEMENTS", "n/a")</f>
        <v>n/a</v>
      </c>
    </row>
    <row r="135" customFormat="false" ht="14.25" hidden="false" customHeight="false" outlineLevel="0" collapsed="false">
      <c r="A135" s="61" t="s">
        <v>49</v>
      </c>
      <c r="B135" s="61" t="s">
        <v>374</v>
      </c>
      <c r="C135" s="61" t="s">
        <v>467</v>
      </c>
      <c r="D135" s="61" t="s">
        <v>468</v>
      </c>
      <c r="E135" s="61" t="s">
        <v>469</v>
      </c>
      <c r="F135" s="60" t="str">
        <f aca="false">IF(OR(ISERROR(VLOOKUP($C135,'DMW | F&amp;L Fields'!$L:$M, 1, FALSE())),IFERROR(INDEX('DMW | F&amp;L Fields'!$C:$C,MATCH($C135,'DMW | F&amp;L Fields'!$L:$L, 0)), "Y") ="Y"),"No", "Yes")</f>
        <v>Yes</v>
      </c>
      <c r="G135" s="61" t="s">
        <v>470</v>
      </c>
      <c r="H135" s="60" t="str">
        <f aca="false">IF(J135="Id", "Primary", IF(LEFT(J135, 9) ="reference", "Foreign", "n/a"))</f>
        <v>n/a</v>
      </c>
      <c r="I135" s="74" t="s">
        <v>97</v>
      </c>
      <c r="J135" s="61" t="s">
        <v>335</v>
      </c>
      <c r="K135" s="60" t="n">
        <v>32768</v>
      </c>
      <c r="L135" s="60" t="n">
        <v>0</v>
      </c>
      <c r="M135" s="60" t="n">
        <v>0</v>
      </c>
      <c r="N135" s="60" t="str">
        <f aca="false">_xlfn.CONCAT(J135,"|",K135,"|",L135,"|",M135)</f>
        <v>textarea|32768|0|0</v>
      </c>
      <c r="O135" s="0" t="str">
        <f aca="false">IFERROR(VLOOKUP('nCino | Field Mappings'!$A135,'nCino | Object Info'!$A:$H,5,FALSE()),"(not found)")</f>
        <v>rskcsp_ds_facility</v>
      </c>
      <c r="P135" s="0" t="str">
        <f aca="false">D135</f>
        <v>CCS_Commentary_on_Pricing__c </v>
      </c>
      <c r="Q135" s="51" t="n">
        <f aca="false">IFERROR(VLOOKUP($N135,'nCino | BigQuery Type Lookup'!$A:$F,2,FALSE()),"(not found)")</f>
        <v>32768</v>
      </c>
      <c r="R135" s="0" t="str">
        <f aca="false">IFERROR(VLOOKUP('nCino | Field Mappings'!$A135,'nCino | Object Info'!$A:$H,6,FALSE()),"(not found)")</f>
        <v>rskcsp_ds_facility_staging</v>
      </c>
      <c r="S135" s="0" t="str">
        <f aca="false">D135</f>
        <v>CCS_Commentary_on_Pricing__c </v>
      </c>
      <c r="T135" s="51" t="str">
        <f aca="false">H135</f>
        <v>n/a</v>
      </c>
      <c r="U135" s="51" t="str">
        <f aca="false">IF($T135="Primary", "yes", "no")</f>
        <v>no</v>
      </c>
      <c r="V135" s="60" t="str">
        <f aca="false">IFERROR(VLOOKUP($N135,'nCino | BigQuery Type Lookup'!$A:$F,3,FALSE()),"(not found)")</f>
        <v>STRING</v>
      </c>
      <c r="W135" s="51" t="n">
        <f aca="false">IFERROR(VLOOKUP($N135,'nCino | BigQuery Type Lookup'!$A:$F,4,FALSE()),"(not found)")</f>
        <v>32768</v>
      </c>
      <c r="X135" s="51" t="str">
        <f aca="false">IFERROR(VLOOKUP($N135,'nCino | BigQuery Type Lookup'!$A:$F,5,FALSE()),"(not found)")</f>
        <v>n/a</v>
      </c>
      <c r="Y135" s="51" t="str">
        <f aca="false">IFERROR(VLOOKUP($N135,'nCino | BigQuery Type Lookup'!$A:$F,6,FALSE()),"(not found)")</f>
        <v>n/a</v>
      </c>
      <c r="Z135" s="0" t="str">
        <f aca="false">IFERROR(VLOOKUP('nCino | Field Mappings'!$A135,'nCino | Object Info'!$A:$H,7,FALSE()),"(not found)")</f>
        <v>rskcsp_ds_facility_curated</v>
      </c>
      <c r="AA135" s="0" t="str">
        <f aca="false">D135</f>
        <v>CCS_Commentary_on_Pricing__c </v>
      </c>
      <c r="AB135" s="51" t="str">
        <f aca="false">H135</f>
        <v>n/a</v>
      </c>
      <c r="AC135" s="51" t="str">
        <f aca="false">I135</f>
        <v>yes</v>
      </c>
      <c r="AD135" s="60" t="str">
        <f aca="false">V135</f>
        <v>STRING</v>
      </c>
      <c r="AE135" s="51" t="n">
        <f aca="false">W135</f>
        <v>32768</v>
      </c>
      <c r="AF135" s="51" t="str">
        <f aca="false">X135</f>
        <v>n/a</v>
      </c>
      <c r="AG135" s="51" t="str">
        <f aca="false">Y135</f>
        <v>n/a</v>
      </c>
      <c r="AH135" s="0" t="str">
        <f aca="false">IFERROR(VLOOKUP('nCino | Field Mappings'!$A135,'nCino | Object Info'!$A:$H,8,FALSE()),"(not found)")</f>
        <v>facility</v>
      </c>
      <c r="AI135" s="0" t="str">
        <f aca="false">IF(D135="","",IF(D135="CCS_Step_Frequency__c",SUBSTITUTE(LOWER(D135),"__c",""),_xlfn.IFNA(SUBSTITUTE(SUBSTITUTE(SUBSTITUTE(SUBSTITUTE(D135,"LLC_BI__",""),"CCS_",""),"__c",""),"cm_",""),D135)))</f>
        <v>Commentary_on_Pricing </v>
      </c>
      <c r="AJ135" s="51" t="str">
        <f aca="false">H135</f>
        <v>n/a</v>
      </c>
      <c r="AK135" s="51" t="str">
        <f aca="false">AC135</f>
        <v>yes</v>
      </c>
      <c r="AL135" s="60" t="str">
        <f aca="false">V135</f>
        <v>STRING</v>
      </c>
      <c r="AM135" s="51" t="n">
        <f aca="false">W135</f>
        <v>32768</v>
      </c>
      <c r="AN135" s="51" t="str">
        <f aca="false">X135</f>
        <v>n/a</v>
      </c>
      <c r="AO135" s="51" t="str">
        <f aca="false">Y135</f>
        <v>n/a</v>
      </c>
      <c r="AP135" s="51" t="str">
        <f aca="false">IF(AL135="ARRAY", "CHECK MAX ELEMENTS", "n/a")</f>
        <v>n/a</v>
      </c>
    </row>
    <row r="136" customFormat="false" ht="14.25" hidden="false" customHeight="false" outlineLevel="0" collapsed="false">
      <c r="A136" s="61" t="s">
        <v>49</v>
      </c>
      <c r="B136" s="61" t="s">
        <v>374</v>
      </c>
      <c r="C136" s="61" t="s">
        <v>471</v>
      </c>
      <c r="D136" s="61" t="s">
        <v>472</v>
      </c>
      <c r="E136" s="61" t="s">
        <v>473</v>
      </c>
      <c r="F136" s="60" t="str">
        <f aca="false">IF(OR(ISERROR(VLOOKUP($C136,'DMW | F&amp;L Fields'!$L:$M, 1, FALSE())),IFERROR(INDEX('DMW | F&amp;L Fields'!$C:$C,MATCH($C136,'DMW | F&amp;L Fields'!$L:$L, 0)), "Y") ="Y"),"No", "Yes")</f>
        <v>No</v>
      </c>
      <c r="G136" s="61" t="str">
        <f aca="false">IFERROR(VLOOKUP($C136,'DMW | F&amp;L Fields'!$L:$M, 2, FALSE()),"(not found)")</f>
        <v>(not found)</v>
      </c>
      <c r="H136" s="60" t="str">
        <f aca="false">IF(J136="Id", "Primary", IF(LEFT(J136, 9) ="reference", "Foreign", "n/a"))</f>
        <v>n/a</v>
      </c>
      <c r="I136" s="74" t="s">
        <v>97</v>
      </c>
      <c r="J136" s="61" t="s">
        <v>119</v>
      </c>
      <c r="K136" s="60" t="n">
        <v>255</v>
      </c>
      <c r="L136" s="60" t="n">
        <v>0</v>
      </c>
      <c r="M136" s="60" t="n">
        <v>0</v>
      </c>
      <c r="N136" s="60" t="str">
        <f aca="false">_xlfn.CONCAT(J136,"|",K136,"|",L136,"|",M136)</f>
        <v>picklist|255|0|0</v>
      </c>
      <c r="O136" s="0" t="str">
        <f aca="false">IFERROR(VLOOKUP('nCino | Field Mappings'!$A136,'nCino | Object Info'!$A:$H,5,FALSE()),"(not found)")</f>
        <v>rskcsp_ds_facility</v>
      </c>
      <c r="P136" s="0" t="str">
        <f aca="false">D136</f>
        <v>CCS_ConfirmLegalAgreementsHeld__c</v>
      </c>
      <c r="Q136" s="51" t="n">
        <f aca="false">IFERROR(VLOOKUP($N136,'nCino | BigQuery Type Lookup'!$A:$F,2,FALSE()),"(not found)")</f>
        <v>255</v>
      </c>
    </row>
    <row r="137" customFormat="false" ht="14.25" hidden="false" customHeight="false" outlineLevel="0" collapsed="false">
      <c r="A137" s="61" t="s">
        <v>49</v>
      </c>
      <c r="B137" s="61" t="s">
        <v>374</v>
      </c>
      <c r="C137" s="61" t="s">
        <v>474</v>
      </c>
      <c r="D137" s="61" t="s">
        <v>475</v>
      </c>
      <c r="E137" s="61" t="s">
        <v>476</v>
      </c>
      <c r="F137" s="60" t="str">
        <f aca="false">IF(OR(ISERROR(VLOOKUP($C137,'DMW | F&amp;L Fields'!$L:$M, 1, FALSE())),IFERROR(INDEX('DMW | F&amp;L Fields'!$C:$C,MATCH($C137,'DMW | F&amp;L Fields'!$L:$L, 0)), "Y") ="Y"),"No", "Yes")</f>
        <v>Yes</v>
      </c>
      <c r="G137" s="61" t="str">
        <f aca="false">IFERROR(VLOOKUP($C137,'DMW | F&amp;L Fields'!$L:$M, 2, FALSE()),"(not found)")</f>
        <v>Used in Pricing Page Layout Conditional Display</v>
      </c>
      <c r="H137" s="60" t="str">
        <f aca="false">IF(J137="Id", "Primary", IF(LEFT(J137, 9) ="reference", "Foreign", "n/a"))</f>
        <v>n/a</v>
      </c>
      <c r="I137" s="74" t="s">
        <v>97</v>
      </c>
      <c r="J137" s="61" t="s">
        <v>128</v>
      </c>
      <c r="K137" s="60" t="n">
        <v>0</v>
      </c>
      <c r="L137" s="60" t="n">
        <v>18</v>
      </c>
      <c r="M137" s="60" t="n">
        <v>2</v>
      </c>
      <c r="N137" s="60" t="str">
        <f aca="false">_xlfn.CONCAT(J137,"|",K137,"|",L137,"|",M137)</f>
        <v>currency|0|18|2</v>
      </c>
      <c r="O137" s="0" t="str">
        <f aca="false">IFERROR(VLOOKUP('nCino | Field Mappings'!$A137,'nCino | Object Info'!$A:$H,5,FALSE()),"(not found)")</f>
        <v>rskcsp_ds_facility</v>
      </c>
      <c r="P137" s="0" t="str">
        <f aca="false">D137</f>
        <v>CCS_Converted_to_Base_Rate__c</v>
      </c>
      <c r="Q137" s="51" t="n">
        <f aca="false">IFERROR(VLOOKUP($N137,'nCino | BigQuery Type Lookup'!$A:$F,2,FALSE()),"(not found)")</f>
        <v>21</v>
      </c>
      <c r="R137" s="0" t="str">
        <f aca="false">IFERROR(VLOOKUP('nCino | Field Mappings'!$A137,'nCino | Object Info'!$A:$H,6,FALSE()),"(not found)")</f>
        <v>rskcsp_ds_facility_staging</v>
      </c>
      <c r="S137" s="0" t="str">
        <f aca="false">D137</f>
        <v>CCS_Converted_to_Base_Rate__c</v>
      </c>
      <c r="T137" s="51" t="str">
        <f aca="false">H137</f>
        <v>n/a</v>
      </c>
      <c r="U137" s="51" t="str">
        <f aca="false">IF($T137="Primary", "yes", "no")</f>
        <v>no</v>
      </c>
      <c r="V137" s="60" t="str">
        <f aca="false">IFERROR(VLOOKUP($N137,'nCino | BigQuery Type Lookup'!$A:$F,3,FALSE()),"(not found)")</f>
        <v>NUMERIC</v>
      </c>
      <c r="W137" s="51" t="str">
        <f aca="false">IFERROR(VLOOKUP($N137,'nCino | BigQuery Type Lookup'!$A:$F,4,FALSE()),"(not found)")</f>
        <v>n/a</v>
      </c>
      <c r="X137" s="51" t="n">
        <f aca="false">IFERROR(VLOOKUP($N137,'nCino | BigQuery Type Lookup'!$A:$F,5,FALSE()),"(not found)")</f>
        <v>18</v>
      </c>
      <c r="Y137" s="51" t="n">
        <f aca="false">IFERROR(VLOOKUP($N137,'nCino | BigQuery Type Lookup'!$A:$F,6,FALSE()),"(not found)")</f>
        <v>2</v>
      </c>
      <c r="Z137" s="0" t="str">
        <f aca="false">IFERROR(VLOOKUP('nCino | Field Mappings'!$A137,'nCino | Object Info'!$A:$H,7,FALSE()),"(not found)")</f>
        <v>rskcsp_ds_facility_curated</v>
      </c>
      <c r="AA137" s="0" t="str">
        <f aca="false">D137</f>
        <v>CCS_Converted_to_Base_Rate__c</v>
      </c>
      <c r="AB137" s="51" t="str">
        <f aca="false">H137</f>
        <v>n/a</v>
      </c>
      <c r="AC137" s="51" t="str">
        <f aca="false">I137</f>
        <v>yes</v>
      </c>
      <c r="AD137" s="60" t="str">
        <f aca="false">V137</f>
        <v>NUMERIC</v>
      </c>
      <c r="AE137" s="51" t="str">
        <f aca="false">W137</f>
        <v>n/a</v>
      </c>
      <c r="AF137" s="51" t="n">
        <f aca="false">X137</f>
        <v>18</v>
      </c>
      <c r="AG137" s="51" t="n">
        <f aca="false">Y137</f>
        <v>2</v>
      </c>
      <c r="AH137" s="0" t="str">
        <f aca="false">IFERROR(VLOOKUP('nCino | Field Mappings'!$A137,'nCino | Object Info'!$A:$H,8,FALSE()),"(not found)")</f>
        <v>facility</v>
      </c>
      <c r="AI137" s="0" t="str">
        <f aca="false">IF(D137="","",IF(D137="CCS_Step_Frequency__c",SUBSTITUTE(LOWER(D137),"__c",""),_xlfn.IFNA(SUBSTITUTE(SUBSTITUTE(SUBSTITUTE(SUBSTITUTE(D137,"LLC_BI__",""),"CCS_",""),"__c",""),"cm_",""),D137)))</f>
        <v>Converted_to_Base_Rate</v>
      </c>
      <c r="AJ137" s="51" t="str">
        <f aca="false">H137</f>
        <v>n/a</v>
      </c>
      <c r="AK137" s="51" t="str">
        <f aca="false">AC137</f>
        <v>yes</v>
      </c>
      <c r="AL137" s="60" t="str">
        <f aca="false">V137</f>
        <v>NUMERIC</v>
      </c>
      <c r="AM137" s="51" t="str">
        <f aca="false">W137</f>
        <v>n/a</v>
      </c>
      <c r="AN137" s="51" t="n">
        <f aca="false">X137</f>
        <v>18</v>
      </c>
      <c r="AO137" s="51" t="n">
        <f aca="false">Y137</f>
        <v>2</v>
      </c>
      <c r="AP137" s="51" t="str">
        <f aca="false">IF(AL137="ARRAY", "CHECK MAX ELEMENTS", "n/a")</f>
        <v>n/a</v>
      </c>
    </row>
    <row r="138" customFormat="false" ht="14.25" hidden="false" customHeight="false" outlineLevel="0" collapsed="false">
      <c r="A138" s="61" t="s">
        <v>49</v>
      </c>
      <c r="B138" s="61" t="s">
        <v>374</v>
      </c>
      <c r="C138" s="61" t="s">
        <v>477</v>
      </c>
      <c r="D138" s="61" t="s">
        <v>478</v>
      </c>
      <c r="E138" s="61" t="s">
        <v>479</v>
      </c>
      <c r="F138" s="60" t="str">
        <f aca="false">IF(OR(ISERROR(VLOOKUP($C138,'DMW | F&amp;L Fields'!$L:$M, 1, FALSE())),IFERROR(INDEX('DMW | F&amp;L Fields'!$C:$C,MATCH($C138,'DMW | F&amp;L Fields'!$L:$L, 0)), "Y") ="Y"),"No", "Yes")</f>
        <v>Yes</v>
      </c>
      <c r="G138" s="61" t="str">
        <f aca="false">IFERROR(VLOOKUP($C138,'DMW | F&amp;L Fields'!$L:$M, 2, FALSE()),"(not found)")</f>
        <v>Indicates whether the CRH is quarterly or monthly.</v>
      </c>
      <c r="H138" s="60" t="str">
        <f aca="false">IF(J138="Id", "Primary", IF(LEFT(J138, 9) ="reference", "Foreign", "n/a"))</f>
        <v>n/a</v>
      </c>
      <c r="I138" s="74" t="s">
        <v>97</v>
      </c>
      <c r="J138" s="61" t="s">
        <v>119</v>
      </c>
      <c r="K138" s="60" t="n">
        <v>255</v>
      </c>
      <c r="L138" s="60" t="n">
        <v>0</v>
      </c>
      <c r="M138" s="60" t="n">
        <v>0</v>
      </c>
      <c r="N138" s="60" t="str">
        <f aca="false">_xlfn.CONCAT(J138,"|",K138,"|",L138,"|",M138)</f>
        <v>picklist|255|0|0</v>
      </c>
      <c r="O138" s="0" t="str">
        <f aca="false">IFERROR(VLOOKUP('nCino | Field Mappings'!$A138,'nCino | Object Info'!$A:$H,5,FALSE()),"(not found)")</f>
        <v>rskcsp_ds_facility</v>
      </c>
      <c r="P138" s="0" t="str">
        <f aca="false">D138</f>
        <v>CCS_CRH_Monthly_or_Quarterly__c</v>
      </c>
      <c r="Q138" s="51" t="n">
        <f aca="false">IFERROR(VLOOKUP($N138,'nCino | BigQuery Type Lookup'!$A:$F,2,FALSE()),"(not found)")</f>
        <v>255</v>
      </c>
      <c r="R138" s="0" t="str">
        <f aca="false">IFERROR(VLOOKUP('nCino | Field Mappings'!$A138,'nCino | Object Info'!$A:$H,6,FALSE()),"(not found)")</f>
        <v>rskcsp_ds_facility_staging</v>
      </c>
      <c r="S138" s="0" t="str">
        <f aca="false">D138</f>
        <v>CCS_CRH_Monthly_or_Quarterly__c</v>
      </c>
      <c r="T138" s="51" t="str">
        <f aca="false">H138</f>
        <v>n/a</v>
      </c>
      <c r="U138" s="51" t="str">
        <f aca="false">IF($T138="Primary", "yes", "no")</f>
        <v>no</v>
      </c>
      <c r="V138" s="60" t="str">
        <f aca="false">IFERROR(VLOOKUP($N138,'nCino | BigQuery Type Lookup'!$A:$F,3,FALSE()),"(not found)")</f>
        <v>STRING</v>
      </c>
      <c r="W138" s="51" t="n">
        <f aca="false">IFERROR(VLOOKUP($N138,'nCino | BigQuery Type Lookup'!$A:$F,4,FALSE()),"(not found)")</f>
        <v>255</v>
      </c>
      <c r="X138" s="51" t="str">
        <f aca="false">IFERROR(VLOOKUP($N138,'nCino | BigQuery Type Lookup'!$A:$F,5,FALSE()),"(not found)")</f>
        <v>n/a</v>
      </c>
      <c r="Y138" s="51" t="str">
        <f aca="false">IFERROR(VLOOKUP($N138,'nCino | BigQuery Type Lookup'!$A:$F,6,FALSE()),"(not found)")</f>
        <v>n/a</v>
      </c>
      <c r="Z138" s="0" t="str">
        <f aca="false">IFERROR(VLOOKUP('nCino | Field Mappings'!$A138,'nCino | Object Info'!$A:$H,7,FALSE()),"(not found)")</f>
        <v>rskcsp_ds_facility_curated</v>
      </c>
      <c r="AA138" s="0" t="str">
        <f aca="false">D138</f>
        <v>CCS_CRH_Monthly_or_Quarterly__c</v>
      </c>
      <c r="AB138" s="51" t="str">
        <f aca="false">H138</f>
        <v>n/a</v>
      </c>
      <c r="AC138" s="51" t="str">
        <f aca="false">I138</f>
        <v>yes</v>
      </c>
      <c r="AD138" s="60" t="str">
        <f aca="false">V138</f>
        <v>STRING</v>
      </c>
      <c r="AE138" s="51" t="n">
        <f aca="false">W138</f>
        <v>255</v>
      </c>
      <c r="AF138" s="51" t="str">
        <f aca="false">X138</f>
        <v>n/a</v>
      </c>
      <c r="AG138" s="51" t="str">
        <f aca="false">Y138</f>
        <v>n/a</v>
      </c>
      <c r="AH138" s="0" t="str">
        <f aca="false">IFERROR(VLOOKUP('nCino | Field Mappings'!$A138,'nCino | Object Info'!$A:$H,8,FALSE()),"(not found)")</f>
        <v>facility</v>
      </c>
      <c r="AI138" s="0" t="str">
        <f aca="false">IF(D138="","",IF(D138="CCS_Step_Frequency__c",SUBSTITUTE(LOWER(D138),"__c",""),_xlfn.IFNA(SUBSTITUTE(SUBSTITUTE(SUBSTITUTE(SUBSTITUTE(D138,"LLC_BI__",""),"CCS_",""),"__c",""),"cm_",""),D138)))</f>
        <v>CRH_Monthly_or_Quarterly</v>
      </c>
      <c r="AJ138" s="51" t="str">
        <f aca="false">H138</f>
        <v>n/a</v>
      </c>
      <c r="AK138" s="51" t="str">
        <f aca="false">AC138</f>
        <v>yes</v>
      </c>
      <c r="AL138" s="60" t="str">
        <f aca="false">V138</f>
        <v>STRING</v>
      </c>
      <c r="AM138" s="51" t="n">
        <f aca="false">W138</f>
        <v>255</v>
      </c>
      <c r="AN138" s="51" t="str">
        <f aca="false">X138</f>
        <v>n/a</v>
      </c>
      <c r="AO138" s="51" t="str">
        <f aca="false">Y138</f>
        <v>n/a</v>
      </c>
      <c r="AP138" s="51" t="str">
        <f aca="false">IF(AL138="ARRAY", "CHECK MAX ELEMENTS", "n/a")</f>
        <v>n/a</v>
      </c>
    </row>
    <row r="139" customFormat="false" ht="14.25" hidden="false" customHeight="false" outlineLevel="0" collapsed="false">
      <c r="A139" s="61" t="s">
        <v>49</v>
      </c>
      <c r="B139" s="61" t="s">
        <v>374</v>
      </c>
      <c r="C139" s="61" t="s">
        <v>480</v>
      </c>
      <c r="D139" s="61" t="s">
        <v>481</v>
      </c>
      <c r="E139" s="61" t="s">
        <v>482</v>
      </c>
      <c r="F139" s="60" t="str">
        <f aca="false">IF(OR(ISERROR(VLOOKUP($C139,'DMW | F&amp;L Fields'!$L:$M, 1, FALSE())),IFERROR(INDEX('DMW | F&amp;L Fields'!$C:$C,MATCH($C139,'DMW | F&amp;L Fields'!$L:$L, 0)), "Y") ="Y"),"No", "Yes")</f>
        <v>Yes</v>
      </c>
      <c r="G139" s="61" t="str">
        <f aca="false">IFERROR(VLOOKUP($C139,'DMW | F&amp;L Fields'!$L:$M, 2, FALSE()),"(not found)")</f>
        <v>The field 'Facility Amount' of the corresponding facility which is displayed on exposure tab of relationship record.</v>
      </c>
      <c r="H139" s="60" t="str">
        <f aca="false">IF(J139="Id", "Primary", IF(LEFT(J139, 9) ="reference", "Foreign", "n/a"))</f>
        <v>n/a</v>
      </c>
      <c r="I139" s="74" t="s">
        <v>97</v>
      </c>
      <c r="J139" s="61" t="s">
        <v>128</v>
      </c>
      <c r="K139" s="60" t="n">
        <v>0</v>
      </c>
      <c r="L139" s="60" t="n">
        <v>18</v>
      </c>
      <c r="M139" s="60" t="n">
        <v>2</v>
      </c>
      <c r="N139" s="60" t="str">
        <f aca="false">_xlfn.CONCAT(J139,"|",K139,"|",L139,"|",M139)</f>
        <v>currency|0|18|2</v>
      </c>
      <c r="O139" s="0" t="str">
        <f aca="false">IFERROR(VLOOKUP('nCino | Field Mappings'!$A139,'nCino | Object Info'!$A:$H,5,FALSE()),"(not found)")</f>
        <v>rskcsp_ds_facility</v>
      </c>
      <c r="P139" s="0" t="str">
        <f aca="false">D139</f>
        <v>CCS_Current__c</v>
      </c>
      <c r="Q139" s="51" t="n">
        <f aca="false">IFERROR(VLOOKUP($N139,'nCino | BigQuery Type Lookup'!$A:$F,2,FALSE()),"(not found)")</f>
        <v>21</v>
      </c>
      <c r="R139" s="0" t="str">
        <f aca="false">IFERROR(VLOOKUP('nCino | Field Mappings'!$A139,'nCino | Object Info'!$A:$H,6,FALSE()),"(not found)")</f>
        <v>rskcsp_ds_facility_staging</v>
      </c>
      <c r="S139" s="0" t="str">
        <f aca="false">D139</f>
        <v>CCS_Current__c</v>
      </c>
      <c r="T139" s="51" t="str">
        <f aca="false">H139</f>
        <v>n/a</v>
      </c>
      <c r="U139" s="51" t="str">
        <f aca="false">IF($T139="Primary", "yes", "no")</f>
        <v>no</v>
      </c>
      <c r="V139" s="60" t="str">
        <f aca="false">IFERROR(VLOOKUP($N139,'nCino | BigQuery Type Lookup'!$A:$F,3,FALSE()),"(not found)")</f>
        <v>NUMERIC</v>
      </c>
      <c r="W139" s="51" t="str">
        <f aca="false">IFERROR(VLOOKUP($N139,'nCino | BigQuery Type Lookup'!$A:$F,4,FALSE()),"(not found)")</f>
        <v>n/a</v>
      </c>
      <c r="X139" s="51" t="n">
        <f aca="false">IFERROR(VLOOKUP($N139,'nCino | BigQuery Type Lookup'!$A:$F,5,FALSE()),"(not found)")</f>
        <v>18</v>
      </c>
      <c r="Y139" s="51" t="n">
        <f aca="false">IFERROR(VLOOKUP($N139,'nCino | BigQuery Type Lookup'!$A:$F,6,FALSE()),"(not found)")</f>
        <v>2</v>
      </c>
      <c r="Z139" s="0" t="str">
        <f aca="false">IFERROR(VLOOKUP('nCino | Field Mappings'!$A139,'nCino | Object Info'!$A:$H,7,FALSE()),"(not found)")</f>
        <v>rskcsp_ds_facility_curated</v>
      </c>
      <c r="AA139" s="0" t="str">
        <f aca="false">D139</f>
        <v>CCS_Current__c</v>
      </c>
      <c r="AB139" s="51" t="str">
        <f aca="false">H139</f>
        <v>n/a</v>
      </c>
      <c r="AC139" s="51" t="str">
        <f aca="false">I139</f>
        <v>yes</v>
      </c>
      <c r="AD139" s="60" t="str">
        <f aca="false">V139</f>
        <v>NUMERIC</v>
      </c>
      <c r="AE139" s="51" t="str">
        <f aca="false">W139</f>
        <v>n/a</v>
      </c>
      <c r="AF139" s="51" t="n">
        <f aca="false">X139</f>
        <v>18</v>
      </c>
      <c r="AG139" s="51" t="n">
        <f aca="false">Y139</f>
        <v>2</v>
      </c>
      <c r="AH139" s="0" t="str">
        <f aca="false">IFERROR(VLOOKUP('nCino | Field Mappings'!$A139,'nCino | Object Info'!$A:$H,8,FALSE()),"(not found)")</f>
        <v>facility</v>
      </c>
      <c r="AI139" s="0" t="str">
        <f aca="false">IF(D139="","",IF(D139="CCS_Step_Frequency__c",SUBSTITUTE(LOWER(D139),"__c",""),_xlfn.IFNA(SUBSTITUTE(SUBSTITUTE(SUBSTITUTE(SUBSTITUTE(D139,"LLC_BI__",""),"CCS_",""),"__c",""),"cm_",""),D139)))</f>
        <v>Current</v>
      </c>
      <c r="AJ139" s="51" t="str">
        <f aca="false">H139</f>
        <v>n/a</v>
      </c>
      <c r="AK139" s="51" t="str">
        <f aca="false">AC139</f>
        <v>yes</v>
      </c>
      <c r="AL139" s="60" t="str">
        <f aca="false">V139</f>
        <v>NUMERIC</v>
      </c>
      <c r="AM139" s="51" t="str">
        <f aca="false">W139</f>
        <v>n/a</v>
      </c>
      <c r="AN139" s="51" t="n">
        <f aca="false">X139</f>
        <v>18</v>
      </c>
      <c r="AO139" s="51" t="n">
        <f aca="false">Y139</f>
        <v>2</v>
      </c>
      <c r="AP139" s="51" t="str">
        <f aca="false">IF(AL139="ARRAY", "CHECK MAX ELEMENTS", "n/a")</f>
        <v>n/a</v>
      </c>
    </row>
    <row r="140" customFormat="false" ht="14.25" hidden="false" customHeight="false" outlineLevel="0" collapsed="false">
      <c r="A140" s="61" t="s">
        <v>49</v>
      </c>
      <c r="B140" s="61" t="s">
        <v>374</v>
      </c>
      <c r="C140" s="61" t="s">
        <v>483</v>
      </c>
      <c r="D140" s="61" t="s">
        <v>484</v>
      </c>
      <c r="E140" s="61" t="s">
        <v>189</v>
      </c>
      <c r="F140" s="60" t="str">
        <f aca="false">IF(OR(ISERROR(VLOOKUP($C140,'DMW | F&amp;L Fields'!$L:$M, 1, FALSE())),IFERROR(INDEX('DMW | F&amp;L Fields'!$C:$C,MATCH($C140,'DMW | F&amp;L Fields'!$L:$L, 0)), "Y") ="Y"),"No", "Yes")</f>
        <v>No</v>
      </c>
      <c r="G140" s="61" t="str">
        <f aca="false">IFERROR(VLOOKUP($C140,'DMW | F&amp;L Fields'!$L:$M, 2, FALSE()),"(not found)")</f>
        <v>Manually input current Limit</v>
      </c>
      <c r="H140" s="60" t="str">
        <f aca="false">IF(J140="Id", "Primary", IF(LEFT(J140, 9) ="reference", "Foreign", "n/a"))</f>
        <v>n/a</v>
      </c>
      <c r="I140" s="74" t="s">
        <v>97</v>
      </c>
      <c r="J140" s="61" t="s">
        <v>128</v>
      </c>
      <c r="K140" s="60" t="n">
        <v>0</v>
      </c>
      <c r="L140" s="60" t="n">
        <v>18</v>
      </c>
      <c r="M140" s="60" t="n">
        <v>2</v>
      </c>
      <c r="N140" s="60" t="str">
        <f aca="false">_xlfn.CONCAT(J140,"|",K140,"|",L140,"|",M140)</f>
        <v>currency|0|18|2</v>
      </c>
      <c r="O140" s="0" t="str">
        <f aca="false">IFERROR(VLOOKUP('nCino | Field Mappings'!$A140,'nCino | Object Info'!$A:$H,5,FALSE()),"(not found)")</f>
        <v>rskcsp_ds_facility</v>
      </c>
      <c r="P140" s="0" t="str">
        <f aca="false">D140</f>
        <v>CCS_CurrentLimit__c</v>
      </c>
      <c r="Q140" s="51" t="n">
        <f aca="false">IFERROR(VLOOKUP($N140,'nCino | BigQuery Type Lookup'!$A:$F,2,FALSE()),"(not found)")</f>
        <v>21</v>
      </c>
    </row>
    <row r="141" customFormat="false" ht="14.25" hidden="false" customHeight="false" outlineLevel="0" collapsed="false">
      <c r="A141" s="61" t="s">
        <v>49</v>
      </c>
      <c r="B141" s="61" t="s">
        <v>374</v>
      </c>
      <c r="C141" s="61" t="s">
        <v>485</v>
      </c>
      <c r="D141" s="61" t="s">
        <v>486</v>
      </c>
      <c r="E141" s="61" t="s">
        <v>487</v>
      </c>
      <c r="F141" s="60" t="str">
        <f aca="false">IF(OR(ISERROR(VLOOKUP($C141,'DMW | F&amp;L Fields'!$L:$M, 1, FALSE())),IFERROR(INDEX('DMW | F&amp;L Fields'!$C:$C,MATCH($C141,'DMW | F&amp;L Fields'!$L:$L, 0)), "Y") ="Y"),"No", "Yes")</f>
        <v>Yes</v>
      </c>
      <c r="G141" s="61" t="str">
        <f aca="false">IFERROR(VLOOKUP($C141,'DMW | F&amp;L Fields'!$L:$M, 2, FALSE()),"(not found)")</f>
        <v>CCTUC-2657 : Indicates the customer preference for receiving documentation.</v>
      </c>
      <c r="H141" s="60" t="str">
        <f aca="false">IF(J141="Id", "Primary", IF(LEFT(J141, 9) ="reference", "Foreign", "n/a"))</f>
        <v>n/a</v>
      </c>
      <c r="I141" s="74" t="s">
        <v>97</v>
      </c>
      <c r="J141" s="61" t="s">
        <v>119</v>
      </c>
      <c r="K141" s="60" t="n">
        <v>255</v>
      </c>
      <c r="L141" s="60" t="n">
        <v>0</v>
      </c>
      <c r="M141" s="60" t="n">
        <v>0</v>
      </c>
      <c r="N141" s="60" t="str">
        <f aca="false">_xlfn.CONCAT(J141,"|",K141,"|",L141,"|",M141)</f>
        <v>picklist|255|0|0</v>
      </c>
      <c r="O141" s="0" t="str">
        <f aca="false">IFERROR(VLOOKUP('nCino | Field Mappings'!$A141,'nCino | Object Info'!$A:$H,5,FALSE()),"(not found)")</f>
        <v>rskcsp_ds_facility</v>
      </c>
      <c r="P141" s="0" t="str">
        <f aca="false">D141</f>
        <v>CCS_Customer_documentation_preference__c</v>
      </c>
      <c r="Q141" s="51" t="n">
        <f aca="false">IFERROR(VLOOKUP($N141,'nCino | BigQuery Type Lookup'!$A:$F,2,FALSE()),"(not found)")</f>
        <v>255</v>
      </c>
      <c r="R141" s="0" t="str">
        <f aca="false">IFERROR(VLOOKUP('nCino | Field Mappings'!$A141,'nCino | Object Info'!$A:$H,6,FALSE()),"(not found)")</f>
        <v>rskcsp_ds_facility_staging</v>
      </c>
      <c r="S141" s="0" t="str">
        <f aca="false">D141</f>
        <v>CCS_Customer_documentation_preference__c</v>
      </c>
      <c r="T141" s="51" t="str">
        <f aca="false">H141</f>
        <v>n/a</v>
      </c>
      <c r="U141" s="51" t="str">
        <f aca="false">IF($T141="Primary", "yes", "no")</f>
        <v>no</v>
      </c>
      <c r="V141" s="60" t="str">
        <f aca="false">IFERROR(VLOOKUP($N141,'nCino | BigQuery Type Lookup'!$A:$F,3,FALSE()),"(not found)")</f>
        <v>STRING</v>
      </c>
      <c r="W141" s="51" t="n">
        <f aca="false">IFERROR(VLOOKUP($N141,'nCino | BigQuery Type Lookup'!$A:$F,4,FALSE()),"(not found)")</f>
        <v>255</v>
      </c>
      <c r="X141" s="51" t="str">
        <f aca="false">IFERROR(VLOOKUP($N141,'nCino | BigQuery Type Lookup'!$A:$F,5,FALSE()),"(not found)")</f>
        <v>n/a</v>
      </c>
      <c r="Y141" s="51" t="str">
        <f aca="false">IFERROR(VLOOKUP($N141,'nCino | BigQuery Type Lookup'!$A:$F,6,FALSE()),"(not found)")</f>
        <v>n/a</v>
      </c>
      <c r="Z141" s="0" t="str">
        <f aca="false">IFERROR(VLOOKUP('nCino | Field Mappings'!$A141,'nCino | Object Info'!$A:$H,7,FALSE()),"(not found)")</f>
        <v>rskcsp_ds_facility_curated</v>
      </c>
      <c r="AA141" s="0" t="str">
        <f aca="false">D141</f>
        <v>CCS_Customer_documentation_preference__c</v>
      </c>
      <c r="AB141" s="51" t="str">
        <f aca="false">H141</f>
        <v>n/a</v>
      </c>
      <c r="AC141" s="51" t="str">
        <f aca="false">I141</f>
        <v>yes</v>
      </c>
      <c r="AD141" s="60" t="str">
        <f aca="false">V141</f>
        <v>STRING</v>
      </c>
      <c r="AE141" s="51" t="n">
        <f aca="false">W141</f>
        <v>255</v>
      </c>
      <c r="AF141" s="51" t="str">
        <f aca="false">X141</f>
        <v>n/a</v>
      </c>
      <c r="AG141" s="51" t="str">
        <f aca="false">Y141</f>
        <v>n/a</v>
      </c>
      <c r="AH141" s="0" t="str">
        <f aca="false">IFERROR(VLOOKUP('nCino | Field Mappings'!$A141,'nCino | Object Info'!$A:$H,8,FALSE()),"(not found)")</f>
        <v>facility</v>
      </c>
      <c r="AI141" s="0" t="str">
        <f aca="false">IF(D141="","",IF(D141="CCS_Step_Frequency__c",SUBSTITUTE(LOWER(D141),"__c",""),_xlfn.IFNA(SUBSTITUTE(SUBSTITUTE(SUBSTITUTE(SUBSTITUTE(D141,"LLC_BI__",""),"CCS_",""),"__c",""),"cm_",""),D141)))</f>
        <v>Customer_documentation_preference</v>
      </c>
      <c r="AJ141" s="51" t="str">
        <f aca="false">H141</f>
        <v>n/a</v>
      </c>
      <c r="AK141" s="51" t="str">
        <f aca="false">AC141</f>
        <v>yes</v>
      </c>
      <c r="AL141" s="60" t="str">
        <f aca="false">V141</f>
        <v>STRING</v>
      </c>
      <c r="AM141" s="51" t="n">
        <f aca="false">W141</f>
        <v>255</v>
      </c>
      <c r="AN141" s="51" t="str">
        <f aca="false">X141</f>
        <v>n/a</v>
      </c>
      <c r="AO141" s="51" t="str">
        <f aca="false">Y141</f>
        <v>n/a</v>
      </c>
      <c r="AP141" s="51" t="str">
        <f aca="false">IF(AL141="ARRAY", "CHECK MAX ELEMENTS", "n/a")</f>
        <v>n/a</v>
      </c>
    </row>
    <row r="142" customFormat="false" ht="14.25" hidden="false" customHeight="false" outlineLevel="0" collapsed="false">
      <c r="A142" s="61" t="s">
        <v>49</v>
      </c>
      <c r="B142" s="61" t="s">
        <v>374</v>
      </c>
      <c r="C142" s="61" t="s">
        <v>488</v>
      </c>
      <c r="D142" s="61" t="s">
        <v>489</v>
      </c>
      <c r="E142" s="61" t="s">
        <v>490</v>
      </c>
      <c r="F142" s="60" t="str">
        <f aca="false">IF(OR(ISERROR(VLOOKUP($C142,'DMW | F&amp;L Fields'!$L:$M, 1, FALSE())),IFERROR(INDEX('DMW | F&amp;L Fields'!$C:$C,MATCH($C142,'DMW | F&amp;L Fields'!$L:$L, 0)), "Y") ="Y"),"No", "Yes")</f>
        <v>Yes</v>
      </c>
      <c r="G142" s="61" t="str">
        <f aca="false">IFERROR(VLOOKUP($C142,'DMW | F&amp;L Fields'!$L:$M, 2, FALSE()),"(not found)")</f>
        <v>Indicates the date of the MarketsLinks agreement (comprising the terms and conditions applicable to the facility)</v>
      </c>
      <c r="H142" s="60" t="str">
        <f aca="false">IF(J142="Id", "Primary", IF(LEFT(J142, 9) ="reference", "Foreign", "n/a"))</f>
        <v>n/a</v>
      </c>
      <c r="I142" s="74" t="s">
        <v>97</v>
      </c>
      <c r="J142" s="61" t="s">
        <v>102</v>
      </c>
      <c r="K142" s="60" t="n">
        <v>0</v>
      </c>
      <c r="L142" s="60" t="n">
        <v>0</v>
      </c>
      <c r="M142" s="60" t="n">
        <v>0</v>
      </c>
      <c r="N142" s="60" t="str">
        <f aca="false">_xlfn.CONCAT(J142,"|",K142,"|",L142,"|",M142)</f>
        <v>date|0|0|0</v>
      </c>
      <c r="O142" s="0" t="str">
        <f aca="false">IFERROR(VLOOKUP('nCino | Field Mappings'!$A142,'nCino | Object Info'!$A:$H,5,FALSE()),"(not found)")</f>
        <v>rskcsp_ds_facility</v>
      </c>
      <c r="P142" s="0" t="str">
        <f aca="false">D142</f>
        <v>CCS_DateOfMarketLinksAgreement__c</v>
      </c>
      <c r="Q142" s="51" t="n">
        <f aca="false">IFERROR(VLOOKUP($N142,'nCino | BigQuery Type Lookup'!$A:$F,2,FALSE()),"(not found)")</f>
        <v>8</v>
      </c>
      <c r="R142" s="0" t="str">
        <f aca="false">IFERROR(VLOOKUP('nCino | Field Mappings'!$A142,'nCino | Object Info'!$A:$H,6,FALSE()),"(not found)")</f>
        <v>rskcsp_ds_facility_staging</v>
      </c>
      <c r="S142" s="0" t="str">
        <f aca="false">D142</f>
        <v>CCS_DateOfMarketLinksAgreement__c</v>
      </c>
      <c r="T142" s="51" t="str">
        <f aca="false">H142</f>
        <v>n/a</v>
      </c>
      <c r="U142" s="51" t="str">
        <f aca="false">IF($T142="Primary", "yes", "no")</f>
        <v>no</v>
      </c>
      <c r="V142" s="60" t="str">
        <f aca="false">IFERROR(VLOOKUP($N142,'nCino | BigQuery Type Lookup'!$A:$F,3,FALSE()),"(not found)")</f>
        <v>DATE</v>
      </c>
      <c r="W142" s="51" t="str">
        <f aca="false">IFERROR(VLOOKUP($N142,'nCino | BigQuery Type Lookup'!$A:$F,4,FALSE()),"(not found)")</f>
        <v>n/a</v>
      </c>
      <c r="X142" s="51" t="str">
        <f aca="false">IFERROR(VLOOKUP($N142,'nCino | BigQuery Type Lookup'!$A:$F,5,FALSE()),"(not found)")</f>
        <v>n/a</v>
      </c>
      <c r="Y142" s="51" t="str">
        <f aca="false">IFERROR(VLOOKUP($N142,'nCino | BigQuery Type Lookup'!$A:$F,6,FALSE()),"(not found)")</f>
        <v>n/a</v>
      </c>
      <c r="Z142" s="0" t="str">
        <f aca="false">IFERROR(VLOOKUP('nCino | Field Mappings'!$A142,'nCino | Object Info'!$A:$H,7,FALSE()),"(not found)")</f>
        <v>rskcsp_ds_facility_curated</v>
      </c>
      <c r="AA142" s="0" t="str">
        <f aca="false">D142</f>
        <v>CCS_DateOfMarketLinksAgreement__c</v>
      </c>
      <c r="AB142" s="51" t="str">
        <f aca="false">H142</f>
        <v>n/a</v>
      </c>
      <c r="AC142" s="51" t="str">
        <f aca="false">I142</f>
        <v>yes</v>
      </c>
      <c r="AD142" s="60" t="str">
        <f aca="false">V142</f>
        <v>DATE</v>
      </c>
      <c r="AE142" s="51" t="str">
        <f aca="false">W142</f>
        <v>n/a</v>
      </c>
      <c r="AF142" s="51" t="str">
        <f aca="false">X142</f>
        <v>n/a</v>
      </c>
      <c r="AG142" s="51" t="str">
        <f aca="false">Y142</f>
        <v>n/a</v>
      </c>
      <c r="AH142" s="0" t="str">
        <f aca="false">IFERROR(VLOOKUP('nCino | Field Mappings'!$A142,'nCino | Object Info'!$A:$H,8,FALSE()),"(not found)")</f>
        <v>facility</v>
      </c>
      <c r="AI142" s="0" t="str">
        <f aca="false">IF(D142="","",IF(D142="CCS_Step_Frequency__c",SUBSTITUTE(LOWER(D142),"__c",""),_xlfn.IFNA(SUBSTITUTE(SUBSTITUTE(SUBSTITUTE(SUBSTITUTE(D142,"LLC_BI__",""),"CCS_",""),"__c",""),"cm_",""),D142)))</f>
        <v>DateOfMarketLinksAgreement</v>
      </c>
      <c r="AJ142" s="51" t="str">
        <f aca="false">H142</f>
        <v>n/a</v>
      </c>
      <c r="AK142" s="51" t="str">
        <f aca="false">AC142</f>
        <v>yes</v>
      </c>
      <c r="AL142" s="60" t="str">
        <f aca="false">V142</f>
        <v>DATE</v>
      </c>
      <c r="AM142" s="51" t="str">
        <f aca="false">W142</f>
        <v>n/a</v>
      </c>
      <c r="AN142" s="51" t="str">
        <f aca="false">X142</f>
        <v>n/a</v>
      </c>
      <c r="AO142" s="51" t="str">
        <f aca="false">Y142</f>
        <v>n/a</v>
      </c>
      <c r="AP142" s="51" t="str">
        <f aca="false">IF(AL142="ARRAY", "CHECK MAX ELEMENTS", "n/a")</f>
        <v>n/a</v>
      </c>
    </row>
    <row r="143" customFormat="false" ht="14.25" hidden="false" customHeight="false" outlineLevel="0" collapsed="false">
      <c r="A143" s="61" t="s">
        <v>49</v>
      </c>
      <c r="B143" s="61" t="s">
        <v>374</v>
      </c>
      <c r="C143" s="61" t="s">
        <v>491</v>
      </c>
      <c r="D143" s="61" t="s">
        <v>492</v>
      </c>
      <c r="E143" s="61" t="s">
        <v>493</v>
      </c>
      <c r="F143" s="60" t="str">
        <f aca="false">IF(OR(ISERROR(VLOOKUP($C143,'DMW | F&amp;L Fields'!$L:$M, 1, FALSE())),IFERROR(INDEX('DMW | F&amp;L Fields'!$C:$C,MATCH($C143,'DMW | F&amp;L Fields'!$L:$L, 0)), "Y") ="Y"),"No", "Yes")</f>
        <v>Yes</v>
      </c>
      <c r="G143" s="61" t="str">
        <f aca="false">IFERROR(VLOOKUP($C143,'DMW | F&amp;L Fields'!$L:$M, 2, FALSE()),"(not found)")</f>
        <v>This field indicates if the date of the MarketsLinks agreement (comprising the terms and conditions applicable to the facility) is known</v>
      </c>
      <c r="H143" s="60" t="str">
        <f aca="false">IF(J143="Id", "Primary", IF(LEFT(J143, 9) ="reference", "Foreign", "n/a"))</f>
        <v>n/a</v>
      </c>
      <c r="I143" s="74" t="s">
        <v>97</v>
      </c>
      <c r="J143" s="61" t="s">
        <v>119</v>
      </c>
      <c r="K143" s="60" t="n">
        <v>255</v>
      </c>
      <c r="L143" s="60" t="n">
        <v>0</v>
      </c>
      <c r="M143" s="60" t="n">
        <v>0</v>
      </c>
      <c r="N143" s="60" t="str">
        <f aca="false">_xlfn.CONCAT(J143,"|",K143,"|",L143,"|",M143)</f>
        <v>picklist|255|0|0</v>
      </c>
      <c r="O143" s="0" t="str">
        <f aca="false">IFERROR(VLOOKUP('nCino | Field Mappings'!$A143,'nCino | Object Info'!$A:$H,5,FALSE()),"(not found)")</f>
        <v>rskcsp_ds_facility</v>
      </c>
      <c r="P143" s="0" t="str">
        <f aca="false">D143</f>
        <v>CCS_DateOfMarketLinksAgreementKnown__c</v>
      </c>
      <c r="Q143" s="51" t="n">
        <f aca="false">IFERROR(VLOOKUP($N143,'nCino | BigQuery Type Lookup'!$A:$F,2,FALSE()),"(not found)")</f>
        <v>255</v>
      </c>
      <c r="R143" s="0" t="str">
        <f aca="false">IFERROR(VLOOKUP('nCino | Field Mappings'!$A143,'nCino | Object Info'!$A:$H,6,FALSE()),"(not found)")</f>
        <v>rskcsp_ds_facility_staging</v>
      </c>
      <c r="S143" s="0" t="str">
        <f aca="false">D143</f>
        <v>CCS_DateOfMarketLinksAgreementKnown__c</v>
      </c>
      <c r="T143" s="51" t="str">
        <f aca="false">H143</f>
        <v>n/a</v>
      </c>
      <c r="U143" s="51" t="str">
        <f aca="false">IF($T143="Primary", "yes", "no")</f>
        <v>no</v>
      </c>
      <c r="V143" s="60" t="str">
        <f aca="false">IFERROR(VLOOKUP($N143,'nCino | BigQuery Type Lookup'!$A:$F,3,FALSE()),"(not found)")</f>
        <v>STRING</v>
      </c>
      <c r="W143" s="51" t="n">
        <f aca="false">IFERROR(VLOOKUP($N143,'nCino | BigQuery Type Lookup'!$A:$F,4,FALSE()),"(not found)")</f>
        <v>255</v>
      </c>
      <c r="X143" s="51" t="str">
        <f aca="false">IFERROR(VLOOKUP($N143,'nCino | BigQuery Type Lookup'!$A:$F,5,FALSE()),"(not found)")</f>
        <v>n/a</v>
      </c>
      <c r="Y143" s="51" t="str">
        <f aca="false">IFERROR(VLOOKUP($N143,'nCino | BigQuery Type Lookup'!$A:$F,6,FALSE()),"(not found)")</f>
        <v>n/a</v>
      </c>
      <c r="Z143" s="0" t="str">
        <f aca="false">IFERROR(VLOOKUP('nCino | Field Mappings'!$A143,'nCino | Object Info'!$A:$H,7,FALSE()),"(not found)")</f>
        <v>rskcsp_ds_facility_curated</v>
      </c>
      <c r="AA143" s="0" t="str">
        <f aca="false">D143</f>
        <v>CCS_DateOfMarketLinksAgreementKnown__c</v>
      </c>
      <c r="AB143" s="51" t="str">
        <f aca="false">H143</f>
        <v>n/a</v>
      </c>
      <c r="AC143" s="51" t="str">
        <f aca="false">I143</f>
        <v>yes</v>
      </c>
      <c r="AD143" s="60" t="str">
        <f aca="false">V143</f>
        <v>STRING</v>
      </c>
      <c r="AE143" s="51" t="n">
        <f aca="false">W143</f>
        <v>255</v>
      </c>
      <c r="AF143" s="51" t="str">
        <f aca="false">X143</f>
        <v>n/a</v>
      </c>
      <c r="AG143" s="51" t="str">
        <f aca="false">Y143</f>
        <v>n/a</v>
      </c>
      <c r="AH143" s="0" t="str">
        <f aca="false">IFERROR(VLOOKUP('nCino | Field Mappings'!$A143,'nCino | Object Info'!$A:$H,8,FALSE()),"(not found)")</f>
        <v>facility</v>
      </c>
      <c r="AI143" s="0" t="str">
        <f aca="false">IF(D143="","",IF(D143="CCS_Step_Frequency__c",SUBSTITUTE(LOWER(D143),"__c",""),_xlfn.IFNA(SUBSTITUTE(SUBSTITUTE(SUBSTITUTE(SUBSTITUTE(D143,"LLC_BI__",""),"CCS_",""),"__c",""),"cm_",""),D143)))</f>
        <v>DateOfMarketLinksAgreementKnown</v>
      </c>
      <c r="AJ143" s="51" t="str">
        <f aca="false">H143</f>
        <v>n/a</v>
      </c>
      <c r="AK143" s="51" t="str">
        <f aca="false">AC143</f>
        <v>yes</v>
      </c>
      <c r="AL143" s="60" t="str">
        <f aca="false">V143</f>
        <v>STRING</v>
      </c>
      <c r="AM143" s="51" t="n">
        <f aca="false">W143</f>
        <v>255</v>
      </c>
      <c r="AN143" s="51" t="str">
        <f aca="false">X143</f>
        <v>n/a</v>
      </c>
      <c r="AO143" s="51" t="str">
        <f aca="false">Y143</f>
        <v>n/a</v>
      </c>
      <c r="AP143" s="51" t="str">
        <f aca="false">IF(AL143="ARRAY", "CHECK MAX ELEMENTS", "n/a")</f>
        <v>n/a</v>
      </c>
    </row>
    <row r="144" customFormat="false" ht="14.25" hidden="false" customHeight="false" outlineLevel="0" collapsed="false">
      <c r="A144" s="61" t="s">
        <v>49</v>
      </c>
      <c r="B144" s="61" t="s">
        <v>374</v>
      </c>
      <c r="C144" s="61" t="s">
        <v>494</v>
      </c>
      <c r="D144" s="61" t="s">
        <v>495</v>
      </c>
      <c r="E144" s="61" t="s">
        <v>496</v>
      </c>
      <c r="F144" s="60" t="str">
        <f aca="false">IF(OR(ISERROR(VLOOKUP($C144,'DMW | F&amp;L Fields'!$L:$M, 1, FALSE())),IFERROR(INDEX('DMW | F&amp;L Fields'!$C:$C,MATCH($C144,'DMW | F&amp;L Fields'!$L:$L, 0)), "Y") ="Y"),"No", "Yes")</f>
        <v>Yes</v>
      </c>
      <c r="G144" s="61" t="str">
        <f aca="false">IFERROR(VLOOKUP($C144,'DMW | F&amp;L Fields'!$L:$M, 2, FALSE()),"(not found)")</f>
        <v>Indicates the date of the TravelLink agreement (comprising the terms and conditions applicable to the facility)</v>
      </c>
      <c r="H144" s="60" t="str">
        <f aca="false">IF(J144="Id", "Primary", IF(LEFT(J144, 9) ="reference", "Foreign", "n/a"))</f>
        <v>n/a</v>
      </c>
      <c r="I144" s="74" t="s">
        <v>97</v>
      </c>
      <c r="J144" s="61" t="s">
        <v>102</v>
      </c>
      <c r="K144" s="60" t="n">
        <v>0</v>
      </c>
      <c r="L144" s="60" t="n">
        <v>0</v>
      </c>
      <c r="M144" s="60" t="n">
        <v>0</v>
      </c>
      <c r="N144" s="60" t="str">
        <f aca="false">_xlfn.CONCAT(J144,"|",K144,"|",L144,"|",M144)</f>
        <v>date|0|0|0</v>
      </c>
      <c r="O144" s="0" t="str">
        <f aca="false">IFERROR(VLOOKUP('nCino | Field Mappings'!$A144,'nCino | Object Info'!$A:$H,5,FALSE()),"(not found)")</f>
        <v>rskcsp_ds_facility</v>
      </c>
      <c r="P144" s="0" t="str">
        <f aca="false">D144</f>
        <v>CCS_DateOfTheTravelAgreement__c</v>
      </c>
      <c r="Q144" s="51" t="n">
        <f aca="false">IFERROR(VLOOKUP($N144,'nCino | BigQuery Type Lookup'!$A:$F,2,FALSE()),"(not found)")</f>
        <v>8</v>
      </c>
      <c r="R144" s="0" t="str">
        <f aca="false">IFERROR(VLOOKUP('nCino | Field Mappings'!$A144,'nCino | Object Info'!$A:$H,6,FALSE()),"(not found)")</f>
        <v>rskcsp_ds_facility_staging</v>
      </c>
      <c r="S144" s="0" t="str">
        <f aca="false">D144</f>
        <v>CCS_DateOfTheTravelAgreement__c</v>
      </c>
      <c r="T144" s="51" t="str">
        <f aca="false">H144</f>
        <v>n/a</v>
      </c>
      <c r="U144" s="51" t="str">
        <f aca="false">IF($T144="Primary", "yes", "no")</f>
        <v>no</v>
      </c>
      <c r="V144" s="60" t="str">
        <f aca="false">IFERROR(VLOOKUP($N144,'nCino | BigQuery Type Lookup'!$A:$F,3,FALSE()),"(not found)")</f>
        <v>DATE</v>
      </c>
      <c r="W144" s="51" t="str">
        <f aca="false">IFERROR(VLOOKUP($N144,'nCino | BigQuery Type Lookup'!$A:$F,4,FALSE()),"(not found)")</f>
        <v>n/a</v>
      </c>
      <c r="X144" s="51" t="str">
        <f aca="false">IFERROR(VLOOKUP($N144,'nCino | BigQuery Type Lookup'!$A:$F,5,FALSE()),"(not found)")</f>
        <v>n/a</v>
      </c>
      <c r="Y144" s="51" t="str">
        <f aca="false">IFERROR(VLOOKUP($N144,'nCino | BigQuery Type Lookup'!$A:$F,6,FALSE()),"(not found)")</f>
        <v>n/a</v>
      </c>
      <c r="Z144" s="0" t="str">
        <f aca="false">IFERROR(VLOOKUP('nCino | Field Mappings'!$A144,'nCino | Object Info'!$A:$H,7,FALSE()),"(not found)")</f>
        <v>rskcsp_ds_facility_curated</v>
      </c>
      <c r="AA144" s="0" t="str">
        <f aca="false">D144</f>
        <v>CCS_DateOfTheTravelAgreement__c</v>
      </c>
      <c r="AB144" s="51" t="str">
        <f aca="false">H144</f>
        <v>n/a</v>
      </c>
      <c r="AC144" s="51" t="str">
        <f aca="false">I144</f>
        <v>yes</v>
      </c>
      <c r="AD144" s="60" t="str">
        <f aca="false">V144</f>
        <v>DATE</v>
      </c>
      <c r="AE144" s="51" t="str">
        <f aca="false">W144</f>
        <v>n/a</v>
      </c>
      <c r="AF144" s="51" t="str">
        <f aca="false">X144</f>
        <v>n/a</v>
      </c>
      <c r="AG144" s="51" t="str">
        <f aca="false">Y144</f>
        <v>n/a</v>
      </c>
      <c r="AH144" s="0" t="str">
        <f aca="false">IFERROR(VLOOKUP('nCino | Field Mappings'!$A144,'nCino | Object Info'!$A:$H,8,FALSE()),"(not found)")</f>
        <v>facility</v>
      </c>
      <c r="AI144" s="0" t="str">
        <f aca="false">IF(D144="","",IF(D144="CCS_Step_Frequency__c",SUBSTITUTE(LOWER(D144),"__c",""),_xlfn.IFNA(SUBSTITUTE(SUBSTITUTE(SUBSTITUTE(SUBSTITUTE(D144,"LLC_BI__",""),"CCS_",""),"__c",""),"cm_",""),D144)))</f>
        <v>DateOfTheTravelAgreement</v>
      </c>
      <c r="AJ144" s="51" t="str">
        <f aca="false">H144</f>
        <v>n/a</v>
      </c>
      <c r="AK144" s="51" t="str">
        <f aca="false">AC144</f>
        <v>yes</v>
      </c>
      <c r="AL144" s="60" t="str">
        <f aca="false">V144</f>
        <v>DATE</v>
      </c>
      <c r="AM144" s="51" t="str">
        <f aca="false">W144</f>
        <v>n/a</v>
      </c>
      <c r="AN144" s="51" t="str">
        <f aca="false">X144</f>
        <v>n/a</v>
      </c>
      <c r="AO144" s="51" t="str">
        <f aca="false">Y144</f>
        <v>n/a</v>
      </c>
      <c r="AP144" s="51" t="str">
        <f aca="false">IF(AL144="ARRAY", "CHECK MAX ELEMENTS", "n/a")</f>
        <v>n/a</v>
      </c>
    </row>
    <row r="145" customFormat="false" ht="14.25" hidden="false" customHeight="false" outlineLevel="0" collapsed="false">
      <c r="A145" s="61" t="s">
        <v>49</v>
      </c>
      <c r="B145" s="61" t="s">
        <v>374</v>
      </c>
      <c r="C145" s="61" t="s">
        <v>497</v>
      </c>
      <c r="D145" s="61" t="s">
        <v>498</v>
      </c>
      <c r="E145" s="61" t="s">
        <v>499</v>
      </c>
      <c r="F145" s="60" t="str">
        <f aca="false">IF(OR(ISERROR(VLOOKUP($C145,'DMW | F&amp;L Fields'!$L:$M, 1, FALSE())),IFERROR(INDEX('DMW | F&amp;L Fields'!$C:$C,MATCH($C145,'DMW | F&amp;L Fields'!$L:$L, 0)), "Y") ="Y"),"No", "Yes")</f>
        <v>Yes</v>
      </c>
      <c r="G145" s="61" t="str">
        <f aca="false">IFERROR(VLOOKUP($C145,'DMW | F&amp;L Fields'!$L:$M, 2, FALSE()),"(not found)")</f>
        <v>This field captures the date of the TravelLink agreement</v>
      </c>
      <c r="H145" s="60" t="str">
        <f aca="false">IF(J145="Id", "Primary", IF(LEFT(J145, 9) ="reference", "Foreign", "n/a"))</f>
        <v>n/a</v>
      </c>
      <c r="I145" s="74" t="s">
        <v>97</v>
      </c>
      <c r="J145" s="61" t="s">
        <v>102</v>
      </c>
      <c r="K145" s="60" t="n">
        <v>0</v>
      </c>
      <c r="L145" s="60" t="n">
        <v>0</v>
      </c>
      <c r="M145" s="60" t="n">
        <v>0</v>
      </c>
      <c r="N145" s="60" t="str">
        <f aca="false">_xlfn.CONCAT(J145,"|",K145,"|",L145,"|",M145)</f>
        <v>date|0|0|0</v>
      </c>
      <c r="O145" s="0" t="str">
        <f aca="false">IFERROR(VLOOKUP('nCino | Field Mappings'!$A145,'nCino | Object Info'!$A:$H,5,FALSE()),"(not found)")</f>
        <v>rskcsp_ds_facility</v>
      </c>
      <c r="P145" s="0" t="str">
        <f aca="false">D145</f>
        <v>CCS_DateOfTravelLinkAgreement__c</v>
      </c>
      <c r="Q145" s="51" t="n">
        <f aca="false">IFERROR(VLOOKUP($N145,'nCino | BigQuery Type Lookup'!$A:$F,2,FALSE()),"(not found)")</f>
        <v>8</v>
      </c>
      <c r="R145" s="0" t="str">
        <f aca="false">IFERROR(VLOOKUP('nCino | Field Mappings'!$A145,'nCino | Object Info'!$A:$H,6,FALSE()),"(not found)")</f>
        <v>rskcsp_ds_facility_staging</v>
      </c>
      <c r="S145" s="0" t="str">
        <f aca="false">D145</f>
        <v>CCS_DateOfTravelLinkAgreement__c</v>
      </c>
      <c r="T145" s="51" t="str">
        <f aca="false">H145</f>
        <v>n/a</v>
      </c>
      <c r="U145" s="51" t="str">
        <f aca="false">IF($T145="Primary", "yes", "no")</f>
        <v>no</v>
      </c>
      <c r="V145" s="60" t="str">
        <f aca="false">IFERROR(VLOOKUP($N145,'nCino | BigQuery Type Lookup'!$A:$F,3,FALSE()),"(not found)")</f>
        <v>DATE</v>
      </c>
      <c r="W145" s="51" t="str">
        <f aca="false">IFERROR(VLOOKUP($N145,'nCino | BigQuery Type Lookup'!$A:$F,4,FALSE()),"(not found)")</f>
        <v>n/a</v>
      </c>
      <c r="X145" s="51" t="str">
        <f aca="false">IFERROR(VLOOKUP($N145,'nCino | BigQuery Type Lookup'!$A:$F,5,FALSE()),"(not found)")</f>
        <v>n/a</v>
      </c>
      <c r="Y145" s="51" t="str">
        <f aca="false">IFERROR(VLOOKUP($N145,'nCino | BigQuery Type Lookup'!$A:$F,6,FALSE()),"(not found)")</f>
        <v>n/a</v>
      </c>
      <c r="Z145" s="0" t="str">
        <f aca="false">IFERROR(VLOOKUP('nCino | Field Mappings'!$A145,'nCino | Object Info'!$A:$H,7,FALSE()),"(not found)")</f>
        <v>rskcsp_ds_facility_curated</v>
      </c>
      <c r="AA145" s="0" t="str">
        <f aca="false">D145</f>
        <v>CCS_DateOfTravelLinkAgreement__c</v>
      </c>
      <c r="AB145" s="51" t="str">
        <f aca="false">H145</f>
        <v>n/a</v>
      </c>
      <c r="AC145" s="51" t="str">
        <f aca="false">I145</f>
        <v>yes</v>
      </c>
      <c r="AD145" s="60" t="str">
        <f aca="false">V145</f>
        <v>DATE</v>
      </c>
      <c r="AE145" s="51" t="str">
        <f aca="false">W145</f>
        <v>n/a</v>
      </c>
      <c r="AF145" s="51" t="str">
        <f aca="false">X145</f>
        <v>n/a</v>
      </c>
      <c r="AG145" s="51" t="str">
        <f aca="false">Y145</f>
        <v>n/a</v>
      </c>
      <c r="AH145" s="0" t="str">
        <f aca="false">IFERROR(VLOOKUP('nCino | Field Mappings'!$A145,'nCino | Object Info'!$A:$H,8,FALSE()),"(not found)")</f>
        <v>facility</v>
      </c>
      <c r="AI145" s="0" t="str">
        <f aca="false">IF(D145="","",IF(D145="CCS_Step_Frequency__c",SUBSTITUTE(LOWER(D145),"__c",""),_xlfn.IFNA(SUBSTITUTE(SUBSTITUTE(SUBSTITUTE(SUBSTITUTE(D145,"LLC_BI__",""),"CCS_",""),"__c",""),"cm_",""),D145)))</f>
        <v>DateOfTravelLinkAgreement</v>
      </c>
      <c r="AJ145" s="51" t="str">
        <f aca="false">H145</f>
        <v>n/a</v>
      </c>
      <c r="AK145" s="51" t="str">
        <f aca="false">AC145</f>
        <v>yes</v>
      </c>
      <c r="AL145" s="60" t="str">
        <f aca="false">V145</f>
        <v>DATE</v>
      </c>
      <c r="AM145" s="51" t="str">
        <f aca="false">W145</f>
        <v>n/a</v>
      </c>
      <c r="AN145" s="51" t="str">
        <f aca="false">X145</f>
        <v>n/a</v>
      </c>
      <c r="AO145" s="51" t="str">
        <f aca="false">Y145</f>
        <v>n/a</v>
      </c>
      <c r="AP145" s="51" t="str">
        <f aca="false">IF(AL145="ARRAY", "CHECK MAX ELEMENTS", "n/a")</f>
        <v>n/a</v>
      </c>
    </row>
    <row r="146" customFormat="false" ht="14.25" hidden="false" customHeight="false" outlineLevel="0" collapsed="false">
      <c r="A146" s="61" t="s">
        <v>49</v>
      </c>
      <c r="B146" s="61" t="s">
        <v>374</v>
      </c>
      <c r="C146" s="61" t="s">
        <v>500</v>
      </c>
      <c r="D146" s="61" t="s">
        <v>501</v>
      </c>
      <c r="E146" s="61" t="s">
        <v>502</v>
      </c>
      <c r="F146" s="60" t="str">
        <f aca="false">IF(OR(ISERROR(VLOOKUP($C146,'DMW | F&amp;L Fields'!$L:$M, 1, FALSE())),IFERROR(INDEX('DMW | F&amp;L Fields'!$C:$C,MATCH($C146,'DMW | F&amp;L Fields'!$L:$L, 0)), "Y") ="Y"),"No", "Yes")</f>
        <v>Yes</v>
      </c>
      <c r="G146" s="61" t="str">
        <f aca="false">IFERROR(VLOOKUP($C146,'DMW | F&amp;L Fields'!$L:$M, 2, FALSE()),"(not found)")</f>
        <v>This field indicates if the date of the TravelLink agreement (comprising the terms and conditions applicable to the facility) is known</v>
      </c>
      <c r="H146" s="60" t="str">
        <f aca="false">IF(J146="Id", "Primary", IF(LEFT(J146, 9) ="reference", "Foreign", "n/a"))</f>
        <v>n/a</v>
      </c>
      <c r="I146" s="74" t="s">
        <v>97</v>
      </c>
      <c r="J146" s="61" t="s">
        <v>119</v>
      </c>
      <c r="K146" s="60" t="n">
        <v>255</v>
      </c>
      <c r="L146" s="60" t="n">
        <v>0</v>
      </c>
      <c r="M146" s="60" t="n">
        <v>0</v>
      </c>
      <c r="N146" s="60" t="str">
        <f aca="false">_xlfn.CONCAT(J146,"|",K146,"|",L146,"|",M146)</f>
        <v>picklist|255|0|0</v>
      </c>
      <c r="O146" s="0" t="str">
        <f aca="false">IFERROR(VLOOKUP('nCino | Field Mappings'!$A146,'nCino | Object Info'!$A:$H,5,FALSE()),"(not found)")</f>
        <v>rskcsp_ds_facility</v>
      </c>
      <c r="P146" s="0" t="str">
        <f aca="false">D146</f>
        <v>CCS_DateOfTravelLinkAgreementKnown__c</v>
      </c>
      <c r="Q146" s="51" t="n">
        <f aca="false">IFERROR(VLOOKUP($N146,'nCino | BigQuery Type Lookup'!$A:$F,2,FALSE()),"(not found)")</f>
        <v>255</v>
      </c>
      <c r="R146" s="0" t="str">
        <f aca="false">IFERROR(VLOOKUP('nCino | Field Mappings'!$A146,'nCino | Object Info'!$A:$H,6,FALSE()),"(not found)")</f>
        <v>rskcsp_ds_facility_staging</v>
      </c>
      <c r="S146" s="0" t="str">
        <f aca="false">D146</f>
        <v>CCS_DateOfTravelLinkAgreementKnown__c</v>
      </c>
      <c r="T146" s="51" t="str">
        <f aca="false">H146</f>
        <v>n/a</v>
      </c>
      <c r="U146" s="51" t="str">
        <f aca="false">IF($T146="Primary", "yes", "no")</f>
        <v>no</v>
      </c>
      <c r="V146" s="60" t="str">
        <f aca="false">IFERROR(VLOOKUP($N146,'nCino | BigQuery Type Lookup'!$A:$F,3,FALSE()),"(not found)")</f>
        <v>STRING</v>
      </c>
      <c r="W146" s="51" t="n">
        <f aca="false">IFERROR(VLOOKUP($N146,'nCino | BigQuery Type Lookup'!$A:$F,4,FALSE()),"(not found)")</f>
        <v>255</v>
      </c>
      <c r="X146" s="51" t="str">
        <f aca="false">IFERROR(VLOOKUP($N146,'nCino | BigQuery Type Lookup'!$A:$F,5,FALSE()),"(not found)")</f>
        <v>n/a</v>
      </c>
      <c r="Y146" s="51" t="str">
        <f aca="false">IFERROR(VLOOKUP($N146,'nCino | BigQuery Type Lookup'!$A:$F,6,FALSE()),"(not found)")</f>
        <v>n/a</v>
      </c>
      <c r="Z146" s="0" t="str">
        <f aca="false">IFERROR(VLOOKUP('nCino | Field Mappings'!$A146,'nCino | Object Info'!$A:$H,7,FALSE()),"(not found)")</f>
        <v>rskcsp_ds_facility_curated</v>
      </c>
      <c r="AA146" s="0" t="str">
        <f aca="false">D146</f>
        <v>CCS_DateOfTravelLinkAgreementKnown__c</v>
      </c>
      <c r="AB146" s="51" t="str">
        <f aca="false">H146</f>
        <v>n/a</v>
      </c>
      <c r="AC146" s="51" t="str">
        <f aca="false">I146</f>
        <v>yes</v>
      </c>
      <c r="AD146" s="60" t="str">
        <f aca="false">V146</f>
        <v>STRING</v>
      </c>
      <c r="AE146" s="51" t="n">
        <f aca="false">W146</f>
        <v>255</v>
      </c>
      <c r="AF146" s="51" t="str">
        <f aca="false">X146</f>
        <v>n/a</v>
      </c>
      <c r="AG146" s="51" t="str">
        <f aca="false">Y146</f>
        <v>n/a</v>
      </c>
      <c r="AH146" s="0" t="str">
        <f aca="false">IFERROR(VLOOKUP('nCino | Field Mappings'!$A146,'nCino | Object Info'!$A:$H,8,FALSE()),"(not found)")</f>
        <v>facility</v>
      </c>
      <c r="AI146" s="0" t="str">
        <f aca="false">IF(D146="","",IF(D146="CCS_Step_Frequency__c",SUBSTITUTE(LOWER(D146),"__c",""),_xlfn.IFNA(SUBSTITUTE(SUBSTITUTE(SUBSTITUTE(SUBSTITUTE(D146,"LLC_BI__",""),"CCS_",""),"__c",""),"cm_",""),D146)))</f>
        <v>DateOfTravelLinkAgreementKnown</v>
      </c>
      <c r="AJ146" s="51" t="str">
        <f aca="false">H146</f>
        <v>n/a</v>
      </c>
      <c r="AK146" s="51" t="str">
        <f aca="false">AC146</f>
        <v>yes</v>
      </c>
      <c r="AL146" s="60" t="str">
        <f aca="false">V146</f>
        <v>STRING</v>
      </c>
      <c r="AM146" s="51" t="n">
        <f aca="false">W146</f>
        <v>255</v>
      </c>
      <c r="AN146" s="51" t="str">
        <f aca="false">X146</f>
        <v>n/a</v>
      </c>
      <c r="AO146" s="51" t="str">
        <f aca="false">Y146</f>
        <v>n/a</v>
      </c>
      <c r="AP146" s="51" t="str">
        <f aca="false">IF(AL146="ARRAY", "CHECK MAX ELEMENTS", "n/a")</f>
        <v>n/a</v>
      </c>
    </row>
    <row r="147" customFormat="false" ht="14.25" hidden="false" customHeight="false" outlineLevel="0" collapsed="false">
      <c r="A147" s="61" t="s">
        <v>49</v>
      </c>
      <c r="B147" s="61" t="s">
        <v>374</v>
      </c>
      <c r="C147" s="61" t="s">
        <v>503</v>
      </c>
      <c r="D147" s="61" t="s">
        <v>504</v>
      </c>
      <c r="E147" s="61" t="s">
        <v>505</v>
      </c>
      <c r="F147" s="60" t="str">
        <f aca="false">IF(OR(ISERROR(VLOOKUP($C147,'DMW | F&amp;L Fields'!$L:$M, 1, FALSE())),IFERROR(INDEX('DMW | F&amp;L Fields'!$C:$C,MATCH($C147,'DMW | F&amp;L Fields'!$L:$L, 0)), "Y") ="Y"),"No", "Yes")</f>
        <v>Yes</v>
      </c>
      <c r="G147" s="61" t="str">
        <f aca="false">IFERROR(VLOOKUP($C147,'DMW | F&amp;L Fields'!$L:$M, 2, FALSE()),"(not found)")</f>
        <v>CCTUC-3077 || The discount to be applied to the total proosed rate of an overdraft.</v>
      </c>
      <c r="H147" s="60" t="str">
        <f aca="false">IF(J147="Id", "Primary", IF(LEFT(J147, 9) ="reference", "Foreign", "n/a"))</f>
        <v>n/a</v>
      </c>
      <c r="I147" s="74" t="s">
        <v>97</v>
      </c>
      <c r="J147" s="61" t="s">
        <v>342</v>
      </c>
      <c r="K147" s="60" t="n">
        <v>0</v>
      </c>
      <c r="L147" s="60" t="n">
        <v>18</v>
      </c>
      <c r="M147" s="60" t="n">
        <v>2</v>
      </c>
      <c r="N147" s="60" t="str">
        <f aca="false">_xlfn.CONCAT(J147,"|",K147,"|",L147,"|",M147)</f>
        <v>percent|0|18|2</v>
      </c>
      <c r="O147" s="0" t="str">
        <f aca="false">IFERROR(VLOOKUP('nCino | Field Mappings'!$A147,'nCino | Object Info'!$A:$H,5,FALSE()),"(not found)")</f>
        <v>rskcsp_ds_facility</v>
      </c>
      <c r="P147" s="0" t="str">
        <f aca="false">D147</f>
        <v>CCS_Discount_to_be_applied_e_g_0_25__c</v>
      </c>
      <c r="Q147" s="51" t="n">
        <f aca="false">IFERROR(VLOOKUP($N147,'nCino | BigQuery Type Lookup'!$A:$F,2,FALSE()),"(not found)")</f>
        <v>21</v>
      </c>
      <c r="R147" s="0" t="str">
        <f aca="false">IFERROR(VLOOKUP('nCino | Field Mappings'!$A147,'nCino | Object Info'!$A:$H,6,FALSE()),"(not found)")</f>
        <v>rskcsp_ds_facility_staging</v>
      </c>
      <c r="S147" s="0" t="str">
        <f aca="false">D147</f>
        <v>CCS_Discount_to_be_applied_e_g_0_25__c</v>
      </c>
      <c r="T147" s="51" t="str">
        <f aca="false">H147</f>
        <v>n/a</v>
      </c>
      <c r="U147" s="51" t="str">
        <f aca="false">IF($T147="Primary", "yes", "no")</f>
        <v>no</v>
      </c>
      <c r="V147" s="60" t="str">
        <f aca="false">IFERROR(VLOOKUP($N147,'nCino | BigQuery Type Lookup'!$A:$F,3,FALSE()),"(not found)")</f>
        <v>NUMERIC</v>
      </c>
      <c r="W147" s="51" t="str">
        <f aca="false">IFERROR(VLOOKUP($N147,'nCino | BigQuery Type Lookup'!$A:$F,4,FALSE()),"(not found)")</f>
        <v>n/a</v>
      </c>
      <c r="X147" s="51" t="n">
        <f aca="false">IFERROR(VLOOKUP($N147,'nCino | BigQuery Type Lookup'!$A:$F,5,FALSE()),"(not found)")</f>
        <v>18</v>
      </c>
      <c r="Y147" s="51" t="n">
        <f aca="false">IFERROR(VLOOKUP($N147,'nCino | BigQuery Type Lookup'!$A:$F,6,FALSE()),"(not found)")</f>
        <v>2</v>
      </c>
      <c r="Z147" s="0" t="str">
        <f aca="false">IFERROR(VLOOKUP('nCino | Field Mappings'!$A147,'nCino | Object Info'!$A:$H,7,FALSE()),"(not found)")</f>
        <v>rskcsp_ds_facility_curated</v>
      </c>
      <c r="AA147" s="0" t="str">
        <f aca="false">D147</f>
        <v>CCS_Discount_to_be_applied_e_g_0_25__c</v>
      </c>
      <c r="AB147" s="51" t="str">
        <f aca="false">H147</f>
        <v>n/a</v>
      </c>
      <c r="AC147" s="51" t="str">
        <f aca="false">I147</f>
        <v>yes</v>
      </c>
      <c r="AD147" s="60" t="str">
        <f aca="false">V147</f>
        <v>NUMERIC</v>
      </c>
      <c r="AE147" s="51" t="str">
        <f aca="false">W147</f>
        <v>n/a</v>
      </c>
      <c r="AF147" s="51" t="n">
        <f aca="false">X147</f>
        <v>18</v>
      </c>
      <c r="AG147" s="51" t="n">
        <f aca="false">Y147</f>
        <v>2</v>
      </c>
      <c r="AH147" s="0" t="str">
        <f aca="false">IFERROR(VLOOKUP('nCino | Field Mappings'!$A147,'nCino | Object Info'!$A:$H,8,FALSE()),"(not found)")</f>
        <v>facility</v>
      </c>
      <c r="AI147" s="0" t="str">
        <f aca="false">IF(D147="","",IF(D147="CCS_Step_Frequency__c",SUBSTITUTE(LOWER(D147),"__c",""),_xlfn.IFNA(SUBSTITUTE(SUBSTITUTE(SUBSTITUTE(SUBSTITUTE(D147,"LLC_BI__",""),"CCS_",""),"__c",""),"cm_",""),D147)))</f>
        <v>Discount_to_be_applied_e_g_0_25</v>
      </c>
      <c r="AJ147" s="51" t="str">
        <f aca="false">H147</f>
        <v>n/a</v>
      </c>
      <c r="AK147" s="51" t="str">
        <f aca="false">AC147</f>
        <v>yes</v>
      </c>
      <c r="AL147" s="60" t="str">
        <f aca="false">V147</f>
        <v>NUMERIC</v>
      </c>
      <c r="AM147" s="51" t="str">
        <f aca="false">W147</f>
        <v>n/a</v>
      </c>
      <c r="AN147" s="51" t="n">
        <f aca="false">X147</f>
        <v>18</v>
      </c>
      <c r="AO147" s="51" t="n">
        <f aca="false">Y147</f>
        <v>2</v>
      </c>
      <c r="AP147" s="51" t="str">
        <f aca="false">IF(AL147="ARRAY", "CHECK MAX ELEMENTS", "n/a")</f>
        <v>n/a</v>
      </c>
    </row>
    <row r="148" customFormat="false" ht="14.25" hidden="false" customHeight="false" outlineLevel="0" collapsed="false">
      <c r="A148" s="61" t="s">
        <v>49</v>
      </c>
      <c r="B148" s="61" t="s">
        <v>374</v>
      </c>
      <c r="C148" s="61" t="s">
        <v>506</v>
      </c>
      <c r="D148" s="61" t="s">
        <v>507</v>
      </c>
      <c r="E148" s="61" t="s">
        <v>508</v>
      </c>
      <c r="F148" s="60" t="str">
        <f aca="false">IF(OR(ISERROR(VLOOKUP($C148,'DMW | F&amp;L Fields'!$L:$M, 1, FALSE())),IFERROR(INDEX('DMW | F&amp;L Fields'!$C:$C,MATCH($C148,'DMW | F&amp;L Fields'!$L:$L, 0)), "Y") ="Y"),"No", "Yes")</f>
        <v>Yes</v>
      </c>
      <c r="G148" s="61" t="str">
        <f aca="false">IFERROR(VLOOKUP($C148,'DMW | F&amp;L Fields'!$L:$M, 2, FALSE()),"(not found)")</f>
        <v>Once checked, only certain profiles can uncheck this. Additionally, the MLC team will be notified.</v>
      </c>
      <c r="H148" s="60" t="str">
        <f aca="false">IF(J148="Id", "Primary", IF(LEFT(J148, 9) ="reference", "Foreign", "n/a"))</f>
        <v>n/a</v>
      </c>
      <c r="I148" s="74" t="s">
        <v>110</v>
      </c>
      <c r="J148" s="61" t="s">
        <v>164</v>
      </c>
      <c r="K148" s="60" t="n">
        <v>0</v>
      </c>
      <c r="L148" s="60" t="n">
        <v>0</v>
      </c>
      <c r="M148" s="60" t="n">
        <v>0</v>
      </c>
      <c r="N148" s="60" t="str">
        <f aca="false">_xlfn.CONCAT(J148,"|",K148,"|",L148,"|",M148)</f>
        <v>boolean|0|0|0</v>
      </c>
      <c r="O148" s="0" t="str">
        <f aca="false">IFERROR(VLOOKUP('nCino | Field Mappings'!$A148,'nCino | Object Info'!$A:$H,5,FALSE()),"(not found)")</f>
        <v>rskcsp_ds_facility</v>
      </c>
      <c r="P148" s="0" t="str">
        <f aca="false">D148</f>
        <v>CCS_DoNotTrade__c</v>
      </c>
      <c r="Q148" s="51" t="n">
        <f aca="false">IFERROR(VLOOKUP($N148,'nCino | BigQuery Type Lookup'!$A:$F,2,FALSE()),"(not found)")</f>
        <v>1</v>
      </c>
      <c r="R148" s="0" t="str">
        <f aca="false">IFERROR(VLOOKUP('nCino | Field Mappings'!$A148,'nCino | Object Info'!$A:$H,6,FALSE()),"(not found)")</f>
        <v>rskcsp_ds_facility_staging</v>
      </c>
      <c r="S148" s="0" t="str">
        <f aca="false">D148</f>
        <v>CCS_DoNotTrade__c</v>
      </c>
      <c r="T148" s="51" t="str">
        <f aca="false">H148</f>
        <v>n/a</v>
      </c>
      <c r="U148" s="51" t="str">
        <f aca="false">IF($T148="Primary", "yes", "no")</f>
        <v>no</v>
      </c>
      <c r="V148" s="60" t="str">
        <f aca="false">IFERROR(VLOOKUP($N148,'nCino | BigQuery Type Lookup'!$A:$F,3,FALSE()),"(not found)")</f>
        <v>BOOL</v>
      </c>
      <c r="W148" s="51" t="str">
        <f aca="false">IFERROR(VLOOKUP($N148,'nCino | BigQuery Type Lookup'!$A:$F,4,FALSE()),"(not found)")</f>
        <v>n/a</v>
      </c>
      <c r="X148" s="51" t="str">
        <f aca="false">IFERROR(VLOOKUP($N148,'nCino | BigQuery Type Lookup'!$A:$F,5,FALSE()),"(not found)")</f>
        <v>n/a</v>
      </c>
      <c r="Y148" s="51" t="str">
        <f aca="false">IFERROR(VLOOKUP($N148,'nCino | BigQuery Type Lookup'!$A:$F,6,FALSE()),"(not found)")</f>
        <v>n/a</v>
      </c>
      <c r="Z148" s="0" t="str">
        <f aca="false">IFERROR(VLOOKUP('nCino | Field Mappings'!$A148,'nCino | Object Info'!$A:$H,7,FALSE()),"(not found)")</f>
        <v>rskcsp_ds_facility_curated</v>
      </c>
      <c r="AA148" s="0" t="str">
        <f aca="false">D148</f>
        <v>CCS_DoNotTrade__c</v>
      </c>
      <c r="AB148" s="51" t="str">
        <f aca="false">H148</f>
        <v>n/a</v>
      </c>
      <c r="AC148" s="51" t="str">
        <f aca="false">I148</f>
        <v>no</v>
      </c>
      <c r="AD148" s="60" t="str">
        <f aca="false">V148</f>
        <v>BOOL</v>
      </c>
      <c r="AE148" s="51" t="str">
        <f aca="false">W148</f>
        <v>n/a</v>
      </c>
      <c r="AF148" s="51" t="str">
        <f aca="false">X148</f>
        <v>n/a</v>
      </c>
      <c r="AG148" s="51" t="str">
        <f aca="false">Y148</f>
        <v>n/a</v>
      </c>
      <c r="AH148" s="0" t="str">
        <f aca="false">IFERROR(VLOOKUP('nCino | Field Mappings'!$A148,'nCino | Object Info'!$A:$H,8,FALSE()),"(not found)")</f>
        <v>facility</v>
      </c>
      <c r="AI148" s="0" t="str">
        <f aca="false">IF(D148="","",IF(D148="CCS_Step_Frequency__c",SUBSTITUTE(LOWER(D148),"__c",""),_xlfn.IFNA(SUBSTITUTE(SUBSTITUTE(SUBSTITUTE(SUBSTITUTE(D148,"LLC_BI__",""),"CCS_",""),"__c",""),"cm_",""),D148)))</f>
        <v>DoNotTrade</v>
      </c>
      <c r="AJ148" s="51" t="str">
        <f aca="false">H148</f>
        <v>n/a</v>
      </c>
      <c r="AK148" s="51" t="str">
        <f aca="false">AC148</f>
        <v>no</v>
      </c>
      <c r="AL148" s="60" t="str">
        <f aca="false">V148</f>
        <v>BOOL</v>
      </c>
      <c r="AM148" s="51" t="str">
        <f aca="false">W148</f>
        <v>n/a</v>
      </c>
      <c r="AN148" s="51" t="str">
        <f aca="false">X148</f>
        <v>n/a</v>
      </c>
      <c r="AO148" s="51" t="str">
        <f aca="false">Y148</f>
        <v>n/a</v>
      </c>
      <c r="AP148" s="51" t="str">
        <f aca="false">IF(AL148="ARRAY", "CHECK MAX ELEMENTS", "n/a")</f>
        <v>n/a</v>
      </c>
    </row>
    <row r="149" customFormat="false" ht="14.25" hidden="false" customHeight="false" outlineLevel="0" collapsed="false">
      <c r="A149" s="61" t="s">
        <v>49</v>
      </c>
      <c r="B149" s="61" t="s">
        <v>374</v>
      </c>
      <c r="C149" s="61" t="s">
        <v>509</v>
      </c>
      <c r="D149" s="61" t="s">
        <v>510</v>
      </c>
      <c r="E149" s="61" t="s">
        <v>511</v>
      </c>
      <c r="F149" s="60" t="str">
        <f aca="false">IF(OR(ISERROR(VLOOKUP($C149,'DMW | F&amp;L Fields'!$L:$M, 1, FALSE())),IFERROR(INDEX('DMW | F&amp;L Fields'!$C:$C,MATCH($C149,'DMW | F&amp;L Fields'!$L:$L, 0)), "Y") ="Y"),"No", "Yes")</f>
        <v>Yes</v>
      </c>
      <c r="G149" s="61" t="str">
        <f aca="false">IFERROR(VLOOKUP($C149,'DMW | F&amp;L Fields'!$L:$M, 2, FALSE()),"(not found)")</f>
        <v>This field captures the duration of an Overdraft Facility.</v>
      </c>
      <c r="H149" s="60" t="str">
        <f aca="false">IF(J149="Id", "Primary", IF(LEFT(J149, 9) ="reference", "Foreign", "n/a"))</f>
        <v>n/a</v>
      </c>
      <c r="I149" s="74" t="s">
        <v>97</v>
      </c>
      <c r="J149" s="61" t="s">
        <v>119</v>
      </c>
      <c r="K149" s="60" t="n">
        <v>255</v>
      </c>
      <c r="L149" s="60" t="n">
        <v>0</v>
      </c>
      <c r="M149" s="60" t="n">
        <v>0</v>
      </c>
      <c r="N149" s="60" t="str">
        <f aca="false">_xlfn.CONCAT(J149,"|",K149,"|",L149,"|",M149)</f>
        <v>picklist|255|0|0</v>
      </c>
      <c r="O149" s="0" t="str">
        <f aca="false">IFERROR(VLOOKUP('nCino | Field Mappings'!$A149,'nCino | Object Info'!$A:$H,5,FALSE()),"(not found)")</f>
        <v>rskcsp_ds_facility</v>
      </c>
      <c r="P149" s="0" t="str">
        <f aca="false">D149</f>
        <v>CCS_Duration__c</v>
      </c>
      <c r="Q149" s="51" t="n">
        <f aca="false">IFERROR(VLOOKUP($N149,'nCino | BigQuery Type Lookup'!$A:$F,2,FALSE()),"(not found)")</f>
        <v>255</v>
      </c>
      <c r="R149" s="0" t="str">
        <f aca="false">IFERROR(VLOOKUP('nCino | Field Mappings'!$A149,'nCino | Object Info'!$A:$H,6,FALSE()),"(not found)")</f>
        <v>rskcsp_ds_facility_staging</v>
      </c>
      <c r="S149" s="0" t="str">
        <f aca="false">D149</f>
        <v>CCS_Duration__c</v>
      </c>
      <c r="T149" s="51" t="str">
        <f aca="false">H149</f>
        <v>n/a</v>
      </c>
      <c r="U149" s="51" t="str">
        <f aca="false">IF($T149="Primary", "yes", "no")</f>
        <v>no</v>
      </c>
      <c r="V149" s="60" t="str">
        <f aca="false">IFERROR(VLOOKUP($N149,'nCino | BigQuery Type Lookup'!$A:$F,3,FALSE()),"(not found)")</f>
        <v>STRING</v>
      </c>
      <c r="W149" s="51" t="n">
        <f aca="false">IFERROR(VLOOKUP($N149,'nCino | BigQuery Type Lookup'!$A:$F,4,FALSE()),"(not found)")</f>
        <v>255</v>
      </c>
      <c r="X149" s="51" t="str">
        <f aca="false">IFERROR(VLOOKUP($N149,'nCino | BigQuery Type Lookup'!$A:$F,5,FALSE()),"(not found)")</f>
        <v>n/a</v>
      </c>
      <c r="Y149" s="51" t="str">
        <f aca="false">IFERROR(VLOOKUP($N149,'nCino | BigQuery Type Lookup'!$A:$F,6,FALSE()),"(not found)")</f>
        <v>n/a</v>
      </c>
      <c r="Z149" s="0" t="str">
        <f aca="false">IFERROR(VLOOKUP('nCino | Field Mappings'!$A149,'nCino | Object Info'!$A:$H,7,FALSE()),"(not found)")</f>
        <v>rskcsp_ds_facility_curated</v>
      </c>
      <c r="AA149" s="0" t="str">
        <f aca="false">D149</f>
        <v>CCS_Duration__c</v>
      </c>
      <c r="AB149" s="51" t="str">
        <f aca="false">H149</f>
        <v>n/a</v>
      </c>
      <c r="AC149" s="51" t="str">
        <f aca="false">I149</f>
        <v>yes</v>
      </c>
      <c r="AD149" s="60" t="str">
        <f aca="false">V149</f>
        <v>STRING</v>
      </c>
      <c r="AE149" s="51" t="n">
        <f aca="false">W149</f>
        <v>255</v>
      </c>
      <c r="AF149" s="51" t="str">
        <f aca="false">X149</f>
        <v>n/a</v>
      </c>
      <c r="AG149" s="51" t="str">
        <f aca="false">Y149</f>
        <v>n/a</v>
      </c>
      <c r="AH149" s="0" t="str">
        <f aca="false">IFERROR(VLOOKUP('nCino | Field Mappings'!$A149,'nCino | Object Info'!$A:$H,8,FALSE()),"(not found)")</f>
        <v>facility</v>
      </c>
      <c r="AI149" s="0" t="str">
        <f aca="false">IF(D149="","",IF(D149="CCS_Step_Frequency__c",SUBSTITUTE(LOWER(D149),"__c",""),_xlfn.IFNA(SUBSTITUTE(SUBSTITUTE(SUBSTITUTE(SUBSTITUTE(D149,"LLC_BI__",""),"CCS_",""),"__c",""),"cm_",""),D149)))</f>
        <v>Duration</v>
      </c>
      <c r="AJ149" s="51" t="str">
        <f aca="false">H149</f>
        <v>n/a</v>
      </c>
      <c r="AK149" s="51" t="str">
        <f aca="false">AC149</f>
        <v>yes</v>
      </c>
      <c r="AL149" s="60" t="str">
        <f aca="false">V149</f>
        <v>STRING</v>
      </c>
      <c r="AM149" s="51" t="n">
        <f aca="false">W149</f>
        <v>255</v>
      </c>
      <c r="AN149" s="51" t="str">
        <f aca="false">X149</f>
        <v>n/a</v>
      </c>
      <c r="AO149" s="51" t="str">
        <f aca="false">Y149</f>
        <v>n/a</v>
      </c>
      <c r="AP149" s="51" t="str">
        <f aca="false">IF(AL149="ARRAY", "CHECK MAX ELEMENTS", "n/a")</f>
        <v>n/a</v>
      </c>
    </row>
    <row r="150" customFormat="false" ht="14.25" hidden="false" customHeight="false" outlineLevel="0" collapsed="false">
      <c r="A150" s="61" t="s">
        <v>49</v>
      </c>
      <c r="B150" s="61" t="s">
        <v>374</v>
      </c>
      <c r="C150" s="61" t="s">
        <v>512</v>
      </c>
      <c r="D150" s="61" t="s">
        <v>513</v>
      </c>
      <c r="E150" s="61" t="s">
        <v>514</v>
      </c>
      <c r="F150" s="60" t="str">
        <f aca="false">IF(OR(ISERROR(VLOOKUP($C150,'DMW | F&amp;L Fields'!$L:$M, 1, FALSE())),IFERROR(INDEX('DMW | F&amp;L Fields'!$C:$C,MATCH($C150,'DMW | F&amp;L Fields'!$L:$L, 0)), "Y") ="Y"),"No", "Yes")</f>
        <v>Yes</v>
      </c>
      <c r="G150" s="61" t="str">
        <f aca="false">IFERROR(VLOOKUP($C150,'DMW | F&amp;L Fields'!$L:$M, 2, FALSE()),"(not found)")</f>
        <v>CCTUC-2657 : The factors required for quote comparison.</v>
      </c>
      <c r="H150" s="60" t="str">
        <f aca="false">IF(J150="Id", "Primary", IF(LEFT(J150, 9) ="reference", "Foreign", "n/a"))</f>
        <v>n/a</v>
      </c>
      <c r="I150" s="74" t="s">
        <v>97</v>
      </c>
      <c r="J150" s="61" t="s">
        <v>296</v>
      </c>
      <c r="K150" s="60" t="n">
        <v>4099</v>
      </c>
      <c r="L150" s="60" t="n">
        <v>4</v>
      </c>
      <c r="M150" s="60" t="n">
        <v>0</v>
      </c>
      <c r="N150" s="60" t="str">
        <f aca="false">_xlfn.CONCAT(J150,"|",K150,"|",L150,"|",M150)</f>
        <v>multipicklist|4099|4|0</v>
      </c>
      <c r="O150" s="0" t="str">
        <f aca="false">IFERROR(VLOOKUP('nCino | Field Mappings'!$A150,'nCino | Object Info'!$A:$H,5,FALSE()),"(not found)")</f>
        <v>rskcsp_ds_facility</v>
      </c>
      <c r="P150" s="0" t="str">
        <f aca="false">D150</f>
        <v>CCS_e_Loan_Product_Selection__c</v>
      </c>
      <c r="Q150" s="51" t="n">
        <f aca="false">IFERROR(VLOOKUP($N150,'nCino | BigQuery Type Lookup'!$A:$F,2,FALSE()),"(not found)")</f>
        <v>4099</v>
      </c>
      <c r="R150" s="0" t="str">
        <f aca="false">IFERROR(VLOOKUP('nCino | Field Mappings'!$A150,'nCino | Object Info'!$A:$H,6,FALSE()),"(not found)")</f>
        <v>rskcsp_ds_facility_staging</v>
      </c>
      <c r="S150" s="0" t="str">
        <f aca="false">D150</f>
        <v>CCS_e_Loan_Product_Selection__c</v>
      </c>
      <c r="T150" s="51" t="str">
        <f aca="false">H150</f>
        <v>n/a</v>
      </c>
      <c r="U150" s="51" t="str">
        <f aca="false">IF($T150="Primary", "yes", "no")</f>
        <v>no</v>
      </c>
      <c r="V150" s="60" t="str">
        <f aca="false">IFERROR(VLOOKUP($N150,'nCino | BigQuery Type Lookup'!$A:$F,3,FALSE()),"(not found)")</f>
        <v>ARRAY&lt;STRING&gt;</v>
      </c>
      <c r="W150" s="51" t="n">
        <f aca="false">IFERROR(VLOOKUP($N150,'nCino | BigQuery Type Lookup'!$A:$F,4,FALSE()),"(not found)")</f>
        <v>4099</v>
      </c>
      <c r="X150" s="51" t="str">
        <f aca="false">IFERROR(VLOOKUP($N150,'nCino | BigQuery Type Lookup'!$A:$F,5,FALSE()),"(not found)")</f>
        <v>n/a</v>
      </c>
      <c r="Y150" s="51" t="str">
        <f aca="false">IFERROR(VLOOKUP($N150,'nCino | BigQuery Type Lookup'!$A:$F,6,FALSE()),"(not found)")</f>
        <v>n/a</v>
      </c>
      <c r="Z150" s="0" t="str">
        <f aca="false">IFERROR(VLOOKUP('nCino | Field Mappings'!$A150,'nCino | Object Info'!$A:$H,7,FALSE()),"(not found)")</f>
        <v>rskcsp_ds_facility_curated</v>
      </c>
      <c r="AA150" s="0" t="str">
        <f aca="false">D150</f>
        <v>CCS_e_Loan_Product_Selection__c</v>
      </c>
      <c r="AB150" s="51" t="str">
        <f aca="false">H150</f>
        <v>n/a</v>
      </c>
      <c r="AC150" s="51" t="str">
        <f aca="false">I150</f>
        <v>yes</v>
      </c>
      <c r="AD150" s="60" t="str">
        <f aca="false">V150</f>
        <v>ARRAY&lt;STRING&gt;</v>
      </c>
      <c r="AE150" s="51" t="n">
        <f aca="false">W150</f>
        <v>4099</v>
      </c>
      <c r="AF150" s="51" t="str">
        <f aca="false">X150</f>
        <v>n/a</v>
      </c>
      <c r="AG150" s="51" t="str">
        <f aca="false">Y150</f>
        <v>n/a</v>
      </c>
      <c r="AH150" s="0" t="str">
        <f aca="false">IFERROR(VLOOKUP('nCino | Field Mappings'!$A150,'nCino | Object Info'!$A:$H,8,FALSE()),"(not found)")</f>
        <v>facility</v>
      </c>
      <c r="AI150" s="0" t="str">
        <f aca="false">IF(D150="","",IF(D150="CCS_Step_Frequency__c",SUBSTITUTE(LOWER(D150),"__c",""),_xlfn.IFNA(SUBSTITUTE(SUBSTITUTE(SUBSTITUTE(SUBSTITUTE(D150,"LLC_BI__",""),"CCS_",""),"__c",""),"cm_",""),D150)))</f>
        <v>e_Loan_Product_Selection</v>
      </c>
      <c r="AJ150" s="51" t="str">
        <f aca="false">H150</f>
        <v>n/a</v>
      </c>
      <c r="AK150" s="51" t="str">
        <f aca="false">AC150</f>
        <v>yes</v>
      </c>
      <c r="AL150" s="60" t="str">
        <f aca="false">V150</f>
        <v>ARRAY&lt;STRING&gt;</v>
      </c>
      <c r="AM150" s="51" t="n">
        <f aca="false">W150</f>
        <v>4099</v>
      </c>
      <c r="AN150" s="51" t="str">
        <f aca="false">X150</f>
        <v>n/a</v>
      </c>
      <c r="AO150" s="51" t="str">
        <f aca="false">Y150</f>
        <v>n/a</v>
      </c>
      <c r="AP150" s="51" t="n">
        <v>5</v>
      </c>
    </row>
    <row r="151" customFormat="false" ht="14.25" hidden="false" customHeight="false" outlineLevel="0" collapsed="false">
      <c r="A151" s="61" t="s">
        <v>49</v>
      </c>
      <c r="B151" s="61" t="s">
        <v>374</v>
      </c>
      <c r="C151" s="61" t="s">
        <v>515</v>
      </c>
      <c r="D151" s="61" t="s">
        <v>516</v>
      </c>
      <c r="E151" s="61" t="s">
        <v>517</v>
      </c>
      <c r="F151" s="60" t="str">
        <f aca="false">IF(OR(ISERROR(VLOOKUP($C151,'DMW | F&amp;L Fields'!$L:$M, 1, FALSE())),IFERROR(INDEX('DMW | F&amp;L Fields'!$C:$C,MATCH($C151,'DMW | F&amp;L Fields'!$L:$L, 0)), "Y") ="Y"),"No", "Yes")</f>
        <v>Yes</v>
      </c>
      <c r="G151" s="61" t="str">
        <f aca="false">IFERROR(VLOOKUP($C151,'DMW | F&amp;L Fields'!$L:$M, 2, FALSE()),"(not found)")</f>
        <v>Flag to indicate whether the Facility is eligible for a Capital Repayment Holiday.</v>
      </c>
      <c r="H151" s="60" t="str">
        <f aca="false">IF(J151="Id", "Primary", IF(LEFT(J151, 9) ="reference", "Foreign", "n/a"))</f>
        <v>n/a</v>
      </c>
      <c r="I151" s="74" t="s">
        <v>97</v>
      </c>
      <c r="J151" s="61" t="s">
        <v>115</v>
      </c>
      <c r="K151" s="60" t="n">
        <v>1300</v>
      </c>
      <c r="L151" s="60" t="n">
        <v>0</v>
      </c>
      <c r="M151" s="60" t="n">
        <v>0</v>
      </c>
      <c r="N151" s="60" t="str">
        <f aca="false">_xlfn.CONCAT(J151,"|",K151,"|",L151,"|",M151)</f>
        <v>string|1300|0|0</v>
      </c>
      <c r="O151" s="0" t="str">
        <f aca="false">IFERROR(VLOOKUP('nCino | Field Mappings'!$A151,'nCino | Object Info'!$A:$H,5,FALSE()),"(not found)")</f>
        <v>rskcsp_ds_facility</v>
      </c>
      <c r="P151" s="0" t="str">
        <f aca="false">D151</f>
        <v>CCS_Eligible_for_CRH__c</v>
      </c>
      <c r="Q151" s="51" t="n">
        <f aca="false">IFERROR(VLOOKUP($N151,'nCino | BigQuery Type Lookup'!$A:$F,2,FALSE()),"(not found)")</f>
        <v>1300</v>
      </c>
      <c r="R151" s="0" t="str">
        <f aca="false">IFERROR(VLOOKUP('nCino | Field Mappings'!$A151,'nCino | Object Info'!$A:$H,6,FALSE()),"(not found)")</f>
        <v>rskcsp_ds_facility_staging</v>
      </c>
      <c r="S151" s="0" t="str">
        <f aca="false">D151</f>
        <v>CCS_Eligible_for_CRH__c</v>
      </c>
      <c r="T151" s="51" t="str">
        <f aca="false">H151</f>
        <v>n/a</v>
      </c>
      <c r="U151" s="51" t="str">
        <f aca="false">IF($T151="Primary", "yes", "no")</f>
        <v>no</v>
      </c>
      <c r="V151" s="60" t="str">
        <f aca="false">IFERROR(VLOOKUP($N151,'nCino | BigQuery Type Lookup'!$A:$F,3,FALSE()),"(not found)")</f>
        <v>STRING</v>
      </c>
      <c r="W151" s="51" t="n">
        <f aca="false">IFERROR(VLOOKUP($N151,'nCino | BigQuery Type Lookup'!$A:$F,4,FALSE()),"(not found)")</f>
        <v>1300</v>
      </c>
      <c r="X151" s="51" t="str">
        <f aca="false">IFERROR(VLOOKUP($N151,'nCino | BigQuery Type Lookup'!$A:$F,5,FALSE()),"(not found)")</f>
        <v>n/a</v>
      </c>
      <c r="Y151" s="51" t="str">
        <f aca="false">IFERROR(VLOOKUP($N151,'nCino | BigQuery Type Lookup'!$A:$F,6,FALSE()),"(not found)")</f>
        <v>n/a</v>
      </c>
      <c r="Z151" s="0" t="str">
        <f aca="false">IFERROR(VLOOKUP('nCino | Field Mappings'!$A151,'nCino | Object Info'!$A:$H,7,FALSE()),"(not found)")</f>
        <v>rskcsp_ds_facility_curated</v>
      </c>
      <c r="AA151" s="0" t="str">
        <f aca="false">D151</f>
        <v>CCS_Eligible_for_CRH__c</v>
      </c>
      <c r="AB151" s="51" t="str">
        <f aca="false">H151</f>
        <v>n/a</v>
      </c>
      <c r="AC151" s="51" t="str">
        <f aca="false">I151</f>
        <v>yes</v>
      </c>
      <c r="AD151" s="60" t="str">
        <f aca="false">V151</f>
        <v>STRING</v>
      </c>
      <c r="AE151" s="51" t="n">
        <f aca="false">W151</f>
        <v>1300</v>
      </c>
      <c r="AF151" s="51" t="str">
        <f aca="false">X151</f>
        <v>n/a</v>
      </c>
      <c r="AG151" s="51" t="str">
        <f aca="false">Y151</f>
        <v>n/a</v>
      </c>
      <c r="AH151" s="0" t="str">
        <f aca="false">IFERROR(VLOOKUP('nCino | Field Mappings'!$A151,'nCino | Object Info'!$A:$H,8,FALSE()),"(not found)")</f>
        <v>facility</v>
      </c>
      <c r="AI151" s="0" t="str">
        <f aca="false">IF(D151="","",IF(D151="CCS_Step_Frequency__c",SUBSTITUTE(LOWER(D151),"__c",""),_xlfn.IFNA(SUBSTITUTE(SUBSTITUTE(SUBSTITUTE(SUBSTITUTE(D151,"LLC_BI__",""),"CCS_",""),"__c",""),"cm_",""),D151)))</f>
        <v>Eligible_for_CRH</v>
      </c>
      <c r="AJ151" s="51" t="str">
        <f aca="false">H151</f>
        <v>n/a</v>
      </c>
      <c r="AK151" s="51" t="str">
        <f aca="false">AC151</f>
        <v>yes</v>
      </c>
      <c r="AL151" s="60" t="str">
        <f aca="false">V151</f>
        <v>STRING</v>
      </c>
      <c r="AM151" s="51" t="n">
        <f aca="false">W151</f>
        <v>1300</v>
      </c>
      <c r="AN151" s="51" t="str">
        <f aca="false">X151</f>
        <v>n/a</v>
      </c>
      <c r="AO151" s="51" t="str">
        <f aca="false">Y151</f>
        <v>n/a</v>
      </c>
      <c r="AP151" s="51" t="str">
        <f aca="false">IF(AL151="ARRAY", "CHECK MAX ELEMENTS", "n/a")</f>
        <v>n/a</v>
      </c>
    </row>
    <row r="152" customFormat="false" ht="14.25" hidden="false" customHeight="false" outlineLevel="0" collapsed="false">
      <c r="A152" s="61" t="s">
        <v>49</v>
      </c>
      <c r="B152" s="61" t="s">
        <v>374</v>
      </c>
      <c r="C152" s="61" t="s">
        <v>518</v>
      </c>
      <c r="D152" s="61" t="s">
        <v>519</v>
      </c>
      <c r="E152" s="61" t="s">
        <v>520</v>
      </c>
      <c r="F152" s="60" t="str">
        <f aca="false">IF(OR(ISERROR(VLOOKUP($C152,'DMW | F&amp;L Fields'!$L:$M, 1, FALSE())),IFERROR(INDEX('DMW | F&amp;L Fields'!$C:$C,MATCH($C152,'DMW | F&amp;L Fields'!$L:$L, 0)), "Y") ="Y"),"No", "Yes")</f>
        <v>Yes</v>
      </c>
      <c r="G152" s="61" t="str">
        <f aca="false">IFERROR(VLOOKUP($C152,'DMW | F&amp;L Fields'!$L:$M, 2, FALSE()),"(not found)")</f>
        <v>CCTUC-4050 : The discount to be applied to the total proposed rate of an overdraft.</v>
      </c>
      <c r="H152" s="60" t="str">
        <f aca="false">IF(J152="Id", "Primary", IF(LEFT(J152, 9) ="reference", "Foreign", "n/a"))</f>
        <v>n/a</v>
      </c>
      <c r="I152" s="74" t="s">
        <v>97</v>
      </c>
      <c r="J152" s="61" t="s">
        <v>342</v>
      </c>
      <c r="K152" s="60" t="n">
        <v>0</v>
      </c>
      <c r="L152" s="60" t="n">
        <v>18</v>
      </c>
      <c r="M152" s="60" t="n">
        <v>2</v>
      </c>
      <c r="N152" s="60" t="str">
        <f aca="false">_xlfn.CONCAT(J152,"|",K152,"|",L152,"|",M152)</f>
        <v>percent|0|18|2</v>
      </c>
      <c r="O152" s="0" t="str">
        <f aca="false">IFERROR(VLOOKUP('nCino | Field Mappings'!$A152,'nCino | Object Info'!$A:$H,5,FALSE()),"(not found)")</f>
        <v>rskcsp_ds_facility</v>
      </c>
      <c r="P152" s="0" t="str">
        <f aca="false">D152</f>
        <v>CCS_Exception_Pricing_Discount_To_Apply__c</v>
      </c>
      <c r="Q152" s="51" t="n">
        <f aca="false">IFERROR(VLOOKUP($N152,'nCino | BigQuery Type Lookup'!$A:$F,2,FALSE()),"(not found)")</f>
        <v>21</v>
      </c>
      <c r="R152" s="0" t="str">
        <f aca="false">IFERROR(VLOOKUP('nCino | Field Mappings'!$A152,'nCino | Object Info'!$A:$H,6,FALSE()),"(not found)")</f>
        <v>rskcsp_ds_facility_staging</v>
      </c>
      <c r="S152" s="0" t="str">
        <f aca="false">D152</f>
        <v>CCS_Exception_Pricing_Discount_To_Apply__c</v>
      </c>
      <c r="T152" s="51" t="str">
        <f aca="false">H152</f>
        <v>n/a</v>
      </c>
      <c r="U152" s="51" t="str">
        <f aca="false">IF($T152="Primary", "yes", "no")</f>
        <v>no</v>
      </c>
      <c r="V152" s="60" t="str">
        <f aca="false">IFERROR(VLOOKUP($N152,'nCino | BigQuery Type Lookup'!$A:$F,3,FALSE()),"(not found)")</f>
        <v>NUMERIC</v>
      </c>
      <c r="W152" s="51" t="str">
        <f aca="false">IFERROR(VLOOKUP($N152,'nCino | BigQuery Type Lookup'!$A:$F,4,FALSE()),"(not found)")</f>
        <v>n/a</v>
      </c>
      <c r="X152" s="51" t="n">
        <f aca="false">IFERROR(VLOOKUP($N152,'nCino | BigQuery Type Lookup'!$A:$F,5,FALSE()),"(not found)")</f>
        <v>18</v>
      </c>
      <c r="Y152" s="51" t="n">
        <f aca="false">IFERROR(VLOOKUP($N152,'nCino | BigQuery Type Lookup'!$A:$F,6,FALSE()),"(not found)")</f>
        <v>2</v>
      </c>
      <c r="Z152" s="0" t="str">
        <f aca="false">IFERROR(VLOOKUP('nCino | Field Mappings'!$A152,'nCino | Object Info'!$A:$H,7,FALSE()),"(not found)")</f>
        <v>rskcsp_ds_facility_curated</v>
      </c>
      <c r="AA152" s="0" t="str">
        <f aca="false">D152</f>
        <v>CCS_Exception_Pricing_Discount_To_Apply__c</v>
      </c>
      <c r="AB152" s="51" t="str">
        <f aca="false">H152</f>
        <v>n/a</v>
      </c>
      <c r="AC152" s="51" t="str">
        <f aca="false">I152</f>
        <v>yes</v>
      </c>
      <c r="AD152" s="60" t="str">
        <f aca="false">V152</f>
        <v>NUMERIC</v>
      </c>
      <c r="AE152" s="51" t="str">
        <f aca="false">W152</f>
        <v>n/a</v>
      </c>
      <c r="AF152" s="51" t="n">
        <f aca="false">X152</f>
        <v>18</v>
      </c>
      <c r="AG152" s="51" t="n">
        <f aca="false">Y152</f>
        <v>2</v>
      </c>
      <c r="AH152" s="0" t="str">
        <f aca="false">IFERROR(VLOOKUP('nCino | Field Mappings'!$A152,'nCino | Object Info'!$A:$H,8,FALSE()),"(not found)")</f>
        <v>facility</v>
      </c>
      <c r="AI152" s="0" t="str">
        <f aca="false">IF(D152="","",IF(D152="CCS_Step_Frequency__c",SUBSTITUTE(LOWER(D152),"__c",""),_xlfn.IFNA(SUBSTITUTE(SUBSTITUTE(SUBSTITUTE(SUBSTITUTE(D152,"LLC_BI__",""),"CCS_",""),"__c",""),"cm_",""),D152)))</f>
        <v>Exception_Pricing_Discount_To_Apply</v>
      </c>
      <c r="AJ152" s="51" t="str">
        <f aca="false">H152</f>
        <v>n/a</v>
      </c>
      <c r="AK152" s="51" t="str">
        <f aca="false">AC152</f>
        <v>yes</v>
      </c>
      <c r="AL152" s="60" t="str">
        <f aca="false">V152</f>
        <v>NUMERIC</v>
      </c>
      <c r="AM152" s="51" t="str">
        <f aca="false">W152</f>
        <v>n/a</v>
      </c>
      <c r="AN152" s="51" t="n">
        <f aca="false">X152</f>
        <v>18</v>
      </c>
      <c r="AO152" s="51" t="n">
        <f aca="false">Y152</f>
        <v>2</v>
      </c>
      <c r="AP152" s="51" t="str">
        <f aca="false">IF(AL152="ARRAY", "CHECK MAX ELEMENTS", "n/a")</f>
        <v>n/a</v>
      </c>
    </row>
    <row r="153" customFormat="false" ht="14.25" hidden="false" customHeight="false" outlineLevel="0" collapsed="false">
      <c r="A153" s="61" t="s">
        <v>49</v>
      </c>
      <c r="B153" s="61" t="s">
        <v>374</v>
      </c>
      <c r="C153" s="61" t="s">
        <v>521</v>
      </c>
      <c r="D153" s="61" t="s">
        <v>522</v>
      </c>
      <c r="E153" s="61" t="s">
        <v>523</v>
      </c>
      <c r="F153" s="60" t="str">
        <f aca="false">IF(OR(ISERROR(VLOOKUP($C153,'DMW | F&amp;L Fields'!$L:$M, 1, FALSE())),IFERROR(INDEX('DMW | F&amp;L Fields'!$C:$C,MATCH($C153,'DMW | F&amp;L Fields'!$L:$L, 0)), "Y") ="Y"),"No", "Yes")</f>
        <v>Yes</v>
      </c>
      <c r="G153" s="61" t="str">
        <f aca="false">IFERROR(VLOOKUP($C153,'DMW | F&amp;L Fields'!$L:$M, 2, FALSE()),"(not found)")</f>
        <v>CCTUC-4050 : Indicates whether the user would like to decrease the returned margin for an Overdraft.</v>
      </c>
      <c r="H153" s="60" t="str">
        <f aca="false">IF(J153="Id", "Primary", IF(LEFT(J153, 9) ="reference", "Foreign", "n/a"))</f>
        <v>n/a</v>
      </c>
      <c r="I153" s="74" t="s">
        <v>97</v>
      </c>
      <c r="J153" s="61" t="s">
        <v>119</v>
      </c>
      <c r="K153" s="60" t="n">
        <v>255</v>
      </c>
      <c r="L153" s="60" t="n">
        <v>0</v>
      </c>
      <c r="M153" s="60" t="n">
        <v>0</v>
      </c>
      <c r="N153" s="60" t="str">
        <f aca="false">_xlfn.CONCAT(J153,"|",K153,"|",L153,"|",M153)</f>
        <v>picklist|255|0|0</v>
      </c>
      <c r="O153" s="0" t="str">
        <f aca="false">IFERROR(VLOOKUP('nCino | Field Mappings'!$A153,'nCino | Object Info'!$A:$H,5,FALSE()),"(not found)")</f>
        <v>rskcsp_ds_facility</v>
      </c>
      <c r="P153" s="0" t="str">
        <f aca="false">D153</f>
        <v>CCS_Exception_Pricing_Request__c</v>
      </c>
      <c r="Q153" s="51" t="n">
        <f aca="false">IFERROR(VLOOKUP($N153,'nCino | BigQuery Type Lookup'!$A:$F,2,FALSE()),"(not found)")</f>
        <v>255</v>
      </c>
      <c r="R153" s="0" t="str">
        <f aca="false">IFERROR(VLOOKUP('nCino | Field Mappings'!$A153,'nCino | Object Info'!$A:$H,6,FALSE()),"(not found)")</f>
        <v>rskcsp_ds_facility_staging</v>
      </c>
      <c r="S153" s="0" t="str">
        <f aca="false">D153</f>
        <v>CCS_Exception_Pricing_Request__c</v>
      </c>
      <c r="T153" s="51" t="str">
        <f aca="false">H153</f>
        <v>n/a</v>
      </c>
      <c r="U153" s="51" t="str">
        <f aca="false">IF($T153="Primary", "yes", "no")</f>
        <v>no</v>
      </c>
      <c r="V153" s="60" t="str">
        <f aca="false">IFERROR(VLOOKUP($N153,'nCino | BigQuery Type Lookup'!$A:$F,3,FALSE()),"(not found)")</f>
        <v>STRING</v>
      </c>
      <c r="W153" s="51" t="n">
        <f aca="false">IFERROR(VLOOKUP($N153,'nCino | BigQuery Type Lookup'!$A:$F,4,FALSE()),"(not found)")</f>
        <v>255</v>
      </c>
      <c r="X153" s="51" t="str">
        <f aca="false">IFERROR(VLOOKUP($N153,'nCino | BigQuery Type Lookup'!$A:$F,5,FALSE()),"(not found)")</f>
        <v>n/a</v>
      </c>
      <c r="Y153" s="51" t="str">
        <f aca="false">IFERROR(VLOOKUP($N153,'nCino | BigQuery Type Lookup'!$A:$F,6,FALSE()),"(not found)")</f>
        <v>n/a</v>
      </c>
      <c r="Z153" s="0" t="str">
        <f aca="false">IFERROR(VLOOKUP('nCino | Field Mappings'!$A153,'nCino | Object Info'!$A:$H,7,FALSE()),"(not found)")</f>
        <v>rskcsp_ds_facility_curated</v>
      </c>
      <c r="AA153" s="0" t="str">
        <f aca="false">D153</f>
        <v>CCS_Exception_Pricing_Request__c</v>
      </c>
      <c r="AB153" s="51" t="str">
        <f aca="false">H153</f>
        <v>n/a</v>
      </c>
      <c r="AC153" s="51" t="str">
        <f aca="false">I153</f>
        <v>yes</v>
      </c>
      <c r="AD153" s="60" t="str">
        <f aca="false">V153</f>
        <v>STRING</v>
      </c>
      <c r="AE153" s="51" t="n">
        <f aca="false">W153</f>
        <v>255</v>
      </c>
      <c r="AF153" s="51" t="str">
        <f aca="false">X153</f>
        <v>n/a</v>
      </c>
      <c r="AG153" s="51" t="str">
        <f aca="false">Y153</f>
        <v>n/a</v>
      </c>
      <c r="AH153" s="0" t="str">
        <f aca="false">IFERROR(VLOOKUP('nCino | Field Mappings'!$A153,'nCino | Object Info'!$A:$H,8,FALSE()),"(not found)")</f>
        <v>facility</v>
      </c>
      <c r="AI153" s="0" t="str">
        <f aca="false">IF(D153="","",IF(D153="CCS_Step_Frequency__c",SUBSTITUTE(LOWER(D153),"__c",""),_xlfn.IFNA(SUBSTITUTE(SUBSTITUTE(SUBSTITUTE(SUBSTITUTE(D153,"LLC_BI__",""),"CCS_",""),"__c",""),"cm_",""),D153)))</f>
        <v>Exception_Pricing_Request</v>
      </c>
      <c r="AJ153" s="51" t="str">
        <f aca="false">H153</f>
        <v>n/a</v>
      </c>
      <c r="AK153" s="51" t="str">
        <f aca="false">AC153</f>
        <v>yes</v>
      </c>
      <c r="AL153" s="60" t="str">
        <f aca="false">V153</f>
        <v>STRING</v>
      </c>
      <c r="AM153" s="51" t="n">
        <f aca="false">W153</f>
        <v>255</v>
      </c>
      <c r="AN153" s="51" t="str">
        <f aca="false">X153</f>
        <v>n/a</v>
      </c>
      <c r="AO153" s="51" t="str">
        <f aca="false">Y153</f>
        <v>n/a</v>
      </c>
      <c r="AP153" s="51" t="str">
        <f aca="false">IF(AL153="ARRAY", "CHECK MAX ELEMENTS", "n/a")</f>
        <v>n/a</v>
      </c>
    </row>
    <row r="154" customFormat="false" ht="14.25" hidden="false" customHeight="false" outlineLevel="0" collapsed="false">
      <c r="A154" s="61" t="s">
        <v>49</v>
      </c>
      <c r="B154" s="61" t="s">
        <v>374</v>
      </c>
      <c r="C154" s="61" t="s">
        <v>524</v>
      </c>
      <c r="D154" s="61" t="s">
        <v>525</v>
      </c>
      <c r="E154" s="61" t="s">
        <v>526</v>
      </c>
      <c r="F154" s="60" t="str">
        <f aca="false">IF(OR(ISERROR(VLOOKUP($C154,'DMW | F&amp;L Fields'!$L:$M, 1, FALSE())),IFERROR(INDEX('DMW | F&amp;L Fields'!$C:$C,MATCH($C154,'DMW | F&amp;L Fields'!$L:$L, 0)), "Y") ="Y"),"No", "Yes")</f>
        <v>Yes</v>
      </c>
      <c r="G154" s="61" t="str">
        <f aca="false">IFERROR(VLOOKUP($C154,'DMW | F&amp;L Fields'!$L:$M, 2, FALSE()),"(not found)")</f>
        <v>Formula field to exclude particular Facility records from the LLC_BI__Loan__c.CCS_Change__c formula field calculations. Based upon if the Tranche Drawdown field is Yes or No, different calculations need to occur per Facility record.</v>
      </c>
      <c r="H154" s="60" t="str">
        <f aca="false">IF(J154="Id", "Primary", IF(LEFT(J154, 9) ="reference", "Foreign", "n/a"))</f>
        <v>n/a</v>
      </c>
      <c r="I154" s="74" t="s">
        <v>110</v>
      </c>
      <c r="J154" s="61" t="s">
        <v>164</v>
      </c>
      <c r="K154" s="60" t="n">
        <v>0</v>
      </c>
      <c r="L154" s="60" t="n">
        <v>0</v>
      </c>
      <c r="M154" s="60" t="n">
        <v>0</v>
      </c>
      <c r="N154" s="60" t="str">
        <f aca="false">_xlfn.CONCAT(J154,"|",K154,"|",L154,"|",M154)</f>
        <v>boolean|0|0|0</v>
      </c>
      <c r="O154" s="0" t="str">
        <f aca="false">IFERROR(VLOOKUP('nCino | Field Mappings'!$A154,'nCino | Object Info'!$A:$H,5,FALSE()),"(not found)")</f>
        <v>rskcsp_ds_facility</v>
      </c>
      <c r="P154" s="0" t="str">
        <f aca="false">D154</f>
        <v>CCS_Exclude_from_Change__c</v>
      </c>
      <c r="Q154" s="51" t="n">
        <f aca="false">IFERROR(VLOOKUP($N154,'nCino | BigQuery Type Lookup'!$A:$F,2,FALSE()),"(not found)")</f>
        <v>1</v>
      </c>
      <c r="R154" s="0" t="str">
        <f aca="false">IFERROR(VLOOKUP('nCino | Field Mappings'!$A154,'nCino | Object Info'!$A:$H,6,FALSE()),"(not found)")</f>
        <v>rskcsp_ds_facility_staging</v>
      </c>
      <c r="S154" s="0" t="str">
        <f aca="false">D154</f>
        <v>CCS_Exclude_from_Change__c</v>
      </c>
      <c r="T154" s="51" t="str">
        <f aca="false">H154</f>
        <v>n/a</v>
      </c>
      <c r="U154" s="51" t="str">
        <f aca="false">IF($T154="Primary", "yes", "no")</f>
        <v>no</v>
      </c>
      <c r="V154" s="60" t="str">
        <f aca="false">IFERROR(VLOOKUP($N154,'nCino | BigQuery Type Lookup'!$A:$F,3,FALSE()),"(not found)")</f>
        <v>BOOL</v>
      </c>
      <c r="W154" s="51" t="str">
        <f aca="false">IFERROR(VLOOKUP($N154,'nCino | BigQuery Type Lookup'!$A:$F,4,FALSE()),"(not found)")</f>
        <v>n/a</v>
      </c>
      <c r="X154" s="51" t="str">
        <f aca="false">IFERROR(VLOOKUP($N154,'nCino | BigQuery Type Lookup'!$A:$F,5,FALSE()),"(not found)")</f>
        <v>n/a</v>
      </c>
      <c r="Y154" s="51" t="str">
        <f aca="false">IFERROR(VLOOKUP($N154,'nCino | BigQuery Type Lookup'!$A:$F,6,FALSE()),"(not found)")</f>
        <v>n/a</v>
      </c>
      <c r="Z154" s="0" t="str">
        <f aca="false">IFERROR(VLOOKUP('nCino | Field Mappings'!$A154,'nCino | Object Info'!$A:$H,7,FALSE()),"(not found)")</f>
        <v>rskcsp_ds_facility_curated</v>
      </c>
      <c r="AA154" s="0" t="str">
        <f aca="false">D154</f>
        <v>CCS_Exclude_from_Change__c</v>
      </c>
      <c r="AB154" s="51" t="str">
        <f aca="false">H154</f>
        <v>n/a</v>
      </c>
      <c r="AC154" s="51" t="str">
        <f aca="false">I154</f>
        <v>no</v>
      </c>
      <c r="AD154" s="60" t="str">
        <f aca="false">V154</f>
        <v>BOOL</v>
      </c>
      <c r="AE154" s="51" t="str">
        <f aca="false">W154</f>
        <v>n/a</v>
      </c>
      <c r="AF154" s="51" t="str">
        <f aca="false">X154</f>
        <v>n/a</v>
      </c>
      <c r="AG154" s="51" t="str">
        <f aca="false">Y154</f>
        <v>n/a</v>
      </c>
      <c r="AH154" s="0" t="str">
        <f aca="false">IFERROR(VLOOKUP('nCino | Field Mappings'!$A154,'nCino | Object Info'!$A:$H,8,FALSE()),"(not found)")</f>
        <v>facility</v>
      </c>
      <c r="AI154" s="0" t="str">
        <f aca="false">IF(D154="","",IF(D154="CCS_Step_Frequency__c",SUBSTITUTE(LOWER(D154),"__c",""),_xlfn.IFNA(SUBSTITUTE(SUBSTITUTE(SUBSTITUTE(SUBSTITUTE(D154,"LLC_BI__",""),"CCS_",""),"__c",""),"cm_",""),D154)))</f>
        <v>Exclude_from_Change</v>
      </c>
      <c r="AJ154" s="51" t="str">
        <f aca="false">H154</f>
        <v>n/a</v>
      </c>
      <c r="AK154" s="51" t="str">
        <f aca="false">AC154</f>
        <v>no</v>
      </c>
      <c r="AL154" s="60" t="str">
        <f aca="false">V154</f>
        <v>BOOL</v>
      </c>
      <c r="AM154" s="51" t="str">
        <f aca="false">W154</f>
        <v>n/a</v>
      </c>
      <c r="AN154" s="51" t="str">
        <f aca="false">X154</f>
        <v>n/a</v>
      </c>
      <c r="AO154" s="51" t="str">
        <f aca="false">Y154</f>
        <v>n/a</v>
      </c>
      <c r="AP154" s="51" t="str">
        <f aca="false">IF(AL154="ARRAY", "CHECK MAX ELEMENTS", "n/a")</f>
        <v>n/a</v>
      </c>
    </row>
    <row r="155" customFormat="false" ht="14.25" hidden="false" customHeight="false" outlineLevel="0" collapsed="false">
      <c r="A155" s="61" t="s">
        <v>49</v>
      </c>
      <c r="B155" s="61" t="s">
        <v>374</v>
      </c>
      <c r="C155" s="61" t="s">
        <v>527</v>
      </c>
      <c r="D155" s="61" t="s">
        <v>528</v>
      </c>
      <c r="E155" s="61" t="s">
        <v>529</v>
      </c>
      <c r="F155" s="60" t="str">
        <f aca="false">IF(OR(ISERROR(VLOOKUP($C155,'DMW | F&amp;L Fields'!$L:$M, 1, FALSE())),IFERROR(INDEX('DMW | F&amp;L Fields'!$C:$C,MATCH($C155,'DMW | F&amp;L Fields'!$L:$L, 0)), "Y") ="Y"),"No", "Yes")</f>
        <v>Yes</v>
      </c>
      <c r="G155" s="61" t="str">
        <f aca="false">IFERROR(VLOOKUP($C155,'DMW | F&amp;L Fields'!$L:$M, 2, FALSE()),"(not found)")</f>
        <v>Formula field to exclude particular Facility records from the LLC_BI__Loan__c.CCS_Exposure_Value formula field</v>
      </c>
      <c r="H155" s="60" t="str">
        <f aca="false">IF(J155="Id", "Primary", IF(LEFT(J155, 9) ="reference", "Foreign", "n/a"))</f>
        <v>n/a</v>
      </c>
      <c r="I155" s="74" t="s">
        <v>110</v>
      </c>
      <c r="J155" s="61" t="s">
        <v>164</v>
      </c>
      <c r="K155" s="60" t="n">
        <v>0</v>
      </c>
      <c r="L155" s="60" t="n">
        <v>0</v>
      </c>
      <c r="M155" s="60" t="n">
        <v>0</v>
      </c>
      <c r="N155" s="60" t="str">
        <f aca="false">_xlfn.CONCAT(J155,"|",K155,"|",L155,"|",M155)</f>
        <v>boolean|0|0|0</v>
      </c>
      <c r="O155" s="0" t="str">
        <f aca="false">IFERROR(VLOOKUP('nCino | Field Mappings'!$A155,'nCino | Object Info'!$A:$H,5,FALSE()),"(not found)")</f>
        <v>rskcsp_ds_facility</v>
      </c>
      <c r="P155" s="0" t="str">
        <f aca="false">D155</f>
        <v>CCS_Exclude_from_Exposure_Value__c</v>
      </c>
      <c r="Q155" s="51" t="n">
        <f aca="false">IFERROR(VLOOKUP($N155,'nCino | BigQuery Type Lookup'!$A:$F,2,FALSE()),"(not found)")</f>
        <v>1</v>
      </c>
      <c r="R155" s="0" t="str">
        <f aca="false">IFERROR(VLOOKUP('nCino | Field Mappings'!$A155,'nCino | Object Info'!$A:$H,6,FALSE()),"(not found)")</f>
        <v>rskcsp_ds_facility_staging</v>
      </c>
      <c r="S155" s="0" t="str">
        <f aca="false">D155</f>
        <v>CCS_Exclude_from_Exposure_Value__c</v>
      </c>
      <c r="T155" s="51" t="str">
        <f aca="false">H155</f>
        <v>n/a</v>
      </c>
      <c r="U155" s="51" t="str">
        <f aca="false">IF($T155="Primary", "yes", "no")</f>
        <v>no</v>
      </c>
      <c r="V155" s="60" t="str">
        <f aca="false">IFERROR(VLOOKUP($N155,'nCino | BigQuery Type Lookup'!$A:$F,3,FALSE()),"(not found)")</f>
        <v>BOOL</v>
      </c>
      <c r="W155" s="51" t="str">
        <f aca="false">IFERROR(VLOOKUP($N155,'nCino | BigQuery Type Lookup'!$A:$F,4,FALSE()),"(not found)")</f>
        <v>n/a</v>
      </c>
      <c r="X155" s="51" t="str">
        <f aca="false">IFERROR(VLOOKUP($N155,'nCino | BigQuery Type Lookup'!$A:$F,5,FALSE()),"(not found)")</f>
        <v>n/a</v>
      </c>
      <c r="Y155" s="51" t="str">
        <f aca="false">IFERROR(VLOOKUP($N155,'nCino | BigQuery Type Lookup'!$A:$F,6,FALSE()),"(not found)")</f>
        <v>n/a</v>
      </c>
      <c r="Z155" s="0" t="str">
        <f aca="false">IFERROR(VLOOKUP('nCino | Field Mappings'!$A155,'nCino | Object Info'!$A:$H,7,FALSE()),"(not found)")</f>
        <v>rskcsp_ds_facility_curated</v>
      </c>
      <c r="AA155" s="0" t="str">
        <f aca="false">D155</f>
        <v>CCS_Exclude_from_Exposure_Value__c</v>
      </c>
      <c r="AB155" s="51" t="str">
        <f aca="false">H155</f>
        <v>n/a</v>
      </c>
      <c r="AC155" s="51" t="str">
        <f aca="false">I155</f>
        <v>no</v>
      </c>
      <c r="AD155" s="60" t="str">
        <f aca="false">V155</f>
        <v>BOOL</v>
      </c>
      <c r="AE155" s="51" t="str">
        <f aca="false">W155</f>
        <v>n/a</v>
      </c>
      <c r="AF155" s="51" t="str">
        <f aca="false">X155</f>
        <v>n/a</v>
      </c>
      <c r="AG155" s="51" t="str">
        <f aca="false">Y155</f>
        <v>n/a</v>
      </c>
      <c r="AH155" s="0" t="str">
        <f aca="false">IFERROR(VLOOKUP('nCino | Field Mappings'!$A155,'nCino | Object Info'!$A:$H,8,FALSE()),"(not found)")</f>
        <v>facility</v>
      </c>
      <c r="AI155" s="0" t="str">
        <f aca="false">IF(D155="","",IF(D155="CCS_Step_Frequency__c",SUBSTITUTE(LOWER(D155),"__c",""),_xlfn.IFNA(SUBSTITUTE(SUBSTITUTE(SUBSTITUTE(SUBSTITUTE(D155,"LLC_BI__",""),"CCS_",""),"__c",""),"cm_",""),D155)))</f>
        <v>Exclude_from_Exposure_Value</v>
      </c>
      <c r="AJ155" s="51" t="str">
        <f aca="false">H155</f>
        <v>n/a</v>
      </c>
      <c r="AK155" s="51" t="str">
        <f aca="false">AC155</f>
        <v>no</v>
      </c>
      <c r="AL155" s="60" t="str">
        <f aca="false">V155</f>
        <v>BOOL</v>
      </c>
      <c r="AM155" s="51" t="str">
        <f aca="false">W155</f>
        <v>n/a</v>
      </c>
      <c r="AN155" s="51" t="str">
        <f aca="false">X155</f>
        <v>n/a</v>
      </c>
      <c r="AO155" s="51" t="str">
        <f aca="false">Y155</f>
        <v>n/a</v>
      </c>
      <c r="AP155" s="51" t="str">
        <f aca="false">IF(AL155="ARRAY", "CHECK MAX ELEMENTS", "n/a")</f>
        <v>n/a</v>
      </c>
    </row>
    <row r="156" customFormat="false" ht="14.25" hidden="false" customHeight="false" outlineLevel="0" collapsed="false">
      <c r="A156" s="61" t="s">
        <v>49</v>
      </c>
      <c r="B156" s="61" t="s">
        <v>374</v>
      </c>
      <c r="C156" s="61" t="s">
        <v>530</v>
      </c>
      <c r="D156" s="61" t="s">
        <v>531</v>
      </c>
      <c r="E156" s="61" t="s">
        <v>532</v>
      </c>
      <c r="F156" s="60" t="str">
        <f aca="false">IF(OR(ISERROR(VLOOKUP($C156,'DMW | F&amp;L Fields'!$L:$M, 1, FALSE())),IFERROR(INDEX('DMW | F&amp;L Fields'!$C:$C,MATCH($C156,'DMW | F&amp;L Fields'!$L:$L, 0)), "Y") ="Y"),"No", "Yes")</f>
        <v>Yes</v>
      </c>
      <c r="G156" s="61" t="str">
        <f aca="false">IFERROR(VLOOKUP($C156,'DMW | F&amp;L Fields'!$L:$M, 2, FALSE()),"(not found)")</f>
        <v>This field captures the date the Facility expires or is due for a renewal. </v>
      </c>
      <c r="H156" s="60" t="str">
        <f aca="false">IF(J156="Id", "Primary", IF(LEFT(J156, 9) ="reference", "Foreign", "n/a"))</f>
        <v>n/a</v>
      </c>
      <c r="I156" s="74" t="s">
        <v>97</v>
      </c>
      <c r="J156" s="61" t="s">
        <v>102</v>
      </c>
      <c r="K156" s="60" t="n">
        <v>0</v>
      </c>
      <c r="L156" s="60" t="n">
        <v>0</v>
      </c>
      <c r="M156" s="60" t="n">
        <v>0</v>
      </c>
      <c r="N156" s="60" t="str">
        <f aca="false">_xlfn.CONCAT(J156,"|",K156,"|",L156,"|",M156)</f>
        <v>date|0|0|0</v>
      </c>
      <c r="O156" s="0" t="str">
        <f aca="false">IFERROR(VLOOKUP('nCino | Field Mappings'!$A156,'nCino | Object Info'!$A:$H,5,FALSE()),"(not found)")</f>
        <v>rskcsp_ds_facility</v>
      </c>
      <c r="P156" s="0" t="str">
        <f aca="false">D156</f>
        <v>CCS_Expiry_Renewal_Date__c</v>
      </c>
      <c r="Q156" s="51" t="n">
        <f aca="false">IFERROR(VLOOKUP($N156,'nCino | BigQuery Type Lookup'!$A:$F,2,FALSE()),"(not found)")</f>
        <v>8</v>
      </c>
      <c r="R156" s="0" t="str">
        <f aca="false">IFERROR(VLOOKUP('nCino | Field Mappings'!$A156,'nCino | Object Info'!$A:$H,6,FALSE()),"(not found)")</f>
        <v>rskcsp_ds_facility_staging</v>
      </c>
      <c r="S156" s="0" t="str">
        <f aca="false">D156</f>
        <v>CCS_Expiry_Renewal_Date__c</v>
      </c>
      <c r="T156" s="51" t="str">
        <f aca="false">H156</f>
        <v>n/a</v>
      </c>
      <c r="U156" s="51" t="str">
        <f aca="false">IF($T156="Primary", "yes", "no")</f>
        <v>no</v>
      </c>
      <c r="V156" s="60" t="str">
        <f aca="false">IFERROR(VLOOKUP($N156,'nCino | BigQuery Type Lookup'!$A:$F,3,FALSE()),"(not found)")</f>
        <v>DATE</v>
      </c>
      <c r="W156" s="51" t="str">
        <f aca="false">IFERROR(VLOOKUP($N156,'nCino | BigQuery Type Lookup'!$A:$F,4,FALSE()),"(not found)")</f>
        <v>n/a</v>
      </c>
      <c r="X156" s="51" t="str">
        <f aca="false">IFERROR(VLOOKUP($N156,'nCino | BigQuery Type Lookup'!$A:$F,5,FALSE()),"(not found)")</f>
        <v>n/a</v>
      </c>
      <c r="Y156" s="51" t="str">
        <f aca="false">IFERROR(VLOOKUP($N156,'nCino | BigQuery Type Lookup'!$A:$F,6,FALSE()),"(not found)")</f>
        <v>n/a</v>
      </c>
      <c r="Z156" s="0" t="str">
        <f aca="false">IFERROR(VLOOKUP('nCino | Field Mappings'!$A156,'nCino | Object Info'!$A:$H,7,FALSE()),"(not found)")</f>
        <v>rskcsp_ds_facility_curated</v>
      </c>
      <c r="AA156" s="0" t="str">
        <f aca="false">D156</f>
        <v>CCS_Expiry_Renewal_Date__c</v>
      </c>
      <c r="AB156" s="51" t="str">
        <f aca="false">H156</f>
        <v>n/a</v>
      </c>
      <c r="AC156" s="51" t="str">
        <f aca="false">I156</f>
        <v>yes</v>
      </c>
      <c r="AD156" s="60" t="str">
        <f aca="false">V156</f>
        <v>DATE</v>
      </c>
      <c r="AE156" s="51" t="str">
        <f aca="false">W156</f>
        <v>n/a</v>
      </c>
      <c r="AF156" s="51" t="str">
        <f aca="false">X156</f>
        <v>n/a</v>
      </c>
      <c r="AG156" s="51" t="str">
        <f aca="false">Y156</f>
        <v>n/a</v>
      </c>
      <c r="AH156" s="0" t="str">
        <f aca="false">IFERROR(VLOOKUP('nCino | Field Mappings'!$A156,'nCino | Object Info'!$A:$H,8,FALSE()),"(not found)")</f>
        <v>facility</v>
      </c>
      <c r="AI156" s="0" t="str">
        <f aca="false">IF(D156="","",IF(D156="CCS_Step_Frequency__c",SUBSTITUTE(LOWER(D156),"__c",""),_xlfn.IFNA(SUBSTITUTE(SUBSTITUTE(SUBSTITUTE(SUBSTITUTE(D156,"LLC_BI__",""),"CCS_",""),"__c",""),"cm_",""),D156)))</f>
        <v>Expiry_Renewal_Date</v>
      </c>
      <c r="AJ156" s="51" t="str">
        <f aca="false">H156</f>
        <v>n/a</v>
      </c>
      <c r="AK156" s="51" t="str">
        <f aca="false">AC156</f>
        <v>yes</v>
      </c>
      <c r="AL156" s="60" t="str">
        <f aca="false">V156</f>
        <v>DATE</v>
      </c>
      <c r="AM156" s="51" t="str">
        <f aca="false">W156</f>
        <v>n/a</v>
      </c>
      <c r="AN156" s="51" t="str">
        <f aca="false">X156</f>
        <v>n/a</v>
      </c>
      <c r="AO156" s="51" t="str">
        <f aca="false">Y156</f>
        <v>n/a</v>
      </c>
      <c r="AP156" s="51" t="str">
        <f aca="false">IF(AL156="ARRAY", "CHECK MAX ELEMENTS", "n/a")</f>
        <v>n/a</v>
      </c>
    </row>
    <row r="157" customFormat="false" ht="14.25" hidden="false" customHeight="false" outlineLevel="0" collapsed="false">
      <c r="A157" s="61" t="s">
        <v>49</v>
      </c>
      <c r="B157" s="61" t="s">
        <v>374</v>
      </c>
      <c r="C157" s="61" t="s">
        <v>533</v>
      </c>
      <c r="D157" s="61" t="s">
        <v>534</v>
      </c>
      <c r="E157" s="61" t="s">
        <v>535</v>
      </c>
      <c r="F157" s="60" t="str">
        <f aca="false">IF(OR(ISERROR(VLOOKUP($C157,'DMW | F&amp;L Fields'!$L:$M, 1, FALSE())),IFERROR(INDEX('DMW | F&amp;L Fields'!$C:$C,MATCH($C157,'DMW | F&amp;L Fields'!$L:$L, 0)), "Y") ="Y"),"No", "Yes")</f>
        <v>Yes</v>
      </c>
      <c r="G157" s="61" t="str">
        <f aca="false">IFERROR(VLOOKUP($C157,'DMW | F&amp;L Fields'!$L:$M, 2, FALSE()),"(not found)")</f>
        <v>For Exposure value calculation for according to product.</v>
      </c>
      <c r="H157" s="60" t="str">
        <f aca="false">IF(J157="Id", "Primary", IF(LEFT(J157, 9) ="reference", "Foreign", "n/a"))</f>
        <v>n/a</v>
      </c>
      <c r="I157" s="74" t="s">
        <v>97</v>
      </c>
      <c r="J157" s="61" t="s">
        <v>115</v>
      </c>
      <c r="K157" s="60" t="n">
        <v>1300</v>
      </c>
      <c r="L157" s="60" t="n">
        <v>0</v>
      </c>
      <c r="M157" s="60" t="n">
        <v>0</v>
      </c>
      <c r="N157" s="60" t="str">
        <f aca="false">_xlfn.CONCAT(J157,"|",K157,"|",L157,"|",M157)</f>
        <v>string|1300|0|0</v>
      </c>
      <c r="O157" s="0" t="str">
        <f aca="false">IFERROR(VLOOKUP('nCino | Field Mappings'!$A157,'nCino | Object Info'!$A:$H,5,FALSE()),"(not found)")</f>
        <v>rskcsp_ds_facility</v>
      </c>
      <c r="P157" s="0" t="str">
        <f aca="false">D157</f>
        <v>CCS_Exposure_Value__c</v>
      </c>
      <c r="Q157" s="51" t="n">
        <f aca="false">IFERROR(VLOOKUP($N157,'nCino | BigQuery Type Lookup'!$A:$F,2,FALSE()),"(not found)")</f>
        <v>1300</v>
      </c>
      <c r="R157" s="0" t="str">
        <f aca="false">IFERROR(VLOOKUP('nCino | Field Mappings'!$A157,'nCino | Object Info'!$A:$H,6,FALSE()),"(not found)")</f>
        <v>rskcsp_ds_facility_staging</v>
      </c>
      <c r="S157" s="0" t="str">
        <f aca="false">D157</f>
        <v>CCS_Exposure_Value__c</v>
      </c>
      <c r="T157" s="51" t="str">
        <f aca="false">H157</f>
        <v>n/a</v>
      </c>
      <c r="U157" s="51" t="str">
        <f aca="false">IF($T157="Primary", "yes", "no")</f>
        <v>no</v>
      </c>
      <c r="V157" s="60" t="str">
        <f aca="false">IFERROR(VLOOKUP($N157,'nCino | BigQuery Type Lookup'!$A:$F,3,FALSE()),"(not found)")</f>
        <v>STRING</v>
      </c>
      <c r="W157" s="51" t="n">
        <f aca="false">IFERROR(VLOOKUP($N157,'nCino | BigQuery Type Lookup'!$A:$F,4,FALSE()),"(not found)")</f>
        <v>1300</v>
      </c>
      <c r="X157" s="51" t="str">
        <f aca="false">IFERROR(VLOOKUP($N157,'nCino | BigQuery Type Lookup'!$A:$F,5,FALSE()),"(not found)")</f>
        <v>n/a</v>
      </c>
      <c r="Y157" s="51" t="str">
        <f aca="false">IFERROR(VLOOKUP($N157,'nCino | BigQuery Type Lookup'!$A:$F,6,FALSE()),"(not found)")</f>
        <v>n/a</v>
      </c>
      <c r="Z157" s="0" t="str">
        <f aca="false">IFERROR(VLOOKUP('nCino | Field Mappings'!$A157,'nCino | Object Info'!$A:$H,7,FALSE()),"(not found)")</f>
        <v>rskcsp_ds_facility_curated</v>
      </c>
      <c r="AA157" s="0" t="str">
        <f aca="false">D157</f>
        <v>CCS_Exposure_Value__c</v>
      </c>
      <c r="AB157" s="51" t="str">
        <f aca="false">H157</f>
        <v>n/a</v>
      </c>
      <c r="AC157" s="51" t="str">
        <f aca="false">I157</f>
        <v>yes</v>
      </c>
      <c r="AD157" s="60" t="str">
        <f aca="false">V157</f>
        <v>STRING</v>
      </c>
      <c r="AE157" s="51" t="n">
        <f aca="false">W157</f>
        <v>1300</v>
      </c>
      <c r="AF157" s="51" t="str">
        <f aca="false">X157</f>
        <v>n/a</v>
      </c>
      <c r="AG157" s="51" t="str">
        <f aca="false">Y157</f>
        <v>n/a</v>
      </c>
      <c r="AH157" s="0" t="str">
        <f aca="false">IFERROR(VLOOKUP('nCino | Field Mappings'!$A157,'nCino | Object Info'!$A:$H,8,FALSE()),"(not found)")</f>
        <v>facility</v>
      </c>
      <c r="AI157" s="0" t="str">
        <f aca="false">IF(D157="","",IF(D157="CCS_Step_Frequency__c",SUBSTITUTE(LOWER(D157),"__c",""),_xlfn.IFNA(SUBSTITUTE(SUBSTITUTE(SUBSTITUTE(SUBSTITUTE(D157,"LLC_BI__",""),"CCS_",""),"__c",""),"cm_",""),D157)))</f>
        <v>Exposure_Value</v>
      </c>
      <c r="AJ157" s="51" t="str">
        <f aca="false">H157</f>
        <v>n/a</v>
      </c>
      <c r="AK157" s="51" t="str">
        <f aca="false">AC157</f>
        <v>yes</v>
      </c>
      <c r="AL157" s="60" t="str">
        <f aca="false">V157</f>
        <v>STRING</v>
      </c>
      <c r="AM157" s="51" t="n">
        <f aca="false">W157</f>
        <v>1300</v>
      </c>
      <c r="AN157" s="51" t="str">
        <f aca="false">X157</f>
        <v>n/a</v>
      </c>
      <c r="AO157" s="51" t="str">
        <f aca="false">Y157</f>
        <v>n/a</v>
      </c>
      <c r="AP157" s="51" t="str">
        <f aca="false">IF(AL157="ARRAY", "CHECK MAX ELEMENTS", "n/a")</f>
        <v>n/a</v>
      </c>
    </row>
    <row r="158" customFormat="false" ht="14.25" hidden="false" customHeight="false" outlineLevel="0" collapsed="false">
      <c r="A158" s="61" t="s">
        <v>49</v>
      </c>
      <c r="B158" s="61" t="s">
        <v>374</v>
      </c>
      <c r="C158" s="61" t="s">
        <v>536</v>
      </c>
      <c r="D158" s="61" t="s">
        <v>537</v>
      </c>
      <c r="E158" s="61" t="s">
        <v>538</v>
      </c>
      <c r="F158" s="60" t="str">
        <f aca="false">IF(OR(ISERROR(VLOOKUP($C158,'DMW | F&amp;L Fields'!$L:$M, 1, FALSE())),IFERROR(INDEX('DMW | F&amp;L Fields'!$C:$C,MATCH($C158,'DMW | F&amp;L Fields'!$L:$L, 0)), "Y") ="Y"),"No", "Yes")</f>
        <v>Yes</v>
      </c>
      <c r="G158" s="61" t="str">
        <f aca="false">IFERROR(VLOOKUP($C158,'DMW | F&amp;L Fields'!$L:$M, 2, FALSE()),"(not found)")</f>
        <v>CCTUC:3511 The Facility Amount of 'Split 1' of a Split Pricing Option</v>
      </c>
      <c r="H158" s="60" t="str">
        <f aca="false">IF(J158="Id", "Primary", IF(LEFT(J158, 9) ="reference", "Foreign", "n/a"))</f>
        <v>n/a</v>
      </c>
      <c r="I158" s="74" t="s">
        <v>97</v>
      </c>
      <c r="J158" s="61" t="s">
        <v>128</v>
      </c>
      <c r="K158" s="60" t="n">
        <v>0</v>
      </c>
      <c r="L158" s="60" t="n">
        <v>18</v>
      </c>
      <c r="M158" s="60" t="n">
        <v>0</v>
      </c>
      <c r="N158" s="60" t="str">
        <f aca="false">_xlfn.CONCAT(J158,"|",K158,"|",L158,"|",M158)</f>
        <v>currency|0|18|0</v>
      </c>
      <c r="O158" s="0" t="str">
        <f aca="false">IFERROR(VLOOKUP('nCino | Field Mappings'!$A158,'nCino | Object Info'!$A:$H,5,FALSE()),"(not found)")</f>
        <v>rskcsp_ds_facility</v>
      </c>
      <c r="P158" s="0" t="str">
        <f aca="false">D158</f>
        <v>CCS_Facility_Amount_split1__c</v>
      </c>
      <c r="Q158" s="51" t="n">
        <f aca="false">IFERROR(VLOOKUP($N158,'nCino | BigQuery Type Lookup'!$A:$F,2,FALSE()),"(not found)")</f>
        <v>18</v>
      </c>
      <c r="R158" s="0" t="str">
        <f aca="false">IFERROR(VLOOKUP('nCino | Field Mappings'!$A158,'nCino | Object Info'!$A:$H,6,FALSE()),"(not found)")</f>
        <v>rskcsp_ds_facility_staging</v>
      </c>
      <c r="S158" s="0" t="str">
        <f aca="false">D158</f>
        <v>CCS_Facility_Amount_split1__c</v>
      </c>
      <c r="T158" s="51" t="str">
        <f aca="false">H158</f>
        <v>n/a</v>
      </c>
      <c r="U158" s="51" t="str">
        <f aca="false">IF($T158="Primary", "yes", "no")</f>
        <v>no</v>
      </c>
      <c r="V158" s="60" t="str">
        <f aca="false">IFERROR(VLOOKUP($N158,'nCino | BigQuery Type Lookup'!$A:$F,3,FALSE()),"(not found)")</f>
        <v>INT64</v>
      </c>
      <c r="W158" s="51" t="str">
        <f aca="false">IFERROR(VLOOKUP($N158,'nCino | BigQuery Type Lookup'!$A:$F,4,FALSE()),"(not found)")</f>
        <v>n/a</v>
      </c>
      <c r="X158" s="51" t="str">
        <f aca="false">IFERROR(VLOOKUP($N158,'nCino | BigQuery Type Lookup'!$A:$F,5,FALSE()),"(not found)")</f>
        <v>n/a</v>
      </c>
      <c r="Y158" s="51" t="str">
        <f aca="false">IFERROR(VLOOKUP($N158,'nCino | BigQuery Type Lookup'!$A:$F,6,FALSE()),"(not found)")</f>
        <v>n/a</v>
      </c>
      <c r="Z158" s="0" t="str">
        <f aca="false">IFERROR(VLOOKUP('nCino | Field Mappings'!$A158,'nCino | Object Info'!$A:$H,7,FALSE()),"(not found)")</f>
        <v>rskcsp_ds_facility_curated</v>
      </c>
      <c r="AA158" s="0" t="str">
        <f aca="false">D158</f>
        <v>CCS_Facility_Amount_split1__c</v>
      </c>
      <c r="AB158" s="51" t="str">
        <f aca="false">H158</f>
        <v>n/a</v>
      </c>
      <c r="AC158" s="51" t="str">
        <f aca="false">I158</f>
        <v>yes</v>
      </c>
      <c r="AD158" s="60" t="str">
        <f aca="false">V158</f>
        <v>INT64</v>
      </c>
      <c r="AE158" s="51" t="str">
        <f aca="false">W158</f>
        <v>n/a</v>
      </c>
      <c r="AF158" s="51" t="str">
        <f aca="false">X158</f>
        <v>n/a</v>
      </c>
      <c r="AG158" s="51" t="str">
        <f aca="false">Y158</f>
        <v>n/a</v>
      </c>
      <c r="AH158" s="0" t="str">
        <f aca="false">IFERROR(VLOOKUP('nCino | Field Mappings'!$A158,'nCino | Object Info'!$A:$H,8,FALSE()),"(not found)")</f>
        <v>facility</v>
      </c>
      <c r="AI158" s="0" t="str">
        <f aca="false">IF(D158="","",IF(D158="CCS_Step_Frequency__c",SUBSTITUTE(LOWER(D158),"__c",""),_xlfn.IFNA(SUBSTITUTE(SUBSTITUTE(SUBSTITUTE(SUBSTITUTE(D158,"LLC_BI__",""),"CCS_",""),"__c",""),"cm_",""),D158)))</f>
        <v>Facility_Amount_split1</v>
      </c>
      <c r="AJ158" s="51" t="str">
        <f aca="false">H158</f>
        <v>n/a</v>
      </c>
      <c r="AK158" s="51" t="str">
        <f aca="false">AC158</f>
        <v>yes</v>
      </c>
      <c r="AL158" s="60" t="str">
        <f aca="false">V158</f>
        <v>INT64</v>
      </c>
      <c r="AM158" s="51" t="str">
        <f aca="false">W158</f>
        <v>n/a</v>
      </c>
      <c r="AN158" s="51" t="str">
        <f aca="false">X158</f>
        <v>n/a</v>
      </c>
      <c r="AO158" s="51" t="str">
        <f aca="false">Y158</f>
        <v>n/a</v>
      </c>
      <c r="AP158" s="51" t="str">
        <f aca="false">IF(AL158="ARRAY", "CHECK MAX ELEMENTS", "n/a")</f>
        <v>n/a</v>
      </c>
    </row>
    <row r="159" customFormat="false" ht="14.25" hidden="false" customHeight="false" outlineLevel="0" collapsed="false">
      <c r="A159" s="61" t="s">
        <v>49</v>
      </c>
      <c r="B159" s="61" t="s">
        <v>374</v>
      </c>
      <c r="C159" s="61" t="s">
        <v>539</v>
      </c>
      <c r="D159" s="61" t="s">
        <v>540</v>
      </c>
      <c r="E159" s="61" t="s">
        <v>538</v>
      </c>
      <c r="F159" s="60" t="str">
        <f aca="false">IF(OR(ISERROR(VLOOKUP($C159,'DMW | F&amp;L Fields'!$L:$M, 1, FALSE())),IFERROR(INDEX('DMW | F&amp;L Fields'!$C:$C,MATCH($C159,'DMW | F&amp;L Fields'!$L:$L, 0)), "Y") ="Y"),"No", "Yes")</f>
        <v>Yes</v>
      </c>
      <c r="G159" s="61" t="str">
        <f aca="false">IFERROR(VLOOKUP($C159,'DMW | F&amp;L Fields'!$L:$M, 2, FALSE()),"(not found)")</f>
        <v>CCTUC:3511 The Facility Amount of 'Split 2' of a Split Pricing Option</v>
      </c>
      <c r="H159" s="60" t="str">
        <f aca="false">IF(J159="Id", "Primary", IF(LEFT(J159, 9) ="reference", "Foreign", "n/a"))</f>
        <v>n/a</v>
      </c>
      <c r="I159" s="74" t="s">
        <v>97</v>
      </c>
      <c r="J159" s="61" t="s">
        <v>128</v>
      </c>
      <c r="K159" s="60" t="n">
        <v>0</v>
      </c>
      <c r="L159" s="60" t="n">
        <v>18</v>
      </c>
      <c r="M159" s="60" t="n">
        <v>0</v>
      </c>
      <c r="N159" s="60" t="str">
        <f aca="false">_xlfn.CONCAT(J159,"|",K159,"|",L159,"|",M159)</f>
        <v>currency|0|18|0</v>
      </c>
      <c r="O159" s="0" t="str">
        <f aca="false">IFERROR(VLOOKUP('nCino | Field Mappings'!$A159,'nCino | Object Info'!$A:$H,5,FALSE()),"(not found)")</f>
        <v>rskcsp_ds_facility</v>
      </c>
      <c r="P159" s="0" t="str">
        <f aca="false">D159</f>
        <v>CCS_Facility_Amount_split2__c</v>
      </c>
      <c r="Q159" s="51" t="n">
        <f aca="false">IFERROR(VLOOKUP($N159,'nCino | BigQuery Type Lookup'!$A:$F,2,FALSE()),"(not found)")</f>
        <v>18</v>
      </c>
      <c r="R159" s="0" t="str">
        <f aca="false">IFERROR(VLOOKUP('nCino | Field Mappings'!$A159,'nCino | Object Info'!$A:$H,6,FALSE()),"(not found)")</f>
        <v>rskcsp_ds_facility_staging</v>
      </c>
      <c r="S159" s="0" t="str">
        <f aca="false">D159</f>
        <v>CCS_Facility_Amount_split2__c</v>
      </c>
      <c r="T159" s="51" t="str">
        <f aca="false">H159</f>
        <v>n/a</v>
      </c>
      <c r="U159" s="51" t="str">
        <f aca="false">IF($T159="Primary", "yes", "no")</f>
        <v>no</v>
      </c>
      <c r="V159" s="60" t="str">
        <f aca="false">IFERROR(VLOOKUP($N159,'nCino | BigQuery Type Lookup'!$A:$F,3,FALSE()),"(not found)")</f>
        <v>INT64</v>
      </c>
      <c r="W159" s="51" t="str">
        <f aca="false">IFERROR(VLOOKUP($N159,'nCino | BigQuery Type Lookup'!$A:$F,4,FALSE()),"(not found)")</f>
        <v>n/a</v>
      </c>
      <c r="X159" s="51" t="str">
        <f aca="false">IFERROR(VLOOKUP($N159,'nCino | BigQuery Type Lookup'!$A:$F,5,FALSE()),"(not found)")</f>
        <v>n/a</v>
      </c>
      <c r="Y159" s="51" t="str">
        <f aca="false">IFERROR(VLOOKUP($N159,'nCino | BigQuery Type Lookup'!$A:$F,6,FALSE()),"(not found)")</f>
        <v>n/a</v>
      </c>
      <c r="Z159" s="0" t="str">
        <f aca="false">IFERROR(VLOOKUP('nCino | Field Mappings'!$A159,'nCino | Object Info'!$A:$H,7,FALSE()),"(not found)")</f>
        <v>rskcsp_ds_facility_curated</v>
      </c>
      <c r="AA159" s="0" t="str">
        <f aca="false">D159</f>
        <v>CCS_Facility_Amount_split2__c</v>
      </c>
      <c r="AB159" s="51" t="str">
        <f aca="false">H159</f>
        <v>n/a</v>
      </c>
      <c r="AC159" s="51" t="str">
        <f aca="false">I159</f>
        <v>yes</v>
      </c>
      <c r="AD159" s="60" t="str">
        <f aca="false">V159</f>
        <v>INT64</v>
      </c>
      <c r="AE159" s="51" t="str">
        <f aca="false">W159</f>
        <v>n/a</v>
      </c>
      <c r="AF159" s="51" t="str">
        <f aca="false">X159</f>
        <v>n/a</v>
      </c>
      <c r="AG159" s="51" t="str">
        <f aca="false">Y159</f>
        <v>n/a</v>
      </c>
      <c r="AH159" s="0" t="str">
        <f aca="false">IFERROR(VLOOKUP('nCino | Field Mappings'!$A159,'nCino | Object Info'!$A:$H,8,FALSE()),"(not found)")</f>
        <v>facility</v>
      </c>
      <c r="AI159" s="0" t="str">
        <f aca="false">IF(D159="","",IF(D159="CCS_Step_Frequency__c",SUBSTITUTE(LOWER(D159),"__c",""),_xlfn.IFNA(SUBSTITUTE(SUBSTITUTE(SUBSTITUTE(SUBSTITUTE(D159,"LLC_BI__",""),"CCS_",""),"__c",""),"cm_",""),D159)))</f>
        <v>Facility_Amount_split2</v>
      </c>
      <c r="AJ159" s="51" t="str">
        <f aca="false">H159</f>
        <v>n/a</v>
      </c>
      <c r="AK159" s="51" t="str">
        <f aca="false">AC159</f>
        <v>yes</v>
      </c>
      <c r="AL159" s="60" t="str">
        <f aca="false">V159</f>
        <v>INT64</v>
      </c>
      <c r="AM159" s="51" t="str">
        <f aca="false">W159</f>
        <v>n/a</v>
      </c>
      <c r="AN159" s="51" t="str">
        <f aca="false">X159</f>
        <v>n/a</v>
      </c>
      <c r="AO159" s="51" t="str">
        <f aca="false">Y159</f>
        <v>n/a</v>
      </c>
      <c r="AP159" s="51" t="str">
        <f aca="false">IF(AL159="ARRAY", "CHECK MAX ELEMENTS", "n/a")</f>
        <v>n/a</v>
      </c>
    </row>
    <row r="160" customFormat="false" ht="14.25" hidden="false" customHeight="false" outlineLevel="0" collapsed="false">
      <c r="A160" s="61" t="s">
        <v>49</v>
      </c>
      <c r="B160" s="61" t="s">
        <v>374</v>
      </c>
      <c r="C160" s="61" t="s">
        <v>541</v>
      </c>
      <c r="D160" s="61" t="s">
        <v>542</v>
      </c>
      <c r="E160" s="61" t="s">
        <v>543</v>
      </c>
      <c r="F160" s="60" t="str">
        <f aca="false">IF(OR(ISERROR(VLOOKUP($C160,'DMW | F&amp;L Fields'!$L:$M, 1, FALSE())),IFERROR(INDEX('DMW | F&amp;L Fields'!$C:$C,MATCH($C160,'DMW | F&amp;L Fields'!$L:$L, 0)), "Y") ="Y"),"No", "Yes")</f>
        <v>Yes</v>
      </c>
      <c r="G160" s="61" t="n">
        <f aca="false">IFERROR(VLOOKUP($C160,'DMW | F&amp;L Fields'!$L:$M, 2, FALSE()),"(not found)")</f>
        <v>0</v>
      </c>
      <c r="H160" s="60" t="str">
        <f aca="false">IF(J160="Id", "Primary", IF(LEFT(J160, 9) ="reference", "Foreign", "n/a"))</f>
        <v>n/a</v>
      </c>
      <c r="I160" s="74" t="s">
        <v>97</v>
      </c>
      <c r="J160" s="61" t="s">
        <v>128</v>
      </c>
      <c r="K160" s="60" t="n">
        <v>0</v>
      </c>
      <c r="L160" s="60" t="n">
        <v>18</v>
      </c>
      <c r="M160" s="60" t="n">
        <v>2</v>
      </c>
      <c r="N160" s="60" t="str">
        <f aca="false">_xlfn.CONCAT(J160,"|",K160,"|",L160,"|",M160)</f>
        <v>currency|0|18|2</v>
      </c>
      <c r="O160" s="0" t="str">
        <f aca="false">IFERROR(VLOOKUP('nCino | Field Mappings'!$A160,'nCino | Object Info'!$A:$H,5,FALSE()),"(not found)")</f>
        <v>rskcsp_ds_facility</v>
      </c>
      <c r="P160" s="0" t="str">
        <f aca="false">D160</f>
        <v>CCS_Final_Limit_Amount__c</v>
      </c>
      <c r="Q160" s="51" t="n">
        <f aca="false">IFERROR(VLOOKUP($N160,'nCino | BigQuery Type Lookup'!$A:$F,2,FALSE()),"(not found)")</f>
        <v>21</v>
      </c>
      <c r="R160" s="0" t="str">
        <f aca="false">IFERROR(VLOOKUP('nCino | Field Mappings'!$A160,'nCino | Object Info'!$A:$H,6,FALSE()),"(not found)")</f>
        <v>rskcsp_ds_facility_staging</v>
      </c>
      <c r="S160" s="0" t="str">
        <f aca="false">D160</f>
        <v>CCS_Final_Limit_Amount__c</v>
      </c>
      <c r="T160" s="51" t="str">
        <f aca="false">H160</f>
        <v>n/a</v>
      </c>
      <c r="U160" s="51" t="str">
        <f aca="false">IF($T160="Primary", "yes", "no")</f>
        <v>no</v>
      </c>
      <c r="V160" s="60" t="str">
        <f aca="false">IFERROR(VLOOKUP($N160,'nCino | BigQuery Type Lookup'!$A:$F,3,FALSE()),"(not found)")</f>
        <v>NUMERIC</v>
      </c>
      <c r="W160" s="51" t="str">
        <f aca="false">IFERROR(VLOOKUP($N160,'nCino | BigQuery Type Lookup'!$A:$F,4,FALSE()),"(not found)")</f>
        <v>n/a</v>
      </c>
      <c r="X160" s="51" t="n">
        <f aca="false">IFERROR(VLOOKUP($N160,'nCino | BigQuery Type Lookup'!$A:$F,5,FALSE()),"(not found)")</f>
        <v>18</v>
      </c>
      <c r="Y160" s="51" t="n">
        <f aca="false">IFERROR(VLOOKUP($N160,'nCino | BigQuery Type Lookup'!$A:$F,6,FALSE()),"(not found)")</f>
        <v>2</v>
      </c>
      <c r="Z160" s="0" t="str">
        <f aca="false">IFERROR(VLOOKUP('nCino | Field Mappings'!$A160,'nCino | Object Info'!$A:$H,7,FALSE()),"(not found)")</f>
        <v>rskcsp_ds_facility_curated</v>
      </c>
      <c r="AA160" s="0" t="str">
        <f aca="false">D160</f>
        <v>CCS_Final_Limit_Amount__c</v>
      </c>
      <c r="AB160" s="51" t="str">
        <f aca="false">H160</f>
        <v>n/a</v>
      </c>
      <c r="AC160" s="51" t="str">
        <f aca="false">I160</f>
        <v>yes</v>
      </c>
      <c r="AD160" s="60" t="str">
        <f aca="false">V160</f>
        <v>NUMERIC</v>
      </c>
      <c r="AE160" s="51" t="str">
        <f aca="false">W160</f>
        <v>n/a</v>
      </c>
      <c r="AF160" s="51" t="n">
        <f aca="false">X160</f>
        <v>18</v>
      </c>
      <c r="AG160" s="51" t="n">
        <f aca="false">Y160</f>
        <v>2</v>
      </c>
      <c r="AH160" s="0" t="str">
        <f aca="false">IFERROR(VLOOKUP('nCino | Field Mappings'!$A160,'nCino | Object Info'!$A:$H,8,FALSE()),"(not found)")</f>
        <v>facility</v>
      </c>
      <c r="AI160" s="0" t="str">
        <f aca="false">IF(D160="","",IF(D160="CCS_Step_Frequency__c",SUBSTITUTE(LOWER(D160),"__c",""),_xlfn.IFNA(SUBSTITUTE(SUBSTITUTE(SUBSTITUTE(SUBSTITUTE(D160,"LLC_BI__",""),"CCS_",""),"__c",""),"cm_",""),D160)))</f>
        <v>Final_Limit_Amount</v>
      </c>
      <c r="AJ160" s="51" t="str">
        <f aca="false">H160</f>
        <v>n/a</v>
      </c>
      <c r="AK160" s="51" t="str">
        <f aca="false">AC160</f>
        <v>yes</v>
      </c>
      <c r="AL160" s="60" t="str">
        <f aca="false">V160</f>
        <v>NUMERIC</v>
      </c>
      <c r="AM160" s="51" t="str">
        <f aca="false">W160</f>
        <v>n/a</v>
      </c>
      <c r="AN160" s="51" t="n">
        <f aca="false">X160</f>
        <v>18</v>
      </c>
      <c r="AO160" s="51" t="n">
        <f aca="false">Y160</f>
        <v>2</v>
      </c>
      <c r="AP160" s="51" t="str">
        <f aca="false">IF(AL160="ARRAY", "CHECK MAX ELEMENTS", "n/a")</f>
        <v>n/a</v>
      </c>
    </row>
    <row r="161" customFormat="false" ht="14.25" hidden="false" customHeight="false" outlineLevel="0" collapsed="false">
      <c r="A161" s="61" t="s">
        <v>49</v>
      </c>
      <c r="B161" s="61" t="s">
        <v>374</v>
      </c>
      <c r="C161" s="61" t="s">
        <v>544</v>
      </c>
      <c r="D161" s="61" t="s">
        <v>545</v>
      </c>
      <c r="E161" s="61" t="s">
        <v>546</v>
      </c>
      <c r="F161" s="60" t="str">
        <f aca="false">IF(OR(ISERROR(VLOOKUP($C161,'DMW | F&amp;L Fields'!$L:$M, 1, FALSE())),IFERROR(INDEX('DMW | F&amp;L Fields'!$C:$C,MATCH($C161,'DMW | F&amp;L Fields'!$L:$L, 0)), "Y") ="Y"),"No", "Yes")</f>
        <v>Yes</v>
      </c>
      <c r="G161" s="61" t="n">
        <f aca="false">IFERROR(VLOOKUP($C161,'DMW | F&amp;L Fields'!$L:$M, 2, FALSE()),"(not found)")</f>
        <v>0</v>
      </c>
      <c r="H161" s="60" t="str">
        <f aca="false">IF(J161="Id", "Primary", IF(LEFT(J161, 9) ="reference", "Foreign", "n/a"))</f>
        <v>n/a</v>
      </c>
      <c r="I161" s="74" t="s">
        <v>97</v>
      </c>
      <c r="J161" s="61" t="s">
        <v>119</v>
      </c>
      <c r="K161" s="60" t="n">
        <v>255</v>
      </c>
      <c r="L161" s="60" t="n">
        <v>0</v>
      </c>
      <c r="M161" s="60" t="n">
        <v>0</v>
      </c>
      <c r="N161" s="60" t="str">
        <f aca="false">_xlfn.CONCAT(J161,"|",K161,"|",L161,"|",M161)</f>
        <v>picklist|255|0|0</v>
      </c>
      <c r="O161" s="0" t="str">
        <f aca="false">IFERROR(VLOOKUP('nCino | Field Mappings'!$A161,'nCino | Object Info'!$A:$H,5,FALSE()),"(not found)")</f>
        <v>rskcsp_ds_facility</v>
      </c>
      <c r="P161" s="0" t="str">
        <f aca="false">D161</f>
        <v>CCS_Final_Limit_or_Change_per_Step__c</v>
      </c>
      <c r="Q161" s="51" t="n">
        <f aca="false">IFERROR(VLOOKUP($N161,'nCino | BigQuery Type Lookup'!$A:$F,2,FALSE()),"(not found)")</f>
        <v>255</v>
      </c>
      <c r="R161" s="0" t="str">
        <f aca="false">IFERROR(VLOOKUP('nCino | Field Mappings'!$A161,'nCino | Object Info'!$A:$H,6,FALSE()),"(not found)")</f>
        <v>rskcsp_ds_facility_staging</v>
      </c>
      <c r="S161" s="0" t="str">
        <f aca="false">D161</f>
        <v>CCS_Final_Limit_or_Change_per_Step__c</v>
      </c>
      <c r="T161" s="51" t="str">
        <f aca="false">H161</f>
        <v>n/a</v>
      </c>
      <c r="U161" s="51" t="str">
        <f aca="false">IF($T161="Primary", "yes", "no")</f>
        <v>no</v>
      </c>
      <c r="V161" s="60" t="str">
        <f aca="false">IFERROR(VLOOKUP($N161,'nCino | BigQuery Type Lookup'!$A:$F,3,FALSE()),"(not found)")</f>
        <v>STRING</v>
      </c>
      <c r="W161" s="51" t="n">
        <f aca="false">IFERROR(VLOOKUP($N161,'nCino | BigQuery Type Lookup'!$A:$F,4,FALSE()),"(not found)")</f>
        <v>255</v>
      </c>
      <c r="X161" s="51" t="str">
        <f aca="false">IFERROR(VLOOKUP($N161,'nCino | BigQuery Type Lookup'!$A:$F,5,FALSE()),"(not found)")</f>
        <v>n/a</v>
      </c>
      <c r="Y161" s="51" t="str">
        <f aca="false">IFERROR(VLOOKUP($N161,'nCino | BigQuery Type Lookup'!$A:$F,6,FALSE()),"(not found)")</f>
        <v>n/a</v>
      </c>
      <c r="Z161" s="0" t="str">
        <f aca="false">IFERROR(VLOOKUP('nCino | Field Mappings'!$A161,'nCino | Object Info'!$A:$H,7,FALSE()),"(not found)")</f>
        <v>rskcsp_ds_facility_curated</v>
      </c>
      <c r="AA161" s="0" t="str">
        <f aca="false">D161</f>
        <v>CCS_Final_Limit_or_Change_per_Step__c</v>
      </c>
      <c r="AB161" s="51" t="str">
        <f aca="false">H161</f>
        <v>n/a</v>
      </c>
      <c r="AC161" s="51" t="str">
        <f aca="false">I161</f>
        <v>yes</v>
      </c>
      <c r="AD161" s="60" t="str">
        <f aca="false">V161</f>
        <v>STRING</v>
      </c>
      <c r="AE161" s="51" t="n">
        <f aca="false">W161</f>
        <v>255</v>
      </c>
      <c r="AF161" s="51" t="str">
        <f aca="false">X161</f>
        <v>n/a</v>
      </c>
      <c r="AG161" s="51" t="str">
        <f aca="false">Y161</f>
        <v>n/a</v>
      </c>
      <c r="AH161" s="0" t="str">
        <f aca="false">IFERROR(VLOOKUP('nCino | Field Mappings'!$A161,'nCino | Object Info'!$A:$H,8,FALSE()),"(not found)")</f>
        <v>facility</v>
      </c>
      <c r="AI161" s="0" t="str">
        <f aca="false">IF(D161="","",IF(D161="CCS_Step_Frequency__c",SUBSTITUTE(LOWER(D161),"__c",""),_xlfn.IFNA(SUBSTITUTE(SUBSTITUTE(SUBSTITUTE(SUBSTITUTE(D161,"LLC_BI__",""),"CCS_",""),"__c",""),"cm_",""),D161)))</f>
        <v>Final_Limit_or_Change_per_Step</v>
      </c>
      <c r="AJ161" s="51" t="str">
        <f aca="false">H161</f>
        <v>n/a</v>
      </c>
      <c r="AK161" s="51" t="str">
        <f aca="false">AC161</f>
        <v>yes</v>
      </c>
      <c r="AL161" s="60" t="str">
        <f aca="false">V161</f>
        <v>STRING</v>
      </c>
      <c r="AM161" s="51" t="n">
        <f aca="false">W161</f>
        <v>255</v>
      </c>
      <c r="AN161" s="51" t="str">
        <f aca="false">X161</f>
        <v>n/a</v>
      </c>
      <c r="AO161" s="51" t="str">
        <f aca="false">Y161</f>
        <v>n/a</v>
      </c>
      <c r="AP161" s="51" t="str">
        <f aca="false">IF(AL161="ARRAY", "CHECK MAX ELEMENTS", "n/a")</f>
        <v>n/a</v>
      </c>
    </row>
    <row r="162" customFormat="false" ht="14.25" hidden="false" customHeight="false" outlineLevel="0" collapsed="false">
      <c r="A162" s="61" t="s">
        <v>49</v>
      </c>
      <c r="B162" s="61" t="s">
        <v>374</v>
      </c>
      <c r="C162" s="61" t="s">
        <v>547</v>
      </c>
      <c r="D162" s="61" t="s">
        <v>548</v>
      </c>
      <c r="E162" s="61" t="s">
        <v>549</v>
      </c>
      <c r="F162" s="60" t="str">
        <f aca="false">IF(OR(ISERROR(VLOOKUP($C162,'DMW | F&amp;L Fields'!$L:$M, 1, FALSE())),IFERROR(INDEX('DMW | F&amp;L Fields'!$C:$C,MATCH($C162,'DMW | F&amp;L Fields'!$L:$L, 0)), "Y") ="Y"),"No", "Yes")</f>
        <v>Yes</v>
      </c>
      <c r="G162" s="61" t="str">
        <f aca="false">IFERROR(VLOOKUP($C162,'DMW | F&amp;L Fields'!$L:$M, 2, FALSE()),"(not found)")</f>
        <v>CCTUC-4017 | The Fixed All-In Rate (%)of the Loan.</v>
      </c>
      <c r="H162" s="60" t="str">
        <f aca="false">IF(J162="Id", "Primary", IF(LEFT(J162, 9) ="reference", "Foreign", "n/a"))</f>
        <v>n/a</v>
      </c>
      <c r="I162" s="74" t="s">
        <v>97</v>
      </c>
      <c r="J162" s="61" t="s">
        <v>342</v>
      </c>
      <c r="K162" s="60" t="n">
        <v>0</v>
      </c>
      <c r="L162" s="60" t="n">
        <v>18</v>
      </c>
      <c r="M162" s="60" t="n">
        <v>2</v>
      </c>
      <c r="N162" s="60" t="str">
        <f aca="false">_xlfn.CONCAT(J162,"|",K162,"|",L162,"|",M162)</f>
        <v>percent|0|18|2</v>
      </c>
      <c r="O162" s="0" t="str">
        <f aca="false">IFERROR(VLOOKUP('nCino | Field Mappings'!$A162,'nCino | Object Info'!$A:$H,5,FALSE()),"(not found)")</f>
        <v>rskcsp_ds_facility</v>
      </c>
      <c r="P162" s="0" t="str">
        <f aca="false">D162</f>
        <v>CCS_Fixed_All_In_Rate__c</v>
      </c>
      <c r="Q162" s="51" t="n">
        <f aca="false">IFERROR(VLOOKUP($N162,'nCino | BigQuery Type Lookup'!$A:$F,2,FALSE()),"(not found)")</f>
        <v>21</v>
      </c>
      <c r="R162" s="0" t="str">
        <f aca="false">IFERROR(VLOOKUP('nCino | Field Mappings'!$A162,'nCino | Object Info'!$A:$H,6,FALSE()),"(not found)")</f>
        <v>rskcsp_ds_facility_staging</v>
      </c>
      <c r="S162" s="0" t="str">
        <f aca="false">D162</f>
        <v>CCS_Fixed_All_In_Rate__c</v>
      </c>
      <c r="T162" s="51" t="str">
        <f aca="false">H162</f>
        <v>n/a</v>
      </c>
      <c r="U162" s="51" t="str">
        <f aca="false">IF($T162="Primary", "yes", "no")</f>
        <v>no</v>
      </c>
      <c r="V162" s="60" t="str">
        <f aca="false">IFERROR(VLOOKUP($N162,'nCino | BigQuery Type Lookup'!$A:$F,3,FALSE()),"(not found)")</f>
        <v>NUMERIC</v>
      </c>
      <c r="W162" s="51" t="str">
        <f aca="false">IFERROR(VLOOKUP($N162,'nCino | BigQuery Type Lookup'!$A:$F,4,FALSE()),"(not found)")</f>
        <v>n/a</v>
      </c>
      <c r="X162" s="51" t="n">
        <f aca="false">IFERROR(VLOOKUP($N162,'nCino | BigQuery Type Lookup'!$A:$F,5,FALSE()),"(not found)")</f>
        <v>18</v>
      </c>
      <c r="Y162" s="51" t="n">
        <f aca="false">IFERROR(VLOOKUP($N162,'nCino | BigQuery Type Lookup'!$A:$F,6,FALSE()),"(not found)")</f>
        <v>2</v>
      </c>
      <c r="Z162" s="0" t="str">
        <f aca="false">IFERROR(VLOOKUP('nCino | Field Mappings'!$A162,'nCino | Object Info'!$A:$H,7,FALSE()),"(not found)")</f>
        <v>rskcsp_ds_facility_curated</v>
      </c>
      <c r="AA162" s="0" t="str">
        <f aca="false">D162</f>
        <v>CCS_Fixed_All_In_Rate__c</v>
      </c>
      <c r="AB162" s="51" t="str">
        <f aca="false">H162</f>
        <v>n/a</v>
      </c>
      <c r="AC162" s="51" t="str">
        <f aca="false">I162</f>
        <v>yes</v>
      </c>
      <c r="AD162" s="60" t="str">
        <f aca="false">V162</f>
        <v>NUMERIC</v>
      </c>
      <c r="AE162" s="51" t="str">
        <f aca="false">W162</f>
        <v>n/a</v>
      </c>
      <c r="AF162" s="51" t="n">
        <f aca="false">X162</f>
        <v>18</v>
      </c>
      <c r="AG162" s="51" t="n">
        <f aca="false">Y162</f>
        <v>2</v>
      </c>
      <c r="AH162" s="0" t="str">
        <f aca="false">IFERROR(VLOOKUP('nCino | Field Mappings'!$A162,'nCino | Object Info'!$A:$H,8,FALSE()),"(not found)")</f>
        <v>facility</v>
      </c>
      <c r="AI162" s="0" t="str">
        <f aca="false">IF(D162="","",IF(D162="CCS_Step_Frequency__c",SUBSTITUTE(LOWER(D162),"__c",""),_xlfn.IFNA(SUBSTITUTE(SUBSTITUTE(SUBSTITUTE(SUBSTITUTE(D162,"LLC_BI__",""),"CCS_",""),"__c",""),"cm_",""),D162)))</f>
        <v>Fixed_All_In_Rate</v>
      </c>
      <c r="AJ162" s="51" t="str">
        <f aca="false">H162</f>
        <v>n/a</v>
      </c>
      <c r="AK162" s="51" t="str">
        <f aca="false">AC162</f>
        <v>yes</v>
      </c>
      <c r="AL162" s="60" t="str">
        <f aca="false">V162</f>
        <v>NUMERIC</v>
      </c>
      <c r="AM162" s="51" t="str">
        <f aca="false">W162</f>
        <v>n/a</v>
      </c>
      <c r="AN162" s="51" t="n">
        <f aca="false">X162</f>
        <v>18</v>
      </c>
      <c r="AO162" s="51" t="n">
        <f aca="false">Y162</f>
        <v>2</v>
      </c>
      <c r="AP162" s="51" t="str">
        <f aca="false">IF(AL162="ARRAY", "CHECK MAX ELEMENTS", "n/a")</f>
        <v>n/a</v>
      </c>
    </row>
    <row r="163" customFormat="false" ht="14.25" hidden="false" customHeight="false" outlineLevel="0" collapsed="false">
      <c r="A163" s="61" t="s">
        <v>49</v>
      </c>
      <c r="B163" s="61" t="s">
        <v>374</v>
      </c>
      <c r="C163" s="61" t="s">
        <v>550</v>
      </c>
      <c r="D163" s="61" t="s">
        <v>551</v>
      </c>
      <c r="E163" s="61" t="s">
        <v>552</v>
      </c>
      <c r="F163" s="60" t="str">
        <f aca="false">IF(OR(ISERROR(VLOOKUP($C163,'DMW | F&amp;L Fields'!$L:$M, 1, FALSE())),IFERROR(INDEX('DMW | F&amp;L Fields'!$C:$C,MATCH($C163,'DMW | F&amp;L Fields'!$L:$L, 0)), "Y") ="Y"),"No", "Yes")</f>
        <v>Yes</v>
      </c>
      <c r="G163" s="61" t="str">
        <f aca="false">IFERROR(VLOOKUP($C163,'DMW | F&amp;L Fields'!$L:$M, 2, FALSE()),"(not found)")</f>
        <v>CCTUC-2657 : The fixed rate duration in months for a split rate loan.</v>
      </c>
      <c r="H163" s="60" t="str">
        <f aca="false">IF(J163="Id", "Primary", IF(LEFT(J163, 9) ="reference", "Foreign", "n/a"))</f>
        <v>n/a</v>
      </c>
      <c r="I163" s="74" t="s">
        <v>97</v>
      </c>
      <c r="J163" s="61" t="s">
        <v>98</v>
      </c>
      <c r="K163" s="60" t="n">
        <v>0</v>
      </c>
      <c r="L163" s="60" t="n">
        <v>18</v>
      </c>
      <c r="M163" s="60" t="n">
        <v>0</v>
      </c>
      <c r="N163" s="60" t="str">
        <f aca="false">_xlfn.CONCAT(J163,"|",K163,"|",L163,"|",M163)</f>
        <v>double|0|18|0</v>
      </c>
      <c r="O163" s="0" t="str">
        <f aca="false">IFERROR(VLOOKUP('nCino | Field Mappings'!$A163,'nCino | Object Info'!$A:$H,5,FALSE()),"(not found)")</f>
        <v>rskcsp_ds_facility</v>
      </c>
      <c r="P163" s="0" t="str">
        <f aca="false">D163</f>
        <v>CCS_Fixed_Rate_Duration_Months__c</v>
      </c>
      <c r="Q163" s="51" t="n">
        <f aca="false">IFERROR(VLOOKUP($N163,'nCino | BigQuery Type Lookup'!$A:$F,2,FALSE()),"(not found)")</f>
        <v>18</v>
      </c>
      <c r="R163" s="0" t="str">
        <f aca="false">IFERROR(VLOOKUP('nCino | Field Mappings'!$A163,'nCino | Object Info'!$A:$H,6,FALSE()),"(not found)")</f>
        <v>rskcsp_ds_facility_staging</v>
      </c>
      <c r="S163" s="0" t="str">
        <f aca="false">D163</f>
        <v>CCS_Fixed_Rate_Duration_Months__c</v>
      </c>
      <c r="T163" s="51" t="str">
        <f aca="false">H163</f>
        <v>n/a</v>
      </c>
      <c r="U163" s="51" t="str">
        <f aca="false">IF($T163="Primary", "yes", "no")</f>
        <v>no</v>
      </c>
      <c r="V163" s="60" t="str">
        <f aca="false">IFERROR(VLOOKUP($N163,'nCino | BigQuery Type Lookup'!$A:$F,3,FALSE()),"(not found)")</f>
        <v>INT64</v>
      </c>
      <c r="W163" s="51" t="str">
        <f aca="false">IFERROR(VLOOKUP($N163,'nCino | BigQuery Type Lookup'!$A:$F,4,FALSE()),"(not found)")</f>
        <v>n/a</v>
      </c>
      <c r="X163" s="51" t="str">
        <f aca="false">IFERROR(VLOOKUP($N163,'nCino | BigQuery Type Lookup'!$A:$F,5,FALSE()),"(not found)")</f>
        <v>n/a</v>
      </c>
      <c r="Y163" s="51" t="str">
        <f aca="false">IFERROR(VLOOKUP($N163,'nCino | BigQuery Type Lookup'!$A:$F,6,FALSE()),"(not found)")</f>
        <v>n/a</v>
      </c>
      <c r="Z163" s="0" t="str">
        <f aca="false">IFERROR(VLOOKUP('nCino | Field Mappings'!$A163,'nCino | Object Info'!$A:$H,7,FALSE()),"(not found)")</f>
        <v>rskcsp_ds_facility_curated</v>
      </c>
      <c r="AA163" s="0" t="str">
        <f aca="false">D163</f>
        <v>CCS_Fixed_Rate_Duration_Months__c</v>
      </c>
      <c r="AB163" s="51" t="str">
        <f aca="false">H163</f>
        <v>n/a</v>
      </c>
      <c r="AC163" s="51" t="str">
        <f aca="false">I163</f>
        <v>yes</v>
      </c>
      <c r="AD163" s="60" t="str">
        <f aca="false">V163</f>
        <v>INT64</v>
      </c>
      <c r="AE163" s="51" t="str">
        <f aca="false">W163</f>
        <v>n/a</v>
      </c>
      <c r="AF163" s="51" t="str">
        <f aca="false">X163</f>
        <v>n/a</v>
      </c>
      <c r="AG163" s="51" t="str">
        <f aca="false">Y163</f>
        <v>n/a</v>
      </c>
      <c r="AH163" s="0" t="str">
        <f aca="false">IFERROR(VLOOKUP('nCino | Field Mappings'!$A163,'nCino | Object Info'!$A:$H,8,FALSE()),"(not found)")</f>
        <v>facility</v>
      </c>
      <c r="AI163" s="0" t="str">
        <f aca="false">IF(D163="","",IF(D163="CCS_Step_Frequency__c",SUBSTITUTE(LOWER(D163),"__c",""),_xlfn.IFNA(SUBSTITUTE(SUBSTITUTE(SUBSTITUTE(SUBSTITUTE(D163,"LLC_BI__",""),"CCS_",""),"__c",""),"cm_",""),D163)))</f>
        <v>Fixed_Rate_Duration_Months</v>
      </c>
      <c r="AJ163" s="51" t="str">
        <f aca="false">H163</f>
        <v>n/a</v>
      </c>
      <c r="AK163" s="51" t="str">
        <f aca="false">AC163</f>
        <v>yes</v>
      </c>
      <c r="AL163" s="60" t="str">
        <f aca="false">V163</f>
        <v>INT64</v>
      </c>
      <c r="AM163" s="51" t="str">
        <f aca="false">W163</f>
        <v>n/a</v>
      </c>
      <c r="AN163" s="51" t="str">
        <f aca="false">X163</f>
        <v>n/a</v>
      </c>
      <c r="AO163" s="51" t="str">
        <f aca="false">Y163</f>
        <v>n/a</v>
      </c>
      <c r="AP163" s="51" t="str">
        <f aca="false">IF(AL163="ARRAY", "CHECK MAX ELEMENTS", "n/a")</f>
        <v>n/a</v>
      </c>
    </row>
    <row r="164" customFormat="false" ht="14.25" hidden="false" customHeight="false" outlineLevel="0" collapsed="false">
      <c r="A164" s="61" t="s">
        <v>49</v>
      </c>
      <c r="B164" s="61" t="s">
        <v>374</v>
      </c>
      <c r="C164" s="61" t="s">
        <v>553</v>
      </c>
      <c r="D164" s="61" t="s">
        <v>554</v>
      </c>
      <c r="E164" s="61" t="s">
        <v>555</v>
      </c>
      <c r="F164" s="60" t="str">
        <f aca="false">IF(OR(ISERROR(VLOOKUP($C164,'DMW | F&amp;L Fields'!$L:$M, 1, FALSE())),IFERROR(INDEX('DMW | F&amp;L Fields'!$C:$C,MATCH($C164,'DMW | F&amp;L Fields'!$L:$L, 0)), "Y") ="Y"),"No", "Yes")</f>
        <v>Yes</v>
      </c>
      <c r="G164" s="61" t="str">
        <f aca="false">IFERROR(VLOOKUP($C164,'DMW | F&amp;L Fields'!$L:$M, 2, FALSE()),"(not found)")</f>
        <v>CCTUC-2657 : This is the actual Fixed Rate Margin (%) of the Loan.</v>
      </c>
      <c r="H164" s="60" t="str">
        <f aca="false">IF(J164="Id", "Primary", IF(LEFT(J164, 9) ="reference", "Foreign", "n/a"))</f>
        <v>n/a</v>
      </c>
      <c r="I164" s="74" t="s">
        <v>97</v>
      </c>
      <c r="J164" s="61" t="s">
        <v>342</v>
      </c>
      <c r="K164" s="60" t="n">
        <v>0</v>
      </c>
      <c r="L164" s="60" t="n">
        <v>18</v>
      </c>
      <c r="M164" s="60" t="n">
        <v>2</v>
      </c>
      <c r="N164" s="60" t="str">
        <f aca="false">_xlfn.CONCAT(J164,"|",K164,"|",L164,"|",M164)</f>
        <v>percent|0|18|2</v>
      </c>
      <c r="O164" s="0" t="str">
        <f aca="false">IFERROR(VLOOKUP('nCino | Field Mappings'!$A164,'nCino | Object Info'!$A:$H,5,FALSE()),"(not found)")</f>
        <v>rskcsp_ds_facility</v>
      </c>
      <c r="P164" s="0" t="str">
        <f aca="false">D164</f>
        <v>CCS_Fixed_Rate_Margin__c</v>
      </c>
      <c r="Q164" s="51" t="n">
        <f aca="false">IFERROR(VLOOKUP($N164,'nCino | BigQuery Type Lookup'!$A:$F,2,FALSE()),"(not found)")</f>
        <v>21</v>
      </c>
      <c r="R164" s="0" t="str">
        <f aca="false">IFERROR(VLOOKUP('nCino | Field Mappings'!$A164,'nCino | Object Info'!$A:$H,6,FALSE()),"(not found)")</f>
        <v>rskcsp_ds_facility_staging</v>
      </c>
      <c r="S164" s="0" t="str">
        <f aca="false">D164</f>
        <v>CCS_Fixed_Rate_Margin__c</v>
      </c>
      <c r="T164" s="51" t="str">
        <f aca="false">H164</f>
        <v>n/a</v>
      </c>
      <c r="U164" s="51" t="str">
        <f aca="false">IF($T164="Primary", "yes", "no")</f>
        <v>no</v>
      </c>
      <c r="V164" s="60" t="str">
        <f aca="false">IFERROR(VLOOKUP($N164,'nCino | BigQuery Type Lookup'!$A:$F,3,FALSE()),"(not found)")</f>
        <v>NUMERIC</v>
      </c>
      <c r="W164" s="51" t="str">
        <f aca="false">IFERROR(VLOOKUP($N164,'nCino | BigQuery Type Lookup'!$A:$F,4,FALSE()),"(not found)")</f>
        <v>n/a</v>
      </c>
      <c r="X164" s="51" t="n">
        <f aca="false">IFERROR(VLOOKUP($N164,'nCino | BigQuery Type Lookup'!$A:$F,5,FALSE()),"(not found)")</f>
        <v>18</v>
      </c>
      <c r="Y164" s="51" t="n">
        <f aca="false">IFERROR(VLOOKUP($N164,'nCino | BigQuery Type Lookup'!$A:$F,6,FALSE()),"(not found)")</f>
        <v>2</v>
      </c>
      <c r="Z164" s="0" t="str">
        <f aca="false">IFERROR(VLOOKUP('nCino | Field Mappings'!$A164,'nCino | Object Info'!$A:$H,7,FALSE()),"(not found)")</f>
        <v>rskcsp_ds_facility_curated</v>
      </c>
      <c r="AA164" s="0" t="str">
        <f aca="false">D164</f>
        <v>CCS_Fixed_Rate_Margin__c</v>
      </c>
      <c r="AB164" s="51" t="str">
        <f aca="false">H164</f>
        <v>n/a</v>
      </c>
      <c r="AC164" s="51" t="str">
        <f aca="false">I164</f>
        <v>yes</v>
      </c>
      <c r="AD164" s="60" t="str">
        <f aca="false">V164</f>
        <v>NUMERIC</v>
      </c>
      <c r="AE164" s="51" t="str">
        <f aca="false">W164</f>
        <v>n/a</v>
      </c>
      <c r="AF164" s="51" t="n">
        <f aca="false">X164</f>
        <v>18</v>
      </c>
      <c r="AG164" s="51" t="n">
        <f aca="false">Y164</f>
        <v>2</v>
      </c>
      <c r="AH164" s="0" t="str">
        <f aca="false">IFERROR(VLOOKUP('nCino | Field Mappings'!$A164,'nCino | Object Info'!$A:$H,8,FALSE()),"(not found)")</f>
        <v>facility</v>
      </c>
      <c r="AI164" s="0" t="str">
        <f aca="false">IF(D164="","",IF(D164="CCS_Step_Frequency__c",SUBSTITUTE(LOWER(D164),"__c",""),_xlfn.IFNA(SUBSTITUTE(SUBSTITUTE(SUBSTITUTE(SUBSTITUTE(D164,"LLC_BI__",""),"CCS_",""),"__c",""),"cm_",""),D164)))</f>
        <v>Fixed_Rate_Margin</v>
      </c>
      <c r="AJ164" s="51" t="str">
        <f aca="false">H164</f>
        <v>n/a</v>
      </c>
      <c r="AK164" s="51" t="str">
        <f aca="false">AC164</f>
        <v>yes</v>
      </c>
      <c r="AL164" s="60" t="str">
        <f aca="false">V164</f>
        <v>NUMERIC</v>
      </c>
      <c r="AM164" s="51" t="str">
        <f aca="false">W164</f>
        <v>n/a</v>
      </c>
      <c r="AN164" s="51" t="n">
        <f aca="false">X164</f>
        <v>18</v>
      </c>
      <c r="AO164" s="51" t="n">
        <f aca="false">Y164</f>
        <v>2</v>
      </c>
      <c r="AP164" s="51" t="str">
        <f aca="false">IF(AL164="ARRAY", "CHECK MAX ELEMENTS", "n/a")</f>
        <v>n/a</v>
      </c>
    </row>
    <row r="165" customFormat="false" ht="14.25" hidden="false" customHeight="false" outlineLevel="0" collapsed="false">
      <c r="A165" s="61" t="s">
        <v>49</v>
      </c>
      <c r="B165" s="61" t="s">
        <v>374</v>
      </c>
      <c r="C165" s="61" t="s">
        <v>556</v>
      </c>
      <c r="D165" s="61" t="s">
        <v>557</v>
      </c>
      <c r="E165" s="61" t="s">
        <v>558</v>
      </c>
      <c r="F165" s="60" t="str">
        <f aca="false">IF(OR(ISERROR(VLOOKUP($C165,'DMW | F&amp;L Fields'!$L:$M, 1, FALSE())),IFERROR(INDEX('DMW | F&amp;L Fields'!$C:$C,MATCH($C165,'DMW | F&amp;L Fields'!$L:$L, 0)), "Y") ="Y"),"No", "Yes")</f>
        <v>Yes</v>
      </c>
      <c r="G165" s="61" t="str">
        <f aca="false">IFERROR(VLOOKUP($C165,'DMW | F&amp;L Fields'!$L:$M, 2, FALSE()),"(not found)")</f>
        <v>The fixed rate period of a pricing option.</v>
      </c>
      <c r="H165" s="60" t="str">
        <f aca="false">IF(J165="Id", "Primary", IF(LEFT(J165, 9) ="reference", "Foreign", "n/a"))</f>
        <v>n/a</v>
      </c>
      <c r="I165" s="74" t="s">
        <v>97</v>
      </c>
      <c r="J165" s="61" t="s">
        <v>98</v>
      </c>
      <c r="K165" s="60" t="n">
        <v>0</v>
      </c>
      <c r="L165" s="60" t="n">
        <v>18</v>
      </c>
      <c r="M165" s="60" t="n">
        <v>0</v>
      </c>
      <c r="N165" s="60" t="str">
        <f aca="false">_xlfn.CONCAT(J165,"|",K165,"|",L165,"|",M165)</f>
        <v>double|0|18|0</v>
      </c>
      <c r="O165" s="0" t="str">
        <f aca="false">IFERROR(VLOOKUP('nCino | Field Mappings'!$A165,'nCino | Object Info'!$A:$H,5,FALSE()),"(not found)")</f>
        <v>rskcsp_ds_facility</v>
      </c>
      <c r="P165" s="0" t="str">
        <f aca="false">D165</f>
        <v>CCS_Fixed_Rate_Period_Months__c</v>
      </c>
      <c r="Q165" s="51" t="n">
        <f aca="false">IFERROR(VLOOKUP($N165,'nCino | BigQuery Type Lookup'!$A:$F,2,FALSE()),"(not found)")</f>
        <v>18</v>
      </c>
      <c r="R165" s="0" t="str">
        <f aca="false">IFERROR(VLOOKUP('nCino | Field Mappings'!$A165,'nCino | Object Info'!$A:$H,6,FALSE()),"(not found)")</f>
        <v>rskcsp_ds_facility_staging</v>
      </c>
      <c r="S165" s="0" t="str">
        <f aca="false">D165</f>
        <v>CCS_Fixed_Rate_Period_Months__c</v>
      </c>
      <c r="T165" s="51" t="str">
        <f aca="false">H165</f>
        <v>n/a</v>
      </c>
      <c r="U165" s="51" t="str">
        <f aca="false">IF($T165="Primary", "yes", "no")</f>
        <v>no</v>
      </c>
      <c r="V165" s="60" t="str">
        <f aca="false">IFERROR(VLOOKUP($N165,'nCino | BigQuery Type Lookup'!$A:$F,3,FALSE()),"(not found)")</f>
        <v>INT64</v>
      </c>
      <c r="W165" s="51" t="str">
        <f aca="false">IFERROR(VLOOKUP($N165,'nCino | BigQuery Type Lookup'!$A:$F,4,FALSE()),"(not found)")</f>
        <v>n/a</v>
      </c>
      <c r="X165" s="51" t="str">
        <f aca="false">IFERROR(VLOOKUP($N165,'nCino | BigQuery Type Lookup'!$A:$F,5,FALSE()),"(not found)")</f>
        <v>n/a</v>
      </c>
      <c r="Y165" s="51" t="str">
        <f aca="false">IFERROR(VLOOKUP($N165,'nCino | BigQuery Type Lookup'!$A:$F,6,FALSE()),"(not found)")</f>
        <v>n/a</v>
      </c>
      <c r="Z165" s="0" t="str">
        <f aca="false">IFERROR(VLOOKUP('nCino | Field Mappings'!$A165,'nCino | Object Info'!$A:$H,7,FALSE()),"(not found)")</f>
        <v>rskcsp_ds_facility_curated</v>
      </c>
      <c r="AA165" s="0" t="str">
        <f aca="false">D165</f>
        <v>CCS_Fixed_Rate_Period_Months__c</v>
      </c>
      <c r="AB165" s="51" t="str">
        <f aca="false">H165</f>
        <v>n/a</v>
      </c>
      <c r="AC165" s="51" t="str">
        <f aca="false">I165</f>
        <v>yes</v>
      </c>
      <c r="AD165" s="60" t="str">
        <f aca="false">V165</f>
        <v>INT64</v>
      </c>
      <c r="AE165" s="51" t="str">
        <f aca="false">W165</f>
        <v>n/a</v>
      </c>
      <c r="AF165" s="51" t="str">
        <f aca="false">X165</f>
        <v>n/a</v>
      </c>
      <c r="AG165" s="51" t="str">
        <f aca="false">Y165</f>
        <v>n/a</v>
      </c>
      <c r="AH165" s="0" t="str">
        <f aca="false">IFERROR(VLOOKUP('nCino | Field Mappings'!$A165,'nCino | Object Info'!$A:$H,8,FALSE()),"(not found)")</f>
        <v>facility</v>
      </c>
      <c r="AI165" s="0" t="str">
        <f aca="false">IF(D165="","",IF(D165="CCS_Step_Frequency__c",SUBSTITUTE(LOWER(D165),"__c",""),_xlfn.IFNA(SUBSTITUTE(SUBSTITUTE(SUBSTITUTE(SUBSTITUTE(D165,"LLC_BI__",""),"CCS_",""),"__c",""),"cm_",""),D165)))</f>
        <v>Fixed_Rate_Period_Months</v>
      </c>
      <c r="AJ165" s="51" t="str">
        <f aca="false">H165</f>
        <v>n/a</v>
      </c>
      <c r="AK165" s="51" t="str">
        <f aca="false">AC165</f>
        <v>yes</v>
      </c>
      <c r="AL165" s="60" t="str">
        <f aca="false">V165</f>
        <v>INT64</v>
      </c>
      <c r="AM165" s="51" t="str">
        <f aca="false">W165</f>
        <v>n/a</v>
      </c>
      <c r="AN165" s="51" t="str">
        <f aca="false">X165</f>
        <v>n/a</v>
      </c>
      <c r="AO165" s="51" t="str">
        <f aca="false">Y165</f>
        <v>n/a</v>
      </c>
      <c r="AP165" s="51" t="str">
        <f aca="false">IF(AL165="ARRAY", "CHECK MAX ELEMENTS", "n/a")</f>
        <v>n/a</v>
      </c>
    </row>
    <row r="166" customFormat="false" ht="14.25" hidden="false" customHeight="false" outlineLevel="0" collapsed="false">
      <c r="A166" s="61" t="s">
        <v>49</v>
      </c>
      <c r="B166" s="61" t="s">
        <v>374</v>
      </c>
      <c r="C166" s="61" t="s">
        <v>559</v>
      </c>
      <c r="D166" s="61" t="s">
        <v>560</v>
      </c>
      <c r="E166" s="61" t="s">
        <v>558</v>
      </c>
      <c r="F166" s="60" t="str">
        <f aca="false">IF(OR(ISERROR(VLOOKUP($C166,'DMW | F&amp;L Fields'!$L:$M, 1, FALSE())),IFERROR(INDEX('DMW | F&amp;L Fields'!$C:$C,MATCH($C166,'DMW | F&amp;L Fields'!$L:$L, 0)), "Y") ="Y"),"No", "Yes")</f>
        <v>Yes</v>
      </c>
      <c r="G166" s="61" t="str">
        <f aca="false">IFERROR(VLOOKUP($C166,'DMW | F&amp;L Fields'!$L:$M, 2, FALSE()),"(not found)")</f>
        <v>CCTUC:3511 The fixed rate period of a pricing option for a Split.</v>
      </c>
      <c r="H166" s="60" t="str">
        <f aca="false">IF(J166="Id", "Primary", IF(LEFT(J166, 9) ="reference", "Foreign", "n/a"))</f>
        <v>n/a</v>
      </c>
      <c r="I166" s="74" t="s">
        <v>97</v>
      </c>
      <c r="J166" s="61" t="s">
        <v>98</v>
      </c>
      <c r="K166" s="60" t="n">
        <v>0</v>
      </c>
      <c r="L166" s="60" t="n">
        <v>18</v>
      </c>
      <c r="M166" s="60" t="n">
        <v>0</v>
      </c>
      <c r="N166" s="60" t="str">
        <f aca="false">_xlfn.CONCAT(J166,"|",K166,"|",L166,"|",M166)</f>
        <v>double|0|18|0</v>
      </c>
      <c r="O166" s="0" t="str">
        <f aca="false">IFERROR(VLOOKUP('nCino | Field Mappings'!$A166,'nCino | Object Info'!$A:$H,5,FALSE()),"(not found)")</f>
        <v>rskcsp_ds_facility</v>
      </c>
      <c r="P166" s="0" t="str">
        <f aca="false">D166</f>
        <v>CCS_Fixed_Rate_Period_Months_split__c</v>
      </c>
      <c r="Q166" s="51" t="n">
        <f aca="false">IFERROR(VLOOKUP($N166,'nCino | BigQuery Type Lookup'!$A:$F,2,FALSE()),"(not found)")</f>
        <v>18</v>
      </c>
      <c r="R166" s="0" t="str">
        <f aca="false">IFERROR(VLOOKUP('nCino | Field Mappings'!$A166,'nCino | Object Info'!$A:$H,6,FALSE()),"(not found)")</f>
        <v>rskcsp_ds_facility_staging</v>
      </c>
      <c r="S166" s="0" t="str">
        <f aca="false">D166</f>
        <v>CCS_Fixed_Rate_Period_Months_split__c</v>
      </c>
      <c r="T166" s="51" t="str">
        <f aca="false">H166</f>
        <v>n/a</v>
      </c>
      <c r="U166" s="51" t="str">
        <f aca="false">IF($T166="Primary", "yes", "no")</f>
        <v>no</v>
      </c>
      <c r="V166" s="60" t="str">
        <f aca="false">IFERROR(VLOOKUP($N166,'nCino | BigQuery Type Lookup'!$A:$F,3,FALSE()),"(not found)")</f>
        <v>INT64</v>
      </c>
      <c r="W166" s="51" t="str">
        <f aca="false">IFERROR(VLOOKUP($N166,'nCino | BigQuery Type Lookup'!$A:$F,4,FALSE()),"(not found)")</f>
        <v>n/a</v>
      </c>
      <c r="X166" s="51" t="str">
        <f aca="false">IFERROR(VLOOKUP($N166,'nCino | BigQuery Type Lookup'!$A:$F,5,FALSE()),"(not found)")</f>
        <v>n/a</v>
      </c>
      <c r="Y166" s="51" t="str">
        <f aca="false">IFERROR(VLOOKUP($N166,'nCino | BigQuery Type Lookup'!$A:$F,6,FALSE()),"(not found)")</f>
        <v>n/a</v>
      </c>
      <c r="Z166" s="0" t="str">
        <f aca="false">IFERROR(VLOOKUP('nCino | Field Mappings'!$A166,'nCino | Object Info'!$A:$H,7,FALSE()),"(not found)")</f>
        <v>rskcsp_ds_facility_curated</v>
      </c>
      <c r="AA166" s="0" t="str">
        <f aca="false">D166</f>
        <v>CCS_Fixed_Rate_Period_Months_split__c</v>
      </c>
      <c r="AB166" s="51" t="str">
        <f aca="false">H166</f>
        <v>n/a</v>
      </c>
      <c r="AC166" s="51" t="str">
        <f aca="false">I166</f>
        <v>yes</v>
      </c>
      <c r="AD166" s="60" t="str">
        <f aca="false">V166</f>
        <v>INT64</v>
      </c>
      <c r="AE166" s="51" t="str">
        <f aca="false">W166</f>
        <v>n/a</v>
      </c>
      <c r="AF166" s="51" t="str">
        <f aca="false">X166</f>
        <v>n/a</v>
      </c>
      <c r="AG166" s="51" t="str">
        <f aca="false">Y166</f>
        <v>n/a</v>
      </c>
      <c r="AH166" s="0" t="str">
        <f aca="false">IFERROR(VLOOKUP('nCino | Field Mappings'!$A166,'nCino | Object Info'!$A:$H,8,FALSE()),"(not found)")</f>
        <v>facility</v>
      </c>
      <c r="AI166" s="0" t="str">
        <f aca="false">IF(D166="","",IF(D166="CCS_Step_Frequency__c",SUBSTITUTE(LOWER(D166),"__c",""),_xlfn.IFNA(SUBSTITUTE(SUBSTITUTE(SUBSTITUTE(SUBSTITUTE(D166,"LLC_BI__",""),"CCS_",""),"__c",""),"cm_",""),D166)))</f>
        <v>Fixed_Rate_Period_Months_split</v>
      </c>
      <c r="AJ166" s="51" t="str">
        <f aca="false">H166</f>
        <v>n/a</v>
      </c>
      <c r="AK166" s="51" t="str">
        <f aca="false">AC166</f>
        <v>yes</v>
      </c>
      <c r="AL166" s="60" t="str">
        <f aca="false">V166</f>
        <v>INT64</v>
      </c>
      <c r="AM166" s="51" t="str">
        <f aca="false">W166</f>
        <v>n/a</v>
      </c>
      <c r="AN166" s="51" t="str">
        <f aca="false">X166</f>
        <v>n/a</v>
      </c>
      <c r="AO166" s="51" t="str">
        <f aca="false">Y166</f>
        <v>n/a</v>
      </c>
      <c r="AP166" s="51" t="str">
        <f aca="false">IF(AL166="ARRAY", "CHECK MAX ELEMENTS", "n/a")</f>
        <v>n/a</v>
      </c>
    </row>
    <row r="167" customFormat="false" ht="14.25" hidden="false" customHeight="false" outlineLevel="0" collapsed="false">
      <c r="A167" s="61" t="s">
        <v>49</v>
      </c>
      <c r="B167" s="61" t="s">
        <v>374</v>
      </c>
      <c r="C167" s="61" t="s">
        <v>561</v>
      </c>
      <c r="D167" s="61" t="s">
        <v>562</v>
      </c>
      <c r="E167" s="61" t="s">
        <v>563</v>
      </c>
      <c r="F167" s="60" t="str">
        <f aca="false">IF(OR(ISERROR(VLOOKUP($C167,'DMW | F&amp;L Fields'!$L:$M, 1, FALSE())),IFERROR(INDEX('DMW | F&amp;L Fields'!$C:$C,MATCH($C167,'DMW | F&amp;L Fields'!$L:$L, 0)), "Y") ="Y"),"No", "Yes")</f>
        <v>Yes</v>
      </c>
      <c r="G167" s="61" t="str">
        <f aca="false">IFERROR(VLOOKUP($C167,'DMW | F&amp;L Fields'!$L:$M, 2, FALSE()),"(not found)")</f>
        <v>This field indicates whether the form factor of the card is plastic, lodge, embedded or virtual.</v>
      </c>
      <c r="H167" s="60" t="str">
        <f aca="false">IF(J167="Id", "Primary", IF(LEFT(J167, 9) ="reference", "Foreign", "n/a"))</f>
        <v>n/a</v>
      </c>
      <c r="I167" s="74" t="s">
        <v>97</v>
      </c>
      <c r="J167" s="61" t="s">
        <v>119</v>
      </c>
      <c r="K167" s="60" t="n">
        <v>255</v>
      </c>
      <c r="L167" s="60" t="n">
        <v>0</v>
      </c>
      <c r="M167" s="60" t="n">
        <v>0</v>
      </c>
      <c r="N167" s="60" t="str">
        <f aca="false">_xlfn.CONCAT(J167,"|",K167,"|",L167,"|",M167)</f>
        <v>picklist|255|0|0</v>
      </c>
      <c r="O167" s="0" t="str">
        <f aca="false">IFERROR(VLOOKUP('nCino | Field Mappings'!$A167,'nCino | Object Info'!$A:$H,5,FALSE()),"(not found)")</f>
        <v>rskcsp_ds_facility</v>
      </c>
      <c r="P167" s="0" t="str">
        <f aca="false">D167</f>
        <v>CCS_FormFactor__c</v>
      </c>
      <c r="Q167" s="51" t="n">
        <f aca="false">IFERROR(VLOOKUP($N167,'nCino | BigQuery Type Lookup'!$A:$F,2,FALSE()),"(not found)")</f>
        <v>255</v>
      </c>
      <c r="R167" s="0" t="str">
        <f aca="false">IFERROR(VLOOKUP('nCino | Field Mappings'!$A167,'nCino | Object Info'!$A:$H,6,FALSE()),"(not found)")</f>
        <v>rskcsp_ds_facility_staging</v>
      </c>
      <c r="S167" s="0" t="str">
        <f aca="false">D167</f>
        <v>CCS_FormFactor__c</v>
      </c>
      <c r="T167" s="51" t="str">
        <f aca="false">H167</f>
        <v>n/a</v>
      </c>
      <c r="U167" s="51" t="str">
        <f aca="false">IF($T167="Primary", "yes", "no")</f>
        <v>no</v>
      </c>
      <c r="V167" s="60" t="str">
        <f aca="false">IFERROR(VLOOKUP($N167,'nCino | BigQuery Type Lookup'!$A:$F,3,FALSE()),"(not found)")</f>
        <v>STRING</v>
      </c>
      <c r="W167" s="51" t="n">
        <f aca="false">IFERROR(VLOOKUP($N167,'nCino | BigQuery Type Lookup'!$A:$F,4,FALSE()),"(not found)")</f>
        <v>255</v>
      </c>
      <c r="X167" s="51" t="str">
        <f aca="false">IFERROR(VLOOKUP($N167,'nCino | BigQuery Type Lookup'!$A:$F,5,FALSE()),"(not found)")</f>
        <v>n/a</v>
      </c>
      <c r="Y167" s="51" t="str">
        <f aca="false">IFERROR(VLOOKUP($N167,'nCino | BigQuery Type Lookup'!$A:$F,6,FALSE()),"(not found)")</f>
        <v>n/a</v>
      </c>
      <c r="Z167" s="0" t="str">
        <f aca="false">IFERROR(VLOOKUP('nCino | Field Mappings'!$A167,'nCino | Object Info'!$A:$H,7,FALSE()),"(not found)")</f>
        <v>rskcsp_ds_facility_curated</v>
      </c>
      <c r="AA167" s="0" t="str">
        <f aca="false">D167</f>
        <v>CCS_FormFactor__c</v>
      </c>
      <c r="AB167" s="51" t="str">
        <f aca="false">H167</f>
        <v>n/a</v>
      </c>
      <c r="AC167" s="51" t="str">
        <f aca="false">I167</f>
        <v>yes</v>
      </c>
      <c r="AD167" s="60" t="str">
        <f aca="false">V167</f>
        <v>STRING</v>
      </c>
      <c r="AE167" s="51" t="n">
        <f aca="false">W167</f>
        <v>255</v>
      </c>
      <c r="AF167" s="51" t="str">
        <f aca="false">X167</f>
        <v>n/a</v>
      </c>
      <c r="AG167" s="51" t="str">
        <f aca="false">Y167</f>
        <v>n/a</v>
      </c>
      <c r="AH167" s="0" t="str">
        <f aca="false">IFERROR(VLOOKUP('nCino | Field Mappings'!$A167,'nCino | Object Info'!$A:$H,8,FALSE()),"(not found)")</f>
        <v>facility</v>
      </c>
      <c r="AI167" s="0" t="str">
        <f aca="false">IF(D167="","",IF(D167="CCS_Step_Frequency__c",SUBSTITUTE(LOWER(D167),"__c",""),_xlfn.IFNA(SUBSTITUTE(SUBSTITUTE(SUBSTITUTE(SUBSTITUTE(D167,"LLC_BI__",""),"CCS_",""),"__c",""),"cm_",""),D167)))</f>
        <v>FormFactor</v>
      </c>
      <c r="AJ167" s="51" t="str">
        <f aca="false">H167</f>
        <v>n/a</v>
      </c>
      <c r="AK167" s="51" t="str">
        <f aca="false">AC167</f>
        <v>yes</v>
      </c>
      <c r="AL167" s="60" t="str">
        <f aca="false">V167</f>
        <v>STRING</v>
      </c>
      <c r="AM167" s="51" t="n">
        <f aca="false">W167</f>
        <v>255</v>
      </c>
      <c r="AN167" s="51" t="str">
        <f aca="false">X167</f>
        <v>n/a</v>
      </c>
      <c r="AO167" s="51" t="str">
        <f aca="false">Y167</f>
        <v>n/a</v>
      </c>
      <c r="AP167" s="51" t="str">
        <f aca="false">IF(AL167="ARRAY", "CHECK MAX ELEMENTS", "n/a")</f>
        <v>n/a</v>
      </c>
    </row>
    <row r="168" customFormat="false" ht="14.25" hidden="false" customHeight="false" outlineLevel="0" collapsed="false">
      <c r="A168" s="61" t="s">
        <v>49</v>
      </c>
      <c r="B168" s="61" t="s">
        <v>374</v>
      </c>
      <c r="C168" s="61" t="s">
        <v>564</v>
      </c>
      <c r="D168" s="61" t="s">
        <v>565</v>
      </c>
      <c r="E168" s="61" t="s">
        <v>566</v>
      </c>
      <c r="F168" s="60" t="str">
        <f aca="false">IF(OR(ISERROR(VLOOKUP($C168,'DMW | F&amp;L Fields'!$L:$M, 1, FALSE())),IFERROR(INDEX('DMW | F&amp;L Fields'!$C:$C,MATCH($C168,'DMW | F&amp;L Fields'!$L:$L, 0)), "Y") ="Y"),"No", "Yes")</f>
        <v>Yes</v>
      </c>
      <c r="G168" s="61" t="str">
        <f aca="false">IFERROR(VLOOKUP($C168,'DMW | F&amp;L Fields'!$L:$M, 2, FALSE()),"(not found)")</f>
        <v>This field captures the frequency applicable to an Ancillary Limit. </v>
      </c>
      <c r="H168" s="60" t="str">
        <f aca="false">IF(J168="Id", "Primary", IF(LEFT(J168, 9) ="reference", "Foreign", "n/a"))</f>
        <v>n/a</v>
      </c>
      <c r="I168" s="74" t="s">
        <v>97</v>
      </c>
      <c r="J168" s="61" t="s">
        <v>119</v>
      </c>
      <c r="K168" s="60" t="n">
        <v>255</v>
      </c>
      <c r="L168" s="60" t="n">
        <v>0</v>
      </c>
      <c r="M168" s="60" t="n">
        <v>0</v>
      </c>
      <c r="N168" s="60" t="str">
        <f aca="false">_xlfn.CONCAT(J168,"|",K168,"|",L168,"|",M168)</f>
        <v>picklist|255|0|0</v>
      </c>
      <c r="O168" s="0" t="str">
        <f aca="false">IFERROR(VLOOKUP('nCino | Field Mappings'!$A168,'nCino | Object Info'!$A:$H,5,FALSE()),"(not found)")</f>
        <v>rskcsp_ds_facility</v>
      </c>
      <c r="P168" s="0" t="str">
        <f aca="false">D168</f>
        <v>CCS_Frequency__c</v>
      </c>
      <c r="Q168" s="51" t="n">
        <f aca="false">IFERROR(VLOOKUP($N168,'nCino | BigQuery Type Lookup'!$A:$F,2,FALSE()),"(not found)")</f>
        <v>255</v>
      </c>
      <c r="R168" s="0" t="str">
        <f aca="false">IFERROR(VLOOKUP('nCino | Field Mappings'!$A168,'nCino | Object Info'!$A:$H,6,FALSE()),"(not found)")</f>
        <v>rskcsp_ds_facility_staging</v>
      </c>
      <c r="S168" s="0" t="str">
        <f aca="false">D168</f>
        <v>CCS_Frequency__c</v>
      </c>
      <c r="T168" s="51" t="str">
        <f aca="false">H168</f>
        <v>n/a</v>
      </c>
      <c r="U168" s="51" t="str">
        <f aca="false">IF($T168="Primary", "yes", "no")</f>
        <v>no</v>
      </c>
      <c r="V168" s="60" t="str">
        <f aca="false">IFERROR(VLOOKUP($N168,'nCino | BigQuery Type Lookup'!$A:$F,3,FALSE()),"(not found)")</f>
        <v>STRING</v>
      </c>
      <c r="W168" s="51" t="n">
        <f aca="false">IFERROR(VLOOKUP($N168,'nCino | BigQuery Type Lookup'!$A:$F,4,FALSE()),"(not found)")</f>
        <v>255</v>
      </c>
      <c r="X168" s="51" t="str">
        <f aca="false">IFERROR(VLOOKUP($N168,'nCino | BigQuery Type Lookup'!$A:$F,5,FALSE()),"(not found)")</f>
        <v>n/a</v>
      </c>
      <c r="Y168" s="51" t="str">
        <f aca="false">IFERROR(VLOOKUP($N168,'nCino | BigQuery Type Lookup'!$A:$F,6,FALSE()),"(not found)")</f>
        <v>n/a</v>
      </c>
      <c r="Z168" s="0" t="str">
        <f aca="false">IFERROR(VLOOKUP('nCino | Field Mappings'!$A168,'nCino | Object Info'!$A:$H,7,FALSE()),"(not found)")</f>
        <v>rskcsp_ds_facility_curated</v>
      </c>
      <c r="AA168" s="0" t="str">
        <f aca="false">D168</f>
        <v>CCS_Frequency__c</v>
      </c>
      <c r="AB168" s="51" t="str">
        <f aca="false">H168</f>
        <v>n/a</v>
      </c>
      <c r="AC168" s="51" t="str">
        <f aca="false">I168</f>
        <v>yes</v>
      </c>
      <c r="AD168" s="60" t="str">
        <f aca="false">V168</f>
        <v>STRING</v>
      </c>
      <c r="AE168" s="51" t="n">
        <f aca="false">W168</f>
        <v>255</v>
      </c>
      <c r="AF168" s="51" t="str">
        <f aca="false">X168</f>
        <v>n/a</v>
      </c>
      <c r="AG168" s="51" t="str">
        <f aca="false">Y168</f>
        <v>n/a</v>
      </c>
      <c r="AH168" s="0" t="str">
        <f aca="false">IFERROR(VLOOKUP('nCino | Field Mappings'!$A168,'nCino | Object Info'!$A:$H,8,FALSE()),"(not found)")</f>
        <v>facility</v>
      </c>
      <c r="AI168" s="0" t="str">
        <f aca="false">IF(D168="","",IF(D168="CCS_Step_Frequency__c",SUBSTITUTE(LOWER(D168),"__c",""),_xlfn.IFNA(SUBSTITUTE(SUBSTITUTE(SUBSTITUTE(SUBSTITUTE(D168,"LLC_BI__",""),"CCS_",""),"__c",""),"cm_",""),D168)))</f>
        <v>Frequency</v>
      </c>
      <c r="AJ168" s="51" t="str">
        <f aca="false">H168</f>
        <v>n/a</v>
      </c>
      <c r="AK168" s="51" t="str">
        <f aca="false">AC168</f>
        <v>yes</v>
      </c>
      <c r="AL168" s="60" t="str">
        <f aca="false">V168</f>
        <v>STRING</v>
      </c>
      <c r="AM168" s="51" t="n">
        <f aca="false">W168</f>
        <v>255</v>
      </c>
      <c r="AN168" s="51" t="str">
        <f aca="false">X168</f>
        <v>n/a</v>
      </c>
      <c r="AO168" s="51" t="str">
        <f aca="false">Y168</f>
        <v>n/a</v>
      </c>
      <c r="AP168" s="51" t="str">
        <f aca="false">IF(AL168="ARRAY", "CHECK MAX ELEMENTS", "n/a")</f>
        <v>n/a</v>
      </c>
    </row>
    <row r="169" customFormat="false" ht="14.25" hidden="false" customHeight="false" outlineLevel="0" collapsed="false">
      <c r="A169" s="61" t="s">
        <v>49</v>
      </c>
      <c r="B169" s="61" t="s">
        <v>374</v>
      </c>
      <c r="C169" s="61" t="s">
        <v>567</v>
      </c>
      <c r="D169" s="61" t="s">
        <v>568</v>
      </c>
      <c r="E169" s="61" t="s">
        <v>569</v>
      </c>
      <c r="F169" s="60" t="str">
        <f aca="false">IF(OR(ISERROR(VLOOKUP($C169,'DMW | F&amp;L Fields'!$L:$M, 1, FALSE())),IFERROR(INDEX('DMW | F&amp;L Fields'!$C:$C,MATCH($C169,'DMW | F&amp;L Fields'!$L:$L, 0)), "Y") ="Y"),"No", "Yes")</f>
        <v>Yes</v>
      </c>
      <c r="G169" s="61" t="str">
        <f aca="false">IFERROR(VLOOKUP($C169,'DMW | F&amp;L Fields'!$L:$M, 2, FALSE()),"(not found)")</f>
        <v>Classification of whether the Facility is 'Front-Book' or 'Back-Book', depending on Product.</v>
      </c>
      <c r="H169" s="60" t="str">
        <f aca="false">IF(J169="Id", "Primary", IF(LEFT(J169, 9) ="reference", "Foreign", "n/a"))</f>
        <v>n/a</v>
      </c>
      <c r="I169" s="74" t="s">
        <v>97</v>
      </c>
      <c r="J169" s="61" t="s">
        <v>115</v>
      </c>
      <c r="K169" s="60" t="n">
        <v>1300</v>
      </c>
      <c r="L169" s="60" t="n">
        <v>0</v>
      </c>
      <c r="M169" s="60" t="n">
        <v>0</v>
      </c>
      <c r="N169" s="60" t="str">
        <f aca="false">_xlfn.CONCAT(J169,"|",K169,"|",L169,"|",M169)</f>
        <v>string|1300|0|0</v>
      </c>
      <c r="O169" s="0" t="str">
        <f aca="false">IFERROR(VLOOKUP('nCino | Field Mappings'!$A169,'nCino | Object Info'!$A:$H,5,FALSE()),"(not found)")</f>
        <v>rskcsp_ds_facility</v>
      </c>
      <c r="P169" s="0" t="str">
        <f aca="false">D169</f>
        <v>CCS_Front_Book_Back_Book__c</v>
      </c>
      <c r="Q169" s="51" t="n">
        <f aca="false">IFERROR(VLOOKUP($N169,'nCino | BigQuery Type Lookup'!$A:$F,2,FALSE()),"(not found)")</f>
        <v>1300</v>
      </c>
      <c r="R169" s="0" t="str">
        <f aca="false">IFERROR(VLOOKUP('nCino | Field Mappings'!$A169,'nCino | Object Info'!$A:$H,6,FALSE()),"(not found)")</f>
        <v>rskcsp_ds_facility_staging</v>
      </c>
      <c r="S169" s="0" t="str">
        <f aca="false">D169</f>
        <v>CCS_Front_Book_Back_Book__c</v>
      </c>
      <c r="T169" s="51" t="str">
        <f aca="false">H169</f>
        <v>n/a</v>
      </c>
      <c r="U169" s="51" t="str">
        <f aca="false">IF($T169="Primary", "yes", "no")</f>
        <v>no</v>
      </c>
      <c r="V169" s="60" t="str">
        <f aca="false">IFERROR(VLOOKUP($N169,'nCino | BigQuery Type Lookup'!$A:$F,3,FALSE()),"(not found)")</f>
        <v>STRING</v>
      </c>
      <c r="W169" s="51" t="n">
        <f aca="false">IFERROR(VLOOKUP($N169,'nCino | BigQuery Type Lookup'!$A:$F,4,FALSE()),"(not found)")</f>
        <v>1300</v>
      </c>
      <c r="X169" s="51" t="str">
        <f aca="false">IFERROR(VLOOKUP($N169,'nCino | BigQuery Type Lookup'!$A:$F,5,FALSE()),"(not found)")</f>
        <v>n/a</v>
      </c>
      <c r="Y169" s="51" t="str">
        <f aca="false">IFERROR(VLOOKUP($N169,'nCino | BigQuery Type Lookup'!$A:$F,6,FALSE()),"(not found)")</f>
        <v>n/a</v>
      </c>
      <c r="Z169" s="0" t="str">
        <f aca="false">IFERROR(VLOOKUP('nCino | Field Mappings'!$A169,'nCino | Object Info'!$A:$H,7,FALSE()),"(not found)")</f>
        <v>rskcsp_ds_facility_curated</v>
      </c>
      <c r="AA169" s="0" t="str">
        <f aca="false">D169</f>
        <v>CCS_Front_Book_Back_Book__c</v>
      </c>
      <c r="AB169" s="51" t="str">
        <f aca="false">H169</f>
        <v>n/a</v>
      </c>
      <c r="AC169" s="51" t="str">
        <f aca="false">I169</f>
        <v>yes</v>
      </c>
      <c r="AD169" s="60" t="str">
        <f aca="false">V169</f>
        <v>STRING</v>
      </c>
      <c r="AE169" s="51" t="n">
        <f aca="false">W169</f>
        <v>1300</v>
      </c>
      <c r="AF169" s="51" t="str">
        <f aca="false">X169</f>
        <v>n/a</v>
      </c>
      <c r="AG169" s="51" t="str">
        <f aca="false">Y169</f>
        <v>n/a</v>
      </c>
      <c r="AH169" s="0" t="str">
        <f aca="false">IFERROR(VLOOKUP('nCino | Field Mappings'!$A169,'nCino | Object Info'!$A:$H,8,FALSE()),"(not found)")</f>
        <v>facility</v>
      </c>
      <c r="AI169" s="0" t="str">
        <f aca="false">IF(D169="","",IF(D169="CCS_Step_Frequency__c",SUBSTITUTE(LOWER(D169),"__c",""),_xlfn.IFNA(SUBSTITUTE(SUBSTITUTE(SUBSTITUTE(SUBSTITUTE(D169,"LLC_BI__",""),"CCS_",""),"__c",""),"cm_",""),D169)))</f>
        <v>Front_Book_Back_Book</v>
      </c>
      <c r="AJ169" s="51" t="str">
        <f aca="false">H169</f>
        <v>n/a</v>
      </c>
      <c r="AK169" s="51" t="str">
        <f aca="false">AC169</f>
        <v>yes</v>
      </c>
      <c r="AL169" s="60" t="str">
        <f aca="false">V169</f>
        <v>STRING</v>
      </c>
      <c r="AM169" s="51" t="n">
        <f aca="false">W169</f>
        <v>1300</v>
      </c>
      <c r="AN169" s="51" t="str">
        <f aca="false">X169</f>
        <v>n/a</v>
      </c>
      <c r="AO169" s="51" t="str">
        <f aca="false">Y169</f>
        <v>n/a</v>
      </c>
      <c r="AP169" s="51" t="str">
        <f aca="false">IF(AL169="ARRAY", "CHECK MAX ELEMENTS", "n/a")</f>
        <v>n/a</v>
      </c>
    </row>
    <row r="170" customFormat="false" ht="14.25" hidden="false" customHeight="false" outlineLevel="0" collapsed="false">
      <c r="A170" s="61" t="s">
        <v>49</v>
      </c>
      <c r="B170" s="61" t="s">
        <v>374</v>
      </c>
      <c r="C170" s="61" t="s">
        <v>570</v>
      </c>
      <c r="D170" s="61" t="s">
        <v>571</v>
      </c>
      <c r="E170" s="61" t="s">
        <v>572</v>
      </c>
      <c r="F170" s="60" t="str">
        <f aca="false">IF(OR(ISERROR(VLOOKUP($C170,'DMW | F&amp;L Fields'!$L:$M, 1, FALSE())),IFERROR(INDEX('DMW | F&amp;L Fields'!$C:$C,MATCH($C170,'DMW | F&amp;L Fields'!$L:$L, 0)), "Y") ="Y"),"No", "Yes")</f>
        <v>Yes</v>
      </c>
      <c r="G170" s="61" t="str">
        <f aca="false">IFERROR(VLOOKUP($C170,'DMW | F&amp;L Fields'!$L:$M, 2, FALSE()),"(not found)")</f>
        <v>This field is used on Exposure within Relationship to help group Hard LBCM Limits into their respected tables.</v>
      </c>
      <c r="H170" s="60" t="str">
        <f aca="false">IF(J170="Id", "Primary", IF(LEFT(J170, 9) ="reference", "Foreign", "n/a"))</f>
        <v>n/a</v>
      </c>
      <c r="I170" s="74" t="s">
        <v>97</v>
      </c>
      <c r="J170" s="61" t="s">
        <v>128</v>
      </c>
      <c r="K170" s="60" t="n">
        <v>0</v>
      </c>
      <c r="L170" s="60" t="n">
        <v>18</v>
      </c>
      <c r="M170" s="60" t="n">
        <v>2</v>
      </c>
      <c r="N170" s="60" t="str">
        <f aca="false">_xlfn.CONCAT(J170,"|",K170,"|",L170,"|",M170)</f>
        <v>currency|0|18|2</v>
      </c>
      <c r="O170" s="0" t="str">
        <f aca="false">IFERROR(VLOOKUP('nCino | Field Mappings'!$A170,'nCino | Object Info'!$A:$H,5,FALSE()),"(not found)")</f>
        <v>rskcsp_ds_facility</v>
      </c>
      <c r="P170" s="0" t="str">
        <f aca="false">D170</f>
        <v>CCS_Hard_Bank_LCBM_Limits__c</v>
      </c>
      <c r="Q170" s="51" t="n">
        <f aca="false">IFERROR(VLOOKUP($N170,'nCino | BigQuery Type Lookup'!$A:$F,2,FALSE()),"(not found)")</f>
        <v>21</v>
      </c>
      <c r="R170" s="0" t="str">
        <f aca="false">IFERROR(VLOOKUP('nCino | Field Mappings'!$A170,'nCino | Object Info'!$A:$H,6,FALSE()),"(not found)")</f>
        <v>rskcsp_ds_facility_staging</v>
      </c>
      <c r="S170" s="0" t="str">
        <f aca="false">D170</f>
        <v>CCS_Hard_Bank_LCBM_Limits__c</v>
      </c>
      <c r="T170" s="51" t="str">
        <f aca="false">H170</f>
        <v>n/a</v>
      </c>
      <c r="U170" s="51" t="str">
        <f aca="false">IF($T170="Primary", "yes", "no")</f>
        <v>no</v>
      </c>
      <c r="V170" s="60" t="str">
        <f aca="false">IFERROR(VLOOKUP($N170,'nCino | BigQuery Type Lookup'!$A:$F,3,FALSE()),"(not found)")</f>
        <v>NUMERIC</v>
      </c>
      <c r="W170" s="51" t="str">
        <f aca="false">IFERROR(VLOOKUP($N170,'nCino | BigQuery Type Lookup'!$A:$F,4,FALSE()),"(not found)")</f>
        <v>n/a</v>
      </c>
      <c r="X170" s="51" t="n">
        <f aca="false">IFERROR(VLOOKUP($N170,'nCino | BigQuery Type Lookup'!$A:$F,5,FALSE()),"(not found)")</f>
        <v>18</v>
      </c>
      <c r="Y170" s="51" t="n">
        <f aca="false">IFERROR(VLOOKUP($N170,'nCino | BigQuery Type Lookup'!$A:$F,6,FALSE()),"(not found)")</f>
        <v>2</v>
      </c>
      <c r="Z170" s="0" t="str">
        <f aca="false">IFERROR(VLOOKUP('nCino | Field Mappings'!$A170,'nCino | Object Info'!$A:$H,7,FALSE()),"(not found)")</f>
        <v>rskcsp_ds_facility_curated</v>
      </c>
      <c r="AA170" s="0" t="str">
        <f aca="false">D170</f>
        <v>CCS_Hard_Bank_LCBM_Limits__c</v>
      </c>
      <c r="AB170" s="51" t="str">
        <f aca="false">H170</f>
        <v>n/a</v>
      </c>
      <c r="AC170" s="51" t="str">
        <f aca="false">I170</f>
        <v>yes</v>
      </c>
      <c r="AD170" s="60" t="str">
        <f aca="false">V170</f>
        <v>NUMERIC</v>
      </c>
      <c r="AE170" s="51" t="str">
        <f aca="false">W170</f>
        <v>n/a</v>
      </c>
      <c r="AF170" s="51" t="n">
        <f aca="false">X170</f>
        <v>18</v>
      </c>
      <c r="AG170" s="51" t="n">
        <f aca="false">Y170</f>
        <v>2</v>
      </c>
      <c r="AH170" s="0" t="str">
        <f aca="false">IFERROR(VLOOKUP('nCino | Field Mappings'!$A170,'nCino | Object Info'!$A:$H,8,FALSE()),"(not found)")</f>
        <v>facility</v>
      </c>
      <c r="AI170" s="0" t="str">
        <f aca="false">IF(D170="","",IF(D170="CCS_Step_Frequency__c",SUBSTITUTE(LOWER(D170),"__c",""),_xlfn.IFNA(SUBSTITUTE(SUBSTITUTE(SUBSTITUTE(SUBSTITUTE(D170,"LLC_BI__",""),"CCS_",""),"__c",""),"cm_",""),D170)))</f>
        <v>Hard_Bank_LCBM_Limits</v>
      </c>
      <c r="AJ170" s="51" t="str">
        <f aca="false">H170</f>
        <v>n/a</v>
      </c>
      <c r="AK170" s="51" t="str">
        <f aca="false">AC170</f>
        <v>yes</v>
      </c>
      <c r="AL170" s="60" t="str">
        <f aca="false">V170</f>
        <v>NUMERIC</v>
      </c>
      <c r="AM170" s="51" t="str">
        <f aca="false">W170</f>
        <v>n/a</v>
      </c>
      <c r="AN170" s="51" t="n">
        <f aca="false">X170</f>
        <v>18</v>
      </c>
      <c r="AO170" s="51" t="n">
        <f aca="false">Y170</f>
        <v>2</v>
      </c>
      <c r="AP170" s="51" t="str">
        <f aca="false">IF(AL170="ARRAY", "CHECK MAX ELEMENTS", "n/a")</f>
        <v>n/a</v>
      </c>
    </row>
    <row r="171" customFormat="false" ht="14.25" hidden="false" customHeight="false" outlineLevel="0" collapsed="false">
      <c r="A171" s="61" t="s">
        <v>49</v>
      </c>
      <c r="B171" s="61" t="s">
        <v>374</v>
      </c>
      <c r="C171" s="61" t="s">
        <v>573</v>
      </c>
      <c r="D171" s="61" t="s">
        <v>574</v>
      </c>
      <c r="E171" s="61" t="s">
        <v>575</v>
      </c>
      <c r="F171" s="60" t="str">
        <f aca="false">IF(OR(ISERROR(VLOOKUP($C171,'DMW | F&amp;L Fields'!$L:$M, 1, FALSE())),IFERROR(INDEX('DMW | F&amp;L Fields'!$C:$C,MATCH($C171,'DMW | F&amp;L Fields'!$L:$L, 0)), "Y") ="Y"),"No", "Yes")</f>
        <v>Yes</v>
      </c>
      <c r="G171" s="61" t="str">
        <f aca="false">IFERROR(VLOOKUP($C171,'DMW | F&amp;L Fields'!$L:$M, 2, FALSE()),"(not found)")</f>
        <v>This field is used on Exposure within Relationship to help group Hard Bank Limits into their respected tables.</v>
      </c>
      <c r="H171" s="60" t="str">
        <f aca="false">IF(J171="Id", "Primary", IF(LEFT(J171, 9) ="reference", "Foreign", "n/a"))</f>
        <v>n/a</v>
      </c>
      <c r="I171" s="74" t="s">
        <v>97</v>
      </c>
      <c r="J171" s="61" t="s">
        <v>128</v>
      </c>
      <c r="K171" s="60" t="n">
        <v>0</v>
      </c>
      <c r="L171" s="60" t="n">
        <v>18</v>
      </c>
      <c r="M171" s="60" t="n">
        <v>2</v>
      </c>
      <c r="N171" s="60" t="str">
        <f aca="false">_xlfn.CONCAT(J171,"|",K171,"|",L171,"|",M171)</f>
        <v>currency|0|18|2</v>
      </c>
      <c r="O171" s="0" t="str">
        <f aca="false">IFERROR(VLOOKUP('nCino | Field Mappings'!$A171,'nCino | Object Info'!$A:$H,5,FALSE()),"(not found)")</f>
        <v>rskcsp_ds_facility</v>
      </c>
      <c r="P171" s="0" t="str">
        <f aca="false">D171</f>
        <v>CCS_Hard_Bank_Limits__c</v>
      </c>
      <c r="Q171" s="51" t="n">
        <f aca="false">IFERROR(VLOOKUP($N171,'nCino | BigQuery Type Lookup'!$A:$F,2,FALSE()),"(not found)")</f>
        <v>21</v>
      </c>
      <c r="R171" s="0" t="str">
        <f aca="false">IFERROR(VLOOKUP('nCino | Field Mappings'!$A171,'nCino | Object Info'!$A:$H,6,FALSE()),"(not found)")</f>
        <v>rskcsp_ds_facility_staging</v>
      </c>
      <c r="S171" s="0" t="str">
        <f aca="false">D171</f>
        <v>CCS_Hard_Bank_Limits__c</v>
      </c>
      <c r="T171" s="51" t="str">
        <f aca="false">H171</f>
        <v>n/a</v>
      </c>
      <c r="U171" s="51" t="str">
        <f aca="false">IF($T171="Primary", "yes", "no")</f>
        <v>no</v>
      </c>
      <c r="V171" s="60" t="str">
        <f aca="false">IFERROR(VLOOKUP($N171,'nCino | BigQuery Type Lookup'!$A:$F,3,FALSE()),"(not found)")</f>
        <v>NUMERIC</v>
      </c>
      <c r="W171" s="51" t="str">
        <f aca="false">IFERROR(VLOOKUP($N171,'nCino | BigQuery Type Lookup'!$A:$F,4,FALSE()),"(not found)")</f>
        <v>n/a</v>
      </c>
      <c r="X171" s="51" t="n">
        <f aca="false">IFERROR(VLOOKUP($N171,'nCino | BigQuery Type Lookup'!$A:$F,5,FALSE()),"(not found)")</f>
        <v>18</v>
      </c>
      <c r="Y171" s="51" t="n">
        <f aca="false">IFERROR(VLOOKUP($N171,'nCino | BigQuery Type Lookup'!$A:$F,6,FALSE()),"(not found)")</f>
        <v>2</v>
      </c>
      <c r="Z171" s="0" t="str">
        <f aca="false">IFERROR(VLOOKUP('nCino | Field Mappings'!$A171,'nCino | Object Info'!$A:$H,7,FALSE()),"(not found)")</f>
        <v>rskcsp_ds_facility_curated</v>
      </c>
      <c r="AA171" s="0" t="str">
        <f aca="false">D171</f>
        <v>CCS_Hard_Bank_Limits__c</v>
      </c>
      <c r="AB171" s="51" t="str">
        <f aca="false">H171</f>
        <v>n/a</v>
      </c>
      <c r="AC171" s="51" t="str">
        <f aca="false">I171</f>
        <v>yes</v>
      </c>
      <c r="AD171" s="60" t="str">
        <f aca="false">V171</f>
        <v>NUMERIC</v>
      </c>
      <c r="AE171" s="51" t="str">
        <f aca="false">W171</f>
        <v>n/a</v>
      </c>
      <c r="AF171" s="51" t="n">
        <f aca="false">X171</f>
        <v>18</v>
      </c>
      <c r="AG171" s="51" t="n">
        <f aca="false">Y171</f>
        <v>2</v>
      </c>
      <c r="AH171" s="0" t="str">
        <f aca="false">IFERROR(VLOOKUP('nCino | Field Mappings'!$A171,'nCino | Object Info'!$A:$H,8,FALSE()),"(not found)")</f>
        <v>facility</v>
      </c>
      <c r="AI171" s="0" t="str">
        <f aca="false">IF(D171="","",IF(D171="CCS_Step_Frequency__c",SUBSTITUTE(LOWER(D171),"__c",""),_xlfn.IFNA(SUBSTITUTE(SUBSTITUTE(SUBSTITUTE(SUBSTITUTE(D171,"LLC_BI__",""),"CCS_",""),"__c",""),"cm_",""),D171)))</f>
        <v>Hard_Bank_Limits</v>
      </c>
      <c r="AJ171" s="51" t="str">
        <f aca="false">H171</f>
        <v>n/a</v>
      </c>
      <c r="AK171" s="51" t="str">
        <f aca="false">AC171</f>
        <v>yes</v>
      </c>
      <c r="AL171" s="60" t="str">
        <f aca="false">V171</f>
        <v>NUMERIC</v>
      </c>
      <c r="AM171" s="51" t="str">
        <f aca="false">W171</f>
        <v>n/a</v>
      </c>
      <c r="AN171" s="51" t="n">
        <f aca="false">X171</f>
        <v>18</v>
      </c>
      <c r="AO171" s="51" t="n">
        <f aca="false">Y171</f>
        <v>2</v>
      </c>
      <c r="AP171" s="51" t="str">
        <f aca="false">IF(AL171="ARRAY", "CHECK MAX ELEMENTS", "n/a")</f>
        <v>n/a</v>
      </c>
    </row>
    <row r="172" customFormat="false" ht="14.25" hidden="false" customHeight="false" outlineLevel="0" collapsed="false">
      <c r="A172" s="61" t="s">
        <v>49</v>
      </c>
      <c r="B172" s="61" t="s">
        <v>374</v>
      </c>
      <c r="C172" s="61" t="s">
        <v>576</v>
      </c>
      <c r="D172" s="61" t="s">
        <v>577</v>
      </c>
      <c r="E172" s="61" t="s">
        <v>578</v>
      </c>
      <c r="F172" s="60" t="str">
        <f aca="false">IF(OR(ISERROR(VLOOKUP($C172,'DMW | F&amp;L Fields'!$L:$M, 1, FALSE())),IFERROR(INDEX('DMW | F&amp;L Fields'!$C:$C,MATCH($C172,'DMW | F&amp;L Fields'!$L:$L, 0)), "Y") ="Y"),"No", "Yes")</f>
        <v>Yes</v>
      </c>
      <c r="G172" s="61" t="str">
        <f aca="false">IFERROR(VLOOKUP($C172,'DMW | F&amp;L Fields'!$L:$M, 2, FALSE()),"(not found)")</f>
        <v>Classification of whether the Facility is 'Hard' or 'Soft', depending on Product.</v>
      </c>
      <c r="H172" s="60" t="str">
        <f aca="false">IF(J172="Id", "Primary", IF(LEFT(J172, 9) ="reference", "Foreign", "n/a"))</f>
        <v>n/a</v>
      </c>
      <c r="I172" s="74" t="s">
        <v>97</v>
      </c>
      <c r="J172" s="61" t="s">
        <v>115</v>
      </c>
      <c r="K172" s="60" t="n">
        <v>1300</v>
      </c>
      <c r="L172" s="60" t="n">
        <v>0</v>
      </c>
      <c r="M172" s="60" t="n">
        <v>0</v>
      </c>
      <c r="N172" s="60" t="str">
        <f aca="false">_xlfn.CONCAT(J172,"|",K172,"|",L172,"|",M172)</f>
        <v>string|1300|0|0</v>
      </c>
      <c r="O172" s="0" t="str">
        <f aca="false">IFERROR(VLOOKUP('nCino | Field Mappings'!$A172,'nCino | Object Info'!$A:$H,5,FALSE()),"(not found)")</f>
        <v>rskcsp_ds_facility</v>
      </c>
      <c r="P172" s="0" t="str">
        <f aca="false">D172</f>
        <v>CCS_Hard_Soft__c</v>
      </c>
      <c r="Q172" s="51" t="n">
        <f aca="false">IFERROR(VLOOKUP($N172,'nCino | BigQuery Type Lookup'!$A:$F,2,FALSE()),"(not found)")</f>
        <v>1300</v>
      </c>
      <c r="R172" s="0" t="str">
        <f aca="false">IFERROR(VLOOKUP('nCino | Field Mappings'!$A172,'nCino | Object Info'!$A:$H,6,FALSE()),"(not found)")</f>
        <v>rskcsp_ds_facility_staging</v>
      </c>
      <c r="S172" s="0" t="str">
        <f aca="false">D172</f>
        <v>CCS_Hard_Soft__c</v>
      </c>
      <c r="T172" s="51" t="str">
        <f aca="false">H172</f>
        <v>n/a</v>
      </c>
      <c r="U172" s="51" t="str">
        <f aca="false">IF($T172="Primary", "yes", "no")</f>
        <v>no</v>
      </c>
      <c r="V172" s="60" t="str">
        <f aca="false">IFERROR(VLOOKUP($N172,'nCino | BigQuery Type Lookup'!$A:$F,3,FALSE()),"(not found)")</f>
        <v>STRING</v>
      </c>
      <c r="W172" s="51" t="n">
        <f aca="false">IFERROR(VLOOKUP($N172,'nCino | BigQuery Type Lookup'!$A:$F,4,FALSE()),"(not found)")</f>
        <v>1300</v>
      </c>
      <c r="X172" s="51" t="str">
        <f aca="false">IFERROR(VLOOKUP($N172,'nCino | BigQuery Type Lookup'!$A:$F,5,FALSE()),"(not found)")</f>
        <v>n/a</v>
      </c>
      <c r="Y172" s="51" t="str">
        <f aca="false">IFERROR(VLOOKUP($N172,'nCino | BigQuery Type Lookup'!$A:$F,6,FALSE()),"(not found)")</f>
        <v>n/a</v>
      </c>
      <c r="Z172" s="0" t="str">
        <f aca="false">IFERROR(VLOOKUP('nCino | Field Mappings'!$A172,'nCino | Object Info'!$A:$H,7,FALSE()),"(not found)")</f>
        <v>rskcsp_ds_facility_curated</v>
      </c>
      <c r="AA172" s="0" t="str">
        <f aca="false">D172</f>
        <v>CCS_Hard_Soft__c</v>
      </c>
      <c r="AB172" s="51" t="str">
        <f aca="false">H172</f>
        <v>n/a</v>
      </c>
      <c r="AC172" s="51" t="str">
        <f aca="false">I172</f>
        <v>yes</v>
      </c>
      <c r="AD172" s="60" t="str">
        <f aca="false">V172</f>
        <v>STRING</v>
      </c>
      <c r="AE172" s="51" t="n">
        <f aca="false">W172</f>
        <v>1300</v>
      </c>
      <c r="AF172" s="51" t="str">
        <f aca="false">X172</f>
        <v>n/a</v>
      </c>
      <c r="AG172" s="51" t="str">
        <f aca="false">Y172</f>
        <v>n/a</v>
      </c>
      <c r="AH172" s="0" t="str">
        <f aca="false">IFERROR(VLOOKUP('nCino | Field Mappings'!$A172,'nCino | Object Info'!$A:$H,8,FALSE()),"(not found)")</f>
        <v>facility</v>
      </c>
      <c r="AI172" s="0" t="str">
        <f aca="false">IF(D172="","",IF(D172="CCS_Step_Frequency__c",SUBSTITUTE(LOWER(D172),"__c",""),_xlfn.IFNA(SUBSTITUTE(SUBSTITUTE(SUBSTITUTE(SUBSTITUTE(D172,"LLC_BI__",""),"CCS_",""),"__c",""),"cm_",""),D172)))</f>
        <v>Hard_Soft</v>
      </c>
      <c r="AJ172" s="51" t="str">
        <f aca="false">H172</f>
        <v>n/a</v>
      </c>
      <c r="AK172" s="51" t="str">
        <f aca="false">AC172</f>
        <v>yes</v>
      </c>
      <c r="AL172" s="60" t="str">
        <f aca="false">V172</f>
        <v>STRING</v>
      </c>
      <c r="AM172" s="51" t="n">
        <f aca="false">W172</f>
        <v>1300</v>
      </c>
      <c r="AN172" s="51" t="str">
        <f aca="false">X172</f>
        <v>n/a</v>
      </c>
      <c r="AO172" s="51" t="str">
        <f aca="false">Y172</f>
        <v>n/a</v>
      </c>
      <c r="AP172" s="51" t="str">
        <f aca="false">IF(AL172="ARRAY", "CHECK MAX ELEMENTS", "n/a")</f>
        <v>n/a</v>
      </c>
    </row>
    <row r="173" customFormat="false" ht="14.25" hidden="false" customHeight="false" outlineLevel="0" collapsed="false">
      <c r="A173" s="61" t="s">
        <v>49</v>
      </c>
      <c r="B173" s="61" t="s">
        <v>374</v>
      </c>
      <c r="C173" s="61" t="s">
        <v>579</v>
      </c>
      <c r="D173" s="61" t="s">
        <v>580</v>
      </c>
      <c r="E173" s="61" t="s">
        <v>581</v>
      </c>
      <c r="F173" s="60" t="str">
        <f aca="false">IF(OR(ISERROR(VLOOKUP($C173,'DMW | F&amp;L Fields'!$L:$M, 1, FALSE())),IFERROR(INDEX('DMW | F&amp;L Fields'!$C:$C,MATCH($C173,'DMW | F&amp;L Fields'!$L:$L, 0)), "Y") ="Y"),"No", "Yes")</f>
        <v>Yes</v>
      </c>
      <c r="G173" s="61" t="str">
        <f aca="false">IFERROR(VLOOKUP($C173,'DMW | F&amp;L Fields'!$L:$M, 2, FALSE()),"(not found)")</f>
        <v>This field indicates whether the heritage of the Card Product is Lloyds Bank Plc or Bank of Scotland</v>
      </c>
      <c r="H173" s="60" t="str">
        <f aca="false">IF(J173="Id", "Primary", IF(LEFT(J173, 9) ="reference", "Foreign", "n/a"))</f>
        <v>n/a</v>
      </c>
      <c r="I173" s="74" t="s">
        <v>97</v>
      </c>
      <c r="J173" s="61" t="s">
        <v>119</v>
      </c>
      <c r="K173" s="60" t="n">
        <v>255</v>
      </c>
      <c r="L173" s="60" t="n">
        <v>0</v>
      </c>
      <c r="M173" s="60" t="n">
        <v>0</v>
      </c>
      <c r="N173" s="60" t="str">
        <f aca="false">_xlfn.CONCAT(J173,"|",K173,"|",L173,"|",M173)</f>
        <v>picklist|255|0|0</v>
      </c>
      <c r="O173" s="0" t="str">
        <f aca="false">IFERROR(VLOOKUP('nCino | Field Mappings'!$A173,'nCino | Object Info'!$A:$H,5,FALSE()),"(not found)")</f>
        <v>rskcsp_ds_facility</v>
      </c>
      <c r="P173" s="0" t="str">
        <f aca="false">D173</f>
        <v>CCS_Heritage__c</v>
      </c>
      <c r="Q173" s="51" t="n">
        <f aca="false">IFERROR(VLOOKUP($N173,'nCino | BigQuery Type Lookup'!$A:$F,2,FALSE()),"(not found)")</f>
        <v>255</v>
      </c>
      <c r="R173" s="0" t="str">
        <f aca="false">IFERROR(VLOOKUP('nCino | Field Mappings'!$A173,'nCino | Object Info'!$A:$H,6,FALSE()),"(not found)")</f>
        <v>rskcsp_ds_facility_staging</v>
      </c>
      <c r="S173" s="0" t="str">
        <f aca="false">D173</f>
        <v>CCS_Heritage__c</v>
      </c>
      <c r="T173" s="51" t="str">
        <f aca="false">H173</f>
        <v>n/a</v>
      </c>
      <c r="U173" s="51" t="str">
        <f aca="false">IF($T173="Primary", "yes", "no")</f>
        <v>no</v>
      </c>
      <c r="V173" s="60" t="str">
        <f aca="false">IFERROR(VLOOKUP($N173,'nCino | BigQuery Type Lookup'!$A:$F,3,FALSE()),"(not found)")</f>
        <v>STRING</v>
      </c>
      <c r="W173" s="51" t="n">
        <f aca="false">IFERROR(VLOOKUP($N173,'nCino | BigQuery Type Lookup'!$A:$F,4,FALSE()),"(not found)")</f>
        <v>255</v>
      </c>
      <c r="X173" s="51" t="str">
        <f aca="false">IFERROR(VLOOKUP($N173,'nCino | BigQuery Type Lookup'!$A:$F,5,FALSE()),"(not found)")</f>
        <v>n/a</v>
      </c>
      <c r="Y173" s="51" t="str">
        <f aca="false">IFERROR(VLOOKUP($N173,'nCino | BigQuery Type Lookup'!$A:$F,6,FALSE()),"(not found)")</f>
        <v>n/a</v>
      </c>
      <c r="Z173" s="0" t="str">
        <f aca="false">IFERROR(VLOOKUP('nCino | Field Mappings'!$A173,'nCino | Object Info'!$A:$H,7,FALSE()),"(not found)")</f>
        <v>rskcsp_ds_facility_curated</v>
      </c>
      <c r="AA173" s="0" t="str">
        <f aca="false">D173</f>
        <v>CCS_Heritage__c</v>
      </c>
      <c r="AB173" s="51" t="str">
        <f aca="false">H173</f>
        <v>n/a</v>
      </c>
      <c r="AC173" s="51" t="str">
        <f aca="false">I173</f>
        <v>yes</v>
      </c>
      <c r="AD173" s="60" t="str">
        <f aca="false">V173</f>
        <v>STRING</v>
      </c>
      <c r="AE173" s="51" t="n">
        <f aca="false">W173</f>
        <v>255</v>
      </c>
      <c r="AF173" s="51" t="str">
        <f aca="false">X173</f>
        <v>n/a</v>
      </c>
      <c r="AG173" s="51" t="str">
        <f aca="false">Y173</f>
        <v>n/a</v>
      </c>
      <c r="AH173" s="0" t="str">
        <f aca="false">IFERROR(VLOOKUP('nCino | Field Mappings'!$A173,'nCino | Object Info'!$A:$H,8,FALSE()),"(not found)")</f>
        <v>facility</v>
      </c>
      <c r="AI173" s="0" t="str">
        <f aca="false">IF(D173="","",IF(D173="CCS_Step_Frequency__c",SUBSTITUTE(LOWER(D173),"__c",""),_xlfn.IFNA(SUBSTITUTE(SUBSTITUTE(SUBSTITUTE(SUBSTITUTE(D173,"LLC_BI__",""),"CCS_",""),"__c",""),"cm_",""),D173)))</f>
        <v>Heritage</v>
      </c>
      <c r="AJ173" s="51" t="str">
        <f aca="false">H173</f>
        <v>n/a</v>
      </c>
      <c r="AK173" s="51" t="str">
        <f aca="false">AC173</f>
        <v>yes</v>
      </c>
      <c r="AL173" s="60" t="str">
        <f aca="false">V173</f>
        <v>STRING</v>
      </c>
      <c r="AM173" s="51" t="n">
        <f aca="false">W173</f>
        <v>255</v>
      </c>
      <c r="AN173" s="51" t="str">
        <f aca="false">X173</f>
        <v>n/a</v>
      </c>
      <c r="AO173" s="51" t="str">
        <f aca="false">Y173</f>
        <v>n/a</v>
      </c>
      <c r="AP173" s="51" t="str">
        <f aca="false">IF(AL173="ARRAY", "CHECK MAX ELEMENTS", "n/a")</f>
        <v>n/a</v>
      </c>
    </row>
    <row r="174" customFormat="false" ht="14.25" hidden="false" customHeight="false" outlineLevel="0" collapsed="false">
      <c r="A174" s="61" t="s">
        <v>49</v>
      </c>
      <c r="B174" s="61" t="s">
        <v>374</v>
      </c>
      <c r="C174" s="61" t="s">
        <v>582</v>
      </c>
      <c r="D174" s="61" t="s">
        <v>583</v>
      </c>
      <c r="E174" s="61" t="s">
        <v>584</v>
      </c>
      <c r="F174" s="60" t="str">
        <f aca="false">IF(OR(ISERROR(VLOOKUP($C174,'DMW | F&amp;L Fields'!$L:$M, 1, FALSE())),IFERROR(INDEX('DMW | F&amp;L Fields'!$C:$C,MATCH($C174,'DMW | F&amp;L Fields'!$L:$L, 0)), "Y") ="Y"),"No", "Yes")</f>
        <v>Yes</v>
      </c>
      <c r="G174" s="61" t="str">
        <f aca="false">IFERROR(VLOOKUP($C174,'DMW | F&amp;L Fields'!$L:$M, 2, FALSE()),"(not found)")</f>
        <v>Indicates how much of the card balance should be paid off each month.</v>
      </c>
      <c r="H174" s="60" t="str">
        <f aca="false">IF(J174="Id", "Primary", IF(LEFT(J174, 9) ="reference", "Foreign", "n/a"))</f>
        <v>n/a</v>
      </c>
      <c r="I174" s="74" t="s">
        <v>97</v>
      </c>
      <c r="J174" s="61" t="s">
        <v>119</v>
      </c>
      <c r="K174" s="60" t="n">
        <v>255</v>
      </c>
      <c r="L174" s="60" t="n">
        <v>0</v>
      </c>
      <c r="M174" s="60" t="n">
        <v>0</v>
      </c>
      <c r="N174" s="60" t="str">
        <f aca="false">_xlfn.CONCAT(J174,"|",K174,"|",L174,"|",M174)</f>
        <v>picklist|255|0|0</v>
      </c>
      <c r="O174" s="0" t="str">
        <f aca="false">IFERROR(VLOOKUP('nCino | Field Mappings'!$A174,'nCino | Object Info'!$A:$H,5,FALSE()),"(not found)")</f>
        <v>rskcsp_ds_facility</v>
      </c>
      <c r="P174" s="0" t="str">
        <f aca="false">D174</f>
        <v>CCS_How_much_to_pay_off_each_month__c</v>
      </c>
      <c r="Q174" s="51" t="n">
        <f aca="false">IFERROR(VLOOKUP($N174,'nCino | BigQuery Type Lookup'!$A:$F,2,FALSE()),"(not found)")</f>
        <v>255</v>
      </c>
      <c r="R174" s="0" t="str">
        <f aca="false">IFERROR(VLOOKUP('nCino | Field Mappings'!$A174,'nCino | Object Info'!$A:$H,6,FALSE()),"(not found)")</f>
        <v>rskcsp_ds_facility_staging</v>
      </c>
      <c r="S174" s="0" t="str">
        <f aca="false">D174</f>
        <v>CCS_How_much_to_pay_off_each_month__c</v>
      </c>
      <c r="T174" s="51" t="str">
        <f aca="false">H174</f>
        <v>n/a</v>
      </c>
      <c r="U174" s="51" t="str">
        <f aca="false">IF($T174="Primary", "yes", "no")</f>
        <v>no</v>
      </c>
      <c r="V174" s="60" t="str">
        <f aca="false">IFERROR(VLOOKUP($N174,'nCino | BigQuery Type Lookup'!$A:$F,3,FALSE()),"(not found)")</f>
        <v>STRING</v>
      </c>
      <c r="W174" s="51" t="n">
        <f aca="false">IFERROR(VLOOKUP($N174,'nCino | BigQuery Type Lookup'!$A:$F,4,FALSE()),"(not found)")</f>
        <v>255</v>
      </c>
      <c r="X174" s="51" t="str">
        <f aca="false">IFERROR(VLOOKUP($N174,'nCino | BigQuery Type Lookup'!$A:$F,5,FALSE()),"(not found)")</f>
        <v>n/a</v>
      </c>
      <c r="Y174" s="51" t="str">
        <f aca="false">IFERROR(VLOOKUP($N174,'nCino | BigQuery Type Lookup'!$A:$F,6,FALSE()),"(not found)")</f>
        <v>n/a</v>
      </c>
      <c r="Z174" s="0" t="str">
        <f aca="false">IFERROR(VLOOKUP('nCino | Field Mappings'!$A174,'nCino | Object Info'!$A:$H,7,FALSE()),"(not found)")</f>
        <v>rskcsp_ds_facility_curated</v>
      </c>
      <c r="AA174" s="0" t="str">
        <f aca="false">D174</f>
        <v>CCS_How_much_to_pay_off_each_month__c</v>
      </c>
      <c r="AB174" s="51" t="str">
        <f aca="false">H174</f>
        <v>n/a</v>
      </c>
      <c r="AC174" s="51" t="str">
        <f aca="false">I174</f>
        <v>yes</v>
      </c>
      <c r="AD174" s="60" t="str">
        <f aca="false">V174</f>
        <v>STRING</v>
      </c>
      <c r="AE174" s="51" t="n">
        <f aca="false">W174</f>
        <v>255</v>
      </c>
      <c r="AF174" s="51" t="str">
        <f aca="false">X174</f>
        <v>n/a</v>
      </c>
      <c r="AG174" s="51" t="str">
        <f aca="false">Y174</f>
        <v>n/a</v>
      </c>
      <c r="AH174" s="0" t="str">
        <f aca="false">IFERROR(VLOOKUP('nCino | Field Mappings'!$A174,'nCino | Object Info'!$A:$H,8,FALSE()),"(not found)")</f>
        <v>facility</v>
      </c>
      <c r="AI174" s="0" t="str">
        <f aca="false">IF(D174="","",IF(D174="CCS_Step_Frequency__c",SUBSTITUTE(LOWER(D174),"__c",""),_xlfn.IFNA(SUBSTITUTE(SUBSTITUTE(SUBSTITUTE(SUBSTITUTE(D174,"LLC_BI__",""),"CCS_",""),"__c",""),"cm_",""),D174)))</f>
        <v>How_much_to_pay_off_each_month</v>
      </c>
      <c r="AJ174" s="51" t="str">
        <f aca="false">H174</f>
        <v>n/a</v>
      </c>
      <c r="AK174" s="51" t="str">
        <f aca="false">AC174</f>
        <v>yes</v>
      </c>
      <c r="AL174" s="60" t="str">
        <f aca="false">V174</f>
        <v>STRING</v>
      </c>
      <c r="AM174" s="51" t="n">
        <f aca="false">W174</f>
        <v>255</v>
      </c>
      <c r="AN174" s="51" t="str">
        <f aca="false">X174</f>
        <v>n/a</v>
      </c>
      <c r="AO174" s="51" t="str">
        <f aca="false">Y174</f>
        <v>n/a</v>
      </c>
      <c r="AP174" s="51" t="str">
        <f aca="false">IF(AL174="ARRAY", "CHECK MAX ELEMENTS", "n/a")</f>
        <v>n/a</v>
      </c>
    </row>
    <row r="175" customFormat="false" ht="14.25" hidden="false" customHeight="false" outlineLevel="0" collapsed="false">
      <c r="A175" s="61" t="s">
        <v>49</v>
      </c>
      <c r="B175" s="61" t="s">
        <v>374</v>
      </c>
      <c r="C175" s="61" t="s">
        <v>585</v>
      </c>
      <c r="D175" s="61" t="s">
        <v>586</v>
      </c>
      <c r="E175" s="61" t="s">
        <v>587</v>
      </c>
      <c r="F175" s="60" t="str">
        <f aca="false">IF(OR(ISERROR(VLOOKUP($C175,'DMW | F&amp;L Fields'!$L:$M, 1, FALSE())),IFERROR(INDEX('DMW | F&amp;L Fields'!$C:$C,MATCH($C175,'DMW | F&amp;L Fields'!$L:$L, 0)), "Y") ="Y"),"No", "Yes")</f>
        <v>Yes</v>
      </c>
      <c r="G175" s="61" t="str">
        <f aca="false">IFERROR(VLOOKUP($C175,'DMW | F&amp;L Fields'!$L:$M, 2, FALSE()),"(not found)")</f>
        <v>The fixed amount to pay off each month for a card product.</v>
      </c>
      <c r="H175" s="60" t="str">
        <f aca="false">IF(J175="Id", "Primary", IF(LEFT(J175, 9) ="reference", "Foreign", "n/a"))</f>
        <v>n/a</v>
      </c>
      <c r="I175" s="74" t="s">
        <v>97</v>
      </c>
      <c r="J175" s="61" t="s">
        <v>128</v>
      </c>
      <c r="K175" s="60" t="n">
        <v>0</v>
      </c>
      <c r="L175" s="60" t="n">
        <v>18</v>
      </c>
      <c r="M175" s="60" t="n">
        <v>2</v>
      </c>
      <c r="N175" s="60" t="str">
        <f aca="false">_xlfn.CONCAT(J175,"|",K175,"|",L175,"|",M175)</f>
        <v>currency|0|18|2</v>
      </c>
      <c r="O175" s="0" t="str">
        <f aca="false">IFERROR(VLOOKUP('nCino | Field Mappings'!$A175,'nCino | Object Info'!$A:$H,5,FALSE()),"(not found)")</f>
        <v>rskcsp_ds_facility</v>
      </c>
      <c r="P175" s="0" t="str">
        <f aca="false">D175</f>
        <v>CCS_How_much_would_you_like_to_pay__c</v>
      </c>
      <c r="Q175" s="51" t="n">
        <f aca="false">IFERROR(VLOOKUP($N175,'nCino | BigQuery Type Lookup'!$A:$F,2,FALSE()),"(not found)")</f>
        <v>21</v>
      </c>
      <c r="R175" s="0" t="str">
        <f aca="false">IFERROR(VLOOKUP('nCino | Field Mappings'!$A175,'nCino | Object Info'!$A:$H,6,FALSE()),"(not found)")</f>
        <v>rskcsp_ds_facility_staging</v>
      </c>
      <c r="S175" s="0" t="str">
        <f aca="false">D175</f>
        <v>CCS_How_much_would_you_like_to_pay__c</v>
      </c>
      <c r="T175" s="51" t="str">
        <f aca="false">H175</f>
        <v>n/a</v>
      </c>
      <c r="U175" s="51" t="str">
        <f aca="false">IF($T175="Primary", "yes", "no")</f>
        <v>no</v>
      </c>
      <c r="V175" s="60" t="str">
        <f aca="false">IFERROR(VLOOKUP($N175,'nCino | BigQuery Type Lookup'!$A:$F,3,FALSE()),"(not found)")</f>
        <v>NUMERIC</v>
      </c>
      <c r="W175" s="51" t="str">
        <f aca="false">IFERROR(VLOOKUP($N175,'nCino | BigQuery Type Lookup'!$A:$F,4,FALSE()),"(not found)")</f>
        <v>n/a</v>
      </c>
      <c r="X175" s="51" t="n">
        <f aca="false">IFERROR(VLOOKUP($N175,'nCino | BigQuery Type Lookup'!$A:$F,5,FALSE()),"(not found)")</f>
        <v>18</v>
      </c>
      <c r="Y175" s="51" t="n">
        <f aca="false">IFERROR(VLOOKUP($N175,'nCino | BigQuery Type Lookup'!$A:$F,6,FALSE()),"(not found)")</f>
        <v>2</v>
      </c>
      <c r="Z175" s="0" t="str">
        <f aca="false">IFERROR(VLOOKUP('nCino | Field Mappings'!$A175,'nCino | Object Info'!$A:$H,7,FALSE()),"(not found)")</f>
        <v>rskcsp_ds_facility_curated</v>
      </c>
      <c r="AA175" s="0" t="str">
        <f aca="false">D175</f>
        <v>CCS_How_much_would_you_like_to_pay__c</v>
      </c>
      <c r="AB175" s="51" t="str">
        <f aca="false">H175</f>
        <v>n/a</v>
      </c>
      <c r="AC175" s="51" t="str">
        <f aca="false">I175</f>
        <v>yes</v>
      </c>
      <c r="AD175" s="60" t="str">
        <f aca="false">V175</f>
        <v>NUMERIC</v>
      </c>
      <c r="AE175" s="51" t="str">
        <f aca="false">W175</f>
        <v>n/a</v>
      </c>
      <c r="AF175" s="51" t="n">
        <f aca="false">X175</f>
        <v>18</v>
      </c>
      <c r="AG175" s="51" t="n">
        <f aca="false">Y175</f>
        <v>2</v>
      </c>
      <c r="AH175" s="0" t="str">
        <f aca="false">IFERROR(VLOOKUP('nCino | Field Mappings'!$A175,'nCino | Object Info'!$A:$H,8,FALSE()),"(not found)")</f>
        <v>facility</v>
      </c>
      <c r="AI175" s="0" t="str">
        <f aca="false">IF(D175="","",IF(D175="CCS_Step_Frequency__c",SUBSTITUTE(LOWER(D175),"__c",""),_xlfn.IFNA(SUBSTITUTE(SUBSTITUTE(SUBSTITUTE(SUBSTITUTE(D175,"LLC_BI__",""),"CCS_",""),"__c",""),"cm_",""),D175)))</f>
        <v>How_much_would_you_like_to_pay</v>
      </c>
      <c r="AJ175" s="51" t="str">
        <f aca="false">H175</f>
        <v>n/a</v>
      </c>
      <c r="AK175" s="51" t="str">
        <f aca="false">AC175</f>
        <v>yes</v>
      </c>
      <c r="AL175" s="60" t="str">
        <f aca="false">V175</f>
        <v>NUMERIC</v>
      </c>
      <c r="AM175" s="51" t="str">
        <f aca="false">W175</f>
        <v>n/a</v>
      </c>
      <c r="AN175" s="51" t="n">
        <f aca="false">X175</f>
        <v>18</v>
      </c>
      <c r="AO175" s="51" t="n">
        <f aca="false">Y175</f>
        <v>2</v>
      </c>
      <c r="AP175" s="51" t="str">
        <f aca="false">IF(AL175="ARRAY", "CHECK MAX ELEMENTS", "n/a")</f>
        <v>n/a</v>
      </c>
    </row>
    <row r="176" customFormat="false" ht="14.25" hidden="false" customHeight="false" outlineLevel="0" collapsed="false">
      <c r="A176" s="61" t="s">
        <v>49</v>
      </c>
      <c r="B176" s="61" t="s">
        <v>374</v>
      </c>
      <c r="C176" s="61" t="s">
        <v>588</v>
      </c>
      <c r="D176" s="61" t="s">
        <v>589</v>
      </c>
      <c r="E176" s="61" t="s">
        <v>590</v>
      </c>
      <c r="F176" s="60" t="str">
        <f aca="false">IF(OR(ISERROR(VLOOKUP($C176,'DMW | F&amp;L Fields'!$L:$M, 1, FALSE())),IFERROR(INDEX('DMW | F&amp;L Fields'!$C:$C,MATCH($C176,'DMW | F&amp;L Fields'!$L:$L, 0)), "Y") ="Y"),"No", "Yes")</f>
        <v>Yes</v>
      </c>
      <c r="G176" s="61" t="str">
        <f aca="false">IFERROR(VLOOKUP($C176,'DMW | F&amp;L Fields'!$L:$M, 2, FALSE()),"(not found)")</f>
        <v>The increase to be applied to the total proosed rate of an overdraft.</v>
      </c>
      <c r="H176" s="60" t="str">
        <f aca="false">IF(J176="Id", "Primary", IF(LEFT(J176, 9) ="reference", "Foreign", "n/a"))</f>
        <v>n/a</v>
      </c>
      <c r="I176" s="74" t="s">
        <v>97</v>
      </c>
      <c r="J176" s="61" t="s">
        <v>342</v>
      </c>
      <c r="K176" s="60" t="n">
        <v>0</v>
      </c>
      <c r="L176" s="60" t="n">
        <v>18</v>
      </c>
      <c r="M176" s="60" t="n">
        <v>2</v>
      </c>
      <c r="N176" s="60" t="str">
        <f aca="false">_xlfn.CONCAT(J176,"|",K176,"|",L176,"|",M176)</f>
        <v>percent|0|18|2</v>
      </c>
      <c r="O176" s="0" t="str">
        <f aca="false">IFERROR(VLOOKUP('nCino | Field Mappings'!$A176,'nCino | Object Info'!$A:$H,5,FALSE()),"(not found)")</f>
        <v>rskcsp_ds_facility</v>
      </c>
      <c r="P176" s="0" t="str">
        <f aca="false">D176</f>
        <v>CCS_Increase_to_be_applied_e_g_0_25__c</v>
      </c>
      <c r="Q176" s="51" t="n">
        <f aca="false">IFERROR(VLOOKUP($N176,'nCino | BigQuery Type Lookup'!$A:$F,2,FALSE()),"(not found)")</f>
        <v>21</v>
      </c>
      <c r="R176" s="0" t="str">
        <f aca="false">IFERROR(VLOOKUP('nCino | Field Mappings'!$A176,'nCino | Object Info'!$A:$H,6,FALSE()),"(not found)")</f>
        <v>rskcsp_ds_facility_staging</v>
      </c>
      <c r="S176" s="0" t="str">
        <f aca="false">D176</f>
        <v>CCS_Increase_to_be_applied_e_g_0_25__c</v>
      </c>
      <c r="T176" s="51" t="str">
        <f aca="false">H176</f>
        <v>n/a</v>
      </c>
      <c r="U176" s="51" t="str">
        <f aca="false">IF($T176="Primary", "yes", "no")</f>
        <v>no</v>
      </c>
      <c r="V176" s="60" t="str">
        <f aca="false">IFERROR(VLOOKUP($N176,'nCino | BigQuery Type Lookup'!$A:$F,3,FALSE()),"(not found)")</f>
        <v>NUMERIC</v>
      </c>
      <c r="W176" s="51" t="str">
        <f aca="false">IFERROR(VLOOKUP($N176,'nCino | BigQuery Type Lookup'!$A:$F,4,FALSE()),"(not found)")</f>
        <v>n/a</v>
      </c>
      <c r="X176" s="51" t="n">
        <f aca="false">IFERROR(VLOOKUP($N176,'nCino | BigQuery Type Lookup'!$A:$F,5,FALSE()),"(not found)")</f>
        <v>18</v>
      </c>
      <c r="Y176" s="51" t="n">
        <f aca="false">IFERROR(VLOOKUP($N176,'nCino | BigQuery Type Lookup'!$A:$F,6,FALSE()),"(not found)")</f>
        <v>2</v>
      </c>
      <c r="Z176" s="0" t="str">
        <f aca="false">IFERROR(VLOOKUP('nCino | Field Mappings'!$A176,'nCino | Object Info'!$A:$H,7,FALSE()),"(not found)")</f>
        <v>rskcsp_ds_facility_curated</v>
      </c>
      <c r="AA176" s="0" t="str">
        <f aca="false">D176</f>
        <v>CCS_Increase_to_be_applied_e_g_0_25__c</v>
      </c>
      <c r="AB176" s="51" t="str">
        <f aca="false">H176</f>
        <v>n/a</v>
      </c>
      <c r="AC176" s="51" t="str">
        <f aca="false">I176</f>
        <v>yes</v>
      </c>
      <c r="AD176" s="60" t="str">
        <f aca="false">V176</f>
        <v>NUMERIC</v>
      </c>
      <c r="AE176" s="51" t="str">
        <f aca="false">W176</f>
        <v>n/a</v>
      </c>
      <c r="AF176" s="51" t="n">
        <f aca="false">X176</f>
        <v>18</v>
      </c>
      <c r="AG176" s="51" t="n">
        <f aca="false">Y176</f>
        <v>2</v>
      </c>
      <c r="AH176" s="0" t="str">
        <f aca="false">IFERROR(VLOOKUP('nCino | Field Mappings'!$A176,'nCino | Object Info'!$A:$H,8,FALSE()),"(not found)")</f>
        <v>facility</v>
      </c>
      <c r="AI176" s="0" t="str">
        <f aca="false">IF(D176="","",IF(D176="CCS_Step_Frequency__c",SUBSTITUTE(LOWER(D176),"__c",""),_xlfn.IFNA(SUBSTITUTE(SUBSTITUTE(SUBSTITUTE(SUBSTITUTE(D176,"LLC_BI__",""),"CCS_",""),"__c",""),"cm_",""),D176)))</f>
        <v>Increase_to_be_applied_e_g_0_25</v>
      </c>
      <c r="AJ176" s="51" t="str">
        <f aca="false">H176</f>
        <v>n/a</v>
      </c>
      <c r="AK176" s="51" t="str">
        <f aca="false">AC176</f>
        <v>yes</v>
      </c>
      <c r="AL176" s="60" t="str">
        <f aca="false">V176</f>
        <v>NUMERIC</v>
      </c>
      <c r="AM176" s="51" t="str">
        <f aca="false">W176</f>
        <v>n/a</v>
      </c>
      <c r="AN176" s="51" t="n">
        <f aca="false">X176</f>
        <v>18</v>
      </c>
      <c r="AO176" s="51" t="n">
        <f aca="false">Y176</f>
        <v>2</v>
      </c>
      <c r="AP176" s="51" t="str">
        <f aca="false">IF(AL176="ARRAY", "CHECK MAX ELEMENTS", "n/a")</f>
        <v>n/a</v>
      </c>
    </row>
    <row r="177" customFormat="false" ht="14.25" hidden="false" customHeight="false" outlineLevel="0" collapsed="false">
      <c r="A177" s="61" t="s">
        <v>49</v>
      </c>
      <c r="B177" s="61" t="s">
        <v>374</v>
      </c>
      <c r="C177" s="61" t="s">
        <v>591</v>
      </c>
      <c r="D177" s="61" t="s">
        <v>592</v>
      </c>
      <c r="E177" s="61" t="s">
        <v>593</v>
      </c>
      <c r="F177" s="60" t="str">
        <f aca="false">IF(OR(ISERROR(VLOOKUP($C177,'DMW | F&amp;L Fields'!$L:$M, 1, FALSE())),IFERROR(INDEX('DMW | F&amp;L Fields'!$C:$C,MATCH($C177,'DMW | F&amp;L Fields'!$L:$L, 0)), "Y") ="Y"),"No", "Yes")</f>
        <v>Yes</v>
      </c>
      <c r="G177" s="61" t="str">
        <f aca="false">IFERROR(VLOOKUP($C177,'DMW | F&amp;L Fields'!$L:$M, 2, FALSE()),"(not found)")</f>
        <v>The indicative monthly payment amount for the Loan.</v>
      </c>
      <c r="H177" s="60" t="str">
        <f aca="false">IF(J177="Id", "Primary", IF(LEFT(J177, 9) ="reference", "Foreign", "n/a"))</f>
        <v>n/a</v>
      </c>
      <c r="I177" s="74" t="s">
        <v>97</v>
      </c>
      <c r="J177" s="61" t="s">
        <v>128</v>
      </c>
      <c r="K177" s="60" t="n">
        <v>0</v>
      </c>
      <c r="L177" s="60" t="n">
        <v>18</v>
      </c>
      <c r="M177" s="60" t="n">
        <v>0</v>
      </c>
      <c r="N177" s="60" t="str">
        <f aca="false">_xlfn.CONCAT(J177,"|",K177,"|",L177,"|",M177)</f>
        <v>currency|0|18|0</v>
      </c>
      <c r="O177" s="0" t="str">
        <f aca="false">IFERROR(VLOOKUP('nCino | Field Mappings'!$A177,'nCino | Object Info'!$A:$H,5,FALSE()),"(not found)")</f>
        <v>rskcsp_ds_facility</v>
      </c>
      <c r="P177" s="0" t="str">
        <f aca="false">D177</f>
        <v>CCS_Indicative_Monthly_Payment_Amount__c</v>
      </c>
      <c r="Q177" s="51" t="n">
        <f aca="false">IFERROR(VLOOKUP($N177,'nCino | BigQuery Type Lookup'!$A:$F,2,FALSE()),"(not found)")</f>
        <v>18</v>
      </c>
      <c r="R177" s="0" t="str">
        <f aca="false">IFERROR(VLOOKUP('nCino | Field Mappings'!$A177,'nCino | Object Info'!$A:$H,6,FALSE()),"(not found)")</f>
        <v>rskcsp_ds_facility_staging</v>
      </c>
      <c r="S177" s="0" t="str">
        <f aca="false">D177</f>
        <v>CCS_Indicative_Monthly_Payment_Amount__c</v>
      </c>
      <c r="T177" s="51" t="str">
        <f aca="false">H177</f>
        <v>n/a</v>
      </c>
      <c r="U177" s="51" t="str">
        <f aca="false">IF($T177="Primary", "yes", "no")</f>
        <v>no</v>
      </c>
      <c r="V177" s="60" t="str">
        <f aca="false">IFERROR(VLOOKUP($N177,'nCino | BigQuery Type Lookup'!$A:$F,3,FALSE()),"(not found)")</f>
        <v>INT64</v>
      </c>
      <c r="W177" s="51" t="str">
        <f aca="false">IFERROR(VLOOKUP($N177,'nCino | BigQuery Type Lookup'!$A:$F,4,FALSE()),"(not found)")</f>
        <v>n/a</v>
      </c>
      <c r="X177" s="51" t="str">
        <f aca="false">IFERROR(VLOOKUP($N177,'nCino | BigQuery Type Lookup'!$A:$F,5,FALSE()),"(not found)")</f>
        <v>n/a</v>
      </c>
      <c r="Y177" s="51" t="str">
        <f aca="false">IFERROR(VLOOKUP($N177,'nCino | BigQuery Type Lookup'!$A:$F,6,FALSE()),"(not found)")</f>
        <v>n/a</v>
      </c>
      <c r="Z177" s="0" t="str">
        <f aca="false">IFERROR(VLOOKUP('nCino | Field Mappings'!$A177,'nCino | Object Info'!$A:$H,7,FALSE()),"(not found)")</f>
        <v>rskcsp_ds_facility_curated</v>
      </c>
      <c r="AA177" s="0" t="str">
        <f aca="false">D177</f>
        <v>CCS_Indicative_Monthly_Payment_Amount__c</v>
      </c>
      <c r="AB177" s="51" t="str">
        <f aca="false">H177</f>
        <v>n/a</v>
      </c>
      <c r="AC177" s="51" t="str">
        <f aca="false">I177</f>
        <v>yes</v>
      </c>
      <c r="AD177" s="60" t="str">
        <f aca="false">V177</f>
        <v>INT64</v>
      </c>
      <c r="AE177" s="51" t="str">
        <f aca="false">W177</f>
        <v>n/a</v>
      </c>
      <c r="AF177" s="51" t="str">
        <f aca="false">X177</f>
        <v>n/a</v>
      </c>
      <c r="AG177" s="51" t="str">
        <f aca="false">Y177</f>
        <v>n/a</v>
      </c>
      <c r="AH177" s="0" t="str">
        <f aca="false">IFERROR(VLOOKUP('nCino | Field Mappings'!$A177,'nCino | Object Info'!$A:$H,8,FALSE()),"(not found)")</f>
        <v>facility</v>
      </c>
      <c r="AI177" s="0" t="str">
        <f aca="false">IF(D177="","",IF(D177="CCS_Step_Frequency__c",SUBSTITUTE(LOWER(D177),"__c",""),_xlfn.IFNA(SUBSTITUTE(SUBSTITUTE(SUBSTITUTE(SUBSTITUTE(D177,"LLC_BI__",""),"CCS_",""),"__c",""),"cm_",""),D177)))</f>
        <v>Indicative_Monthly_Payment_Amount</v>
      </c>
      <c r="AJ177" s="51" t="str">
        <f aca="false">H177</f>
        <v>n/a</v>
      </c>
      <c r="AK177" s="51" t="str">
        <f aca="false">AC177</f>
        <v>yes</v>
      </c>
      <c r="AL177" s="60" t="str">
        <f aca="false">V177</f>
        <v>INT64</v>
      </c>
      <c r="AM177" s="51" t="str">
        <f aca="false">W177</f>
        <v>n/a</v>
      </c>
      <c r="AN177" s="51" t="str">
        <f aca="false">X177</f>
        <v>n/a</v>
      </c>
      <c r="AO177" s="51" t="str">
        <f aca="false">Y177</f>
        <v>n/a</v>
      </c>
      <c r="AP177" s="51" t="str">
        <f aca="false">IF(AL177="ARRAY", "CHECK MAX ELEMENTS", "n/a")</f>
        <v>n/a</v>
      </c>
    </row>
    <row r="178" customFormat="false" ht="14.25" hidden="false" customHeight="false" outlineLevel="0" collapsed="false">
      <c r="A178" s="61" t="s">
        <v>49</v>
      </c>
      <c r="B178" s="61" t="s">
        <v>374</v>
      </c>
      <c r="C178" s="61" t="s">
        <v>594</v>
      </c>
      <c r="D178" s="61" t="s">
        <v>595</v>
      </c>
      <c r="E178" s="61" t="s">
        <v>596</v>
      </c>
      <c r="F178" s="60" t="str">
        <f aca="false">IF(OR(ISERROR(VLOOKUP($C178,'DMW | F&amp;L Fields'!$L:$M, 1, FALSE())),IFERROR(INDEX('DMW | F&amp;L Fields'!$C:$C,MATCH($C178,'DMW | F&amp;L Fields'!$L:$L, 0)), "Y") ="Y"),"No", "Yes")</f>
        <v>Yes</v>
      </c>
      <c r="G178" s="61" t="str">
        <f aca="false">IFERROR(VLOOKUP($C178,'DMW | F&amp;L Fields'!$L:$M, 2, FALSE()),"(not found)")</f>
        <v>The indicative total amount payable for the Loan.</v>
      </c>
      <c r="H178" s="60" t="str">
        <f aca="false">IF(J178="Id", "Primary", IF(LEFT(J178, 9) ="reference", "Foreign", "n/a"))</f>
        <v>n/a</v>
      </c>
      <c r="I178" s="74" t="s">
        <v>97</v>
      </c>
      <c r="J178" s="61" t="s">
        <v>128</v>
      </c>
      <c r="K178" s="60" t="n">
        <v>0</v>
      </c>
      <c r="L178" s="60" t="n">
        <v>18</v>
      </c>
      <c r="M178" s="60" t="n">
        <v>0</v>
      </c>
      <c r="N178" s="60" t="str">
        <f aca="false">_xlfn.CONCAT(J178,"|",K178,"|",L178,"|",M178)</f>
        <v>currency|0|18|0</v>
      </c>
      <c r="O178" s="0" t="str">
        <f aca="false">IFERROR(VLOOKUP('nCino | Field Mappings'!$A178,'nCino | Object Info'!$A:$H,5,FALSE()),"(not found)")</f>
        <v>rskcsp_ds_facility</v>
      </c>
      <c r="P178" s="0" t="str">
        <f aca="false">D178</f>
        <v>CCS_Indicative_Total_Amount_Payable__c</v>
      </c>
      <c r="Q178" s="51" t="n">
        <f aca="false">IFERROR(VLOOKUP($N178,'nCino | BigQuery Type Lookup'!$A:$F,2,FALSE()),"(not found)")</f>
        <v>18</v>
      </c>
      <c r="R178" s="0" t="str">
        <f aca="false">IFERROR(VLOOKUP('nCino | Field Mappings'!$A178,'nCino | Object Info'!$A:$H,6,FALSE()),"(not found)")</f>
        <v>rskcsp_ds_facility_staging</v>
      </c>
      <c r="S178" s="0" t="str">
        <f aca="false">D178</f>
        <v>CCS_Indicative_Total_Amount_Payable__c</v>
      </c>
      <c r="T178" s="51" t="str">
        <f aca="false">H178</f>
        <v>n/a</v>
      </c>
      <c r="U178" s="51" t="str">
        <f aca="false">IF($T178="Primary", "yes", "no")</f>
        <v>no</v>
      </c>
      <c r="V178" s="60" t="str">
        <f aca="false">IFERROR(VLOOKUP($N178,'nCino | BigQuery Type Lookup'!$A:$F,3,FALSE()),"(not found)")</f>
        <v>INT64</v>
      </c>
      <c r="W178" s="51" t="str">
        <f aca="false">IFERROR(VLOOKUP($N178,'nCino | BigQuery Type Lookup'!$A:$F,4,FALSE()),"(not found)")</f>
        <v>n/a</v>
      </c>
      <c r="X178" s="51" t="str">
        <f aca="false">IFERROR(VLOOKUP($N178,'nCino | BigQuery Type Lookup'!$A:$F,5,FALSE()),"(not found)")</f>
        <v>n/a</v>
      </c>
      <c r="Y178" s="51" t="str">
        <f aca="false">IFERROR(VLOOKUP($N178,'nCino | BigQuery Type Lookup'!$A:$F,6,FALSE()),"(not found)")</f>
        <v>n/a</v>
      </c>
      <c r="Z178" s="0" t="str">
        <f aca="false">IFERROR(VLOOKUP('nCino | Field Mappings'!$A178,'nCino | Object Info'!$A:$H,7,FALSE()),"(not found)")</f>
        <v>rskcsp_ds_facility_curated</v>
      </c>
      <c r="AA178" s="0" t="str">
        <f aca="false">D178</f>
        <v>CCS_Indicative_Total_Amount_Payable__c</v>
      </c>
      <c r="AB178" s="51" t="str">
        <f aca="false">H178</f>
        <v>n/a</v>
      </c>
      <c r="AC178" s="51" t="str">
        <f aca="false">I178</f>
        <v>yes</v>
      </c>
      <c r="AD178" s="60" t="str">
        <f aca="false">V178</f>
        <v>INT64</v>
      </c>
      <c r="AE178" s="51" t="str">
        <f aca="false">W178</f>
        <v>n/a</v>
      </c>
      <c r="AF178" s="51" t="str">
        <f aca="false">X178</f>
        <v>n/a</v>
      </c>
      <c r="AG178" s="51" t="str">
        <f aca="false">Y178</f>
        <v>n/a</v>
      </c>
      <c r="AH178" s="0" t="str">
        <f aca="false">IFERROR(VLOOKUP('nCino | Field Mappings'!$A178,'nCino | Object Info'!$A:$H,8,FALSE()),"(not found)")</f>
        <v>facility</v>
      </c>
      <c r="AI178" s="0" t="str">
        <f aca="false">IF(D178="","",IF(D178="CCS_Step_Frequency__c",SUBSTITUTE(LOWER(D178),"__c",""),_xlfn.IFNA(SUBSTITUTE(SUBSTITUTE(SUBSTITUTE(SUBSTITUTE(D178,"LLC_BI__",""),"CCS_",""),"__c",""),"cm_",""),D178)))</f>
        <v>Indicative_Total_Amount_Payable</v>
      </c>
      <c r="AJ178" s="51" t="str">
        <f aca="false">H178</f>
        <v>n/a</v>
      </c>
      <c r="AK178" s="51" t="str">
        <f aca="false">AC178</f>
        <v>yes</v>
      </c>
      <c r="AL178" s="60" t="str">
        <f aca="false">V178</f>
        <v>INT64</v>
      </c>
      <c r="AM178" s="51" t="str">
        <f aca="false">W178</f>
        <v>n/a</v>
      </c>
      <c r="AN178" s="51" t="str">
        <f aca="false">X178</f>
        <v>n/a</v>
      </c>
      <c r="AO178" s="51" t="str">
        <f aca="false">Y178</f>
        <v>n/a</v>
      </c>
      <c r="AP178" s="51" t="str">
        <f aca="false">IF(AL178="ARRAY", "CHECK MAX ELEMENTS", "n/a")</f>
        <v>n/a</v>
      </c>
    </row>
    <row r="179" customFormat="false" ht="14.25" hidden="false" customHeight="false" outlineLevel="0" collapsed="false">
      <c r="A179" s="61" t="s">
        <v>49</v>
      </c>
      <c r="B179" s="61" t="s">
        <v>374</v>
      </c>
      <c r="C179" s="61" t="s">
        <v>597</v>
      </c>
      <c r="D179" s="61" t="s">
        <v>598</v>
      </c>
      <c r="E179" s="61" t="s">
        <v>599</v>
      </c>
      <c r="F179" s="60" t="str">
        <f aca="false">IF(OR(ISERROR(VLOOKUP($C179,'DMW | F&amp;L Fields'!$L:$M, 1, FALSE())),IFERROR(INDEX('DMW | F&amp;L Fields'!$C:$C,MATCH($C179,'DMW | F&amp;L Fields'!$L:$L, 0)), "Y") ="Y"),"No", "Yes")</f>
        <v>Yes</v>
      </c>
      <c r="G179" s="61" t="str">
        <f aca="false">IFERROR(VLOOKUP($C179,'DMW | F&amp;L Fields'!$L:$M, 2, FALSE()),"(not found)")</f>
        <v>The indicative total amount payable for the Loan including Arrangement Fee (where applicable).</v>
      </c>
      <c r="H179" s="60" t="str">
        <f aca="false">IF(J179="Id", "Primary", IF(LEFT(J179, 9) ="reference", "Foreign", "n/a"))</f>
        <v>n/a</v>
      </c>
      <c r="I179" s="74" t="s">
        <v>97</v>
      </c>
      <c r="J179" s="61" t="s">
        <v>128</v>
      </c>
      <c r="K179" s="60" t="n">
        <v>0</v>
      </c>
      <c r="L179" s="60" t="n">
        <v>18</v>
      </c>
      <c r="M179" s="60" t="n">
        <v>0</v>
      </c>
      <c r="N179" s="60" t="str">
        <f aca="false">_xlfn.CONCAT(J179,"|",K179,"|",L179,"|",M179)</f>
        <v>currency|0|18|0</v>
      </c>
      <c r="O179" s="0" t="str">
        <f aca="false">IFERROR(VLOOKUP('nCino | Field Mappings'!$A179,'nCino | Object Info'!$A:$H,5,FALSE()),"(not found)")</f>
        <v>rskcsp_ds_facility</v>
      </c>
      <c r="P179" s="0" t="str">
        <f aca="false">D179</f>
        <v>CCS_Indicative_Total_Payable_Arr_Fee__c</v>
      </c>
      <c r="Q179" s="51" t="n">
        <f aca="false">IFERROR(VLOOKUP($N179,'nCino | BigQuery Type Lookup'!$A:$F,2,FALSE()),"(not found)")</f>
        <v>18</v>
      </c>
      <c r="R179" s="0" t="str">
        <f aca="false">IFERROR(VLOOKUP('nCino | Field Mappings'!$A179,'nCino | Object Info'!$A:$H,6,FALSE()),"(not found)")</f>
        <v>rskcsp_ds_facility_staging</v>
      </c>
      <c r="S179" s="0" t="str">
        <f aca="false">D179</f>
        <v>CCS_Indicative_Total_Payable_Arr_Fee__c</v>
      </c>
      <c r="T179" s="51" t="str">
        <f aca="false">H179</f>
        <v>n/a</v>
      </c>
      <c r="U179" s="51" t="str">
        <f aca="false">IF($T179="Primary", "yes", "no")</f>
        <v>no</v>
      </c>
      <c r="V179" s="60" t="str">
        <f aca="false">IFERROR(VLOOKUP($N179,'nCino | BigQuery Type Lookup'!$A:$F,3,FALSE()),"(not found)")</f>
        <v>INT64</v>
      </c>
      <c r="W179" s="51" t="str">
        <f aca="false">IFERROR(VLOOKUP($N179,'nCino | BigQuery Type Lookup'!$A:$F,4,FALSE()),"(not found)")</f>
        <v>n/a</v>
      </c>
      <c r="X179" s="51" t="str">
        <f aca="false">IFERROR(VLOOKUP($N179,'nCino | BigQuery Type Lookup'!$A:$F,5,FALSE()),"(not found)")</f>
        <v>n/a</v>
      </c>
      <c r="Y179" s="51" t="str">
        <f aca="false">IFERROR(VLOOKUP($N179,'nCino | BigQuery Type Lookup'!$A:$F,6,FALSE()),"(not found)")</f>
        <v>n/a</v>
      </c>
      <c r="Z179" s="0" t="str">
        <f aca="false">IFERROR(VLOOKUP('nCino | Field Mappings'!$A179,'nCino | Object Info'!$A:$H,7,FALSE()),"(not found)")</f>
        <v>rskcsp_ds_facility_curated</v>
      </c>
      <c r="AA179" s="0" t="str">
        <f aca="false">D179</f>
        <v>CCS_Indicative_Total_Payable_Arr_Fee__c</v>
      </c>
      <c r="AB179" s="51" t="str">
        <f aca="false">H179</f>
        <v>n/a</v>
      </c>
      <c r="AC179" s="51" t="str">
        <f aca="false">I179</f>
        <v>yes</v>
      </c>
      <c r="AD179" s="60" t="str">
        <f aca="false">V179</f>
        <v>INT64</v>
      </c>
      <c r="AE179" s="51" t="str">
        <f aca="false">W179</f>
        <v>n/a</v>
      </c>
      <c r="AF179" s="51" t="str">
        <f aca="false">X179</f>
        <v>n/a</v>
      </c>
      <c r="AG179" s="51" t="str">
        <f aca="false">Y179</f>
        <v>n/a</v>
      </c>
      <c r="AH179" s="0" t="str">
        <f aca="false">IFERROR(VLOOKUP('nCino | Field Mappings'!$A179,'nCino | Object Info'!$A:$H,8,FALSE()),"(not found)")</f>
        <v>facility</v>
      </c>
      <c r="AI179" s="0" t="str">
        <f aca="false">IF(D179="","",IF(D179="CCS_Step_Frequency__c",SUBSTITUTE(LOWER(D179),"__c",""),_xlfn.IFNA(SUBSTITUTE(SUBSTITUTE(SUBSTITUTE(SUBSTITUTE(D179,"LLC_BI__",""),"CCS_",""),"__c",""),"cm_",""),D179)))</f>
        <v>Indicative_Total_Payable_Arr_Fee</v>
      </c>
      <c r="AJ179" s="51" t="str">
        <f aca="false">H179</f>
        <v>n/a</v>
      </c>
      <c r="AK179" s="51" t="str">
        <f aca="false">AC179</f>
        <v>yes</v>
      </c>
      <c r="AL179" s="60" t="str">
        <f aca="false">V179</f>
        <v>INT64</v>
      </c>
      <c r="AM179" s="51" t="str">
        <f aca="false">W179</f>
        <v>n/a</v>
      </c>
      <c r="AN179" s="51" t="str">
        <f aca="false">X179</f>
        <v>n/a</v>
      </c>
      <c r="AO179" s="51" t="str">
        <f aca="false">Y179</f>
        <v>n/a</v>
      </c>
      <c r="AP179" s="51" t="str">
        <f aca="false">IF(AL179="ARRAY", "CHECK MAX ELEMENTS", "n/a")</f>
        <v>n/a</v>
      </c>
    </row>
    <row r="180" customFormat="false" ht="14.25" hidden="false" customHeight="false" outlineLevel="0" collapsed="false">
      <c r="A180" s="61" t="s">
        <v>49</v>
      </c>
      <c r="B180" s="61" t="s">
        <v>374</v>
      </c>
      <c r="C180" s="61" t="s">
        <v>600</v>
      </c>
      <c r="D180" s="61" t="s">
        <v>601</v>
      </c>
      <c r="E180" s="61" t="s">
        <v>602</v>
      </c>
      <c r="F180" s="60" t="str">
        <f aca="false">IF(OR(ISERROR(VLOOKUP($C180,'DMW | F&amp;L Fields'!$L:$M, 1, FALSE())),IFERROR(INDEX('DMW | F&amp;L Fields'!$C:$C,MATCH($C180,'DMW | F&amp;L Fields'!$L:$L, 0)), "Y") ="Y"),"No", "Yes")</f>
        <v>No</v>
      </c>
      <c r="G180" s="61" t="str">
        <f aca="false">IFERROR(VLOOKUP($C180,'DMW | F&amp;L Fields'!$L:$M, 2, FALSE()),"(not found)")</f>
        <v>(not found)</v>
      </c>
      <c r="H180" s="60" t="str">
        <f aca="false">IF(J180="Id", "Primary", IF(LEFT(J180, 9) ="reference", "Foreign", "n/a"))</f>
        <v>n/a</v>
      </c>
      <c r="I180" s="74" t="s">
        <v>97</v>
      </c>
      <c r="J180" s="61" t="s">
        <v>128</v>
      </c>
      <c r="K180" s="60" t="n">
        <v>0</v>
      </c>
      <c r="L180" s="60" t="n">
        <v>18</v>
      </c>
      <c r="M180" s="60" t="n">
        <v>2</v>
      </c>
      <c r="N180" s="60" t="str">
        <f aca="false">_xlfn.CONCAT(J180,"|",K180,"|",L180,"|",M180)</f>
        <v>currency|0|18|2</v>
      </c>
      <c r="O180" s="0" t="str">
        <f aca="false">IFERROR(VLOOKUP('nCino | Field Mappings'!$A180,'nCino | Object Info'!$A:$H,5,FALSE()),"(not found)")</f>
        <v>rskcsp_ds_facility</v>
      </c>
      <c r="P180" s="0" t="str">
        <f aca="false">D180</f>
        <v>CCS_INF_Proposed_Limit__c</v>
      </c>
      <c r="Q180" s="51" t="n">
        <f aca="false">IFERROR(VLOOKUP($N180,'nCino | BigQuery Type Lookup'!$A:$F,2,FALSE()),"(not found)")</f>
        <v>21</v>
      </c>
    </row>
    <row r="181" customFormat="false" ht="14.25" hidden="false" customHeight="false" outlineLevel="0" collapsed="false">
      <c r="A181" s="61" t="s">
        <v>49</v>
      </c>
      <c r="B181" s="61" t="s">
        <v>374</v>
      </c>
      <c r="C181" s="61" t="s">
        <v>603</v>
      </c>
      <c r="D181" s="61" t="s">
        <v>604</v>
      </c>
      <c r="E181" s="61" t="s">
        <v>605</v>
      </c>
      <c r="F181" s="60" t="str">
        <f aca="false">IF(OR(ISERROR(VLOOKUP($C181,'DMW | F&amp;L Fields'!$L:$M, 1, FALSE())),IFERROR(INDEX('DMW | F&amp;L Fields'!$C:$C,MATCH($C181,'DMW | F&amp;L Fields'!$L:$L, 0)), "Y") ="Y"),"No", "Yes")</f>
        <v>Yes</v>
      </c>
      <c r="G181" s="61" t="n">
        <f aca="false">IFERROR(VLOOKUP($C181,'DMW | F&amp;L Fields'!$L:$M, 2, FALSE()),"(not found)")</f>
        <v>0</v>
      </c>
      <c r="H181" s="60" t="str">
        <f aca="false">IF(J181="Id", "Primary", IF(LEFT(J181, 9) ="reference", "Foreign", "n/a"))</f>
        <v>n/a</v>
      </c>
      <c r="I181" s="74" t="s">
        <v>110</v>
      </c>
      <c r="J181" s="61" t="s">
        <v>164</v>
      </c>
      <c r="K181" s="60" t="n">
        <v>0</v>
      </c>
      <c r="L181" s="60" t="n">
        <v>0</v>
      </c>
      <c r="M181" s="60" t="n">
        <v>0</v>
      </c>
      <c r="N181" s="60" t="str">
        <f aca="false">_xlfn.CONCAT(J181,"|",K181,"|",L181,"|",M181)</f>
        <v>boolean|0|0|0</v>
      </c>
      <c r="O181" s="0" t="str">
        <f aca="false">IFERROR(VLOOKUP('nCino | Field Mappings'!$A181,'nCino | Object Info'!$A:$H,5,FALSE()),"(not found)")</f>
        <v>rskcsp_ds_facility</v>
      </c>
      <c r="P181" s="0" t="str">
        <f aca="false">D181</f>
        <v>CCS_Informed_Choice_Facility_Record__c</v>
      </c>
      <c r="Q181" s="51" t="n">
        <f aca="false">IFERROR(VLOOKUP($N181,'nCino | BigQuery Type Lookup'!$A:$F,2,FALSE()),"(not found)")</f>
        <v>1</v>
      </c>
      <c r="R181" s="0" t="str">
        <f aca="false">IFERROR(VLOOKUP('nCino | Field Mappings'!$A181,'nCino | Object Info'!$A:$H,6,FALSE()),"(not found)")</f>
        <v>rskcsp_ds_facility_staging</v>
      </c>
      <c r="S181" s="0" t="str">
        <f aca="false">D181</f>
        <v>CCS_Informed_Choice_Facility_Record__c</v>
      </c>
      <c r="T181" s="51" t="str">
        <f aca="false">H181</f>
        <v>n/a</v>
      </c>
      <c r="U181" s="51" t="str">
        <f aca="false">IF($T181="Primary", "yes", "no")</f>
        <v>no</v>
      </c>
      <c r="V181" s="60" t="str">
        <f aca="false">IFERROR(VLOOKUP($N181,'nCino | BigQuery Type Lookup'!$A:$F,3,FALSE()),"(not found)")</f>
        <v>BOOL</v>
      </c>
      <c r="W181" s="51" t="str">
        <f aca="false">IFERROR(VLOOKUP($N181,'nCino | BigQuery Type Lookup'!$A:$F,4,FALSE()),"(not found)")</f>
        <v>n/a</v>
      </c>
      <c r="X181" s="51" t="str">
        <f aca="false">IFERROR(VLOOKUP($N181,'nCino | BigQuery Type Lookup'!$A:$F,5,FALSE()),"(not found)")</f>
        <v>n/a</v>
      </c>
      <c r="Y181" s="51" t="str">
        <f aca="false">IFERROR(VLOOKUP($N181,'nCino | BigQuery Type Lookup'!$A:$F,6,FALSE()),"(not found)")</f>
        <v>n/a</v>
      </c>
      <c r="Z181" s="0" t="str">
        <f aca="false">IFERROR(VLOOKUP('nCino | Field Mappings'!$A181,'nCino | Object Info'!$A:$H,7,FALSE()),"(not found)")</f>
        <v>rskcsp_ds_facility_curated</v>
      </c>
      <c r="AA181" s="0" t="str">
        <f aca="false">D181</f>
        <v>CCS_Informed_Choice_Facility_Record__c</v>
      </c>
      <c r="AB181" s="51" t="str">
        <f aca="false">H181</f>
        <v>n/a</v>
      </c>
      <c r="AC181" s="51" t="str">
        <f aca="false">I181</f>
        <v>no</v>
      </c>
      <c r="AD181" s="60" t="str">
        <f aca="false">V181</f>
        <v>BOOL</v>
      </c>
      <c r="AE181" s="51" t="str">
        <f aca="false">W181</f>
        <v>n/a</v>
      </c>
      <c r="AF181" s="51" t="str">
        <f aca="false">X181</f>
        <v>n/a</v>
      </c>
      <c r="AG181" s="51" t="str">
        <f aca="false">Y181</f>
        <v>n/a</v>
      </c>
      <c r="AH181" s="0" t="str">
        <f aca="false">IFERROR(VLOOKUP('nCino | Field Mappings'!$A181,'nCino | Object Info'!$A:$H,8,FALSE()),"(not found)")</f>
        <v>facility</v>
      </c>
      <c r="AI181" s="0" t="str">
        <f aca="false">IF(D181="","",IF(D181="CCS_Step_Frequency__c",SUBSTITUTE(LOWER(D181),"__c",""),_xlfn.IFNA(SUBSTITUTE(SUBSTITUTE(SUBSTITUTE(SUBSTITUTE(D181,"LLC_BI__",""),"CCS_",""),"__c",""),"cm_",""),D181)))</f>
        <v>Informed_Choice_Facility_Record</v>
      </c>
      <c r="AJ181" s="51" t="str">
        <f aca="false">H181</f>
        <v>n/a</v>
      </c>
      <c r="AK181" s="51" t="str">
        <f aca="false">AC181</f>
        <v>no</v>
      </c>
      <c r="AL181" s="60" t="str">
        <f aca="false">V181</f>
        <v>BOOL</v>
      </c>
      <c r="AM181" s="51" t="str">
        <f aca="false">W181</f>
        <v>n/a</v>
      </c>
      <c r="AN181" s="51" t="str">
        <f aca="false">X181</f>
        <v>n/a</v>
      </c>
      <c r="AO181" s="51" t="str">
        <f aca="false">Y181</f>
        <v>n/a</v>
      </c>
      <c r="AP181" s="51" t="str">
        <f aca="false">IF(AL181="ARRAY", "CHECK MAX ELEMENTS", "n/a")</f>
        <v>n/a</v>
      </c>
    </row>
    <row r="182" customFormat="false" ht="14.25" hidden="false" customHeight="false" outlineLevel="0" collapsed="false">
      <c r="A182" s="61" t="s">
        <v>49</v>
      </c>
      <c r="B182" s="61" t="s">
        <v>374</v>
      </c>
      <c r="C182" s="61" t="s">
        <v>606</v>
      </c>
      <c r="D182" s="61" t="s">
        <v>607</v>
      </c>
      <c r="E182" s="61" t="s">
        <v>608</v>
      </c>
      <c r="F182" s="60" t="str">
        <f aca="false">IF(OR(ISERROR(VLOOKUP($C182,'DMW | F&amp;L Fields'!$L:$M, 1, FALSE())),IFERROR(INDEX('DMW | F&amp;L Fields'!$C:$C,MATCH($C182,'DMW | F&amp;L Fields'!$L:$L, 0)), "Y") ="Y"),"No", "Yes")</f>
        <v>Yes</v>
      </c>
      <c r="G182" s="61" t="str">
        <f aca="false">IFERROR(VLOOKUP($C182,'DMW | F&amp;L Fields'!$L:$M, 2, FALSE()),"(not found)")</f>
        <v>The Initial Monthly Payments of a pricing option.</v>
      </c>
      <c r="H182" s="60" t="str">
        <f aca="false">IF(J182="Id", "Primary", IF(LEFT(J182, 9) ="reference", "Foreign", "n/a"))</f>
        <v>n/a</v>
      </c>
      <c r="I182" s="74" t="s">
        <v>97</v>
      </c>
      <c r="J182" s="61" t="s">
        <v>128</v>
      </c>
      <c r="K182" s="60" t="n">
        <v>0</v>
      </c>
      <c r="L182" s="60" t="n">
        <v>18</v>
      </c>
      <c r="M182" s="60" t="n">
        <v>0</v>
      </c>
      <c r="N182" s="60" t="str">
        <f aca="false">_xlfn.CONCAT(J182,"|",K182,"|",L182,"|",M182)</f>
        <v>currency|0|18|0</v>
      </c>
      <c r="O182" s="0" t="str">
        <f aca="false">IFERROR(VLOOKUP('nCino | Field Mappings'!$A182,'nCino | Object Info'!$A:$H,5,FALSE()),"(not found)")</f>
        <v>rskcsp_ds_facility</v>
      </c>
      <c r="P182" s="0" t="str">
        <f aca="false">D182</f>
        <v>CCS_Initial_Monthly_Payments__c</v>
      </c>
      <c r="Q182" s="51" t="n">
        <f aca="false">IFERROR(VLOOKUP($N182,'nCino | BigQuery Type Lookup'!$A:$F,2,FALSE()),"(not found)")</f>
        <v>18</v>
      </c>
      <c r="R182" s="0" t="str">
        <f aca="false">IFERROR(VLOOKUP('nCino | Field Mappings'!$A182,'nCino | Object Info'!$A:$H,6,FALSE()),"(not found)")</f>
        <v>rskcsp_ds_facility_staging</v>
      </c>
      <c r="S182" s="0" t="str">
        <f aca="false">D182</f>
        <v>CCS_Initial_Monthly_Payments__c</v>
      </c>
      <c r="T182" s="51" t="str">
        <f aca="false">H182</f>
        <v>n/a</v>
      </c>
      <c r="U182" s="51" t="str">
        <f aca="false">IF($T182="Primary", "yes", "no")</f>
        <v>no</v>
      </c>
      <c r="V182" s="60" t="str">
        <f aca="false">IFERROR(VLOOKUP($N182,'nCino | BigQuery Type Lookup'!$A:$F,3,FALSE()),"(not found)")</f>
        <v>INT64</v>
      </c>
      <c r="W182" s="51" t="str">
        <f aca="false">IFERROR(VLOOKUP($N182,'nCino | BigQuery Type Lookup'!$A:$F,4,FALSE()),"(not found)")</f>
        <v>n/a</v>
      </c>
      <c r="X182" s="51" t="str">
        <f aca="false">IFERROR(VLOOKUP($N182,'nCino | BigQuery Type Lookup'!$A:$F,5,FALSE()),"(not found)")</f>
        <v>n/a</v>
      </c>
      <c r="Y182" s="51" t="str">
        <f aca="false">IFERROR(VLOOKUP($N182,'nCino | BigQuery Type Lookup'!$A:$F,6,FALSE()),"(not found)")</f>
        <v>n/a</v>
      </c>
      <c r="Z182" s="0" t="str">
        <f aca="false">IFERROR(VLOOKUP('nCino | Field Mappings'!$A182,'nCino | Object Info'!$A:$H,7,FALSE()),"(not found)")</f>
        <v>rskcsp_ds_facility_curated</v>
      </c>
      <c r="AA182" s="0" t="str">
        <f aca="false">D182</f>
        <v>CCS_Initial_Monthly_Payments__c</v>
      </c>
      <c r="AB182" s="51" t="str">
        <f aca="false">H182</f>
        <v>n/a</v>
      </c>
      <c r="AC182" s="51" t="str">
        <f aca="false">I182</f>
        <v>yes</v>
      </c>
      <c r="AD182" s="60" t="str">
        <f aca="false">V182</f>
        <v>INT64</v>
      </c>
      <c r="AE182" s="51" t="str">
        <f aca="false">W182</f>
        <v>n/a</v>
      </c>
      <c r="AF182" s="51" t="str">
        <f aca="false">X182</f>
        <v>n/a</v>
      </c>
      <c r="AG182" s="51" t="str">
        <f aca="false">Y182</f>
        <v>n/a</v>
      </c>
      <c r="AH182" s="0" t="str">
        <f aca="false">IFERROR(VLOOKUP('nCino | Field Mappings'!$A182,'nCino | Object Info'!$A:$H,8,FALSE()),"(not found)")</f>
        <v>facility</v>
      </c>
      <c r="AI182" s="0" t="str">
        <f aca="false">IF(D182="","",IF(D182="CCS_Step_Frequency__c",SUBSTITUTE(LOWER(D182),"__c",""),_xlfn.IFNA(SUBSTITUTE(SUBSTITUTE(SUBSTITUTE(SUBSTITUTE(D182,"LLC_BI__",""),"CCS_",""),"__c",""),"cm_",""),D182)))</f>
        <v>Initial_Monthly_Payments</v>
      </c>
      <c r="AJ182" s="51" t="str">
        <f aca="false">H182</f>
        <v>n/a</v>
      </c>
      <c r="AK182" s="51" t="str">
        <f aca="false">AC182</f>
        <v>yes</v>
      </c>
      <c r="AL182" s="60" t="str">
        <f aca="false">V182</f>
        <v>INT64</v>
      </c>
      <c r="AM182" s="51" t="str">
        <f aca="false">W182</f>
        <v>n/a</v>
      </c>
      <c r="AN182" s="51" t="str">
        <f aca="false">X182</f>
        <v>n/a</v>
      </c>
      <c r="AO182" s="51" t="str">
        <f aca="false">Y182</f>
        <v>n/a</v>
      </c>
      <c r="AP182" s="51" t="str">
        <f aca="false">IF(AL182="ARRAY", "CHECK MAX ELEMENTS", "n/a")</f>
        <v>n/a</v>
      </c>
    </row>
    <row r="183" customFormat="false" ht="14.25" hidden="false" customHeight="false" outlineLevel="0" collapsed="false">
      <c r="A183" s="61" t="s">
        <v>49</v>
      </c>
      <c r="B183" s="61" t="s">
        <v>374</v>
      </c>
      <c r="C183" s="61" t="s">
        <v>609</v>
      </c>
      <c r="D183" s="61" t="s">
        <v>610</v>
      </c>
      <c r="E183" s="61" t="s">
        <v>608</v>
      </c>
      <c r="F183" s="60" t="str">
        <f aca="false">IF(OR(ISERROR(VLOOKUP($C183,'DMW | F&amp;L Fields'!$L:$M, 1, FALSE())),IFERROR(INDEX('DMW | F&amp;L Fields'!$C:$C,MATCH($C183,'DMW | F&amp;L Fields'!$L:$L, 0)), "Y") ="Y"),"No", "Yes")</f>
        <v>Yes</v>
      </c>
      <c r="G183" s="61" t="str">
        <f aca="false">IFERROR(VLOOKUP($C183,'DMW | F&amp;L Fields'!$L:$M, 2, FALSE()),"(not found)")</f>
        <v>The Initial Monthly Payments of a pricing option for a Split.</v>
      </c>
      <c r="H183" s="60" t="str">
        <f aca="false">IF(J183="Id", "Primary", IF(LEFT(J183, 9) ="reference", "Foreign", "n/a"))</f>
        <v>n/a</v>
      </c>
      <c r="I183" s="74" t="s">
        <v>97</v>
      </c>
      <c r="J183" s="61" t="s">
        <v>128</v>
      </c>
      <c r="K183" s="60" t="n">
        <v>0</v>
      </c>
      <c r="L183" s="60" t="n">
        <v>18</v>
      </c>
      <c r="M183" s="60" t="n">
        <v>0</v>
      </c>
      <c r="N183" s="60" t="str">
        <f aca="false">_xlfn.CONCAT(J183,"|",K183,"|",L183,"|",M183)</f>
        <v>currency|0|18|0</v>
      </c>
      <c r="O183" s="0" t="str">
        <f aca="false">IFERROR(VLOOKUP('nCino | Field Mappings'!$A183,'nCino | Object Info'!$A:$H,5,FALSE()),"(not found)")</f>
        <v>rskcsp_ds_facility</v>
      </c>
      <c r="P183" s="0" t="str">
        <f aca="false">D183</f>
        <v>CCS_Initial_Monthly_Payments_split__c</v>
      </c>
      <c r="Q183" s="51" t="n">
        <f aca="false">IFERROR(VLOOKUP($N183,'nCino | BigQuery Type Lookup'!$A:$F,2,FALSE()),"(not found)")</f>
        <v>18</v>
      </c>
      <c r="R183" s="0" t="str">
        <f aca="false">IFERROR(VLOOKUP('nCino | Field Mappings'!$A183,'nCino | Object Info'!$A:$H,6,FALSE()),"(not found)")</f>
        <v>rskcsp_ds_facility_staging</v>
      </c>
      <c r="S183" s="0" t="str">
        <f aca="false">D183</f>
        <v>CCS_Initial_Monthly_Payments_split__c</v>
      </c>
      <c r="T183" s="51" t="str">
        <f aca="false">H183</f>
        <v>n/a</v>
      </c>
      <c r="U183" s="51" t="str">
        <f aca="false">IF($T183="Primary", "yes", "no")</f>
        <v>no</v>
      </c>
      <c r="V183" s="60" t="str">
        <f aca="false">IFERROR(VLOOKUP($N183,'nCino | BigQuery Type Lookup'!$A:$F,3,FALSE()),"(not found)")</f>
        <v>INT64</v>
      </c>
      <c r="W183" s="51" t="str">
        <f aca="false">IFERROR(VLOOKUP($N183,'nCino | BigQuery Type Lookup'!$A:$F,4,FALSE()),"(not found)")</f>
        <v>n/a</v>
      </c>
      <c r="X183" s="51" t="str">
        <f aca="false">IFERROR(VLOOKUP($N183,'nCino | BigQuery Type Lookup'!$A:$F,5,FALSE()),"(not found)")</f>
        <v>n/a</v>
      </c>
      <c r="Y183" s="51" t="str">
        <f aca="false">IFERROR(VLOOKUP($N183,'nCino | BigQuery Type Lookup'!$A:$F,6,FALSE()),"(not found)")</f>
        <v>n/a</v>
      </c>
      <c r="Z183" s="0" t="str">
        <f aca="false">IFERROR(VLOOKUP('nCino | Field Mappings'!$A183,'nCino | Object Info'!$A:$H,7,FALSE()),"(not found)")</f>
        <v>rskcsp_ds_facility_curated</v>
      </c>
      <c r="AA183" s="0" t="str">
        <f aca="false">D183</f>
        <v>CCS_Initial_Monthly_Payments_split__c</v>
      </c>
      <c r="AB183" s="51" t="str">
        <f aca="false">H183</f>
        <v>n/a</v>
      </c>
      <c r="AC183" s="51" t="str">
        <f aca="false">I183</f>
        <v>yes</v>
      </c>
      <c r="AD183" s="60" t="str">
        <f aca="false">V183</f>
        <v>INT64</v>
      </c>
      <c r="AE183" s="51" t="str">
        <f aca="false">W183</f>
        <v>n/a</v>
      </c>
      <c r="AF183" s="51" t="str">
        <f aca="false">X183</f>
        <v>n/a</v>
      </c>
      <c r="AG183" s="51" t="str">
        <f aca="false">Y183</f>
        <v>n/a</v>
      </c>
      <c r="AH183" s="0" t="str">
        <f aca="false">IFERROR(VLOOKUP('nCino | Field Mappings'!$A183,'nCino | Object Info'!$A:$H,8,FALSE()),"(not found)")</f>
        <v>facility</v>
      </c>
      <c r="AI183" s="0" t="str">
        <f aca="false">IF(D183="","",IF(D183="CCS_Step_Frequency__c",SUBSTITUTE(LOWER(D183),"__c",""),_xlfn.IFNA(SUBSTITUTE(SUBSTITUTE(SUBSTITUTE(SUBSTITUTE(D183,"LLC_BI__",""),"CCS_",""),"__c",""),"cm_",""),D183)))</f>
        <v>Initial_Monthly_Payments_split</v>
      </c>
      <c r="AJ183" s="51" t="str">
        <f aca="false">H183</f>
        <v>n/a</v>
      </c>
      <c r="AK183" s="51" t="str">
        <f aca="false">AC183</f>
        <v>yes</v>
      </c>
      <c r="AL183" s="60" t="str">
        <f aca="false">V183</f>
        <v>INT64</v>
      </c>
      <c r="AM183" s="51" t="str">
        <f aca="false">W183</f>
        <v>n/a</v>
      </c>
      <c r="AN183" s="51" t="str">
        <f aca="false">X183</f>
        <v>n/a</v>
      </c>
      <c r="AO183" s="51" t="str">
        <f aca="false">Y183</f>
        <v>n/a</v>
      </c>
      <c r="AP183" s="51" t="str">
        <f aca="false">IF(AL183="ARRAY", "CHECK MAX ELEMENTS", "n/a")</f>
        <v>n/a</v>
      </c>
    </row>
    <row r="184" customFormat="false" ht="14.25" hidden="false" customHeight="false" outlineLevel="0" collapsed="false">
      <c r="A184" s="61" t="s">
        <v>49</v>
      </c>
      <c r="B184" s="61" t="s">
        <v>374</v>
      </c>
      <c r="C184" s="61" t="s">
        <v>611</v>
      </c>
      <c r="D184" s="61" t="s">
        <v>612</v>
      </c>
      <c r="E184" s="61" t="s">
        <v>613</v>
      </c>
      <c r="F184" s="60" t="str">
        <f aca="false">IF(OR(ISERROR(VLOOKUP($C184,'DMW | F&amp;L Fields'!$L:$M, 1, FALSE())),IFERROR(INDEX('DMW | F&amp;L Fields'!$C:$C,MATCH($C184,'DMW | F&amp;L Fields'!$L:$L, 0)), "Y") ="Y"),"No", "Yes")</f>
        <v>Yes</v>
      </c>
      <c r="G184" s="61" t="str">
        <f aca="false">IFERROR(VLOOKUP($C184,'DMW | F&amp;L Fields'!$L:$M, 2, FALSE()),"(not found)")</f>
        <v>The Interest Rate Type of the Facility, based on the chosen rate and Facility Amount.</v>
      </c>
      <c r="H184" s="60" t="str">
        <f aca="false">IF(J184="Id", "Primary", IF(LEFT(J184, 9) ="reference", "Foreign", "n/a"))</f>
        <v>n/a</v>
      </c>
      <c r="I184" s="74" t="s">
        <v>97</v>
      </c>
      <c r="J184" s="61" t="s">
        <v>119</v>
      </c>
      <c r="K184" s="60" t="n">
        <v>255</v>
      </c>
      <c r="L184" s="60" t="n">
        <v>0</v>
      </c>
      <c r="M184" s="60" t="n">
        <v>0</v>
      </c>
      <c r="N184" s="60" t="str">
        <f aca="false">_xlfn.CONCAT(J184,"|",K184,"|",L184,"|",M184)</f>
        <v>picklist|255|0|0</v>
      </c>
      <c r="O184" s="0" t="str">
        <f aca="false">IFERROR(VLOOKUP('nCino | Field Mappings'!$A184,'nCino | Object Info'!$A:$H,5,FALSE()),"(not found)")</f>
        <v>rskcsp_ds_facility</v>
      </c>
      <c r="P184" s="0" t="str">
        <f aca="false">D184</f>
        <v>CCS_Interest_Rate_Type__c</v>
      </c>
      <c r="Q184" s="51" t="n">
        <f aca="false">IFERROR(VLOOKUP($N184,'nCino | BigQuery Type Lookup'!$A:$F,2,FALSE()),"(not found)")</f>
        <v>255</v>
      </c>
      <c r="R184" s="0" t="str">
        <f aca="false">IFERROR(VLOOKUP('nCino | Field Mappings'!$A184,'nCino | Object Info'!$A:$H,6,FALSE()),"(not found)")</f>
        <v>rskcsp_ds_facility_staging</v>
      </c>
      <c r="S184" s="0" t="str">
        <f aca="false">D184</f>
        <v>CCS_Interest_Rate_Type__c</v>
      </c>
      <c r="T184" s="51" t="str">
        <f aca="false">H184</f>
        <v>n/a</v>
      </c>
      <c r="U184" s="51" t="str">
        <f aca="false">IF($T184="Primary", "yes", "no")</f>
        <v>no</v>
      </c>
      <c r="V184" s="60" t="str">
        <f aca="false">IFERROR(VLOOKUP($N184,'nCino | BigQuery Type Lookup'!$A:$F,3,FALSE()),"(not found)")</f>
        <v>STRING</v>
      </c>
      <c r="W184" s="51" t="n">
        <f aca="false">IFERROR(VLOOKUP($N184,'nCino | BigQuery Type Lookup'!$A:$F,4,FALSE()),"(not found)")</f>
        <v>255</v>
      </c>
      <c r="X184" s="51" t="str">
        <f aca="false">IFERROR(VLOOKUP($N184,'nCino | BigQuery Type Lookup'!$A:$F,5,FALSE()),"(not found)")</f>
        <v>n/a</v>
      </c>
      <c r="Y184" s="51" t="str">
        <f aca="false">IFERROR(VLOOKUP($N184,'nCino | BigQuery Type Lookup'!$A:$F,6,FALSE()),"(not found)")</f>
        <v>n/a</v>
      </c>
      <c r="Z184" s="0" t="str">
        <f aca="false">IFERROR(VLOOKUP('nCino | Field Mappings'!$A184,'nCino | Object Info'!$A:$H,7,FALSE()),"(not found)")</f>
        <v>rskcsp_ds_facility_curated</v>
      </c>
      <c r="AA184" s="0" t="str">
        <f aca="false">D184</f>
        <v>CCS_Interest_Rate_Type__c</v>
      </c>
      <c r="AB184" s="51" t="str">
        <f aca="false">H184</f>
        <v>n/a</v>
      </c>
      <c r="AC184" s="51" t="str">
        <f aca="false">I184</f>
        <v>yes</v>
      </c>
      <c r="AD184" s="60" t="str">
        <f aca="false">V184</f>
        <v>STRING</v>
      </c>
      <c r="AE184" s="51" t="n">
        <f aca="false">W184</f>
        <v>255</v>
      </c>
      <c r="AF184" s="51" t="str">
        <f aca="false">X184</f>
        <v>n/a</v>
      </c>
      <c r="AG184" s="51" t="str">
        <f aca="false">Y184</f>
        <v>n/a</v>
      </c>
      <c r="AH184" s="0" t="str">
        <f aca="false">IFERROR(VLOOKUP('nCino | Field Mappings'!$A184,'nCino | Object Info'!$A:$H,8,FALSE()),"(not found)")</f>
        <v>facility</v>
      </c>
      <c r="AI184" s="0" t="str">
        <f aca="false">IF(D184="","",IF(D184="CCS_Step_Frequency__c",SUBSTITUTE(LOWER(D184),"__c",""),_xlfn.IFNA(SUBSTITUTE(SUBSTITUTE(SUBSTITUTE(SUBSTITUTE(D184,"LLC_BI__",""),"CCS_",""),"__c",""),"cm_",""),D184)))</f>
        <v>Interest_Rate_Type</v>
      </c>
      <c r="AJ184" s="51" t="str">
        <f aca="false">H184</f>
        <v>n/a</v>
      </c>
      <c r="AK184" s="51" t="str">
        <f aca="false">AC184</f>
        <v>yes</v>
      </c>
      <c r="AL184" s="60" t="str">
        <f aca="false">V184</f>
        <v>STRING</v>
      </c>
      <c r="AM184" s="51" t="n">
        <f aca="false">W184</f>
        <v>255</v>
      </c>
      <c r="AN184" s="51" t="str">
        <f aca="false">X184</f>
        <v>n/a</v>
      </c>
      <c r="AO184" s="51" t="str">
        <f aca="false">Y184</f>
        <v>n/a</v>
      </c>
      <c r="AP184" s="51" t="str">
        <f aca="false">IF(AL184="ARRAY", "CHECK MAX ELEMENTS", "n/a")</f>
        <v>n/a</v>
      </c>
    </row>
    <row r="185" customFormat="false" ht="14.25" hidden="false" customHeight="false" outlineLevel="0" collapsed="false">
      <c r="A185" s="61" t="s">
        <v>49</v>
      </c>
      <c r="B185" s="61" t="s">
        <v>374</v>
      </c>
      <c r="C185" s="61" t="s">
        <v>614</v>
      </c>
      <c r="D185" s="61" t="s">
        <v>615</v>
      </c>
      <c r="E185" s="61" t="s">
        <v>613</v>
      </c>
      <c r="F185" s="60" t="str">
        <f aca="false">IF(OR(ISERROR(VLOOKUP($C185,'DMW | F&amp;L Fields'!$L:$M, 1, FALSE())),IFERROR(INDEX('DMW | F&amp;L Fields'!$C:$C,MATCH($C185,'DMW | F&amp;L Fields'!$L:$L, 0)), "Y") ="Y"),"No", "Yes")</f>
        <v>Yes</v>
      </c>
      <c r="G185" s="61" t="str">
        <f aca="false">IFERROR(VLOOKUP($C185,'DMW | F&amp;L Fields'!$L:$M, 2, FALSE()),"(not found)")</f>
        <v>Interest Rate Type field created for greater then 50 facility Amount for Non Split.</v>
      </c>
      <c r="H185" s="60" t="str">
        <f aca="false">IF(J185="Id", "Primary", IF(LEFT(J185, 9) ="reference", "Foreign", "n/a"))</f>
        <v>n/a</v>
      </c>
      <c r="I185" s="74" t="s">
        <v>97</v>
      </c>
      <c r="J185" s="61" t="s">
        <v>115</v>
      </c>
      <c r="K185" s="60" t="n">
        <v>255</v>
      </c>
      <c r="L185" s="60" t="n">
        <v>0</v>
      </c>
      <c r="M185" s="60" t="n">
        <v>0</v>
      </c>
      <c r="N185" s="60" t="str">
        <f aca="false">_xlfn.CONCAT(J185,"|",K185,"|",L185,"|",M185)</f>
        <v>string|255|0|0</v>
      </c>
      <c r="O185" s="0" t="str">
        <f aca="false">IFERROR(VLOOKUP('nCino | Field Mappings'!$A185,'nCino | Object Info'!$A:$H,5,FALSE()),"(not found)")</f>
        <v>rskcsp_ds_facility</v>
      </c>
      <c r="P185" s="0" t="str">
        <f aca="false">D185</f>
        <v>CCS_Interest_Rate_Type_Greater50NonSplit__c</v>
      </c>
      <c r="Q185" s="51" t="n">
        <f aca="false">IFERROR(VLOOKUP($N185,'nCino | BigQuery Type Lookup'!$A:$F,2,FALSE()),"(not found)")</f>
        <v>255</v>
      </c>
      <c r="R185" s="0" t="str">
        <f aca="false">IFERROR(VLOOKUP('nCino | Field Mappings'!$A185,'nCino | Object Info'!$A:$H,6,FALSE()),"(not found)")</f>
        <v>rskcsp_ds_facility_staging</v>
      </c>
      <c r="S185" s="0" t="str">
        <f aca="false">D185</f>
        <v>CCS_Interest_Rate_Type_Greater50NonSplit__c</v>
      </c>
      <c r="T185" s="51" t="str">
        <f aca="false">H185</f>
        <v>n/a</v>
      </c>
      <c r="U185" s="51" t="str">
        <f aca="false">IF($T185="Primary", "yes", "no")</f>
        <v>no</v>
      </c>
      <c r="V185" s="60" t="str">
        <f aca="false">IFERROR(VLOOKUP($N185,'nCino | BigQuery Type Lookup'!$A:$F,3,FALSE()),"(not found)")</f>
        <v>STRING</v>
      </c>
      <c r="W185" s="51" t="n">
        <f aca="false">IFERROR(VLOOKUP($N185,'nCino | BigQuery Type Lookup'!$A:$F,4,FALSE()),"(not found)")</f>
        <v>255</v>
      </c>
      <c r="X185" s="51" t="str">
        <f aca="false">IFERROR(VLOOKUP($N185,'nCino | BigQuery Type Lookup'!$A:$F,5,FALSE()),"(not found)")</f>
        <v>n/a</v>
      </c>
      <c r="Y185" s="51" t="str">
        <f aca="false">IFERROR(VLOOKUP($N185,'nCino | BigQuery Type Lookup'!$A:$F,6,FALSE()),"(not found)")</f>
        <v>n/a</v>
      </c>
      <c r="Z185" s="0" t="str">
        <f aca="false">IFERROR(VLOOKUP('nCino | Field Mappings'!$A185,'nCino | Object Info'!$A:$H,7,FALSE()),"(not found)")</f>
        <v>rskcsp_ds_facility_curated</v>
      </c>
      <c r="AA185" s="0" t="str">
        <f aca="false">D185</f>
        <v>CCS_Interest_Rate_Type_Greater50NonSplit__c</v>
      </c>
      <c r="AB185" s="51" t="str">
        <f aca="false">H185</f>
        <v>n/a</v>
      </c>
      <c r="AC185" s="51" t="str">
        <f aca="false">I185</f>
        <v>yes</v>
      </c>
      <c r="AD185" s="60" t="str">
        <f aca="false">V185</f>
        <v>STRING</v>
      </c>
      <c r="AE185" s="51" t="n">
        <f aca="false">W185</f>
        <v>255</v>
      </c>
      <c r="AF185" s="51" t="str">
        <f aca="false">X185</f>
        <v>n/a</v>
      </c>
      <c r="AG185" s="51" t="str">
        <f aca="false">Y185</f>
        <v>n/a</v>
      </c>
      <c r="AH185" s="0" t="str">
        <f aca="false">IFERROR(VLOOKUP('nCino | Field Mappings'!$A185,'nCino | Object Info'!$A:$H,8,FALSE()),"(not found)")</f>
        <v>facility</v>
      </c>
      <c r="AI185" s="0" t="str">
        <f aca="false">IF(D185="","",IF(D185="CCS_Step_Frequency__c",SUBSTITUTE(LOWER(D185),"__c",""),_xlfn.IFNA(SUBSTITUTE(SUBSTITUTE(SUBSTITUTE(SUBSTITUTE(D185,"LLC_BI__",""),"CCS_",""),"__c",""),"cm_",""),D185)))</f>
        <v>Interest_Rate_Type_Greater50NonSplit</v>
      </c>
      <c r="AJ185" s="51" t="str">
        <f aca="false">H185</f>
        <v>n/a</v>
      </c>
      <c r="AK185" s="51" t="str">
        <f aca="false">AC185</f>
        <v>yes</v>
      </c>
      <c r="AL185" s="60" t="str">
        <f aca="false">V185</f>
        <v>STRING</v>
      </c>
      <c r="AM185" s="51" t="n">
        <f aca="false">W185</f>
        <v>255</v>
      </c>
      <c r="AN185" s="51" t="str">
        <f aca="false">X185</f>
        <v>n/a</v>
      </c>
      <c r="AO185" s="51" t="str">
        <f aca="false">Y185</f>
        <v>n/a</v>
      </c>
      <c r="AP185" s="51" t="str">
        <f aca="false">IF(AL185="ARRAY", "CHECK MAX ELEMENTS", "n/a")</f>
        <v>n/a</v>
      </c>
    </row>
    <row r="186" customFormat="false" ht="14.25" hidden="false" customHeight="false" outlineLevel="0" collapsed="false">
      <c r="A186" s="61" t="s">
        <v>49</v>
      </c>
      <c r="B186" s="61" t="s">
        <v>374</v>
      </c>
      <c r="C186" s="61" t="s">
        <v>616</v>
      </c>
      <c r="D186" s="61" t="s">
        <v>617</v>
      </c>
      <c r="E186" s="61" t="s">
        <v>613</v>
      </c>
      <c r="F186" s="60" t="str">
        <f aca="false">IF(OR(ISERROR(VLOOKUP($C186,'DMW | F&amp;L Fields'!$L:$M, 1, FALSE())),IFERROR(INDEX('DMW | F&amp;L Fields'!$C:$C,MATCH($C186,'DMW | F&amp;L Fields'!$L:$L, 0)), "Y") ="Y"),"No", "Yes")</f>
        <v>Yes</v>
      </c>
      <c r="G186" s="61" t="str">
        <f aca="false">IFERROR(VLOOKUP($C186,'DMW | F&amp;L Fields'!$L:$M, 2, FALSE()),"(not found)")</f>
        <v>Interest Rate Type field created for greater then 50 facility Amount for Split.</v>
      </c>
      <c r="H186" s="60" t="str">
        <f aca="false">IF(J186="Id", "Primary", IF(LEFT(J186, 9) ="reference", "Foreign", "n/a"))</f>
        <v>n/a</v>
      </c>
      <c r="I186" s="74" t="s">
        <v>97</v>
      </c>
      <c r="J186" s="61" t="s">
        <v>115</v>
      </c>
      <c r="K186" s="60" t="n">
        <v>255</v>
      </c>
      <c r="L186" s="60" t="n">
        <v>0</v>
      </c>
      <c r="M186" s="60" t="n">
        <v>0</v>
      </c>
      <c r="N186" s="60" t="str">
        <f aca="false">_xlfn.CONCAT(J186,"|",K186,"|",L186,"|",M186)</f>
        <v>string|255|0|0</v>
      </c>
      <c r="O186" s="0" t="str">
        <f aca="false">IFERROR(VLOOKUP('nCino | Field Mappings'!$A186,'nCino | Object Info'!$A:$H,5,FALSE()),"(not found)")</f>
        <v>rskcsp_ds_facility</v>
      </c>
      <c r="P186" s="0" t="str">
        <f aca="false">D186</f>
        <v>CCS_Interest_Rate_Type_Greater50Split__c</v>
      </c>
      <c r="Q186" s="51" t="n">
        <f aca="false">IFERROR(VLOOKUP($N186,'nCino | BigQuery Type Lookup'!$A:$F,2,FALSE()),"(not found)")</f>
        <v>255</v>
      </c>
      <c r="R186" s="0" t="str">
        <f aca="false">IFERROR(VLOOKUP('nCino | Field Mappings'!$A186,'nCino | Object Info'!$A:$H,6,FALSE()),"(not found)")</f>
        <v>rskcsp_ds_facility_staging</v>
      </c>
      <c r="S186" s="0" t="str">
        <f aca="false">D186</f>
        <v>CCS_Interest_Rate_Type_Greater50Split__c</v>
      </c>
      <c r="T186" s="51" t="str">
        <f aca="false">H186</f>
        <v>n/a</v>
      </c>
      <c r="U186" s="51" t="str">
        <f aca="false">IF($T186="Primary", "yes", "no")</f>
        <v>no</v>
      </c>
      <c r="V186" s="60" t="str">
        <f aca="false">IFERROR(VLOOKUP($N186,'nCino | BigQuery Type Lookup'!$A:$F,3,FALSE()),"(not found)")</f>
        <v>STRING</v>
      </c>
      <c r="W186" s="51" t="n">
        <f aca="false">IFERROR(VLOOKUP($N186,'nCino | BigQuery Type Lookup'!$A:$F,4,FALSE()),"(not found)")</f>
        <v>255</v>
      </c>
      <c r="X186" s="51" t="str">
        <f aca="false">IFERROR(VLOOKUP($N186,'nCino | BigQuery Type Lookup'!$A:$F,5,FALSE()),"(not found)")</f>
        <v>n/a</v>
      </c>
      <c r="Y186" s="51" t="str">
        <f aca="false">IFERROR(VLOOKUP($N186,'nCino | BigQuery Type Lookup'!$A:$F,6,FALSE()),"(not found)")</f>
        <v>n/a</v>
      </c>
      <c r="Z186" s="0" t="str">
        <f aca="false">IFERROR(VLOOKUP('nCino | Field Mappings'!$A186,'nCino | Object Info'!$A:$H,7,FALSE()),"(not found)")</f>
        <v>rskcsp_ds_facility_curated</v>
      </c>
      <c r="AA186" s="0" t="str">
        <f aca="false">D186</f>
        <v>CCS_Interest_Rate_Type_Greater50Split__c</v>
      </c>
      <c r="AB186" s="51" t="str">
        <f aca="false">H186</f>
        <v>n/a</v>
      </c>
      <c r="AC186" s="51" t="str">
        <f aca="false">I186</f>
        <v>yes</v>
      </c>
      <c r="AD186" s="60" t="str">
        <f aca="false">V186</f>
        <v>STRING</v>
      </c>
      <c r="AE186" s="51" t="n">
        <f aca="false">W186</f>
        <v>255</v>
      </c>
      <c r="AF186" s="51" t="str">
        <f aca="false">X186</f>
        <v>n/a</v>
      </c>
      <c r="AG186" s="51" t="str">
        <f aca="false">Y186</f>
        <v>n/a</v>
      </c>
      <c r="AH186" s="0" t="str">
        <f aca="false">IFERROR(VLOOKUP('nCino | Field Mappings'!$A186,'nCino | Object Info'!$A:$H,8,FALSE()),"(not found)")</f>
        <v>facility</v>
      </c>
      <c r="AI186" s="0" t="str">
        <f aca="false">IF(D186="","",IF(D186="CCS_Step_Frequency__c",SUBSTITUTE(LOWER(D186),"__c",""),_xlfn.IFNA(SUBSTITUTE(SUBSTITUTE(SUBSTITUTE(SUBSTITUTE(D186,"LLC_BI__",""),"CCS_",""),"__c",""),"cm_",""),D186)))</f>
        <v>Interest_Rate_Type_Greater50Split</v>
      </c>
      <c r="AJ186" s="51" t="str">
        <f aca="false">H186</f>
        <v>n/a</v>
      </c>
      <c r="AK186" s="51" t="str">
        <f aca="false">AC186</f>
        <v>yes</v>
      </c>
      <c r="AL186" s="60" t="str">
        <f aca="false">V186</f>
        <v>STRING</v>
      </c>
      <c r="AM186" s="51" t="n">
        <f aca="false">W186</f>
        <v>255</v>
      </c>
      <c r="AN186" s="51" t="str">
        <f aca="false">X186</f>
        <v>n/a</v>
      </c>
      <c r="AO186" s="51" t="str">
        <f aca="false">Y186</f>
        <v>n/a</v>
      </c>
      <c r="AP186" s="51" t="str">
        <f aca="false">IF(AL186="ARRAY", "CHECK MAX ELEMENTS", "n/a")</f>
        <v>n/a</v>
      </c>
    </row>
    <row r="187" customFormat="false" ht="14.25" hidden="false" customHeight="false" outlineLevel="0" collapsed="false">
      <c r="A187" s="61" t="s">
        <v>49</v>
      </c>
      <c r="B187" s="61" t="s">
        <v>374</v>
      </c>
      <c r="C187" s="61" t="s">
        <v>618</v>
      </c>
      <c r="D187" s="61" t="s">
        <v>619</v>
      </c>
      <c r="E187" s="61" t="s">
        <v>613</v>
      </c>
      <c r="F187" s="60" t="str">
        <f aca="false">IF(OR(ISERROR(VLOOKUP($C187,'DMW | F&amp;L Fields'!$L:$M, 1, FALSE())),IFERROR(INDEX('DMW | F&amp;L Fields'!$C:$C,MATCH($C187,'DMW | F&amp;L Fields'!$L:$L, 0)), "Y") ="Y"),"No", "Yes")</f>
        <v>Yes</v>
      </c>
      <c r="G187" s="61" t="str">
        <f aca="false">IFERROR(VLOOKUP($C187,'DMW | F&amp;L Fields'!$L:$M, 2, FALSE()),"(not found)")</f>
        <v>The Interest Rate Type of a pricing option for a Split.</v>
      </c>
      <c r="H187" s="60" t="str">
        <f aca="false">IF(J187="Id", "Primary", IF(LEFT(J187, 9) ="reference", "Foreign", "n/a"))</f>
        <v>n/a</v>
      </c>
      <c r="I187" s="74" t="s">
        <v>97</v>
      </c>
      <c r="J187" s="61" t="s">
        <v>119</v>
      </c>
      <c r="K187" s="60" t="n">
        <v>255</v>
      </c>
      <c r="L187" s="60" t="n">
        <v>0</v>
      </c>
      <c r="M187" s="60" t="n">
        <v>0</v>
      </c>
      <c r="N187" s="60" t="str">
        <f aca="false">_xlfn.CONCAT(J187,"|",K187,"|",L187,"|",M187)</f>
        <v>picklist|255|0|0</v>
      </c>
      <c r="O187" s="0" t="str">
        <f aca="false">IFERROR(VLOOKUP('nCino | Field Mappings'!$A187,'nCino | Object Info'!$A:$H,5,FALSE()),"(not found)")</f>
        <v>rskcsp_ds_facility</v>
      </c>
      <c r="P187" s="0" t="str">
        <f aca="false">D187</f>
        <v>CCS_Interest_Rate_Type_split__c</v>
      </c>
      <c r="Q187" s="51" t="n">
        <f aca="false">IFERROR(VLOOKUP($N187,'nCino | BigQuery Type Lookup'!$A:$F,2,FALSE()),"(not found)")</f>
        <v>255</v>
      </c>
      <c r="R187" s="0" t="str">
        <f aca="false">IFERROR(VLOOKUP('nCino | Field Mappings'!$A187,'nCino | Object Info'!$A:$H,6,FALSE()),"(not found)")</f>
        <v>rskcsp_ds_facility_staging</v>
      </c>
      <c r="S187" s="0" t="str">
        <f aca="false">D187</f>
        <v>CCS_Interest_Rate_Type_split__c</v>
      </c>
      <c r="T187" s="51" t="str">
        <f aca="false">H187</f>
        <v>n/a</v>
      </c>
      <c r="U187" s="51" t="str">
        <f aca="false">IF($T187="Primary", "yes", "no")</f>
        <v>no</v>
      </c>
      <c r="V187" s="60" t="str">
        <f aca="false">IFERROR(VLOOKUP($N187,'nCino | BigQuery Type Lookup'!$A:$F,3,FALSE()),"(not found)")</f>
        <v>STRING</v>
      </c>
      <c r="W187" s="51" t="n">
        <f aca="false">IFERROR(VLOOKUP($N187,'nCino | BigQuery Type Lookup'!$A:$F,4,FALSE()),"(not found)")</f>
        <v>255</v>
      </c>
      <c r="X187" s="51" t="str">
        <f aca="false">IFERROR(VLOOKUP($N187,'nCino | BigQuery Type Lookup'!$A:$F,5,FALSE()),"(not found)")</f>
        <v>n/a</v>
      </c>
      <c r="Y187" s="51" t="str">
        <f aca="false">IFERROR(VLOOKUP($N187,'nCino | BigQuery Type Lookup'!$A:$F,6,FALSE()),"(not found)")</f>
        <v>n/a</v>
      </c>
      <c r="Z187" s="0" t="str">
        <f aca="false">IFERROR(VLOOKUP('nCino | Field Mappings'!$A187,'nCino | Object Info'!$A:$H,7,FALSE()),"(not found)")</f>
        <v>rskcsp_ds_facility_curated</v>
      </c>
      <c r="AA187" s="0" t="str">
        <f aca="false">D187</f>
        <v>CCS_Interest_Rate_Type_split__c</v>
      </c>
      <c r="AB187" s="51" t="str">
        <f aca="false">H187</f>
        <v>n/a</v>
      </c>
      <c r="AC187" s="51" t="str">
        <f aca="false">I187</f>
        <v>yes</v>
      </c>
      <c r="AD187" s="60" t="str">
        <f aca="false">V187</f>
        <v>STRING</v>
      </c>
      <c r="AE187" s="51" t="n">
        <f aca="false">W187</f>
        <v>255</v>
      </c>
      <c r="AF187" s="51" t="str">
        <f aca="false">X187</f>
        <v>n/a</v>
      </c>
      <c r="AG187" s="51" t="str">
        <f aca="false">Y187</f>
        <v>n/a</v>
      </c>
      <c r="AH187" s="0" t="str">
        <f aca="false">IFERROR(VLOOKUP('nCino | Field Mappings'!$A187,'nCino | Object Info'!$A:$H,8,FALSE()),"(not found)")</f>
        <v>facility</v>
      </c>
      <c r="AI187" s="0" t="str">
        <f aca="false">IF(D187="","",IF(D187="CCS_Step_Frequency__c",SUBSTITUTE(LOWER(D187),"__c",""),_xlfn.IFNA(SUBSTITUTE(SUBSTITUTE(SUBSTITUTE(SUBSTITUTE(D187,"LLC_BI__",""),"CCS_",""),"__c",""),"cm_",""),D187)))</f>
        <v>Interest_Rate_Type_split</v>
      </c>
      <c r="AJ187" s="51" t="str">
        <f aca="false">H187</f>
        <v>n/a</v>
      </c>
      <c r="AK187" s="51" t="str">
        <f aca="false">AC187</f>
        <v>yes</v>
      </c>
      <c r="AL187" s="60" t="str">
        <f aca="false">V187</f>
        <v>STRING</v>
      </c>
      <c r="AM187" s="51" t="n">
        <f aca="false">W187</f>
        <v>255</v>
      </c>
      <c r="AN187" s="51" t="str">
        <f aca="false">X187</f>
        <v>n/a</v>
      </c>
      <c r="AO187" s="51" t="str">
        <f aca="false">Y187</f>
        <v>n/a</v>
      </c>
      <c r="AP187" s="51" t="str">
        <f aca="false">IF(AL187="ARRAY", "CHECK MAX ELEMENTS", "n/a")</f>
        <v>n/a</v>
      </c>
    </row>
    <row r="188" customFormat="false" ht="14.25" hidden="false" customHeight="false" outlineLevel="0" collapsed="false">
      <c r="A188" s="61" t="s">
        <v>49</v>
      </c>
      <c r="B188" s="61" t="s">
        <v>374</v>
      </c>
      <c r="C188" s="61" t="s">
        <v>620</v>
      </c>
      <c r="D188" s="61" t="s">
        <v>621</v>
      </c>
      <c r="E188" s="61" t="s">
        <v>622</v>
      </c>
      <c r="F188" s="60" t="str">
        <f aca="false">IF(OR(ISERROR(VLOOKUP($C188,'DMW | F&amp;L Fields'!$L:$M, 1, FALSE())),IFERROR(INDEX('DMW | F&amp;L Fields'!$C:$C,MATCH($C188,'DMW | F&amp;L Fields'!$L:$L, 0)), "Y") ="Y"),"No", "Yes")</f>
        <v>Yes</v>
      </c>
      <c r="G188" s="61" t="str">
        <f aca="false">IFERROR(VLOOKUP($C188,'DMW | F&amp;L Fields'!$L:$M, 2, FALSE()),"(not found)")</f>
        <v> Interest Payment per £1000 used for 1 day for an overdraft.</v>
      </c>
      <c r="H188" s="60" t="str">
        <f aca="false">IF(J188="Id", "Primary", IF(LEFT(J188, 9) ="reference", "Foreign", "n/a"))</f>
        <v>n/a</v>
      </c>
      <c r="I188" s="74" t="s">
        <v>97</v>
      </c>
      <c r="J188" s="61" t="s">
        <v>128</v>
      </c>
      <c r="K188" s="60" t="n">
        <v>0</v>
      </c>
      <c r="L188" s="60" t="n">
        <v>18</v>
      </c>
      <c r="M188" s="60" t="n">
        <v>2</v>
      </c>
      <c r="N188" s="60" t="str">
        <f aca="false">_xlfn.CONCAT(J188,"|",K188,"|",L188,"|",M188)</f>
        <v>currency|0|18|2</v>
      </c>
      <c r="O188" s="0" t="str">
        <f aca="false">IFERROR(VLOOKUP('nCino | Field Mappings'!$A188,'nCino | Object Info'!$A:$H,5,FALSE()),"(not found)")</f>
        <v>rskcsp_ds_facility</v>
      </c>
      <c r="P188" s="0" t="str">
        <f aca="false">D188</f>
        <v>CCS_InterestPaymentPer1000_used_for_1day__c</v>
      </c>
      <c r="Q188" s="51" t="n">
        <f aca="false">IFERROR(VLOOKUP($N188,'nCino | BigQuery Type Lookup'!$A:$F,2,FALSE()),"(not found)")</f>
        <v>21</v>
      </c>
      <c r="R188" s="0" t="str">
        <f aca="false">IFERROR(VLOOKUP('nCino | Field Mappings'!$A188,'nCino | Object Info'!$A:$H,6,FALSE()),"(not found)")</f>
        <v>rskcsp_ds_facility_staging</v>
      </c>
      <c r="S188" s="0" t="str">
        <f aca="false">D188</f>
        <v>CCS_InterestPaymentPer1000_used_for_1day__c</v>
      </c>
      <c r="T188" s="51" t="str">
        <f aca="false">H188</f>
        <v>n/a</v>
      </c>
      <c r="U188" s="51" t="str">
        <f aca="false">IF($T188="Primary", "yes", "no")</f>
        <v>no</v>
      </c>
      <c r="V188" s="60" t="str">
        <f aca="false">IFERROR(VLOOKUP($N188,'nCino | BigQuery Type Lookup'!$A:$F,3,FALSE()),"(not found)")</f>
        <v>NUMERIC</v>
      </c>
      <c r="W188" s="51" t="str">
        <f aca="false">IFERROR(VLOOKUP($N188,'nCino | BigQuery Type Lookup'!$A:$F,4,FALSE()),"(not found)")</f>
        <v>n/a</v>
      </c>
      <c r="X188" s="51" t="n">
        <f aca="false">IFERROR(VLOOKUP($N188,'nCino | BigQuery Type Lookup'!$A:$F,5,FALSE()),"(not found)")</f>
        <v>18</v>
      </c>
      <c r="Y188" s="51" t="n">
        <f aca="false">IFERROR(VLOOKUP($N188,'nCino | BigQuery Type Lookup'!$A:$F,6,FALSE()),"(not found)")</f>
        <v>2</v>
      </c>
      <c r="Z188" s="0" t="str">
        <f aca="false">IFERROR(VLOOKUP('nCino | Field Mappings'!$A188,'nCino | Object Info'!$A:$H,7,FALSE()),"(not found)")</f>
        <v>rskcsp_ds_facility_curated</v>
      </c>
      <c r="AA188" s="0" t="str">
        <f aca="false">D188</f>
        <v>CCS_InterestPaymentPer1000_used_for_1day__c</v>
      </c>
      <c r="AB188" s="51" t="str">
        <f aca="false">H188</f>
        <v>n/a</v>
      </c>
      <c r="AC188" s="51" t="str">
        <f aca="false">I188</f>
        <v>yes</v>
      </c>
      <c r="AD188" s="60" t="str">
        <f aca="false">V188</f>
        <v>NUMERIC</v>
      </c>
      <c r="AE188" s="51" t="str">
        <f aca="false">W188</f>
        <v>n/a</v>
      </c>
      <c r="AF188" s="51" t="n">
        <f aca="false">X188</f>
        <v>18</v>
      </c>
      <c r="AG188" s="51" t="n">
        <f aca="false">Y188</f>
        <v>2</v>
      </c>
      <c r="AH188" s="0" t="str">
        <f aca="false">IFERROR(VLOOKUP('nCino | Field Mappings'!$A188,'nCino | Object Info'!$A:$H,8,FALSE()),"(not found)")</f>
        <v>facility</v>
      </c>
      <c r="AI188" s="0" t="str">
        <f aca="false">IF(D188="","",IF(D188="CCS_Step_Frequency__c",SUBSTITUTE(LOWER(D188),"__c",""),_xlfn.IFNA(SUBSTITUTE(SUBSTITUTE(SUBSTITUTE(SUBSTITUTE(D188,"LLC_BI__",""),"CCS_",""),"__c",""),"cm_",""),D188)))</f>
        <v>InterestPaymentPer1000_used_for_1day</v>
      </c>
      <c r="AJ188" s="51" t="str">
        <f aca="false">H188</f>
        <v>n/a</v>
      </c>
      <c r="AK188" s="51" t="str">
        <f aca="false">AC188</f>
        <v>yes</v>
      </c>
      <c r="AL188" s="60" t="str">
        <f aca="false">V188</f>
        <v>NUMERIC</v>
      </c>
      <c r="AM188" s="51" t="str">
        <f aca="false">W188</f>
        <v>n/a</v>
      </c>
      <c r="AN188" s="51" t="n">
        <f aca="false">X188</f>
        <v>18</v>
      </c>
      <c r="AO188" s="51" t="n">
        <f aca="false">Y188</f>
        <v>2</v>
      </c>
      <c r="AP188" s="51" t="str">
        <f aca="false">IF(AL188="ARRAY", "CHECK MAX ELEMENTS", "n/a")</f>
        <v>n/a</v>
      </c>
    </row>
    <row r="189" customFormat="false" ht="27" hidden="false" customHeight="true" outlineLevel="0" collapsed="false">
      <c r="A189" s="61" t="s">
        <v>49</v>
      </c>
      <c r="B189" s="61" t="s">
        <v>374</v>
      </c>
      <c r="C189" s="61" t="s">
        <v>623</v>
      </c>
      <c r="D189" s="61" t="s">
        <v>624</v>
      </c>
      <c r="E189" s="61" t="s">
        <v>625</v>
      </c>
      <c r="F189" s="60" t="str">
        <f aca="false">IF(OR(ISERROR(VLOOKUP($C189,'DMW | F&amp;L Fields'!$L:$M, 1, FALSE())),IFERROR(INDEX('DMW | F&amp;L Fields'!$C:$C,MATCH($C189,'DMW | F&amp;L Fields'!$L:$L, 0)), "Y") ="Y"),"No", "Yes")</f>
        <v>Yes</v>
      </c>
      <c r="G189" s="61" t="str">
        <f aca="false">IFERROR(VLOOKUP($C189,'DMW | F&amp;L Fields'!$L:$M, 2, FALSE()),"(not found)")</f>
        <v>Interest Payment per £1000 used for 30 days for an overdraft.</v>
      </c>
      <c r="H189" s="60" t="str">
        <f aca="false">IF(J189="Id", "Primary", IF(LEFT(J189, 9) ="reference", "Foreign", "n/a"))</f>
        <v>n/a</v>
      </c>
      <c r="I189" s="74" t="s">
        <v>97</v>
      </c>
      <c r="J189" s="61" t="s">
        <v>128</v>
      </c>
      <c r="K189" s="60" t="n">
        <v>0</v>
      </c>
      <c r="L189" s="60" t="n">
        <v>18</v>
      </c>
      <c r="M189" s="60" t="n">
        <v>2</v>
      </c>
      <c r="N189" s="60" t="str">
        <f aca="false">_xlfn.CONCAT(J189,"|",K189,"|",L189,"|",M189)</f>
        <v>currency|0|18|2</v>
      </c>
      <c r="O189" s="0" t="str">
        <f aca="false">IFERROR(VLOOKUP('nCino | Field Mappings'!$A189,'nCino | Object Info'!$A:$H,5,FALSE()),"(not found)")</f>
        <v>rskcsp_ds_facility</v>
      </c>
      <c r="P189" s="0" t="str">
        <f aca="false">D189</f>
        <v>CCS_InterestPaymentPer1000_used_for_30__c</v>
      </c>
      <c r="Q189" s="51" t="n">
        <f aca="false">IFERROR(VLOOKUP($N189,'nCino | BigQuery Type Lookup'!$A:$F,2,FALSE()),"(not found)")</f>
        <v>21</v>
      </c>
      <c r="R189" s="0" t="str">
        <f aca="false">IFERROR(VLOOKUP('nCino | Field Mappings'!$A189,'nCino | Object Info'!$A:$H,6,FALSE()),"(not found)")</f>
        <v>rskcsp_ds_facility_staging</v>
      </c>
      <c r="S189" s="0" t="str">
        <f aca="false">D189</f>
        <v>CCS_InterestPaymentPer1000_used_for_30__c</v>
      </c>
      <c r="T189" s="51" t="str">
        <f aca="false">H189</f>
        <v>n/a</v>
      </c>
      <c r="U189" s="51" t="str">
        <f aca="false">IF($T189="Primary", "yes", "no")</f>
        <v>no</v>
      </c>
      <c r="V189" s="60" t="str">
        <f aca="false">IFERROR(VLOOKUP($N189,'nCino | BigQuery Type Lookup'!$A:$F,3,FALSE()),"(not found)")</f>
        <v>NUMERIC</v>
      </c>
      <c r="W189" s="51" t="str">
        <f aca="false">IFERROR(VLOOKUP($N189,'nCino | BigQuery Type Lookup'!$A:$F,4,FALSE()),"(not found)")</f>
        <v>n/a</v>
      </c>
      <c r="X189" s="51" t="n">
        <f aca="false">IFERROR(VLOOKUP($N189,'nCino | BigQuery Type Lookup'!$A:$F,5,FALSE()),"(not found)")</f>
        <v>18</v>
      </c>
      <c r="Y189" s="51" t="n">
        <f aca="false">IFERROR(VLOOKUP($N189,'nCino | BigQuery Type Lookup'!$A:$F,6,FALSE()),"(not found)")</f>
        <v>2</v>
      </c>
      <c r="Z189" s="0" t="str">
        <f aca="false">IFERROR(VLOOKUP('nCino | Field Mappings'!$A189,'nCino | Object Info'!$A:$H,7,FALSE()),"(not found)")</f>
        <v>rskcsp_ds_facility_curated</v>
      </c>
      <c r="AA189" s="0" t="str">
        <f aca="false">D189</f>
        <v>CCS_InterestPaymentPer1000_used_for_30__c</v>
      </c>
      <c r="AB189" s="51" t="str">
        <f aca="false">H189</f>
        <v>n/a</v>
      </c>
      <c r="AC189" s="51" t="str">
        <f aca="false">I189</f>
        <v>yes</v>
      </c>
      <c r="AD189" s="60" t="str">
        <f aca="false">V189</f>
        <v>NUMERIC</v>
      </c>
      <c r="AE189" s="51" t="str">
        <f aca="false">W189</f>
        <v>n/a</v>
      </c>
      <c r="AF189" s="51" t="n">
        <f aca="false">X189</f>
        <v>18</v>
      </c>
      <c r="AG189" s="51" t="n">
        <f aca="false">Y189</f>
        <v>2</v>
      </c>
      <c r="AH189" s="0" t="str">
        <f aca="false">IFERROR(VLOOKUP('nCino | Field Mappings'!$A189,'nCino | Object Info'!$A:$H,8,FALSE()),"(not found)")</f>
        <v>facility</v>
      </c>
      <c r="AI189" s="0" t="str">
        <f aca="false">IF(D189="","",IF(D189="CCS_Step_Frequency__c",SUBSTITUTE(LOWER(D189),"__c",""),_xlfn.IFNA(SUBSTITUTE(SUBSTITUTE(SUBSTITUTE(SUBSTITUTE(D189,"LLC_BI__",""),"CCS_",""),"__c",""),"cm_",""),D189)))</f>
        <v>InterestPaymentPer1000_used_for_30</v>
      </c>
      <c r="AJ189" s="51" t="str">
        <f aca="false">H189</f>
        <v>n/a</v>
      </c>
      <c r="AK189" s="51" t="str">
        <f aca="false">AC189</f>
        <v>yes</v>
      </c>
      <c r="AL189" s="60" t="str">
        <f aca="false">V189</f>
        <v>NUMERIC</v>
      </c>
      <c r="AM189" s="51" t="str">
        <f aca="false">W189</f>
        <v>n/a</v>
      </c>
      <c r="AN189" s="51" t="n">
        <f aca="false">X189</f>
        <v>18</v>
      </c>
      <c r="AO189" s="51" t="n">
        <f aca="false">Y189</f>
        <v>2</v>
      </c>
      <c r="AP189" s="51" t="str">
        <f aca="false">IF(AL189="ARRAY", "CHECK MAX ELEMENTS", "n/a")</f>
        <v>n/a</v>
      </c>
    </row>
    <row r="190" customFormat="false" ht="14.25" hidden="false" customHeight="false" outlineLevel="0" collapsed="false">
      <c r="A190" s="61" t="s">
        <v>49</v>
      </c>
      <c r="B190" s="61" t="s">
        <v>374</v>
      </c>
      <c r="C190" s="61" t="s">
        <v>626</v>
      </c>
      <c r="D190" s="61" t="s">
        <v>196</v>
      </c>
      <c r="E190" s="61" t="s">
        <v>197</v>
      </c>
      <c r="F190" s="60" t="str">
        <f aca="false">IF(OR(ISERROR(VLOOKUP($C190,'DMW | F&amp;L Fields'!$L:$M, 1, FALSE())),IFERROR(INDEX('DMW | F&amp;L Fields'!$C:$C,MATCH($C190,'DMW | F&amp;L Fields'!$L:$L, 0)), "Y") ="Y"),"No", "Yes")</f>
        <v>Yes</v>
      </c>
      <c r="G190" s="61" t="n">
        <f aca="false">IFERROR(VLOOKUP($C190,'DMW | F&amp;L Fields'!$L:$M, 2, FALSE()),"(not found)")</f>
        <v>0</v>
      </c>
      <c r="H190" s="60" t="str">
        <f aca="false">IF(J190="Id", "Primary", IF(LEFT(J190, 9) ="reference", "Foreign", "n/a"))</f>
        <v>n/a</v>
      </c>
      <c r="I190" s="74" t="s">
        <v>97</v>
      </c>
      <c r="J190" s="61" t="s">
        <v>119</v>
      </c>
      <c r="K190" s="60" t="n">
        <v>255</v>
      </c>
      <c r="L190" s="60" t="n">
        <v>0</v>
      </c>
      <c r="M190" s="60" t="n">
        <v>0</v>
      </c>
      <c r="N190" s="60" t="str">
        <f aca="false">_xlfn.CONCAT(J190,"|",K190,"|",L190,"|",M190)</f>
        <v>picklist|255|0|0</v>
      </c>
      <c r="O190" s="0" t="str">
        <f aca="false">IFERROR(VLOOKUP('nCino | Field Mappings'!$A190,'nCino | Object Info'!$A:$H,5,FALSE()),"(not found)")</f>
        <v>rskcsp_ds_facility</v>
      </c>
      <c r="P190" s="0" t="str">
        <f aca="false">D190</f>
        <v>CCS_Is_this_a_Temporary_Amendment__c</v>
      </c>
      <c r="Q190" s="51" t="n">
        <f aca="false">IFERROR(VLOOKUP($N190,'nCino | BigQuery Type Lookup'!$A:$F,2,FALSE()),"(not found)")</f>
        <v>255</v>
      </c>
      <c r="R190" s="0" t="str">
        <f aca="false">IFERROR(VLOOKUP('nCino | Field Mappings'!$A190,'nCino | Object Info'!$A:$H,6,FALSE()),"(not found)")</f>
        <v>rskcsp_ds_facility_staging</v>
      </c>
      <c r="S190" s="0" t="str">
        <f aca="false">D190</f>
        <v>CCS_Is_this_a_Temporary_Amendment__c</v>
      </c>
      <c r="T190" s="51" t="str">
        <f aca="false">H190</f>
        <v>n/a</v>
      </c>
      <c r="U190" s="51" t="str">
        <f aca="false">IF($T190="Primary", "yes", "no")</f>
        <v>no</v>
      </c>
      <c r="V190" s="60" t="str">
        <f aca="false">IFERROR(VLOOKUP($N190,'nCino | BigQuery Type Lookup'!$A:$F,3,FALSE()),"(not found)")</f>
        <v>STRING</v>
      </c>
      <c r="W190" s="51" t="n">
        <f aca="false">IFERROR(VLOOKUP($N190,'nCino | BigQuery Type Lookup'!$A:$F,4,FALSE()),"(not found)")</f>
        <v>255</v>
      </c>
      <c r="X190" s="51" t="str">
        <f aca="false">IFERROR(VLOOKUP($N190,'nCino | BigQuery Type Lookup'!$A:$F,5,FALSE()),"(not found)")</f>
        <v>n/a</v>
      </c>
      <c r="Y190" s="51" t="str">
        <f aca="false">IFERROR(VLOOKUP($N190,'nCino | BigQuery Type Lookup'!$A:$F,6,FALSE()),"(not found)")</f>
        <v>n/a</v>
      </c>
      <c r="Z190" s="0" t="str">
        <f aca="false">IFERROR(VLOOKUP('nCino | Field Mappings'!$A190,'nCino | Object Info'!$A:$H,7,FALSE()),"(not found)")</f>
        <v>rskcsp_ds_facility_curated</v>
      </c>
      <c r="AA190" s="0" t="str">
        <f aca="false">D190</f>
        <v>CCS_Is_this_a_Temporary_Amendment__c</v>
      </c>
      <c r="AB190" s="51" t="str">
        <f aca="false">H190</f>
        <v>n/a</v>
      </c>
      <c r="AC190" s="51" t="str">
        <f aca="false">I190</f>
        <v>yes</v>
      </c>
      <c r="AD190" s="60" t="str">
        <f aca="false">V190</f>
        <v>STRING</v>
      </c>
      <c r="AE190" s="51" t="n">
        <f aca="false">W190</f>
        <v>255</v>
      </c>
      <c r="AF190" s="51" t="str">
        <f aca="false">X190</f>
        <v>n/a</v>
      </c>
      <c r="AG190" s="51" t="str">
        <f aca="false">Y190</f>
        <v>n/a</v>
      </c>
      <c r="AH190" s="0" t="str">
        <f aca="false">IFERROR(VLOOKUP('nCino | Field Mappings'!$A190,'nCino | Object Info'!$A:$H,8,FALSE()),"(not found)")</f>
        <v>facility</v>
      </c>
      <c r="AI190" s="0" t="str">
        <f aca="false">IF(D190="","",IF(D190="CCS_Step_Frequency__c",SUBSTITUTE(LOWER(D190),"__c",""),_xlfn.IFNA(SUBSTITUTE(SUBSTITUTE(SUBSTITUTE(SUBSTITUTE(D190,"LLC_BI__",""),"CCS_",""),"__c",""),"cm_",""),D190)))</f>
        <v>Is_this_a_Temporary_Amendment</v>
      </c>
      <c r="AJ190" s="51" t="str">
        <f aca="false">H190</f>
        <v>n/a</v>
      </c>
      <c r="AK190" s="51" t="str">
        <f aca="false">AC190</f>
        <v>yes</v>
      </c>
      <c r="AL190" s="60" t="str">
        <f aca="false">V190</f>
        <v>STRING</v>
      </c>
      <c r="AM190" s="51" t="n">
        <f aca="false">W190</f>
        <v>255</v>
      </c>
      <c r="AN190" s="51" t="str">
        <f aca="false">X190</f>
        <v>n/a</v>
      </c>
      <c r="AO190" s="51" t="str">
        <f aca="false">Y190</f>
        <v>n/a</v>
      </c>
      <c r="AP190" s="51" t="str">
        <f aca="false">IF(AL190="ARRAY", "CHECK MAX ELEMENTS", "n/a")</f>
        <v>n/a</v>
      </c>
    </row>
    <row r="191" customFormat="false" ht="14.25" hidden="false" customHeight="false" outlineLevel="0" collapsed="false">
      <c r="A191" s="61" t="s">
        <v>49</v>
      </c>
      <c r="B191" s="61" t="s">
        <v>374</v>
      </c>
      <c r="C191" s="61" t="s">
        <v>627</v>
      </c>
      <c r="D191" s="61" t="s">
        <v>628</v>
      </c>
      <c r="E191" s="61" t="s">
        <v>629</v>
      </c>
      <c r="F191" s="60" t="str">
        <f aca="false">IF(OR(ISERROR(VLOOKUP($C191,'DMW | F&amp;L Fields'!$L:$M, 1, FALSE())),IFERROR(INDEX('DMW | F&amp;L Fields'!$C:$C,MATCH($C191,'DMW | F&amp;L Fields'!$L:$L, 0)), "Y") ="Y"),"No", "Yes")</f>
        <v>Yes</v>
      </c>
      <c r="G191" s="61" t="str">
        <f aca="false">IFERROR(VLOOKUP($C191,'DMW | F&amp;L Fields'!$L:$M, 2, FALSE()),"(not found)")</f>
        <v>This field flags whether a facility is LBCM or not.</v>
      </c>
      <c r="H191" s="60" t="str">
        <f aca="false">IF(J191="Id", "Primary", IF(LEFT(J191, 9) ="reference", "Foreign", "n/a"))</f>
        <v>n/a</v>
      </c>
      <c r="I191" s="74" t="s">
        <v>97</v>
      </c>
      <c r="J191" s="61" t="s">
        <v>119</v>
      </c>
      <c r="K191" s="60" t="n">
        <v>255</v>
      </c>
      <c r="L191" s="60" t="n">
        <v>0</v>
      </c>
      <c r="M191" s="60" t="n">
        <v>0</v>
      </c>
      <c r="N191" s="60" t="str">
        <f aca="false">_xlfn.CONCAT(J191,"|",K191,"|",L191,"|",M191)</f>
        <v>picklist|255|0|0</v>
      </c>
      <c r="O191" s="0" t="str">
        <f aca="false">IFERROR(VLOOKUP('nCino | Field Mappings'!$A191,'nCino | Object Info'!$A:$H,5,FALSE()),"(not found)")</f>
        <v>rskcsp_ds_facility</v>
      </c>
      <c r="P191" s="0" t="str">
        <f aca="false">D191</f>
        <v>CCS_Is_this_Facility_LBCM__c</v>
      </c>
      <c r="Q191" s="51" t="n">
        <f aca="false">IFERROR(VLOOKUP($N191,'nCino | BigQuery Type Lookup'!$A:$F,2,FALSE()),"(not found)")</f>
        <v>255</v>
      </c>
      <c r="R191" s="0" t="str">
        <f aca="false">IFERROR(VLOOKUP('nCino | Field Mappings'!$A191,'nCino | Object Info'!$A:$H,6,FALSE()),"(not found)")</f>
        <v>rskcsp_ds_facility_staging</v>
      </c>
      <c r="S191" s="0" t="str">
        <f aca="false">D191</f>
        <v>CCS_Is_this_Facility_LBCM__c</v>
      </c>
      <c r="T191" s="51" t="str">
        <f aca="false">H191</f>
        <v>n/a</v>
      </c>
      <c r="U191" s="51" t="str">
        <f aca="false">IF($T191="Primary", "yes", "no")</f>
        <v>no</v>
      </c>
      <c r="V191" s="60" t="str">
        <f aca="false">IFERROR(VLOOKUP($N191,'nCino | BigQuery Type Lookup'!$A:$F,3,FALSE()),"(not found)")</f>
        <v>STRING</v>
      </c>
      <c r="W191" s="51" t="n">
        <f aca="false">IFERROR(VLOOKUP($N191,'nCino | BigQuery Type Lookup'!$A:$F,4,FALSE()),"(not found)")</f>
        <v>255</v>
      </c>
      <c r="X191" s="51" t="str">
        <f aca="false">IFERROR(VLOOKUP($N191,'nCino | BigQuery Type Lookup'!$A:$F,5,FALSE()),"(not found)")</f>
        <v>n/a</v>
      </c>
      <c r="Y191" s="51" t="str">
        <f aca="false">IFERROR(VLOOKUP($N191,'nCino | BigQuery Type Lookup'!$A:$F,6,FALSE()),"(not found)")</f>
        <v>n/a</v>
      </c>
      <c r="Z191" s="0" t="str">
        <f aca="false">IFERROR(VLOOKUP('nCino | Field Mappings'!$A191,'nCino | Object Info'!$A:$H,7,FALSE()),"(not found)")</f>
        <v>rskcsp_ds_facility_curated</v>
      </c>
      <c r="AA191" s="0" t="str">
        <f aca="false">D191</f>
        <v>CCS_Is_this_Facility_LBCM__c</v>
      </c>
      <c r="AB191" s="51" t="str">
        <f aca="false">H191</f>
        <v>n/a</v>
      </c>
      <c r="AC191" s="51" t="str">
        <f aca="false">I191</f>
        <v>yes</v>
      </c>
      <c r="AD191" s="60" t="str">
        <f aca="false">V191</f>
        <v>STRING</v>
      </c>
      <c r="AE191" s="51" t="n">
        <f aca="false">W191</f>
        <v>255</v>
      </c>
      <c r="AF191" s="51" t="str">
        <f aca="false">X191</f>
        <v>n/a</v>
      </c>
      <c r="AG191" s="51" t="str">
        <f aca="false">Y191</f>
        <v>n/a</v>
      </c>
      <c r="AH191" s="0" t="str">
        <f aca="false">IFERROR(VLOOKUP('nCino | Field Mappings'!$A191,'nCino | Object Info'!$A:$H,8,FALSE()),"(not found)")</f>
        <v>facility</v>
      </c>
      <c r="AI191" s="0" t="str">
        <f aca="false">IF(D191="","",IF(D191="CCS_Step_Frequency__c",SUBSTITUTE(LOWER(D191),"__c",""),_xlfn.IFNA(SUBSTITUTE(SUBSTITUTE(SUBSTITUTE(SUBSTITUTE(D191,"LLC_BI__",""),"CCS_",""),"__c",""),"cm_",""),D191)))</f>
        <v>Is_this_Facility_LBCM</v>
      </c>
      <c r="AJ191" s="51" t="str">
        <f aca="false">H191</f>
        <v>n/a</v>
      </c>
      <c r="AK191" s="51" t="str">
        <f aca="false">AC191</f>
        <v>yes</v>
      </c>
      <c r="AL191" s="60" t="str">
        <f aca="false">V191</f>
        <v>STRING</v>
      </c>
      <c r="AM191" s="51" t="n">
        <f aca="false">W191</f>
        <v>255</v>
      </c>
      <c r="AN191" s="51" t="str">
        <f aca="false">X191</f>
        <v>n/a</v>
      </c>
      <c r="AO191" s="51" t="str">
        <f aca="false">Y191</f>
        <v>n/a</v>
      </c>
      <c r="AP191" s="51" t="str">
        <f aca="false">IF(AL191="ARRAY", "CHECK MAX ELEMENTS", "n/a")</f>
        <v>n/a</v>
      </c>
    </row>
    <row r="192" customFormat="false" ht="14.25" hidden="false" customHeight="false" outlineLevel="0" collapsed="false">
      <c r="A192" s="61" t="s">
        <v>49</v>
      </c>
      <c r="B192" s="61" t="s">
        <v>374</v>
      </c>
      <c r="C192" s="61" t="s">
        <v>630</v>
      </c>
      <c r="D192" s="61" t="s">
        <v>631</v>
      </c>
      <c r="E192" s="61" t="s">
        <v>632</v>
      </c>
      <c r="F192" s="60" t="str">
        <f aca="false">IF(OR(ISERROR(VLOOKUP($C192,'DMW | F&amp;L Fields'!$L:$M, 1, FALSE())),IFERROR(INDEX('DMW | F&amp;L Fields'!$C:$C,MATCH($C192,'DMW | F&amp;L Fields'!$L:$L, 0)), "Y") ="Y"),"No", "Yes")</f>
        <v>No</v>
      </c>
      <c r="G192" s="61" t="str">
        <f aca="false">IFERROR(VLOOKUP($C192,'DMW | F&amp;L Fields'!$L:$M, 2, FALSE()),"(not found)")</f>
        <v>Outlines if a limit is collateralised or not</v>
      </c>
      <c r="H192" s="60" t="str">
        <f aca="false">IF(J192="Id", "Primary", IF(LEFT(J192, 9) ="reference", "Foreign", "n/a"))</f>
        <v>n/a</v>
      </c>
      <c r="I192" s="74" t="s">
        <v>97</v>
      </c>
      <c r="J192" s="61" t="s">
        <v>119</v>
      </c>
      <c r="K192" s="60" t="n">
        <v>255</v>
      </c>
      <c r="L192" s="60" t="n">
        <v>0</v>
      </c>
      <c r="M192" s="60" t="n">
        <v>0</v>
      </c>
      <c r="N192" s="60" t="str">
        <f aca="false">_xlfn.CONCAT(J192,"|",K192,"|",L192,"|",M192)</f>
        <v>picklist|255|0|0</v>
      </c>
      <c r="O192" s="0" t="str">
        <f aca="false">IFERROR(VLOOKUP('nCino | Field Mappings'!$A192,'nCino | Object Info'!$A:$H,5,FALSE()),"(not found)")</f>
        <v>rskcsp_ds_facility</v>
      </c>
      <c r="P192" s="0" t="str">
        <f aca="false">D192</f>
        <v>CCS_IsThisLimitCollateralised__c</v>
      </c>
      <c r="Q192" s="51" t="n">
        <f aca="false">IFERROR(VLOOKUP($N192,'nCino | BigQuery Type Lookup'!$A:$F,2,FALSE()),"(not found)")</f>
        <v>255</v>
      </c>
    </row>
    <row r="193" customFormat="false" ht="14.25" hidden="false" customHeight="false" outlineLevel="0" collapsed="false">
      <c r="A193" s="61" t="s">
        <v>49</v>
      </c>
      <c r="B193" s="61" t="s">
        <v>374</v>
      </c>
      <c r="C193" s="61" t="s">
        <v>633</v>
      </c>
      <c r="D193" s="61" t="s">
        <v>634</v>
      </c>
      <c r="E193" s="61" t="s">
        <v>635</v>
      </c>
      <c r="F193" s="60" t="str">
        <f aca="false">IF(OR(ISERROR(VLOOKUP($C193,'DMW | F&amp;L Fields'!$L:$M, 1, FALSE())),IFERROR(INDEX('DMW | F&amp;L Fields'!$C:$C,MATCH($C193,'DMW | F&amp;L Fields'!$L:$L, 0)), "Y") ="Y"),"No", "Yes")</f>
        <v>Yes</v>
      </c>
      <c r="G193" s="61" t="n">
        <f aca="false">IFERROR(VLOOKUP($C193,'DMW | F&amp;L Fields'!$L:$M, 2, FALSE()),"(not found)")</f>
        <v>0</v>
      </c>
      <c r="H193" s="60" t="str">
        <f aca="false">IF(J193="Id", "Primary", IF(LEFT(J193, 9) ="reference", "Foreign", "n/a"))</f>
        <v>n/a</v>
      </c>
      <c r="I193" s="74" t="s">
        <v>97</v>
      </c>
      <c r="J193" s="61" t="s">
        <v>115</v>
      </c>
      <c r="K193" s="60" t="n">
        <v>1300</v>
      </c>
      <c r="L193" s="60" t="n">
        <v>0</v>
      </c>
      <c r="M193" s="60" t="n">
        <v>0</v>
      </c>
      <c r="N193" s="60" t="str">
        <f aca="false">_xlfn.CONCAT(J193,"|",K193,"|",L193,"|",M193)</f>
        <v>string|1300|0|0</v>
      </c>
      <c r="O193" s="0" t="str">
        <f aca="false">IFERROR(VLOOKUP('nCino | Field Mappings'!$A193,'nCino | Object Info'!$A:$H,5,FALSE()),"(not found)")</f>
        <v>rskcsp_ds_facility</v>
      </c>
      <c r="P193" s="0" t="str">
        <f aca="false">D193</f>
        <v>CCS_Journey__c</v>
      </c>
      <c r="Q193" s="51" t="n">
        <f aca="false">IFERROR(VLOOKUP($N193,'nCino | BigQuery Type Lookup'!$A:$F,2,FALSE()),"(not found)")</f>
        <v>1300</v>
      </c>
      <c r="R193" s="0" t="str">
        <f aca="false">IFERROR(VLOOKUP('nCino | Field Mappings'!$A193,'nCino | Object Info'!$A:$H,6,FALSE()),"(not found)")</f>
        <v>rskcsp_ds_facility_staging</v>
      </c>
      <c r="S193" s="0" t="str">
        <f aca="false">D193</f>
        <v>CCS_Journey__c</v>
      </c>
      <c r="T193" s="51" t="str">
        <f aca="false">H193</f>
        <v>n/a</v>
      </c>
      <c r="U193" s="51" t="str">
        <f aca="false">IF($T193="Primary", "yes", "no")</f>
        <v>no</v>
      </c>
      <c r="V193" s="60" t="str">
        <f aca="false">IFERROR(VLOOKUP($N193,'nCino | BigQuery Type Lookup'!$A:$F,3,FALSE()),"(not found)")</f>
        <v>STRING</v>
      </c>
      <c r="W193" s="51" t="n">
        <f aca="false">IFERROR(VLOOKUP($N193,'nCino | BigQuery Type Lookup'!$A:$F,4,FALSE()),"(not found)")</f>
        <v>1300</v>
      </c>
      <c r="X193" s="51" t="str">
        <f aca="false">IFERROR(VLOOKUP($N193,'nCino | BigQuery Type Lookup'!$A:$F,5,FALSE()),"(not found)")</f>
        <v>n/a</v>
      </c>
      <c r="Y193" s="51" t="str">
        <f aca="false">IFERROR(VLOOKUP($N193,'nCino | BigQuery Type Lookup'!$A:$F,6,FALSE()),"(not found)")</f>
        <v>n/a</v>
      </c>
      <c r="Z193" s="0" t="str">
        <f aca="false">IFERROR(VLOOKUP('nCino | Field Mappings'!$A193,'nCino | Object Info'!$A:$H,7,FALSE()),"(not found)")</f>
        <v>rskcsp_ds_facility_curated</v>
      </c>
      <c r="AA193" s="0" t="str">
        <f aca="false">D193</f>
        <v>CCS_Journey__c</v>
      </c>
      <c r="AB193" s="51" t="str">
        <f aca="false">H193</f>
        <v>n/a</v>
      </c>
      <c r="AC193" s="51" t="str">
        <f aca="false">I193</f>
        <v>yes</v>
      </c>
      <c r="AD193" s="60" t="str">
        <f aca="false">V193</f>
        <v>STRING</v>
      </c>
      <c r="AE193" s="51" t="n">
        <f aca="false">W193</f>
        <v>1300</v>
      </c>
      <c r="AF193" s="51" t="str">
        <f aca="false">X193</f>
        <v>n/a</v>
      </c>
      <c r="AG193" s="51" t="str">
        <f aca="false">Y193</f>
        <v>n/a</v>
      </c>
      <c r="AH193" s="0" t="str">
        <f aca="false">IFERROR(VLOOKUP('nCino | Field Mappings'!$A193,'nCino | Object Info'!$A:$H,8,FALSE()),"(not found)")</f>
        <v>facility</v>
      </c>
      <c r="AI193" s="0" t="str">
        <f aca="false">IF(D193="","",IF(D193="CCS_Step_Frequency__c",SUBSTITUTE(LOWER(D193),"__c",""),_xlfn.IFNA(SUBSTITUTE(SUBSTITUTE(SUBSTITUTE(SUBSTITUTE(D193,"LLC_BI__",""),"CCS_",""),"__c",""),"cm_",""),D193)))</f>
        <v>Journey</v>
      </c>
      <c r="AJ193" s="51" t="str">
        <f aca="false">H193</f>
        <v>n/a</v>
      </c>
      <c r="AK193" s="51" t="str">
        <f aca="false">AC193</f>
        <v>yes</v>
      </c>
      <c r="AL193" s="60" t="str">
        <f aca="false">V193</f>
        <v>STRING</v>
      </c>
      <c r="AM193" s="51" t="n">
        <f aca="false">W193</f>
        <v>1300</v>
      </c>
      <c r="AN193" s="51" t="str">
        <f aca="false">X193</f>
        <v>n/a</v>
      </c>
      <c r="AO193" s="51" t="str">
        <f aca="false">Y193</f>
        <v>n/a</v>
      </c>
      <c r="AP193" s="51" t="str">
        <f aca="false">IF(AL193="ARRAY", "CHECK MAX ELEMENTS", "n/a")</f>
        <v>n/a</v>
      </c>
    </row>
    <row r="194" customFormat="false" ht="14.25" hidden="false" customHeight="false" outlineLevel="0" collapsed="false">
      <c r="A194" s="61" t="s">
        <v>49</v>
      </c>
      <c r="B194" s="61" t="s">
        <v>374</v>
      </c>
      <c r="C194" s="61" t="s">
        <v>636</v>
      </c>
      <c r="D194" s="61" t="s">
        <v>637</v>
      </c>
      <c r="E194" s="61" t="s">
        <v>638</v>
      </c>
      <c r="F194" s="60" t="str">
        <f aca="false">IF(OR(ISERROR(VLOOKUP($C194,'DMW | F&amp;L Fields'!$L:$M, 1, FALSE())),IFERROR(INDEX('DMW | F&amp;L Fields'!$C:$C,MATCH($C194,'DMW | F&amp;L Fields'!$L:$L, 0)), "Y") ="Y"),"No", "Yes")</f>
        <v>Yes</v>
      </c>
      <c r="G194" s="61" t="str">
        <f aca="false">IFERROR(VLOOKUP($C194,'DMW | F&amp;L Fields'!$L:$M, 2, FALSE()),"(not found)")</f>
        <v>This field is kept in the back-end only. (2) This field works in tandem with 'Is This Facility LCBM?'. (3) This field is kept unchecked if the doc man placeholder 'LBCM Email from Treasury' is not 'Approved' and the user tries to move away from the Application Stage. (4) This is handled within the flow: CCS_LBCM_Facility_DocMan.</v>
      </c>
      <c r="H194" s="60" t="str">
        <f aca="false">IF(J194="Id", "Primary", IF(LEFT(J194, 9) ="reference", "Foreign", "n/a"))</f>
        <v>n/a</v>
      </c>
      <c r="I194" s="74" t="s">
        <v>110</v>
      </c>
      <c r="J194" s="61" t="s">
        <v>164</v>
      </c>
      <c r="K194" s="60" t="n">
        <v>0</v>
      </c>
      <c r="L194" s="60" t="n">
        <v>0</v>
      </c>
      <c r="M194" s="60" t="n">
        <v>0</v>
      </c>
      <c r="N194" s="60" t="str">
        <f aca="false">_xlfn.CONCAT(J194,"|",K194,"|",L194,"|",M194)</f>
        <v>boolean|0|0|0</v>
      </c>
      <c r="O194" s="0" t="str">
        <f aca="false">IFERROR(VLOOKUP('nCino | Field Mappings'!$A194,'nCino | Object Info'!$A:$H,5,FALSE()),"(not found)")</f>
        <v>rskcsp_ds_facility</v>
      </c>
      <c r="P194" s="0" t="str">
        <f aca="false">D194</f>
        <v>CCS_LBCM_Facility_Validation__c</v>
      </c>
      <c r="Q194" s="51" t="n">
        <f aca="false">IFERROR(VLOOKUP($N194,'nCino | BigQuery Type Lookup'!$A:$F,2,FALSE()),"(not found)")</f>
        <v>1</v>
      </c>
      <c r="R194" s="0" t="str">
        <f aca="false">IFERROR(VLOOKUP('nCino | Field Mappings'!$A194,'nCino | Object Info'!$A:$H,6,FALSE()),"(not found)")</f>
        <v>rskcsp_ds_facility_staging</v>
      </c>
      <c r="S194" s="0" t="str">
        <f aca="false">D194</f>
        <v>CCS_LBCM_Facility_Validation__c</v>
      </c>
      <c r="T194" s="51" t="str">
        <f aca="false">H194</f>
        <v>n/a</v>
      </c>
      <c r="U194" s="51" t="str">
        <f aca="false">IF($T194="Primary", "yes", "no")</f>
        <v>no</v>
      </c>
      <c r="V194" s="60" t="str">
        <f aca="false">IFERROR(VLOOKUP($N194,'nCino | BigQuery Type Lookup'!$A:$F,3,FALSE()),"(not found)")</f>
        <v>BOOL</v>
      </c>
      <c r="W194" s="51" t="str">
        <f aca="false">IFERROR(VLOOKUP($N194,'nCino | BigQuery Type Lookup'!$A:$F,4,FALSE()),"(not found)")</f>
        <v>n/a</v>
      </c>
      <c r="X194" s="51" t="str">
        <f aca="false">IFERROR(VLOOKUP($N194,'nCino | BigQuery Type Lookup'!$A:$F,5,FALSE()),"(not found)")</f>
        <v>n/a</v>
      </c>
      <c r="Y194" s="51" t="str">
        <f aca="false">IFERROR(VLOOKUP($N194,'nCino | BigQuery Type Lookup'!$A:$F,6,FALSE()),"(not found)")</f>
        <v>n/a</v>
      </c>
      <c r="Z194" s="0" t="str">
        <f aca="false">IFERROR(VLOOKUP('nCino | Field Mappings'!$A194,'nCino | Object Info'!$A:$H,7,FALSE()),"(not found)")</f>
        <v>rskcsp_ds_facility_curated</v>
      </c>
      <c r="AA194" s="0" t="str">
        <f aca="false">D194</f>
        <v>CCS_LBCM_Facility_Validation__c</v>
      </c>
      <c r="AB194" s="51" t="str">
        <f aca="false">H194</f>
        <v>n/a</v>
      </c>
      <c r="AC194" s="51" t="str">
        <f aca="false">I194</f>
        <v>no</v>
      </c>
      <c r="AD194" s="60" t="str">
        <f aca="false">V194</f>
        <v>BOOL</v>
      </c>
      <c r="AE194" s="51" t="str">
        <f aca="false">W194</f>
        <v>n/a</v>
      </c>
      <c r="AF194" s="51" t="str">
        <f aca="false">X194</f>
        <v>n/a</v>
      </c>
      <c r="AG194" s="51" t="str">
        <f aca="false">Y194</f>
        <v>n/a</v>
      </c>
      <c r="AH194" s="0" t="str">
        <f aca="false">IFERROR(VLOOKUP('nCino | Field Mappings'!$A194,'nCino | Object Info'!$A:$H,8,FALSE()),"(not found)")</f>
        <v>facility</v>
      </c>
      <c r="AI194" s="0" t="str">
        <f aca="false">IF(D194="","",IF(D194="CCS_Step_Frequency__c",SUBSTITUTE(LOWER(D194),"__c",""),_xlfn.IFNA(SUBSTITUTE(SUBSTITUTE(SUBSTITUTE(SUBSTITUTE(D194,"LLC_BI__",""),"CCS_",""),"__c",""),"cm_",""),D194)))</f>
        <v>LBCM_Facility_Validation</v>
      </c>
      <c r="AJ194" s="51" t="str">
        <f aca="false">H194</f>
        <v>n/a</v>
      </c>
      <c r="AK194" s="51" t="str">
        <f aca="false">AC194</f>
        <v>no</v>
      </c>
      <c r="AL194" s="60" t="str">
        <f aca="false">V194</f>
        <v>BOOL</v>
      </c>
      <c r="AM194" s="51" t="str">
        <f aca="false">W194</f>
        <v>n/a</v>
      </c>
      <c r="AN194" s="51" t="str">
        <f aca="false">X194</f>
        <v>n/a</v>
      </c>
      <c r="AO194" s="51" t="str">
        <f aca="false">Y194</f>
        <v>n/a</v>
      </c>
      <c r="AP194" s="51" t="str">
        <f aca="false">IF(AL194="ARRAY", "CHECK MAX ELEMENTS", "n/a")</f>
        <v>n/a</v>
      </c>
    </row>
    <row r="195" customFormat="false" ht="14.25" hidden="false" customHeight="false" outlineLevel="0" collapsed="false">
      <c r="A195" s="61" t="s">
        <v>49</v>
      </c>
      <c r="B195" s="61" t="s">
        <v>374</v>
      </c>
      <c r="C195" s="61" t="s">
        <v>639</v>
      </c>
      <c r="D195" s="61" t="s">
        <v>640</v>
      </c>
      <c r="E195" s="61" t="s">
        <v>641</v>
      </c>
      <c r="F195" s="60" t="str">
        <f aca="false">IF(OR(ISERROR(VLOOKUP($C195,'DMW | F&amp;L Fields'!$L:$M, 1, FALSE())),IFERROR(INDEX('DMW | F&amp;L Fields'!$C:$C,MATCH($C195,'DMW | F&amp;L Fields'!$L:$L, 0)), "Y") ="Y"),"No", "Yes")</f>
        <v>Yes</v>
      </c>
      <c r="G195" s="61" t="n">
        <f aca="false">IFERROR(VLOOKUP($C195,'DMW | F&amp;L Fields'!$L:$M, 2, FALSE()),"(not found)")</f>
        <v>0</v>
      </c>
      <c r="H195" s="60" t="str">
        <f aca="false">IF(J195="Id", "Primary", IF(LEFT(J195, 9) ="reference", "Foreign", "n/a"))</f>
        <v>n/a</v>
      </c>
      <c r="I195" s="74" t="s">
        <v>97</v>
      </c>
      <c r="J195" s="61" t="s">
        <v>128</v>
      </c>
      <c r="K195" s="60" t="n">
        <v>0</v>
      </c>
      <c r="L195" s="60" t="n">
        <v>18</v>
      </c>
      <c r="M195" s="60" t="n">
        <v>2</v>
      </c>
      <c r="N195" s="60" t="str">
        <f aca="false">_xlfn.CONCAT(J195,"|",K195,"|",L195,"|",M195)</f>
        <v>currency|0|18|2</v>
      </c>
      <c r="O195" s="0" t="str">
        <f aca="false">IFERROR(VLOOKUP('nCino | Field Mappings'!$A195,'nCino | Object Info'!$A:$H,5,FALSE()),"(not found)")</f>
        <v>rskcsp_ds_facility</v>
      </c>
      <c r="P195" s="0" t="str">
        <f aca="false">D195</f>
        <v>CCS_Limit_Amount__c</v>
      </c>
      <c r="Q195" s="51" t="n">
        <f aca="false">IFERROR(VLOOKUP($N195,'nCino | BigQuery Type Lookup'!$A:$F,2,FALSE()),"(not found)")</f>
        <v>21</v>
      </c>
      <c r="R195" s="0" t="str">
        <f aca="false">IFERROR(VLOOKUP('nCino | Field Mappings'!$A195,'nCino | Object Info'!$A:$H,6,FALSE()),"(not found)")</f>
        <v>rskcsp_ds_facility_staging</v>
      </c>
      <c r="S195" s="0" t="str">
        <f aca="false">D195</f>
        <v>CCS_Limit_Amount__c</v>
      </c>
      <c r="T195" s="51" t="str">
        <f aca="false">H195</f>
        <v>n/a</v>
      </c>
      <c r="U195" s="51" t="str">
        <f aca="false">IF($T195="Primary", "yes", "no")</f>
        <v>no</v>
      </c>
      <c r="V195" s="60" t="str">
        <f aca="false">IFERROR(VLOOKUP($N195,'nCino | BigQuery Type Lookup'!$A:$F,3,FALSE()),"(not found)")</f>
        <v>NUMERIC</v>
      </c>
      <c r="W195" s="51" t="str">
        <f aca="false">IFERROR(VLOOKUP($N195,'nCino | BigQuery Type Lookup'!$A:$F,4,FALSE()),"(not found)")</f>
        <v>n/a</v>
      </c>
      <c r="X195" s="51" t="n">
        <f aca="false">IFERROR(VLOOKUP($N195,'nCino | BigQuery Type Lookup'!$A:$F,5,FALSE()),"(not found)")</f>
        <v>18</v>
      </c>
      <c r="Y195" s="51" t="n">
        <f aca="false">IFERROR(VLOOKUP($N195,'nCino | BigQuery Type Lookup'!$A:$F,6,FALSE()),"(not found)")</f>
        <v>2</v>
      </c>
      <c r="Z195" s="0" t="str">
        <f aca="false">IFERROR(VLOOKUP('nCino | Field Mappings'!$A195,'nCino | Object Info'!$A:$H,7,FALSE()),"(not found)")</f>
        <v>rskcsp_ds_facility_curated</v>
      </c>
      <c r="AA195" s="0" t="str">
        <f aca="false">D195</f>
        <v>CCS_Limit_Amount__c</v>
      </c>
      <c r="AB195" s="51" t="str">
        <f aca="false">H195</f>
        <v>n/a</v>
      </c>
      <c r="AC195" s="51" t="str">
        <f aca="false">I195</f>
        <v>yes</v>
      </c>
      <c r="AD195" s="60" t="str">
        <f aca="false">V195</f>
        <v>NUMERIC</v>
      </c>
      <c r="AE195" s="51" t="str">
        <f aca="false">W195</f>
        <v>n/a</v>
      </c>
      <c r="AF195" s="51" t="n">
        <f aca="false">X195</f>
        <v>18</v>
      </c>
      <c r="AG195" s="51" t="n">
        <f aca="false">Y195</f>
        <v>2</v>
      </c>
      <c r="AH195" s="0" t="str">
        <f aca="false">IFERROR(VLOOKUP('nCino | Field Mappings'!$A195,'nCino | Object Info'!$A:$H,8,FALSE()),"(not found)")</f>
        <v>facility</v>
      </c>
      <c r="AI195" s="0" t="str">
        <f aca="false">IF(D195="","",IF(D195="CCS_Step_Frequency__c",SUBSTITUTE(LOWER(D195),"__c",""),_xlfn.IFNA(SUBSTITUTE(SUBSTITUTE(SUBSTITUTE(SUBSTITUTE(D195,"LLC_BI__",""),"CCS_",""),"__c",""),"cm_",""),D195)))</f>
        <v>Limit_Amount</v>
      </c>
      <c r="AJ195" s="51" t="str">
        <f aca="false">H195</f>
        <v>n/a</v>
      </c>
      <c r="AK195" s="51" t="str">
        <f aca="false">AC195</f>
        <v>yes</v>
      </c>
      <c r="AL195" s="60" t="str">
        <f aca="false">V195</f>
        <v>NUMERIC</v>
      </c>
      <c r="AM195" s="51" t="str">
        <f aca="false">W195</f>
        <v>n/a</v>
      </c>
      <c r="AN195" s="51" t="n">
        <f aca="false">X195</f>
        <v>18</v>
      </c>
      <c r="AO195" s="51" t="n">
        <f aca="false">Y195</f>
        <v>2</v>
      </c>
      <c r="AP195" s="51" t="str">
        <f aca="false">IF(AL195="ARRAY", "CHECK MAX ELEMENTS", "n/a")</f>
        <v>n/a</v>
      </c>
    </row>
    <row r="196" customFormat="false" ht="14.25" hidden="false" customHeight="false" outlineLevel="0" collapsed="false">
      <c r="A196" s="61" t="s">
        <v>49</v>
      </c>
      <c r="B196" s="61" t="s">
        <v>374</v>
      </c>
      <c r="C196" s="61" t="s">
        <v>642</v>
      </c>
      <c r="D196" s="61" t="s">
        <v>643</v>
      </c>
      <c r="E196" s="61" t="s">
        <v>644</v>
      </c>
      <c r="F196" s="60" t="str">
        <f aca="false">IF(OR(ISERROR(VLOOKUP($C196,'DMW | F&amp;L Fields'!$L:$M, 1, FALSE())),IFERROR(INDEX('DMW | F&amp;L Fields'!$C:$C,MATCH($C196,'DMW | F&amp;L Fields'!$L:$L, 0)), "Y") ="Y"),"No", "Yes")</f>
        <v>Yes</v>
      </c>
      <c r="G196" s="61" t="str">
        <f aca="false">IFERROR(VLOOKUP($C196,'DMW | F&amp;L Fields'!$L:$M, 2, FALSE()),"(not found)")</f>
        <v>To Identification Limit Type : P - Permanent Limit, D - Stepped Limit, T - Temporary Limit</v>
      </c>
      <c r="H196" s="60" t="str">
        <f aca="false">IF(J196="Id", "Primary", IF(LEFT(J196, 9) ="reference", "Foreign", "n/a"))</f>
        <v>n/a</v>
      </c>
      <c r="I196" s="74" t="s">
        <v>97</v>
      </c>
      <c r="J196" s="61" t="s">
        <v>115</v>
      </c>
      <c r="K196" s="60" t="n">
        <v>1300</v>
      </c>
      <c r="L196" s="60" t="n">
        <v>0</v>
      </c>
      <c r="M196" s="60" t="n">
        <v>0</v>
      </c>
      <c r="N196" s="60" t="str">
        <f aca="false">_xlfn.CONCAT(J196,"|",K196,"|",L196,"|",M196)</f>
        <v>string|1300|0|0</v>
      </c>
      <c r="O196" s="0" t="str">
        <f aca="false">IFERROR(VLOOKUP('nCino | Field Mappings'!$A196,'nCino | Object Info'!$A:$H,5,FALSE()),"(not found)")</f>
        <v>rskcsp_ds_facility</v>
      </c>
      <c r="P196" s="0" t="str">
        <f aca="false">D196</f>
        <v>CCS_Limit_Indicator__c</v>
      </c>
      <c r="Q196" s="51" t="n">
        <f aca="false">IFERROR(VLOOKUP($N196,'nCino | BigQuery Type Lookup'!$A:$F,2,FALSE()),"(not found)")</f>
        <v>1300</v>
      </c>
      <c r="R196" s="0" t="str">
        <f aca="false">IFERROR(VLOOKUP('nCino | Field Mappings'!$A196,'nCino | Object Info'!$A:$H,6,FALSE()),"(not found)")</f>
        <v>rskcsp_ds_facility_staging</v>
      </c>
      <c r="S196" s="0" t="str">
        <f aca="false">D196</f>
        <v>CCS_Limit_Indicator__c</v>
      </c>
      <c r="T196" s="51" t="str">
        <f aca="false">H196</f>
        <v>n/a</v>
      </c>
      <c r="U196" s="51" t="str">
        <f aca="false">IF($T196="Primary", "yes", "no")</f>
        <v>no</v>
      </c>
      <c r="V196" s="60" t="str">
        <f aca="false">IFERROR(VLOOKUP($N196,'nCino | BigQuery Type Lookup'!$A:$F,3,FALSE()),"(not found)")</f>
        <v>STRING</v>
      </c>
      <c r="W196" s="51" t="n">
        <f aca="false">IFERROR(VLOOKUP($N196,'nCino | BigQuery Type Lookup'!$A:$F,4,FALSE()),"(not found)")</f>
        <v>1300</v>
      </c>
      <c r="X196" s="51" t="str">
        <f aca="false">IFERROR(VLOOKUP($N196,'nCino | BigQuery Type Lookup'!$A:$F,5,FALSE()),"(not found)")</f>
        <v>n/a</v>
      </c>
      <c r="Y196" s="51" t="str">
        <f aca="false">IFERROR(VLOOKUP($N196,'nCino | BigQuery Type Lookup'!$A:$F,6,FALSE()),"(not found)")</f>
        <v>n/a</v>
      </c>
      <c r="Z196" s="0" t="str">
        <f aca="false">IFERROR(VLOOKUP('nCino | Field Mappings'!$A196,'nCino | Object Info'!$A:$H,7,FALSE()),"(not found)")</f>
        <v>rskcsp_ds_facility_curated</v>
      </c>
      <c r="AA196" s="0" t="str">
        <f aca="false">D196</f>
        <v>CCS_Limit_Indicator__c</v>
      </c>
      <c r="AB196" s="51" t="str">
        <f aca="false">H196</f>
        <v>n/a</v>
      </c>
      <c r="AC196" s="51" t="str">
        <f aca="false">I196</f>
        <v>yes</v>
      </c>
      <c r="AD196" s="60" t="str">
        <f aca="false">V196</f>
        <v>STRING</v>
      </c>
      <c r="AE196" s="51" t="n">
        <f aca="false">W196</f>
        <v>1300</v>
      </c>
      <c r="AF196" s="51" t="str">
        <f aca="false">X196</f>
        <v>n/a</v>
      </c>
      <c r="AG196" s="51" t="str">
        <f aca="false">Y196</f>
        <v>n/a</v>
      </c>
      <c r="AH196" s="0" t="str">
        <f aca="false">IFERROR(VLOOKUP('nCino | Field Mappings'!$A196,'nCino | Object Info'!$A:$H,8,FALSE()),"(not found)")</f>
        <v>facility</v>
      </c>
      <c r="AI196" s="0" t="str">
        <f aca="false">IF(D196="","",IF(D196="CCS_Step_Frequency__c",SUBSTITUTE(LOWER(D196),"__c",""),_xlfn.IFNA(SUBSTITUTE(SUBSTITUTE(SUBSTITUTE(SUBSTITUTE(D196,"LLC_BI__",""),"CCS_",""),"__c",""),"cm_",""),D196)))</f>
        <v>Limit_Indicator</v>
      </c>
      <c r="AJ196" s="51" t="str">
        <f aca="false">H196</f>
        <v>n/a</v>
      </c>
      <c r="AK196" s="51" t="str">
        <f aca="false">AC196</f>
        <v>yes</v>
      </c>
      <c r="AL196" s="60" t="str">
        <f aca="false">V196</f>
        <v>STRING</v>
      </c>
      <c r="AM196" s="51" t="n">
        <f aca="false">W196</f>
        <v>1300</v>
      </c>
      <c r="AN196" s="51" t="str">
        <f aca="false">X196</f>
        <v>n/a</v>
      </c>
      <c r="AO196" s="51" t="str">
        <f aca="false">Y196</f>
        <v>n/a</v>
      </c>
      <c r="AP196" s="51" t="str">
        <f aca="false">IF(AL196="ARRAY", "CHECK MAX ELEMENTS", "n/a")</f>
        <v>n/a</v>
      </c>
    </row>
    <row r="197" customFormat="false" ht="14.25" hidden="false" customHeight="false" outlineLevel="0" collapsed="false">
      <c r="A197" s="61" t="s">
        <v>49</v>
      </c>
      <c r="B197" s="61" t="s">
        <v>374</v>
      </c>
      <c r="C197" s="61" t="s">
        <v>645</v>
      </c>
      <c r="D197" s="61" t="s">
        <v>646</v>
      </c>
      <c r="E197" s="61" t="s">
        <v>647</v>
      </c>
      <c r="F197" s="60" t="str">
        <f aca="false">IF(OR(ISERROR(VLOOKUP($C197,'DMW | F&amp;L Fields'!$L:$M, 1, FALSE())),IFERROR(INDEX('DMW | F&amp;L Fields'!$C:$C,MATCH($C197,'DMW | F&amp;L Fields'!$L:$L, 0)), "Y") ="Y"),"No", "Yes")</f>
        <v>Yes</v>
      </c>
      <c r="G197" s="61" t="n">
        <f aca="false">IFERROR(VLOOKUP($C197,'DMW | F&amp;L Fields'!$L:$M, 2, FALSE()),"(not found)")</f>
        <v>0</v>
      </c>
      <c r="H197" s="60" t="str">
        <f aca="false">IF(J197="Id", "Primary", IF(LEFT(J197, 9) ="reference", "Foreign", "n/a"))</f>
        <v>n/a</v>
      </c>
      <c r="I197" s="74" t="s">
        <v>97</v>
      </c>
      <c r="J197" s="61" t="s">
        <v>102</v>
      </c>
      <c r="K197" s="60" t="n">
        <v>0</v>
      </c>
      <c r="L197" s="60" t="n">
        <v>0</v>
      </c>
      <c r="M197" s="60" t="n">
        <v>0</v>
      </c>
      <c r="N197" s="60" t="str">
        <f aca="false">_xlfn.CONCAT(J197,"|",K197,"|",L197,"|",M197)</f>
        <v>date|0|0|0</v>
      </c>
      <c r="O197" s="0" t="str">
        <f aca="false">IFERROR(VLOOKUP('nCino | Field Mappings'!$A197,'nCino | Object Info'!$A:$H,5,FALSE()),"(not found)")</f>
        <v>rskcsp_ds_facility</v>
      </c>
      <c r="P197" s="0" t="str">
        <f aca="false">D197</f>
        <v>CCS_Limit_Start_Date__c</v>
      </c>
      <c r="Q197" s="51" t="n">
        <f aca="false">IFERROR(VLOOKUP($N197,'nCino | BigQuery Type Lookup'!$A:$F,2,FALSE()),"(not found)")</f>
        <v>8</v>
      </c>
      <c r="R197" s="0" t="str">
        <f aca="false">IFERROR(VLOOKUP('nCino | Field Mappings'!$A197,'nCino | Object Info'!$A:$H,6,FALSE()),"(not found)")</f>
        <v>rskcsp_ds_facility_staging</v>
      </c>
      <c r="S197" s="0" t="str">
        <f aca="false">D197</f>
        <v>CCS_Limit_Start_Date__c</v>
      </c>
      <c r="T197" s="51" t="str">
        <f aca="false">H197</f>
        <v>n/a</v>
      </c>
      <c r="U197" s="51" t="str">
        <f aca="false">IF($T197="Primary", "yes", "no")</f>
        <v>no</v>
      </c>
      <c r="V197" s="60" t="str">
        <f aca="false">IFERROR(VLOOKUP($N197,'nCino | BigQuery Type Lookup'!$A:$F,3,FALSE()),"(not found)")</f>
        <v>DATE</v>
      </c>
      <c r="W197" s="51" t="str">
        <f aca="false">IFERROR(VLOOKUP($N197,'nCino | BigQuery Type Lookup'!$A:$F,4,FALSE()),"(not found)")</f>
        <v>n/a</v>
      </c>
      <c r="X197" s="51" t="str">
        <f aca="false">IFERROR(VLOOKUP($N197,'nCino | BigQuery Type Lookup'!$A:$F,5,FALSE()),"(not found)")</f>
        <v>n/a</v>
      </c>
      <c r="Y197" s="51" t="str">
        <f aca="false">IFERROR(VLOOKUP($N197,'nCino | BigQuery Type Lookup'!$A:$F,6,FALSE()),"(not found)")</f>
        <v>n/a</v>
      </c>
      <c r="Z197" s="0" t="str">
        <f aca="false">IFERROR(VLOOKUP('nCino | Field Mappings'!$A197,'nCino | Object Info'!$A:$H,7,FALSE()),"(not found)")</f>
        <v>rskcsp_ds_facility_curated</v>
      </c>
      <c r="AA197" s="0" t="str">
        <f aca="false">D197</f>
        <v>CCS_Limit_Start_Date__c</v>
      </c>
      <c r="AB197" s="51" t="str">
        <f aca="false">H197</f>
        <v>n/a</v>
      </c>
      <c r="AC197" s="51" t="str">
        <f aca="false">I197</f>
        <v>yes</v>
      </c>
      <c r="AD197" s="60" t="str">
        <f aca="false">V197</f>
        <v>DATE</v>
      </c>
      <c r="AE197" s="51" t="str">
        <f aca="false">W197</f>
        <v>n/a</v>
      </c>
      <c r="AF197" s="51" t="str">
        <f aca="false">X197</f>
        <v>n/a</v>
      </c>
      <c r="AG197" s="51" t="str">
        <f aca="false">Y197</f>
        <v>n/a</v>
      </c>
      <c r="AH197" s="0" t="str">
        <f aca="false">IFERROR(VLOOKUP('nCino | Field Mappings'!$A197,'nCino | Object Info'!$A:$H,8,FALSE()),"(not found)")</f>
        <v>facility</v>
      </c>
      <c r="AI197" s="0" t="str">
        <f aca="false">IF(D197="","",IF(D197="CCS_Step_Frequency__c",SUBSTITUTE(LOWER(D197),"__c",""),_xlfn.IFNA(SUBSTITUTE(SUBSTITUTE(SUBSTITUTE(SUBSTITUTE(D197,"LLC_BI__",""),"CCS_",""),"__c",""),"cm_",""),D197)))</f>
        <v>Limit_Start_Date</v>
      </c>
      <c r="AJ197" s="51" t="str">
        <f aca="false">H197</f>
        <v>n/a</v>
      </c>
      <c r="AK197" s="51" t="str">
        <f aca="false">AC197</f>
        <v>yes</v>
      </c>
      <c r="AL197" s="60" t="str">
        <f aca="false">V197</f>
        <v>DATE</v>
      </c>
      <c r="AM197" s="51" t="str">
        <f aca="false">W197</f>
        <v>n/a</v>
      </c>
      <c r="AN197" s="51" t="str">
        <f aca="false">X197</f>
        <v>n/a</v>
      </c>
      <c r="AO197" s="51" t="str">
        <f aca="false">Y197</f>
        <v>n/a</v>
      </c>
      <c r="AP197" s="51" t="str">
        <f aca="false">IF(AL197="ARRAY", "CHECK MAX ELEMENTS", "n/a")</f>
        <v>n/a</v>
      </c>
    </row>
    <row r="198" customFormat="false" ht="14.25" hidden="false" customHeight="false" outlineLevel="0" collapsed="false">
      <c r="A198" s="61" t="s">
        <v>49</v>
      </c>
      <c r="B198" s="61" t="s">
        <v>374</v>
      </c>
      <c r="C198" s="61" t="s">
        <v>648</v>
      </c>
      <c r="D198" s="61" t="s">
        <v>649</v>
      </c>
      <c r="E198" s="61" t="s">
        <v>650</v>
      </c>
      <c r="F198" s="60" t="str">
        <f aca="false">IF(OR(ISERROR(VLOOKUP($C198,'DMW | F&amp;L Fields'!$L:$M, 1, FALSE())),IFERROR(INDEX('DMW | F&amp;L Fields'!$C:$C,MATCH($C198,'DMW | F&amp;L Fields'!$L:$L, 0)), "Y") ="Y"),"No", "Yes")</f>
        <v>Yes</v>
      </c>
      <c r="G198" s="61" t="n">
        <f aca="false">IFERROR(VLOOKUP($C198,'DMW | F&amp;L Fields'!$L:$M, 2, FALSE()),"(not found)")</f>
        <v>0</v>
      </c>
      <c r="H198" s="60" t="str">
        <f aca="false">IF(J198="Id", "Primary", IF(LEFT(J198, 9) ="reference", "Foreign", "n/a"))</f>
        <v>n/a</v>
      </c>
      <c r="I198" s="74" t="s">
        <v>97</v>
      </c>
      <c r="J198" s="61" t="s">
        <v>119</v>
      </c>
      <c r="K198" s="60" t="n">
        <v>255</v>
      </c>
      <c r="L198" s="60" t="n">
        <v>0</v>
      </c>
      <c r="M198" s="60" t="n">
        <v>0</v>
      </c>
      <c r="N198" s="60" t="str">
        <f aca="false">_xlfn.CONCAT(J198,"|",K198,"|",L198,"|",M198)</f>
        <v>picklist|255|0|0</v>
      </c>
      <c r="O198" s="0" t="str">
        <f aca="false">IFERROR(VLOOKUP('nCino | Field Mappings'!$A198,'nCino | Object Info'!$A:$H,5,FALSE()),"(not found)")</f>
        <v>rskcsp_ds_facility</v>
      </c>
      <c r="P198" s="0" t="str">
        <f aca="false">D198</f>
        <v>CCS_Limit_Type__c</v>
      </c>
      <c r="Q198" s="51" t="n">
        <f aca="false">IFERROR(VLOOKUP($N198,'nCino | BigQuery Type Lookup'!$A:$F,2,FALSE()),"(not found)")</f>
        <v>255</v>
      </c>
      <c r="R198" s="0" t="str">
        <f aca="false">IFERROR(VLOOKUP('nCino | Field Mappings'!$A198,'nCino | Object Info'!$A:$H,6,FALSE()),"(not found)")</f>
        <v>rskcsp_ds_facility_staging</v>
      </c>
      <c r="S198" s="0" t="str">
        <f aca="false">D198</f>
        <v>CCS_Limit_Type__c</v>
      </c>
      <c r="T198" s="51" t="str">
        <f aca="false">H198</f>
        <v>n/a</v>
      </c>
      <c r="U198" s="51" t="str">
        <f aca="false">IF($T198="Primary", "yes", "no")</f>
        <v>no</v>
      </c>
      <c r="V198" s="60" t="str">
        <f aca="false">IFERROR(VLOOKUP($N198,'nCino | BigQuery Type Lookup'!$A:$F,3,FALSE()),"(not found)")</f>
        <v>STRING</v>
      </c>
      <c r="W198" s="51" t="n">
        <f aca="false">IFERROR(VLOOKUP($N198,'nCino | BigQuery Type Lookup'!$A:$F,4,FALSE()),"(not found)")</f>
        <v>255</v>
      </c>
      <c r="X198" s="51" t="str">
        <f aca="false">IFERROR(VLOOKUP($N198,'nCino | BigQuery Type Lookup'!$A:$F,5,FALSE()),"(not found)")</f>
        <v>n/a</v>
      </c>
      <c r="Y198" s="51" t="str">
        <f aca="false">IFERROR(VLOOKUP($N198,'nCino | BigQuery Type Lookup'!$A:$F,6,FALSE()),"(not found)")</f>
        <v>n/a</v>
      </c>
      <c r="Z198" s="0" t="str">
        <f aca="false">IFERROR(VLOOKUP('nCino | Field Mappings'!$A198,'nCino | Object Info'!$A:$H,7,FALSE()),"(not found)")</f>
        <v>rskcsp_ds_facility_curated</v>
      </c>
      <c r="AA198" s="0" t="str">
        <f aca="false">D198</f>
        <v>CCS_Limit_Type__c</v>
      </c>
      <c r="AB198" s="51" t="str">
        <f aca="false">H198</f>
        <v>n/a</v>
      </c>
      <c r="AC198" s="51" t="str">
        <f aca="false">I198</f>
        <v>yes</v>
      </c>
      <c r="AD198" s="60" t="str">
        <f aca="false">V198</f>
        <v>STRING</v>
      </c>
      <c r="AE198" s="51" t="n">
        <f aca="false">W198</f>
        <v>255</v>
      </c>
      <c r="AF198" s="51" t="str">
        <f aca="false">X198</f>
        <v>n/a</v>
      </c>
      <c r="AG198" s="51" t="str">
        <f aca="false">Y198</f>
        <v>n/a</v>
      </c>
      <c r="AH198" s="0" t="str">
        <f aca="false">IFERROR(VLOOKUP('nCino | Field Mappings'!$A198,'nCino | Object Info'!$A:$H,8,FALSE()),"(not found)")</f>
        <v>facility</v>
      </c>
      <c r="AI198" s="0" t="str">
        <f aca="false">IF(D198="","",IF(D198="CCS_Step_Frequency__c",SUBSTITUTE(LOWER(D198),"__c",""),_xlfn.IFNA(SUBSTITUTE(SUBSTITUTE(SUBSTITUTE(SUBSTITUTE(D198,"LLC_BI__",""),"CCS_",""),"__c",""),"cm_",""),D198)))</f>
        <v>Limit_Type</v>
      </c>
      <c r="AJ198" s="51" t="str">
        <f aca="false">H198</f>
        <v>n/a</v>
      </c>
      <c r="AK198" s="51" t="str">
        <f aca="false">AC198</f>
        <v>yes</v>
      </c>
      <c r="AL198" s="60" t="str">
        <f aca="false">V198</f>
        <v>STRING</v>
      </c>
      <c r="AM198" s="51" t="n">
        <f aca="false">W198</f>
        <v>255</v>
      </c>
      <c r="AN198" s="51" t="str">
        <f aca="false">X198</f>
        <v>n/a</v>
      </c>
      <c r="AO198" s="51" t="str">
        <f aca="false">Y198</f>
        <v>n/a</v>
      </c>
      <c r="AP198" s="51" t="str">
        <f aca="false">IF(AL198="ARRAY", "CHECK MAX ELEMENTS", "n/a")</f>
        <v>n/a</v>
      </c>
    </row>
    <row r="199" customFormat="false" ht="14.25" hidden="false" customHeight="false" outlineLevel="0" collapsed="false">
      <c r="A199" s="61" t="s">
        <v>49</v>
      </c>
      <c r="B199" s="61" t="s">
        <v>374</v>
      </c>
      <c r="C199" s="61" t="s">
        <v>651</v>
      </c>
      <c r="D199" s="61" t="s">
        <v>652</v>
      </c>
      <c r="E199" s="61" t="s">
        <v>653</v>
      </c>
      <c r="F199" s="60" t="str">
        <f aca="false">IF(OR(ISERROR(VLOOKUP($C199,'DMW | F&amp;L Fields'!$L:$M, 1, FALSE())),IFERROR(INDEX('DMW | F&amp;L Fields'!$C:$C,MATCH($C199,'DMW | F&amp;L Fields'!$L:$L, 0)), "Y") ="Y"),"No", "Yes")</f>
        <v>Yes</v>
      </c>
      <c r="G199" s="61" t="str">
        <f aca="false">IFERROR(VLOOKUP($C199,'DMW | F&amp;L Fields'!$L:$M, 2, FALSE()),"(not found)")</f>
        <v>CCTUC-887: The limit expiry date of a Facility</v>
      </c>
      <c r="H199" s="60" t="str">
        <f aca="false">IF(J199="Id", "Primary", IF(LEFT(J199, 9) ="reference", "Foreign", "n/a"))</f>
        <v>n/a</v>
      </c>
      <c r="I199" s="74" t="s">
        <v>97</v>
      </c>
      <c r="J199" s="61" t="s">
        <v>102</v>
      </c>
      <c r="K199" s="60" t="n">
        <v>0</v>
      </c>
      <c r="L199" s="60" t="n">
        <v>0</v>
      </c>
      <c r="M199" s="60" t="n">
        <v>0</v>
      </c>
      <c r="N199" s="60" t="str">
        <f aca="false">_xlfn.CONCAT(J199,"|",K199,"|",L199,"|",M199)</f>
        <v>date|0|0|0</v>
      </c>
      <c r="O199" s="0" t="str">
        <f aca="false">IFERROR(VLOOKUP('nCino | Field Mappings'!$A199,'nCino | Object Info'!$A:$H,5,FALSE()),"(not found)")</f>
        <v>rskcsp_ds_facility</v>
      </c>
      <c r="P199" s="0" t="str">
        <f aca="false">D199</f>
        <v>CCS_LimitExpiryDate__c</v>
      </c>
      <c r="Q199" s="51" t="n">
        <f aca="false">IFERROR(VLOOKUP($N199,'nCino | BigQuery Type Lookup'!$A:$F,2,FALSE()),"(not found)")</f>
        <v>8</v>
      </c>
      <c r="R199" s="0" t="str">
        <f aca="false">IFERROR(VLOOKUP('nCino | Field Mappings'!$A199,'nCino | Object Info'!$A:$H,6,FALSE()),"(not found)")</f>
        <v>rskcsp_ds_facility_staging</v>
      </c>
      <c r="S199" s="0" t="str">
        <f aca="false">D199</f>
        <v>CCS_LimitExpiryDate__c</v>
      </c>
      <c r="T199" s="51" t="str">
        <f aca="false">H199</f>
        <v>n/a</v>
      </c>
      <c r="U199" s="51" t="str">
        <f aca="false">IF($T199="Primary", "yes", "no")</f>
        <v>no</v>
      </c>
      <c r="V199" s="60" t="str">
        <f aca="false">IFERROR(VLOOKUP($N199,'nCino | BigQuery Type Lookup'!$A:$F,3,FALSE()),"(not found)")</f>
        <v>DATE</v>
      </c>
      <c r="W199" s="51" t="str">
        <f aca="false">IFERROR(VLOOKUP($N199,'nCino | BigQuery Type Lookup'!$A:$F,4,FALSE()),"(not found)")</f>
        <v>n/a</v>
      </c>
      <c r="X199" s="51" t="str">
        <f aca="false">IFERROR(VLOOKUP($N199,'nCino | BigQuery Type Lookup'!$A:$F,5,FALSE()),"(not found)")</f>
        <v>n/a</v>
      </c>
      <c r="Y199" s="51" t="str">
        <f aca="false">IFERROR(VLOOKUP($N199,'nCino | BigQuery Type Lookup'!$A:$F,6,FALSE()),"(not found)")</f>
        <v>n/a</v>
      </c>
      <c r="Z199" s="0" t="str">
        <f aca="false">IFERROR(VLOOKUP('nCino | Field Mappings'!$A199,'nCino | Object Info'!$A:$H,7,FALSE()),"(not found)")</f>
        <v>rskcsp_ds_facility_curated</v>
      </c>
      <c r="AA199" s="0" t="str">
        <f aca="false">D199</f>
        <v>CCS_LimitExpiryDate__c</v>
      </c>
      <c r="AB199" s="51" t="str">
        <f aca="false">H199</f>
        <v>n/a</v>
      </c>
      <c r="AC199" s="51" t="str">
        <f aca="false">I199</f>
        <v>yes</v>
      </c>
      <c r="AD199" s="60" t="str">
        <f aca="false">V199</f>
        <v>DATE</v>
      </c>
      <c r="AE199" s="51" t="str">
        <f aca="false">W199</f>
        <v>n/a</v>
      </c>
      <c r="AF199" s="51" t="str">
        <f aca="false">X199</f>
        <v>n/a</v>
      </c>
      <c r="AG199" s="51" t="str">
        <f aca="false">Y199</f>
        <v>n/a</v>
      </c>
      <c r="AH199" s="0" t="str">
        <f aca="false">IFERROR(VLOOKUP('nCino | Field Mappings'!$A199,'nCino | Object Info'!$A:$H,8,FALSE()),"(not found)")</f>
        <v>facility</v>
      </c>
      <c r="AI199" s="0" t="str">
        <f aca="false">IF(D199="","",IF(D199="CCS_Step_Frequency__c",SUBSTITUTE(LOWER(D199),"__c",""),_xlfn.IFNA(SUBSTITUTE(SUBSTITUTE(SUBSTITUTE(SUBSTITUTE(D199,"LLC_BI__",""),"CCS_",""),"__c",""),"cm_",""),D199)))</f>
        <v>LimitExpiryDate</v>
      </c>
      <c r="AJ199" s="51" t="str">
        <f aca="false">H199</f>
        <v>n/a</v>
      </c>
      <c r="AK199" s="51" t="str">
        <f aca="false">AC199</f>
        <v>yes</v>
      </c>
      <c r="AL199" s="60" t="str">
        <f aca="false">V199</f>
        <v>DATE</v>
      </c>
      <c r="AM199" s="51" t="str">
        <f aca="false">W199</f>
        <v>n/a</v>
      </c>
      <c r="AN199" s="51" t="str">
        <f aca="false">X199</f>
        <v>n/a</v>
      </c>
      <c r="AO199" s="51" t="str">
        <f aca="false">Y199</f>
        <v>n/a</v>
      </c>
      <c r="AP199" s="51" t="str">
        <f aca="false">IF(AL199="ARRAY", "CHECK MAX ELEMENTS", "n/a")</f>
        <v>n/a</v>
      </c>
    </row>
    <row r="200" customFormat="false" ht="14.25" hidden="false" customHeight="false" outlineLevel="0" collapsed="false">
      <c r="A200" s="61" t="s">
        <v>49</v>
      </c>
      <c r="B200" s="61" t="s">
        <v>374</v>
      </c>
      <c r="C200" s="61" t="s">
        <v>654</v>
      </c>
      <c r="D200" s="61" t="s">
        <v>655</v>
      </c>
      <c r="E200" s="61" t="s">
        <v>656</v>
      </c>
      <c r="F200" s="60" t="str">
        <f aca="false">IF(OR(ISERROR(VLOOKUP($C200,'DMW | F&amp;L Fields'!$L:$M, 1, FALSE())),IFERROR(INDEX('DMW | F&amp;L Fields'!$C:$C,MATCH($C200,'DMW | F&amp;L Fields'!$L:$L, 0)), "Y") ="Y"),"No", "Yes")</f>
        <v>Yes</v>
      </c>
      <c r="G200" s="61" t="str">
        <f aca="false">IFERROR(VLOOKUP($C200,'DMW | F&amp;L Fields'!$L:$M, 2, FALSE()),"(not found)")</f>
        <v>CCTUC-4342: A hyperlink to the Facility. Used in Screen Flows to enable users to go to Facilities from a list before selecting one.</v>
      </c>
      <c r="H200" s="60" t="str">
        <f aca="false">IF(J200="Id", "Primary", IF(LEFT(J200, 9) ="reference", "Foreign", "n/a"))</f>
        <v>n/a</v>
      </c>
      <c r="I200" s="74" t="s">
        <v>97</v>
      </c>
      <c r="J200" s="61" t="s">
        <v>115</v>
      </c>
      <c r="K200" s="60" t="n">
        <v>1300</v>
      </c>
      <c r="L200" s="60" t="n">
        <v>0</v>
      </c>
      <c r="M200" s="60" t="n">
        <v>0</v>
      </c>
      <c r="N200" s="60" t="str">
        <f aca="false">_xlfn.CONCAT(J200,"|",K200,"|",L200,"|",M200)</f>
        <v>string|1300|0|0</v>
      </c>
      <c r="O200" s="0" t="str">
        <f aca="false">IFERROR(VLOOKUP('nCino | Field Mappings'!$A200,'nCino | Object Info'!$A:$H,5,FALSE()),"(not found)")</f>
        <v>rskcsp_ds_facility</v>
      </c>
      <c r="P200" s="0" t="str">
        <f aca="false">D200</f>
        <v>CCS_Link__c</v>
      </c>
      <c r="Q200" s="51" t="n">
        <f aca="false">IFERROR(VLOOKUP($N200,'nCino | BigQuery Type Lookup'!$A:$F,2,FALSE()),"(not found)")</f>
        <v>1300</v>
      </c>
      <c r="R200" s="0" t="str">
        <f aca="false">IFERROR(VLOOKUP('nCino | Field Mappings'!$A200,'nCino | Object Info'!$A:$H,6,FALSE()),"(not found)")</f>
        <v>rskcsp_ds_facility_staging</v>
      </c>
      <c r="S200" s="0" t="str">
        <f aca="false">D200</f>
        <v>CCS_Link__c</v>
      </c>
      <c r="T200" s="51" t="str">
        <f aca="false">H200</f>
        <v>n/a</v>
      </c>
      <c r="U200" s="51" t="str">
        <f aca="false">IF($T200="Primary", "yes", "no")</f>
        <v>no</v>
      </c>
      <c r="V200" s="60" t="str">
        <f aca="false">IFERROR(VLOOKUP($N200,'nCino | BigQuery Type Lookup'!$A:$F,3,FALSE()),"(not found)")</f>
        <v>STRING</v>
      </c>
      <c r="W200" s="51" t="n">
        <f aca="false">IFERROR(VLOOKUP($N200,'nCino | BigQuery Type Lookup'!$A:$F,4,FALSE()),"(not found)")</f>
        <v>1300</v>
      </c>
      <c r="X200" s="51" t="str">
        <f aca="false">IFERROR(VLOOKUP($N200,'nCino | BigQuery Type Lookup'!$A:$F,5,FALSE()),"(not found)")</f>
        <v>n/a</v>
      </c>
      <c r="Y200" s="51" t="str">
        <f aca="false">IFERROR(VLOOKUP($N200,'nCino | BigQuery Type Lookup'!$A:$F,6,FALSE()),"(not found)")</f>
        <v>n/a</v>
      </c>
      <c r="Z200" s="0" t="str">
        <f aca="false">IFERROR(VLOOKUP('nCino | Field Mappings'!$A200,'nCino | Object Info'!$A:$H,7,FALSE()),"(not found)")</f>
        <v>rskcsp_ds_facility_curated</v>
      </c>
      <c r="AA200" s="0" t="str">
        <f aca="false">D200</f>
        <v>CCS_Link__c</v>
      </c>
      <c r="AB200" s="51" t="str">
        <f aca="false">H200</f>
        <v>n/a</v>
      </c>
      <c r="AC200" s="51" t="str">
        <f aca="false">I200</f>
        <v>yes</v>
      </c>
      <c r="AD200" s="60" t="str">
        <f aca="false">V200</f>
        <v>STRING</v>
      </c>
      <c r="AE200" s="51" t="n">
        <f aca="false">W200</f>
        <v>1300</v>
      </c>
      <c r="AF200" s="51" t="str">
        <f aca="false">X200</f>
        <v>n/a</v>
      </c>
      <c r="AG200" s="51" t="str">
        <f aca="false">Y200</f>
        <v>n/a</v>
      </c>
      <c r="AH200" s="0" t="str">
        <f aca="false">IFERROR(VLOOKUP('nCino | Field Mappings'!$A200,'nCino | Object Info'!$A:$H,8,FALSE()),"(not found)")</f>
        <v>facility</v>
      </c>
      <c r="AI200" s="0" t="str">
        <f aca="false">IF(D200="","",IF(D200="CCS_Step_Frequency__c",SUBSTITUTE(LOWER(D200),"__c",""),_xlfn.IFNA(SUBSTITUTE(SUBSTITUTE(SUBSTITUTE(SUBSTITUTE(D200,"LLC_BI__",""),"CCS_",""),"__c",""),"cm_",""),D200)))</f>
        <v>Link</v>
      </c>
      <c r="AJ200" s="51" t="str">
        <f aca="false">H200</f>
        <v>n/a</v>
      </c>
      <c r="AK200" s="51" t="str">
        <f aca="false">AC200</f>
        <v>yes</v>
      </c>
      <c r="AL200" s="60" t="str">
        <f aca="false">V200</f>
        <v>STRING</v>
      </c>
      <c r="AM200" s="51" t="n">
        <f aca="false">W200</f>
        <v>1300</v>
      </c>
      <c r="AN200" s="51" t="str">
        <f aca="false">X200</f>
        <v>n/a</v>
      </c>
      <c r="AO200" s="51" t="str">
        <f aca="false">Y200</f>
        <v>n/a</v>
      </c>
      <c r="AP200" s="51" t="str">
        <f aca="false">IF(AL200="ARRAY", "CHECK MAX ELEMENTS", "n/a")</f>
        <v>n/a</v>
      </c>
    </row>
    <row r="201" customFormat="false" ht="14.25" hidden="false" customHeight="false" outlineLevel="0" collapsed="false">
      <c r="A201" s="61" t="s">
        <v>49</v>
      </c>
      <c r="B201" s="61" t="s">
        <v>374</v>
      </c>
      <c r="C201" s="61" t="s">
        <v>657</v>
      </c>
      <c r="D201" s="61" t="s">
        <v>658</v>
      </c>
      <c r="E201" s="61" t="s">
        <v>659</v>
      </c>
      <c r="F201" s="60" t="str">
        <f aca="false">IF(OR(ISERROR(VLOOKUP($C201,'DMW | F&amp;L Fields'!$L:$M, 1, FALSE())),IFERROR(INDEX('DMW | F&amp;L Fields'!$C:$C,MATCH($C201,'DMW | F&amp;L Fields'!$L:$L, 0)), "Y") ="Y"),"No", "Yes")</f>
        <v>Yes</v>
      </c>
      <c r="G201" s="61" t="str">
        <f aca="false">IFERROR(VLOOKUP($C201,'DMW | F&amp;L Fields'!$L:$M, 2, FALSE()),"(not found)")</f>
        <v>Defines the repayment profile of the Loan.</v>
      </c>
      <c r="H201" s="60" t="str">
        <f aca="false">IF(J201="Id", "Primary", IF(LEFT(J201, 9) ="reference", "Foreign", "n/a"))</f>
        <v>n/a</v>
      </c>
      <c r="I201" s="74" t="s">
        <v>97</v>
      </c>
      <c r="J201" s="61" t="s">
        <v>119</v>
      </c>
      <c r="K201" s="60" t="n">
        <v>255</v>
      </c>
      <c r="L201" s="60" t="n">
        <v>0</v>
      </c>
      <c r="M201" s="60" t="n">
        <v>0</v>
      </c>
      <c r="N201" s="60" t="str">
        <f aca="false">_xlfn.CONCAT(J201,"|",K201,"|",L201,"|",M201)</f>
        <v>picklist|255|0|0</v>
      </c>
      <c r="O201" s="0" t="str">
        <f aca="false">IFERROR(VLOOKUP('nCino | Field Mappings'!$A201,'nCino | Object Info'!$A:$H,5,FALSE()),"(not found)")</f>
        <v>rskcsp_ds_facility</v>
      </c>
      <c r="P201" s="0" t="str">
        <f aca="false">D201</f>
        <v>CCS_Loan_Repayment_Profile__c</v>
      </c>
      <c r="Q201" s="51" t="n">
        <f aca="false">IFERROR(VLOOKUP($N201,'nCino | BigQuery Type Lookup'!$A:$F,2,FALSE()),"(not found)")</f>
        <v>255</v>
      </c>
      <c r="R201" s="0" t="str">
        <f aca="false">IFERROR(VLOOKUP('nCino | Field Mappings'!$A201,'nCino | Object Info'!$A:$H,6,FALSE()),"(not found)")</f>
        <v>rskcsp_ds_facility_staging</v>
      </c>
      <c r="S201" s="0" t="str">
        <f aca="false">D201</f>
        <v>CCS_Loan_Repayment_Profile__c</v>
      </c>
      <c r="T201" s="51" t="str">
        <f aca="false">H201</f>
        <v>n/a</v>
      </c>
      <c r="U201" s="51" t="str">
        <f aca="false">IF($T201="Primary", "yes", "no")</f>
        <v>no</v>
      </c>
      <c r="V201" s="60" t="str">
        <f aca="false">IFERROR(VLOOKUP($N201,'nCino | BigQuery Type Lookup'!$A:$F,3,FALSE()),"(not found)")</f>
        <v>STRING</v>
      </c>
      <c r="W201" s="51" t="n">
        <f aca="false">IFERROR(VLOOKUP($N201,'nCino | BigQuery Type Lookup'!$A:$F,4,FALSE()),"(not found)")</f>
        <v>255</v>
      </c>
      <c r="X201" s="51" t="str">
        <f aca="false">IFERROR(VLOOKUP($N201,'nCino | BigQuery Type Lookup'!$A:$F,5,FALSE()),"(not found)")</f>
        <v>n/a</v>
      </c>
      <c r="Y201" s="51" t="str">
        <f aca="false">IFERROR(VLOOKUP($N201,'nCino | BigQuery Type Lookup'!$A:$F,6,FALSE()),"(not found)")</f>
        <v>n/a</v>
      </c>
      <c r="Z201" s="0" t="str">
        <f aca="false">IFERROR(VLOOKUP('nCino | Field Mappings'!$A201,'nCino | Object Info'!$A:$H,7,FALSE()),"(not found)")</f>
        <v>rskcsp_ds_facility_curated</v>
      </c>
      <c r="AA201" s="0" t="str">
        <f aca="false">D201</f>
        <v>CCS_Loan_Repayment_Profile__c</v>
      </c>
      <c r="AB201" s="51" t="str">
        <f aca="false">H201</f>
        <v>n/a</v>
      </c>
      <c r="AC201" s="51" t="str">
        <f aca="false">I201</f>
        <v>yes</v>
      </c>
      <c r="AD201" s="60" t="str">
        <f aca="false">V201</f>
        <v>STRING</v>
      </c>
      <c r="AE201" s="51" t="n">
        <f aca="false">W201</f>
        <v>255</v>
      </c>
      <c r="AF201" s="51" t="str">
        <f aca="false">X201</f>
        <v>n/a</v>
      </c>
      <c r="AG201" s="51" t="str">
        <f aca="false">Y201</f>
        <v>n/a</v>
      </c>
      <c r="AH201" s="0" t="str">
        <f aca="false">IFERROR(VLOOKUP('nCino | Field Mappings'!$A201,'nCino | Object Info'!$A:$H,8,FALSE()),"(not found)")</f>
        <v>facility</v>
      </c>
      <c r="AI201" s="0" t="str">
        <f aca="false">IF(D201="","",IF(D201="CCS_Step_Frequency__c",SUBSTITUTE(LOWER(D201),"__c",""),_xlfn.IFNA(SUBSTITUTE(SUBSTITUTE(SUBSTITUTE(SUBSTITUTE(D201,"LLC_BI__",""),"CCS_",""),"__c",""),"cm_",""),D201)))</f>
        <v>Loan_Repayment_Profile</v>
      </c>
      <c r="AJ201" s="51" t="str">
        <f aca="false">H201</f>
        <v>n/a</v>
      </c>
      <c r="AK201" s="51" t="str">
        <f aca="false">AC201</f>
        <v>yes</v>
      </c>
      <c r="AL201" s="60" t="str">
        <f aca="false">V201</f>
        <v>STRING</v>
      </c>
      <c r="AM201" s="51" t="n">
        <f aca="false">W201</f>
        <v>255</v>
      </c>
      <c r="AN201" s="51" t="str">
        <f aca="false">X201</f>
        <v>n/a</v>
      </c>
      <c r="AO201" s="51" t="str">
        <f aca="false">Y201</f>
        <v>n/a</v>
      </c>
      <c r="AP201" s="51" t="str">
        <f aca="false">IF(AL201="ARRAY", "CHECK MAX ELEMENTS", "n/a")</f>
        <v>n/a</v>
      </c>
    </row>
    <row r="202" customFormat="false" ht="14.25" hidden="false" customHeight="false" outlineLevel="0" collapsed="false">
      <c r="A202" s="61" t="s">
        <v>49</v>
      </c>
      <c r="B202" s="61" t="s">
        <v>374</v>
      </c>
      <c r="C202" s="61" t="s">
        <v>660</v>
      </c>
      <c r="D202" s="61" t="s">
        <v>661</v>
      </c>
      <c r="E202" s="61" t="s">
        <v>662</v>
      </c>
      <c r="F202" s="60" t="str">
        <f aca="false">IF(OR(ISERROR(VLOOKUP($C202,'DMW | F&amp;L Fields'!$L:$M, 1, FALSE())),IFERROR(INDEX('DMW | F&amp;L Fields'!$C:$C,MATCH($C202,'DMW | F&amp;L Fields'!$L:$L, 0)), "Y") ="Y"),"No", "Yes")</f>
        <v>Yes</v>
      </c>
      <c r="G202" s="61" t="str">
        <f aca="false">IFERROR(VLOOKUP($C202,'DMW | F&amp;L Fields'!$L:$M, 2, FALSE()),"(not found)")</f>
        <v>The Margin of a pricing option.</v>
      </c>
      <c r="H202" s="60" t="str">
        <f aca="false">IF(J202="Id", "Primary", IF(LEFT(J202, 9) ="reference", "Foreign", "n/a"))</f>
        <v>n/a</v>
      </c>
      <c r="I202" s="74" t="s">
        <v>97</v>
      </c>
      <c r="J202" s="61" t="s">
        <v>342</v>
      </c>
      <c r="K202" s="60" t="n">
        <v>0</v>
      </c>
      <c r="L202" s="60" t="n">
        <v>18</v>
      </c>
      <c r="M202" s="60" t="n">
        <v>2</v>
      </c>
      <c r="N202" s="60" t="str">
        <f aca="false">_xlfn.CONCAT(J202,"|",K202,"|",L202,"|",M202)</f>
        <v>percent|0|18|2</v>
      </c>
      <c r="O202" s="0" t="str">
        <f aca="false">IFERROR(VLOOKUP('nCino | Field Mappings'!$A202,'nCino | Object Info'!$A:$H,5,FALSE()),"(not found)")</f>
        <v>rskcsp_ds_facility</v>
      </c>
      <c r="P202" s="0" t="str">
        <f aca="false">D202</f>
        <v>CCS_Margin__c</v>
      </c>
      <c r="Q202" s="51" t="n">
        <f aca="false">IFERROR(VLOOKUP($N202,'nCino | BigQuery Type Lookup'!$A:$F,2,FALSE()),"(not found)")</f>
        <v>21</v>
      </c>
      <c r="R202" s="0" t="str">
        <f aca="false">IFERROR(VLOOKUP('nCino | Field Mappings'!$A202,'nCino | Object Info'!$A:$H,6,FALSE()),"(not found)")</f>
        <v>rskcsp_ds_facility_staging</v>
      </c>
      <c r="S202" s="0" t="str">
        <f aca="false">D202</f>
        <v>CCS_Margin__c</v>
      </c>
      <c r="T202" s="51" t="str">
        <f aca="false">H202</f>
        <v>n/a</v>
      </c>
      <c r="U202" s="51" t="str">
        <f aca="false">IF($T202="Primary", "yes", "no")</f>
        <v>no</v>
      </c>
      <c r="V202" s="60" t="str">
        <f aca="false">IFERROR(VLOOKUP($N202,'nCino | BigQuery Type Lookup'!$A:$F,3,FALSE()),"(not found)")</f>
        <v>NUMERIC</v>
      </c>
      <c r="W202" s="51" t="str">
        <f aca="false">IFERROR(VLOOKUP($N202,'nCino | BigQuery Type Lookup'!$A:$F,4,FALSE()),"(not found)")</f>
        <v>n/a</v>
      </c>
      <c r="X202" s="51" t="n">
        <f aca="false">IFERROR(VLOOKUP($N202,'nCino | BigQuery Type Lookup'!$A:$F,5,FALSE()),"(not found)")</f>
        <v>18</v>
      </c>
      <c r="Y202" s="51" t="n">
        <f aca="false">IFERROR(VLOOKUP($N202,'nCino | BigQuery Type Lookup'!$A:$F,6,FALSE()),"(not found)")</f>
        <v>2</v>
      </c>
      <c r="Z202" s="0" t="str">
        <f aca="false">IFERROR(VLOOKUP('nCino | Field Mappings'!$A202,'nCino | Object Info'!$A:$H,7,FALSE()),"(not found)")</f>
        <v>rskcsp_ds_facility_curated</v>
      </c>
      <c r="AA202" s="0" t="str">
        <f aca="false">D202</f>
        <v>CCS_Margin__c</v>
      </c>
      <c r="AB202" s="51" t="str">
        <f aca="false">H202</f>
        <v>n/a</v>
      </c>
      <c r="AC202" s="51" t="str">
        <f aca="false">I202</f>
        <v>yes</v>
      </c>
      <c r="AD202" s="60" t="str">
        <f aca="false">V202</f>
        <v>NUMERIC</v>
      </c>
      <c r="AE202" s="51" t="str">
        <f aca="false">W202</f>
        <v>n/a</v>
      </c>
      <c r="AF202" s="51" t="n">
        <f aca="false">X202</f>
        <v>18</v>
      </c>
      <c r="AG202" s="51" t="n">
        <f aca="false">Y202</f>
        <v>2</v>
      </c>
      <c r="AH202" s="0" t="str">
        <f aca="false">IFERROR(VLOOKUP('nCino | Field Mappings'!$A202,'nCino | Object Info'!$A:$H,8,FALSE()),"(not found)")</f>
        <v>facility</v>
      </c>
      <c r="AI202" s="0" t="str">
        <f aca="false">IF(D202="","",IF(D202="CCS_Step_Frequency__c",SUBSTITUTE(LOWER(D202),"__c",""),_xlfn.IFNA(SUBSTITUTE(SUBSTITUTE(SUBSTITUTE(SUBSTITUTE(D202,"LLC_BI__",""),"CCS_",""),"__c",""),"cm_",""),D202)))</f>
        <v>Margin</v>
      </c>
      <c r="AJ202" s="51" t="str">
        <f aca="false">H202</f>
        <v>n/a</v>
      </c>
      <c r="AK202" s="51" t="str">
        <f aca="false">AC202</f>
        <v>yes</v>
      </c>
      <c r="AL202" s="60" t="str">
        <f aca="false">V202</f>
        <v>NUMERIC</v>
      </c>
      <c r="AM202" s="51" t="str">
        <f aca="false">W202</f>
        <v>n/a</v>
      </c>
      <c r="AN202" s="51" t="n">
        <f aca="false">X202</f>
        <v>18</v>
      </c>
      <c r="AO202" s="51" t="n">
        <f aca="false">Y202</f>
        <v>2</v>
      </c>
      <c r="AP202" s="51" t="str">
        <f aca="false">IF(AL202="ARRAY", "CHECK MAX ELEMENTS", "n/a")</f>
        <v>n/a</v>
      </c>
    </row>
    <row r="203" customFormat="false" ht="14.25" hidden="false" customHeight="false" outlineLevel="0" collapsed="false">
      <c r="A203" s="61" t="s">
        <v>49</v>
      </c>
      <c r="B203" s="61" t="s">
        <v>374</v>
      </c>
      <c r="C203" s="61" t="s">
        <v>663</v>
      </c>
      <c r="D203" s="61" t="s">
        <v>664</v>
      </c>
      <c r="E203" s="61" t="s">
        <v>662</v>
      </c>
      <c r="F203" s="60" t="str">
        <f aca="false">IF(OR(ISERROR(VLOOKUP($C203,'DMW | F&amp;L Fields'!$L:$M, 1, FALSE())),IFERROR(INDEX('DMW | F&amp;L Fields'!$C:$C,MATCH($C203,'DMW | F&amp;L Fields'!$L:$L, 0)), "Y") ="Y"),"No", "Yes")</f>
        <v>Yes</v>
      </c>
      <c r="G203" s="61" t="str">
        <f aca="false">IFERROR(VLOOKUP($C203,'DMW | F&amp;L Fields'!$L:$M, 2, FALSE()),"(not found)")</f>
        <v>CCTUC:3511 The Margin of a pricing option for a Split.</v>
      </c>
      <c r="H203" s="60" t="str">
        <f aca="false">IF(J203="Id", "Primary", IF(LEFT(J203, 9) ="reference", "Foreign", "n/a"))</f>
        <v>n/a</v>
      </c>
      <c r="I203" s="74" t="s">
        <v>97</v>
      </c>
      <c r="J203" s="61" t="s">
        <v>342</v>
      </c>
      <c r="K203" s="60" t="n">
        <v>0</v>
      </c>
      <c r="L203" s="60" t="n">
        <v>18</v>
      </c>
      <c r="M203" s="60" t="n">
        <v>2</v>
      </c>
      <c r="N203" s="60" t="str">
        <f aca="false">_xlfn.CONCAT(J203,"|",K203,"|",L203,"|",M203)</f>
        <v>percent|0|18|2</v>
      </c>
      <c r="O203" s="0" t="str">
        <f aca="false">IFERROR(VLOOKUP('nCino | Field Mappings'!$A203,'nCino | Object Info'!$A:$H,5,FALSE()),"(not found)")</f>
        <v>rskcsp_ds_facility</v>
      </c>
      <c r="P203" s="0" t="str">
        <f aca="false">D203</f>
        <v>CCS_Margin_split__c</v>
      </c>
      <c r="Q203" s="51" t="n">
        <f aca="false">IFERROR(VLOOKUP($N203,'nCino | BigQuery Type Lookup'!$A:$F,2,FALSE()),"(not found)")</f>
        <v>21</v>
      </c>
      <c r="R203" s="0" t="str">
        <f aca="false">IFERROR(VLOOKUP('nCino | Field Mappings'!$A203,'nCino | Object Info'!$A:$H,6,FALSE()),"(not found)")</f>
        <v>rskcsp_ds_facility_staging</v>
      </c>
      <c r="S203" s="0" t="str">
        <f aca="false">D203</f>
        <v>CCS_Margin_split__c</v>
      </c>
      <c r="T203" s="51" t="str">
        <f aca="false">H203</f>
        <v>n/a</v>
      </c>
      <c r="U203" s="51" t="str">
        <f aca="false">IF($T203="Primary", "yes", "no")</f>
        <v>no</v>
      </c>
      <c r="V203" s="60" t="str">
        <f aca="false">IFERROR(VLOOKUP($N203,'nCino | BigQuery Type Lookup'!$A:$F,3,FALSE()),"(not found)")</f>
        <v>NUMERIC</v>
      </c>
      <c r="W203" s="51" t="str">
        <f aca="false">IFERROR(VLOOKUP($N203,'nCino | BigQuery Type Lookup'!$A:$F,4,FALSE()),"(not found)")</f>
        <v>n/a</v>
      </c>
      <c r="X203" s="51" t="n">
        <f aca="false">IFERROR(VLOOKUP($N203,'nCino | BigQuery Type Lookup'!$A:$F,5,FALSE()),"(not found)")</f>
        <v>18</v>
      </c>
      <c r="Y203" s="51" t="n">
        <f aca="false">IFERROR(VLOOKUP($N203,'nCino | BigQuery Type Lookup'!$A:$F,6,FALSE()),"(not found)")</f>
        <v>2</v>
      </c>
      <c r="Z203" s="0" t="str">
        <f aca="false">IFERROR(VLOOKUP('nCino | Field Mappings'!$A203,'nCino | Object Info'!$A:$H,7,FALSE()),"(not found)")</f>
        <v>rskcsp_ds_facility_curated</v>
      </c>
      <c r="AA203" s="0" t="str">
        <f aca="false">D203</f>
        <v>CCS_Margin_split__c</v>
      </c>
      <c r="AB203" s="51" t="str">
        <f aca="false">H203</f>
        <v>n/a</v>
      </c>
      <c r="AC203" s="51" t="str">
        <f aca="false">I203</f>
        <v>yes</v>
      </c>
      <c r="AD203" s="60" t="str">
        <f aca="false">V203</f>
        <v>NUMERIC</v>
      </c>
      <c r="AE203" s="51" t="str">
        <f aca="false">W203</f>
        <v>n/a</v>
      </c>
      <c r="AF203" s="51" t="n">
        <f aca="false">X203</f>
        <v>18</v>
      </c>
      <c r="AG203" s="51" t="n">
        <f aca="false">Y203</f>
        <v>2</v>
      </c>
      <c r="AH203" s="0" t="str">
        <f aca="false">IFERROR(VLOOKUP('nCino | Field Mappings'!$A203,'nCino | Object Info'!$A:$H,8,FALSE()),"(not found)")</f>
        <v>facility</v>
      </c>
      <c r="AI203" s="0" t="str">
        <f aca="false">IF(D203="","",IF(D203="CCS_Step_Frequency__c",SUBSTITUTE(LOWER(D203),"__c",""),_xlfn.IFNA(SUBSTITUTE(SUBSTITUTE(SUBSTITUTE(SUBSTITUTE(D203,"LLC_BI__",""),"CCS_",""),"__c",""),"cm_",""),D203)))</f>
        <v>Margin_split</v>
      </c>
      <c r="AJ203" s="51" t="str">
        <f aca="false">H203</f>
        <v>n/a</v>
      </c>
      <c r="AK203" s="51" t="str">
        <f aca="false">AC203</f>
        <v>yes</v>
      </c>
      <c r="AL203" s="60" t="str">
        <f aca="false">V203</f>
        <v>NUMERIC</v>
      </c>
      <c r="AM203" s="51" t="str">
        <f aca="false">W203</f>
        <v>n/a</v>
      </c>
      <c r="AN203" s="51" t="n">
        <f aca="false">X203</f>
        <v>18</v>
      </c>
      <c r="AO203" s="51" t="n">
        <f aca="false">Y203</f>
        <v>2</v>
      </c>
      <c r="AP203" s="51" t="str">
        <f aca="false">IF(AL203="ARRAY", "CHECK MAX ELEMENTS", "n/a")</f>
        <v>n/a</v>
      </c>
    </row>
    <row r="204" customFormat="false" ht="14.25" hidden="false" customHeight="false" outlineLevel="0" collapsed="false">
      <c r="A204" s="61" t="s">
        <v>49</v>
      </c>
      <c r="B204" s="61" t="s">
        <v>374</v>
      </c>
      <c r="C204" s="61" t="s">
        <v>665</v>
      </c>
      <c r="D204" s="61" t="s">
        <v>666</v>
      </c>
      <c r="E204" s="61" t="s">
        <v>667</v>
      </c>
      <c r="F204" s="60" t="str">
        <f aca="false">IF(OR(ISERROR(VLOOKUP($C204,'DMW | F&amp;L Fields'!$L:$M, 1, FALSE())),IFERROR(INDEX('DMW | F&amp;L Fields'!$C:$C,MATCH($C204,'DMW | F&amp;L Fields'!$L:$L, 0)), "Y") ="Y"),"No", "Yes")</f>
        <v>Yes</v>
      </c>
      <c r="G204" s="61" t="str">
        <f aca="false">IFERROR(VLOOKUP($C204,'DMW | F&amp;L Fields'!$L:$M, 2, FALSE()),"(not found)")</f>
        <v>This field captures the maximum period applicable to each foreign exchange contract.</v>
      </c>
      <c r="H204" s="60" t="str">
        <f aca="false">IF(J204="Id", "Primary", IF(LEFT(J204, 9) ="reference", "Foreign", "n/a"))</f>
        <v>n/a</v>
      </c>
      <c r="I204" s="74" t="s">
        <v>97</v>
      </c>
      <c r="J204" s="61" t="s">
        <v>119</v>
      </c>
      <c r="K204" s="60" t="n">
        <v>255</v>
      </c>
      <c r="L204" s="60" t="n">
        <v>0</v>
      </c>
      <c r="M204" s="60" t="n">
        <v>0</v>
      </c>
      <c r="N204" s="60" t="str">
        <f aca="false">_xlfn.CONCAT(J204,"|",K204,"|",L204,"|",M204)</f>
        <v>picklist|255|0|0</v>
      </c>
      <c r="O204" s="0" t="str">
        <f aca="false">IFERROR(VLOOKUP('nCino | Field Mappings'!$A204,'nCino | Object Info'!$A:$H,5,FALSE()),"(not found)")</f>
        <v>rskcsp_ds_facility</v>
      </c>
      <c r="P204" s="0" t="str">
        <f aca="false">D204</f>
        <v>CCS_Max_period_for_each_FX_contract__c</v>
      </c>
      <c r="Q204" s="51" t="n">
        <f aca="false">IFERROR(VLOOKUP($N204,'nCino | BigQuery Type Lookup'!$A:$F,2,FALSE()),"(not found)")</f>
        <v>255</v>
      </c>
      <c r="R204" s="0" t="str">
        <f aca="false">IFERROR(VLOOKUP('nCino | Field Mappings'!$A204,'nCino | Object Info'!$A:$H,6,FALSE()),"(not found)")</f>
        <v>rskcsp_ds_facility_staging</v>
      </c>
      <c r="S204" s="0" t="str">
        <f aca="false">D204</f>
        <v>CCS_Max_period_for_each_FX_contract__c</v>
      </c>
      <c r="T204" s="51" t="str">
        <f aca="false">H204</f>
        <v>n/a</v>
      </c>
      <c r="U204" s="51" t="str">
        <f aca="false">IF($T204="Primary", "yes", "no")</f>
        <v>no</v>
      </c>
      <c r="V204" s="60" t="str">
        <f aca="false">IFERROR(VLOOKUP($N204,'nCino | BigQuery Type Lookup'!$A:$F,3,FALSE()),"(not found)")</f>
        <v>STRING</v>
      </c>
      <c r="W204" s="51" t="n">
        <f aca="false">IFERROR(VLOOKUP($N204,'nCino | BigQuery Type Lookup'!$A:$F,4,FALSE()),"(not found)")</f>
        <v>255</v>
      </c>
      <c r="X204" s="51" t="str">
        <f aca="false">IFERROR(VLOOKUP($N204,'nCino | BigQuery Type Lookup'!$A:$F,5,FALSE()),"(not found)")</f>
        <v>n/a</v>
      </c>
      <c r="Y204" s="51" t="str">
        <f aca="false">IFERROR(VLOOKUP($N204,'nCino | BigQuery Type Lookup'!$A:$F,6,FALSE()),"(not found)")</f>
        <v>n/a</v>
      </c>
      <c r="Z204" s="0" t="str">
        <f aca="false">IFERROR(VLOOKUP('nCino | Field Mappings'!$A204,'nCino | Object Info'!$A:$H,7,FALSE()),"(not found)")</f>
        <v>rskcsp_ds_facility_curated</v>
      </c>
      <c r="AA204" s="0" t="str">
        <f aca="false">D204</f>
        <v>CCS_Max_period_for_each_FX_contract__c</v>
      </c>
      <c r="AB204" s="51" t="str">
        <f aca="false">H204</f>
        <v>n/a</v>
      </c>
      <c r="AC204" s="51" t="str">
        <f aca="false">I204</f>
        <v>yes</v>
      </c>
      <c r="AD204" s="60" t="str">
        <f aca="false">V204</f>
        <v>STRING</v>
      </c>
      <c r="AE204" s="51" t="n">
        <f aca="false">W204</f>
        <v>255</v>
      </c>
      <c r="AF204" s="51" t="str">
        <f aca="false">X204</f>
        <v>n/a</v>
      </c>
      <c r="AG204" s="51" t="str">
        <f aca="false">Y204</f>
        <v>n/a</v>
      </c>
      <c r="AH204" s="0" t="str">
        <f aca="false">IFERROR(VLOOKUP('nCino | Field Mappings'!$A204,'nCino | Object Info'!$A:$H,8,FALSE()),"(not found)")</f>
        <v>facility</v>
      </c>
      <c r="AI204" s="0" t="str">
        <f aca="false">IF(D204="","",IF(D204="CCS_Step_Frequency__c",SUBSTITUTE(LOWER(D204),"__c",""),_xlfn.IFNA(SUBSTITUTE(SUBSTITUTE(SUBSTITUTE(SUBSTITUTE(D204,"LLC_BI__",""),"CCS_",""),"__c",""),"cm_",""),D204)))</f>
        <v>Max_period_for_each_FX_contract</v>
      </c>
      <c r="AJ204" s="51" t="str">
        <f aca="false">H204</f>
        <v>n/a</v>
      </c>
      <c r="AK204" s="51" t="str">
        <f aca="false">AC204</f>
        <v>yes</v>
      </c>
      <c r="AL204" s="60" t="str">
        <f aca="false">V204</f>
        <v>STRING</v>
      </c>
      <c r="AM204" s="51" t="n">
        <f aca="false">W204</f>
        <v>255</v>
      </c>
      <c r="AN204" s="51" t="str">
        <f aca="false">X204</f>
        <v>n/a</v>
      </c>
      <c r="AO204" s="51" t="str">
        <f aca="false">Y204</f>
        <v>n/a</v>
      </c>
      <c r="AP204" s="51" t="str">
        <f aca="false">IF(AL204="ARRAY", "CHECK MAX ELEMENTS", "n/a")</f>
        <v>n/a</v>
      </c>
    </row>
    <row r="205" customFormat="false" ht="14.25" hidden="false" customHeight="false" outlineLevel="0" collapsed="false">
      <c r="A205" s="61" t="s">
        <v>49</v>
      </c>
      <c r="B205" s="61" t="s">
        <v>374</v>
      </c>
      <c r="C205" s="61" t="s">
        <v>668</v>
      </c>
      <c r="D205" s="61" t="s">
        <v>669</v>
      </c>
      <c r="E205" s="61" t="s">
        <v>670</v>
      </c>
      <c r="F205" s="60" t="str">
        <f aca="false">IF(OR(ISERROR(VLOOKUP($C205,'DMW | F&amp;L Fields'!$L:$M, 1, FALSE())),IFERROR(INDEX('DMW | F&amp;L Fields'!$C:$C,MATCH($C205,'DMW | F&amp;L Fields'!$L:$L, 0)), "Y") ="Y"),"No", "Yes")</f>
        <v>No</v>
      </c>
      <c r="G205" s="61" t="str">
        <f aca="false">IFERROR(VLOOKUP($C205,'DMW | F&amp;L Fields'!$L:$M, 2, FALSE()),"(not found)")</f>
        <v>This is the maximum current limit outlined in tenor buckets and is read only</v>
      </c>
      <c r="H205" s="60" t="str">
        <f aca="false">IF(J205="Id", "Primary", IF(LEFT(J205, 9) ="reference", "Foreign", "n/a"))</f>
        <v>n/a</v>
      </c>
      <c r="I205" s="74" t="s">
        <v>97</v>
      </c>
      <c r="J205" s="61" t="s">
        <v>128</v>
      </c>
      <c r="K205" s="60" t="n">
        <v>0</v>
      </c>
      <c r="L205" s="60" t="n">
        <v>18</v>
      </c>
      <c r="M205" s="60" t="n">
        <v>2</v>
      </c>
      <c r="N205" s="60" t="str">
        <f aca="false">_xlfn.CONCAT(J205,"|",K205,"|",L205,"|",M205)</f>
        <v>currency|0|18|2</v>
      </c>
      <c r="O205" s="0" t="str">
        <f aca="false">IFERROR(VLOOKUP('nCino | Field Mappings'!$A205,'nCino | Object Info'!$A:$H,5,FALSE()),"(not found)")</f>
        <v>rskcsp_ds_facility</v>
      </c>
      <c r="P205" s="0" t="str">
        <f aca="false">D205</f>
        <v>CCS_MaximumCurrentLimit__c</v>
      </c>
      <c r="Q205" s="51" t="n">
        <f aca="false">IFERROR(VLOOKUP($N205,'nCino | BigQuery Type Lookup'!$A:$F,2,FALSE()),"(not found)")</f>
        <v>21</v>
      </c>
    </row>
    <row r="206" customFormat="false" ht="14.25" hidden="false" customHeight="false" outlineLevel="0" collapsed="false">
      <c r="A206" s="61" t="s">
        <v>49</v>
      </c>
      <c r="B206" s="61" t="s">
        <v>374</v>
      </c>
      <c r="C206" s="61" t="s">
        <v>671</v>
      </c>
      <c r="D206" s="61" t="s">
        <v>672</v>
      </c>
      <c r="E206" s="61" t="s">
        <v>673</v>
      </c>
      <c r="F206" s="60" t="str">
        <f aca="false">IF(OR(ISERROR(VLOOKUP($C206,'DMW | F&amp;L Fields'!$L:$M, 1, FALSE())),IFERROR(INDEX('DMW | F&amp;L Fields'!$C:$C,MATCH($C206,'DMW | F&amp;L Fields'!$L:$L, 0)), "Y") ="Y"),"No", "Yes")</f>
        <v>No</v>
      </c>
      <c r="G206" s="61" t="str">
        <f aca="false">IFERROR(VLOOKUP($C206,'DMW | F&amp;L Fields'!$L:$M, 2, FALSE()),"(not found)")</f>
        <v>This is the maximum proposed limit outlined in the tenor buckets and is read only</v>
      </c>
      <c r="H206" s="60" t="str">
        <f aca="false">IF(J206="Id", "Primary", IF(LEFT(J206, 9) ="reference", "Foreign", "n/a"))</f>
        <v>n/a</v>
      </c>
      <c r="I206" s="74" t="s">
        <v>97</v>
      </c>
      <c r="J206" s="61" t="s">
        <v>128</v>
      </c>
      <c r="K206" s="60" t="n">
        <v>0</v>
      </c>
      <c r="L206" s="60" t="n">
        <v>18</v>
      </c>
      <c r="M206" s="60" t="n">
        <v>2</v>
      </c>
      <c r="N206" s="60" t="str">
        <f aca="false">_xlfn.CONCAT(J206,"|",K206,"|",L206,"|",M206)</f>
        <v>currency|0|18|2</v>
      </c>
      <c r="O206" s="0" t="str">
        <f aca="false">IFERROR(VLOOKUP('nCino | Field Mappings'!$A206,'nCino | Object Info'!$A:$H,5,FALSE()),"(not found)")</f>
        <v>rskcsp_ds_facility</v>
      </c>
      <c r="P206" s="0" t="str">
        <f aca="false">D206</f>
        <v>CCS_MaximumProposedLimit__c</v>
      </c>
      <c r="Q206" s="51" t="n">
        <f aca="false">IFERROR(VLOOKUP($N206,'nCino | BigQuery Type Lookup'!$A:$F,2,FALSE()),"(not found)")</f>
        <v>21</v>
      </c>
    </row>
    <row r="207" customFormat="false" ht="14.25" hidden="false" customHeight="false" outlineLevel="0" collapsed="false">
      <c r="A207" s="61" t="s">
        <v>49</v>
      </c>
      <c r="B207" s="61" t="s">
        <v>374</v>
      </c>
      <c r="C207" s="61" t="s">
        <v>674</v>
      </c>
      <c r="D207" s="61" t="s">
        <v>675</v>
      </c>
      <c r="E207" s="61" t="s">
        <v>676</v>
      </c>
      <c r="F207" s="60" t="str">
        <f aca="false">IF(OR(ISERROR(VLOOKUP($C207,'DMW | F&amp;L Fields'!$L:$M, 1, FALSE())),IFERROR(INDEX('DMW | F&amp;L Fields'!$C:$C,MATCH($C207,'DMW | F&amp;L Fields'!$L:$L, 0)), "Y") ="Y"),"No", "Yes")</f>
        <v>Yes</v>
      </c>
      <c r="G207" s="61" t="str">
        <f aca="false">IFERROR(VLOOKUP($C207,'DMW | F&amp;L Fields'!$L:$M, 2, FALSE()),"(not found)")</f>
        <v>Indicates the maximum value of transactions that can be initiated through the Online Bulk Payments</v>
      </c>
      <c r="H207" s="60" t="str">
        <f aca="false">IF(J207="Id", "Primary", IF(LEFT(J207, 9) ="reference", "Foreign", "n/a"))</f>
        <v>n/a</v>
      </c>
      <c r="I207" s="74" t="s">
        <v>97</v>
      </c>
      <c r="J207" s="61" t="s">
        <v>128</v>
      </c>
      <c r="K207" s="60" t="n">
        <v>0</v>
      </c>
      <c r="L207" s="60" t="n">
        <v>18</v>
      </c>
      <c r="M207" s="60" t="n">
        <v>0</v>
      </c>
      <c r="N207" s="60" t="str">
        <f aca="false">_xlfn.CONCAT(J207,"|",K207,"|",L207,"|",M207)</f>
        <v>currency|0|18|0</v>
      </c>
      <c r="O207" s="0" t="str">
        <f aca="false">IFERROR(VLOOKUP('nCino | Field Mappings'!$A207,'nCino | Object Info'!$A:$H,5,FALSE()),"(not found)")</f>
        <v>rskcsp_ds_facility</v>
      </c>
      <c r="P207" s="0" t="str">
        <f aca="false">D207</f>
        <v>CCS_MaxValueThroughOnlineBulkPayments__c</v>
      </c>
      <c r="Q207" s="51" t="n">
        <f aca="false">IFERROR(VLOOKUP($N207,'nCino | BigQuery Type Lookup'!$A:$F,2,FALSE()),"(not found)")</f>
        <v>18</v>
      </c>
      <c r="R207" s="0" t="str">
        <f aca="false">IFERROR(VLOOKUP('nCino | Field Mappings'!$A207,'nCino | Object Info'!$A:$H,6,FALSE()),"(not found)")</f>
        <v>rskcsp_ds_facility_staging</v>
      </c>
      <c r="S207" s="0" t="str">
        <f aca="false">D207</f>
        <v>CCS_MaxValueThroughOnlineBulkPayments__c</v>
      </c>
      <c r="T207" s="51" t="str">
        <f aca="false">H207</f>
        <v>n/a</v>
      </c>
      <c r="U207" s="51" t="str">
        <f aca="false">IF($T207="Primary", "yes", "no")</f>
        <v>no</v>
      </c>
      <c r="V207" s="60" t="str">
        <f aca="false">IFERROR(VLOOKUP($N207,'nCino | BigQuery Type Lookup'!$A:$F,3,FALSE()),"(not found)")</f>
        <v>INT64</v>
      </c>
      <c r="W207" s="51" t="str">
        <f aca="false">IFERROR(VLOOKUP($N207,'nCino | BigQuery Type Lookup'!$A:$F,4,FALSE()),"(not found)")</f>
        <v>n/a</v>
      </c>
      <c r="X207" s="51" t="str">
        <f aca="false">IFERROR(VLOOKUP($N207,'nCino | BigQuery Type Lookup'!$A:$F,5,FALSE()),"(not found)")</f>
        <v>n/a</v>
      </c>
      <c r="Y207" s="51" t="str">
        <f aca="false">IFERROR(VLOOKUP($N207,'nCino | BigQuery Type Lookup'!$A:$F,6,FALSE()),"(not found)")</f>
        <v>n/a</v>
      </c>
      <c r="Z207" s="0" t="str">
        <f aca="false">IFERROR(VLOOKUP('nCino | Field Mappings'!$A207,'nCino | Object Info'!$A:$H,7,FALSE()),"(not found)")</f>
        <v>rskcsp_ds_facility_curated</v>
      </c>
      <c r="AA207" s="0" t="str">
        <f aca="false">D207</f>
        <v>CCS_MaxValueThroughOnlineBulkPayments__c</v>
      </c>
      <c r="AB207" s="51" t="str">
        <f aca="false">H207</f>
        <v>n/a</v>
      </c>
      <c r="AC207" s="51" t="str">
        <f aca="false">I207</f>
        <v>yes</v>
      </c>
      <c r="AD207" s="60" t="str">
        <f aca="false">V207</f>
        <v>INT64</v>
      </c>
      <c r="AE207" s="51" t="str">
        <f aca="false">W207</f>
        <v>n/a</v>
      </c>
      <c r="AF207" s="51" t="str">
        <f aca="false">X207</f>
        <v>n/a</v>
      </c>
      <c r="AG207" s="51" t="str">
        <f aca="false">Y207</f>
        <v>n/a</v>
      </c>
      <c r="AH207" s="0" t="str">
        <f aca="false">IFERROR(VLOOKUP('nCino | Field Mappings'!$A207,'nCino | Object Info'!$A:$H,8,FALSE()),"(not found)")</f>
        <v>facility</v>
      </c>
      <c r="AI207" s="0" t="str">
        <f aca="false">IF(D207="","",IF(D207="CCS_Step_Frequency__c",SUBSTITUTE(LOWER(D207),"__c",""),_xlfn.IFNA(SUBSTITUTE(SUBSTITUTE(SUBSTITUTE(SUBSTITUTE(D207,"LLC_BI__",""),"CCS_",""),"__c",""),"cm_",""),D207)))</f>
        <v>MaxValueThroughOnlineBulkPayments</v>
      </c>
      <c r="AJ207" s="51" t="str">
        <f aca="false">H207</f>
        <v>n/a</v>
      </c>
      <c r="AK207" s="51" t="str">
        <f aca="false">AC207</f>
        <v>yes</v>
      </c>
      <c r="AL207" s="60" t="str">
        <f aca="false">V207</f>
        <v>INT64</v>
      </c>
      <c r="AM207" s="51" t="str">
        <f aca="false">W207</f>
        <v>n/a</v>
      </c>
      <c r="AN207" s="51" t="str">
        <f aca="false">X207</f>
        <v>n/a</v>
      </c>
      <c r="AO207" s="51" t="str">
        <f aca="false">Y207</f>
        <v>n/a</v>
      </c>
      <c r="AP207" s="51" t="str">
        <f aca="false">IF(AL207="ARRAY", "CHECK MAX ELEMENTS", "n/a")</f>
        <v>n/a</v>
      </c>
    </row>
    <row r="208" customFormat="false" ht="14.25" hidden="false" customHeight="false" outlineLevel="0" collapsed="false">
      <c r="A208" s="61" t="s">
        <v>49</v>
      </c>
      <c r="B208" s="61" t="s">
        <v>374</v>
      </c>
      <c r="C208" s="61" t="s">
        <v>677</v>
      </c>
      <c r="D208" s="61" t="s">
        <v>678</v>
      </c>
      <c r="E208" s="61" t="s">
        <v>679</v>
      </c>
      <c r="F208" s="60" t="str">
        <f aca="false">IF(OR(ISERROR(VLOOKUP($C208,'DMW | F&amp;L Fields'!$L:$M, 1, FALSE())),IFERROR(INDEX('DMW | F&amp;L Fields'!$C:$C,MATCH($C208,'DMW | F&amp;L Fields'!$L:$L, 0)), "Y") ="Y"),"No", "Yes")</f>
        <v>Yes</v>
      </c>
      <c r="G208" s="61" t="str">
        <f aca="false">IFERROR(VLOOKUP($C208,'DMW | F&amp;L Fields'!$L:$M, 2, FALSE()),"(not found)")</f>
        <v>Where a tranche drawdown is in place, this field defines the minimum amount per drawdown</v>
      </c>
      <c r="H208" s="60" t="str">
        <f aca="false">IF(J208="Id", "Primary", IF(LEFT(J208, 9) ="reference", "Foreign", "n/a"))</f>
        <v>n/a</v>
      </c>
      <c r="I208" s="74" t="s">
        <v>97</v>
      </c>
      <c r="J208" s="61" t="s">
        <v>128</v>
      </c>
      <c r="K208" s="60" t="n">
        <v>0</v>
      </c>
      <c r="L208" s="60" t="n">
        <v>18</v>
      </c>
      <c r="M208" s="60" t="n">
        <v>2</v>
      </c>
      <c r="N208" s="60" t="str">
        <f aca="false">_xlfn.CONCAT(J208,"|",K208,"|",L208,"|",M208)</f>
        <v>currency|0|18|2</v>
      </c>
      <c r="O208" s="0" t="str">
        <f aca="false">IFERROR(VLOOKUP('nCino | Field Mappings'!$A208,'nCino | Object Info'!$A:$H,5,FALSE()),"(not found)")</f>
        <v>rskcsp_ds_facility</v>
      </c>
      <c r="P208" s="0" t="str">
        <f aca="false">D208</f>
        <v>CCS_Minimum_Amount_Per_Drawdown__c</v>
      </c>
      <c r="Q208" s="51" t="n">
        <f aca="false">IFERROR(VLOOKUP($N208,'nCino | BigQuery Type Lookup'!$A:$F,2,FALSE()),"(not found)")</f>
        <v>21</v>
      </c>
      <c r="R208" s="0" t="str">
        <f aca="false">IFERROR(VLOOKUP('nCino | Field Mappings'!$A208,'nCino | Object Info'!$A:$H,6,FALSE()),"(not found)")</f>
        <v>rskcsp_ds_facility_staging</v>
      </c>
      <c r="S208" s="0" t="str">
        <f aca="false">D208</f>
        <v>CCS_Minimum_Amount_Per_Drawdown__c</v>
      </c>
      <c r="T208" s="51" t="str">
        <f aca="false">H208</f>
        <v>n/a</v>
      </c>
      <c r="U208" s="51" t="str">
        <f aca="false">IF($T208="Primary", "yes", "no")</f>
        <v>no</v>
      </c>
      <c r="V208" s="60" t="str">
        <f aca="false">IFERROR(VLOOKUP($N208,'nCino | BigQuery Type Lookup'!$A:$F,3,FALSE()),"(not found)")</f>
        <v>NUMERIC</v>
      </c>
      <c r="W208" s="51" t="str">
        <f aca="false">IFERROR(VLOOKUP($N208,'nCino | BigQuery Type Lookup'!$A:$F,4,FALSE()),"(not found)")</f>
        <v>n/a</v>
      </c>
      <c r="X208" s="51" t="n">
        <f aca="false">IFERROR(VLOOKUP($N208,'nCino | BigQuery Type Lookup'!$A:$F,5,FALSE()),"(not found)")</f>
        <v>18</v>
      </c>
      <c r="Y208" s="51" t="n">
        <f aca="false">IFERROR(VLOOKUP($N208,'nCino | BigQuery Type Lookup'!$A:$F,6,FALSE()),"(not found)")</f>
        <v>2</v>
      </c>
      <c r="Z208" s="0" t="str">
        <f aca="false">IFERROR(VLOOKUP('nCino | Field Mappings'!$A208,'nCino | Object Info'!$A:$H,7,FALSE()),"(not found)")</f>
        <v>rskcsp_ds_facility_curated</v>
      </c>
      <c r="AA208" s="0" t="str">
        <f aca="false">D208</f>
        <v>CCS_Minimum_Amount_Per_Drawdown__c</v>
      </c>
      <c r="AB208" s="51" t="str">
        <f aca="false">H208</f>
        <v>n/a</v>
      </c>
      <c r="AC208" s="51" t="str">
        <f aca="false">I208</f>
        <v>yes</v>
      </c>
      <c r="AD208" s="60" t="str">
        <f aca="false">V208</f>
        <v>NUMERIC</v>
      </c>
      <c r="AE208" s="51" t="str">
        <f aca="false">W208</f>
        <v>n/a</v>
      </c>
      <c r="AF208" s="51" t="n">
        <f aca="false">X208</f>
        <v>18</v>
      </c>
      <c r="AG208" s="51" t="n">
        <f aca="false">Y208</f>
        <v>2</v>
      </c>
      <c r="AH208" s="0" t="str">
        <f aca="false">IFERROR(VLOOKUP('nCino | Field Mappings'!$A208,'nCino | Object Info'!$A:$H,8,FALSE()),"(not found)")</f>
        <v>facility</v>
      </c>
      <c r="AI208" s="0" t="str">
        <f aca="false">IF(D208="","",IF(D208="CCS_Step_Frequency__c",SUBSTITUTE(LOWER(D208),"__c",""),_xlfn.IFNA(SUBSTITUTE(SUBSTITUTE(SUBSTITUTE(SUBSTITUTE(D208,"LLC_BI__",""),"CCS_",""),"__c",""),"cm_",""),D208)))</f>
        <v>Minimum_Amount_Per_Drawdown</v>
      </c>
      <c r="AJ208" s="51" t="str">
        <f aca="false">H208</f>
        <v>n/a</v>
      </c>
      <c r="AK208" s="51" t="str">
        <f aca="false">AC208</f>
        <v>yes</v>
      </c>
      <c r="AL208" s="60" t="str">
        <f aca="false">V208</f>
        <v>NUMERIC</v>
      </c>
      <c r="AM208" s="51" t="str">
        <f aca="false">W208</f>
        <v>n/a</v>
      </c>
      <c r="AN208" s="51" t="n">
        <f aca="false">X208</f>
        <v>18</v>
      </c>
      <c r="AO208" s="51" t="n">
        <f aca="false">Y208</f>
        <v>2</v>
      </c>
      <c r="AP208" s="51" t="str">
        <f aca="false">IF(AL208="ARRAY", "CHECK MAX ELEMENTS", "n/a")</f>
        <v>n/a</v>
      </c>
    </row>
    <row r="209" customFormat="false" ht="14.25" hidden="false" customHeight="false" outlineLevel="0" collapsed="false">
      <c r="A209" s="61" t="s">
        <v>49</v>
      </c>
      <c r="B209" s="61" t="s">
        <v>374</v>
      </c>
      <c r="C209" s="61" t="s">
        <v>680</v>
      </c>
      <c r="D209" s="61" t="s">
        <v>681</v>
      </c>
      <c r="E209" s="61" t="s">
        <v>682</v>
      </c>
      <c r="F209" s="60" t="str">
        <f aca="false">IF(OR(ISERROR(VLOOKUP($C209,'DMW | F&amp;L Fields'!$L:$M, 1, FALSE())),IFERROR(INDEX('DMW | F&amp;L Fields'!$C:$C,MATCH($C209,'DMW | F&amp;L Fields'!$L:$L, 0)), "Y") ="Y"),"No", "Yes")</f>
        <v>Yes</v>
      </c>
      <c r="G209" s="61" t="str">
        <f aca="false">IFERROR(VLOOKUP($C209,'DMW | F&amp;L Fields'!$L:$M, 2, FALSE()),"(not found)")</f>
        <v>This is a picklist field to indicate whether the Owner/Director/Shareholder intends to use the proceeds of the facility to extract 'Money Out' from the business</v>
      </c>
      <c r="H209" s="60" t="str">
        <f aca="false">IF(J209="Id", "Primary", IF(LEFT(J209, 9) ="reference", "Foreign", "n/a"))</f>
        <v>n/a</v>
      </c>
      <c r="I209" s="74" t="s">
        <v>97</v>
      </c>
      <c r="J209" s="61" t="s">
        <v>119</v>
      </c>
      <c r="K209" s="60" t="n">
        <v>255</v>
      </c>
      <c r="L209" s="60" t="n">
        <v>0</v>
      </c>
      <c r="M209" s="60" t="n">
        <v>0</v>
      </c>
      <c r="N209" s="60" t="str">
        <f aca="false">_xlfn.CONCAT(J209,"|",K209,"|",L209,"|",M209)</f>
        <v>picklist|255|0|0</v>
      </c>
      <c r="O209" s="0" t="str">
        <f aca="false">IFERROR(VLOOKUP('nCino | Field Mappings'!$A209,'nCino | Object Info'!$A:$H,5,FALSE()),"(not found)")</f>
        <v>rskcsp_ds_facility</v>
      </c>
      <c r="P209" s="0" t="str">
        <f aca="false">D209</f>
        <v>CCS_MoneyOutExtractionIntended__c</v>
      </c>
      <c r="Q209" s="51" t="n">
        <f aca="false">IFERROR(VLOOKUP($N209,'nCino | BigQuery Type Lookup'!$A:$F,2,FALSE()),"(not found)")</f>
        <v>255</v>
      </c>
      <c r="R209" s="0" t="str">
        <f aca="false">IFERROR(VLOOKUP('nCino | Field Mappings'!$A209,'nCino | Object Info'!$A:$H,6,FALSE()),"(not found)")</f>
        <v>rskcsp_ds_facility_staging</v>
      </c>
      <c r="S209" s="0" t="str">
        <f aca="false">D209</f>
        <v>CCS_MoneyOutExtractionIntended__c</v>
      </c>
      <c r="T209" s="51" t="str">
        <f aca="false">H209</f>
        <v>n/a</v>
      </c>
      <c r="U209" s="51" t="str">
        <f aca="false">IF($T209="Primary", "yes", "no")</f>
        <v>no</v>
      </c>
      <c r="V209" s="60" t="str">
        <f aca="false">IFERROR(VLOOKUP($N209,'nCino | BigQuery Type Lookup'!$A:$F,3,FALSE()),"(not found)")</f>
        <v>STRING</v>
      </c>
      <c r="W209" s="51" t="n">
        <f aca="false">IFERROR(VLOOKUP($N209,'nCino | BigQuery Type Lookup'!$A:$F,4,FALSE()),"(not found)")</f>
        <v>255</v>
      </c>
      <c r="X209" s="51" t="str">
        <f aca="false">IFERROR(VLOOKUP($N209,'nCino | BigQuery Type Lookup'!$A:$F,5,FALSE()),"(not found)")</f>
        <v>n/a</v>
      </c>
      <c r="Y209" s="51" t="str">
        <f aca="false">IFERROR(VLOOKUP($N209,'nCino | BigQuery Type Lookup'!$A:$F,6,FALSE()),"(not found)")</f>
        <v>n/a</v>
      </c>
      <c r="Z209" s="0" t="str">
        <f aca="false">IFERROR(VLOOKUP('nCino | Field Mappings'!$A209,'nCino | Object Info'!$A:$H,7,FALSE()),"(not found)")</f>
        <v>rskcsp_ds_facility_curated</v>
      </c>
      <c r="AA209" s="0" t="str">
        <f aca="false">D209</f>
        <v>CCS_MoneyOutExtractionIntended__c</v>
      </c>
      <c r="AB209" s="51" t="str">
        <f aca="false">H209</f>
        <v>n/a</v>
      </c>
      <c r="AC209" s="51" t="str">
        <f aca="false">I209</f>
        <v>yes</v>
      </c>
      <c r="AD209" s="60" t="str">
        <f aca="false">V209</f>
        <v>STRING</v>
      </c>
      <c r="AE209" s="51" t="n">
        <f aca="false">W209</f>
        <v>255</v>
      </c>
      <c r="AF209" s="51" t="str">
        <f aca="false">X209</f>
        <v>n/a</v>
      </c>
      <c r="AG209" s="51" t="str">
        <f aca="false">Y209</f>
        <v>n/a</v>
      </c>
      <c r="AH209" s="0" t="str">
        <f aca="false">IFERROR(VLOOKUP('nCino | Field Mappings'!$A209,'nCino | Object Info'!$A:$H,8,FALSE()),"(not found)")</f>
        <v>facility</v>
      </c>
      <c r="AI209" s="0" t="str">
        <f aca="false">IF(D209="","",IF(D209="CCS_Step_Frequency__c",SUBSTITUTE(LOWER(D209),"__c",""),_xlfn.IFNA(SUBSTITUTE(SUBSTITUTE(SUBSTITUTE(SUBSTITUTE(D209,"LLC_BI__",""),"CCS_",""),"__c",""),"cm_",""),D209)))</f>
        <v>MoneyOutExtractionIntended</v>
      </c>
      <c r="AJ209" s="51" t="str">
        <f aca="false">H209</f>
        <v>n/a</v>
      </c>
      <c r="AK209" s="51" t="str">
        <f aca="false">AC209</f>
        <v>yes</v>
      </c>
      <c r="AL209" s="60" t="str">
        <f aca="false">V209</f>
        <v>STRING</v>
      </c>
      <c r="AM209" s="51" t="n">
        <f aca="false">W209</f>
        <v>255</v>
      </c>
      <c r="AN209" s="51" t="str">
        <f aca="false">X209</f>
        <v>n/a</v>
      </c>
      <c r="AO209" s="51" t="str">
        <f aca="false">Y209</f>
        <v>n/a</v>
      </c>
      <c r="AP209" s="51" t="str">
        <f aca="false">IF(AL209="ARRAY", "CHECK MAX ELEMENTS", "n/a")</f>
        <v>n/a</v>
      </c>
    </row>
    <row r="210" customFormat="false" ht="14.25" hidden="false" customHeight="false" outlineLevel="0" collapsed="false">
      <c r="A210" s="61" t="s">
        <v>49</v>
      </c>
      <c r="B210" s="61" t="s">
        <v>374</v>
      </c>
      <c r="C210" s="61" t="s">
        <v>683</v>
      </c>
      <c r="D210" s="61" t="s">
        <v>684</v>
      </c>
      <c r="E210" s="61" t="s">
        <v>685</v>
      </c>
      <c r="F210" s="60" t="str">
        <f aca="false">IF(OR(ISERROR(VLOOKUP($C210,'DMW | F&amp;L Fields'!$L:$M, 1, FALSE())),IFERROR(INDEX('DMW | F&amp;L Fields'!$C:$C,MATCH($C210,'DMW | F&amp;L Fields'!$L:$L, 0)), "Y") ="Y"),"No", "Yes")</f>
        <v>Yes</v>
      </c>
      <c r="G210" s="61" t="s">
        <v>405</v>
      </c>
      <c r="H210" s="60" t="str">
        <f aca="false">IF(J210="Id", "Primary", IF(LEFT(J210, 9) ="reference", "Foreign", "n/a"))</f>
        <v>n/a</v>
      </c>
      <c r="I210" s="74" t="s">
        <v>97</v>
      </c>
      <c r="J210" s="61" t="s">
        <v>128</v>
      </c>
      <c r="K210" s="60" t="n">
        <v>0</v>
      </c>
      <c r="L210" s="60" t="n">
        <v>16</v>
      </c>
      <c r="M210" s="60" t="n">
        <v>2</v>
      </c>
      <c r="N210" s="60" t="str">
        <f aca="false">_xlfn.CONCAT(J210,"|",K210,"|",L210,"|",M210)</f>
        <v>currency|0|16|2</v>
      </c>
      <c r="O210" s="0" t="str">
        <f aca="false">IFERROR(VLOOKUP('nCino | Field Mappings'!$A210,'nCino | Object Info'!$A:$H,5,FALSE()),"(not found)")</f>
        <v>rskcsp_ds_facility</v>
      </c>
      <c r="P210" s="0" t="str">
        <f aca="false">D210</f>
        <v>CCS_Monthly_Repayment__c</v>
      </c>
      <c r="Q210" s="51" t="n">
        <f aca="false">IFERROR(VLOOKUP($N210,'nCino | BigQuery Type Lookup'!$A:$F,2,FALSE()),"(not found)")</f>
        <v>19</v>
      </c>
      <c r="R210" s="0" t="str">
        <f aca="false">IFERROR(VLOOKUP('nCino | Field Mappings'!$A210,'nCino | Object Info'!$A:$H,6,FALSE()),"(not found)")</f>
        <v>rskcsp_ds_facility_staging</v>
      </c>
      <c r="S210" s="0" t="str">
        <f aca="false">D210</f>
        <v>CCS_Monthly_Repayment__c</v>
      </c>
      <c r="T210" s="51" t="str">
        <f aca="false">H210</f>
        <v>n/a</v>
      </c>
      <c r="U210" s="51" t="str">
        <f aca="false">IF($T210="Primary", "yes", "no")</f>
        <v>no</v>
      </c>
      <c r="V210" s="60" t="str">
        <f aca="false">IFERROR(VLOOKUP($N210,'nCino | BigQuery Type Lookup'!$A:$F,3,FALSE()),"(not found)")</f>
        <v>NUMERIC</v>
      </c>
      <c r="W210" s="51" t="str">
        <f aca="false">IFERROR(VLOOKUP($N210,'nCino | BigQuery Type Lookup'!$A:$F,4,FALSE()),"(not found)")</f>
        <v>n/a</v>
      </c>
      <c r="X210" s="51" t="n">
        <f aca="false">IFERROR(VLOOKUP($N210,'nCino | BigQuery Type Lookup'!$A:$F,5,FALSE()),"(not found)")</f>
        <v>16</v>
      </c>
      <c r="Y210" s="51" t="n">
        <f aca="false">IFERROR(VLOOKUP($N210,'nCino | BigQuery Type Lookup'!$A:$F,6,FALSE()),"(not found)")</f>
        <v>2</v>
      </c>
      <c r="Z210" s="0" t="str">
        <f aca="false">IFERROR(VLOOKUP('nCino | Field Mappings'!$A210,'nCino | Object Info'!$A:$H,7,FALSE()),"(not found)")</f>
        <v>rskcsp_ds_facility_curated</v>
      </c>
      <c r="AA210" s="0" t="str">
        <f aca="false">D210</f>
        <v>CCS_Monthly_Repayment__c</v>
      </c>
      <c r="AB210" s="51" t="str">
        <f aca="false">H210</f>
        <v>n/a</v>
      </c>
      <c r="AC210" s="51" t="str">
        <f aca="false">I210</f>
        <v>yes</v>
      </c>
      <c r="AD210" s="60" t="str">
        <f aca="false">V210</f>
        <v>NUMERIC</v>
      </c>
      <c r="AE210" s="51" t="str">
        <f aca="false">W210</f>
        <v>n/a</v>
      </c>
      <c r="AF210" s="51" t="n">
        <f aca="false">X210</f>
        <v>16</v>
      </c>
      <c r="AG210" s="51" t="n">
        <f aca="false">Y210</f>
        <v>2</v>
      </c>
      <c r="AH210" s="0" t="str">
        <f aca="false">IFERROR(VLOOKUP('nCino | Field Mappings'!$A210,'nCino | Object Info'!$A:$H,8,FALSE()),"(not found)")</f>
        <v>facility</v>
      </c>
      <c r="AI210" s="0" t="str">
        <f aca="false">IF(D210="","",IF(D210="CCS_Step_Frequency__c",SUBSTITUTE(LOWER(D210),"__c",""),_xlfn.IFNA(SUBSTITUTE(SUBSTITUTE(SUBSTITUTE(SUBSTITUTE(D210,"LLC_BI__",""),"CCS_",""),"__c",""),"cm_",""),D210)))</f>
        <v>Monthly_Repayment</v>
      </c>
      <c r="AJ210" s="51" t="str">
        <f aca="false">H210</f>
        <v>n/a</v>
      </c>
      <c r="AK210" s="51" t="str">
        <f aca="false">AC210</f>
        <v>yes</v>
      </c>
      <c r="AL210" s="60" t="str">
        <f aca="false">V210</f>
        <v>NUMERIC</v>
      </c>
      <c r="AM210" s="51" t="str">
        <f aca="false">W210</f>
        <v>n/a</v>
      </c>
      <c r="AN210" s="51" t="n">
        <f aca="false">X210</f>
        <v>16</v>
      </c>
      <c r="AO210" s="51" t="n">
        <f aca="false">Y210</f>
        <v>2</v>
      </c>
      <c r="AP210" s="51" t="str">
        <f aca="false">IF(AL210="ARRAY", "CHECK MAX ELEMENTS", "n/a")</f>
        <v>n/a</v>
      </c>
    </row>
    <row r="211" customFormat="false" ht="14.25" hidden="false" customHeight="false" outlineLevel="0" collapsed="false">
      <c r="A211" s="61" t="s">
        <v>49</v>
      </c>
      <c r="B211" s="61" t="s">
        <v>374</v>
      </c>
      <c r="C211" s="61" t="s">
        <v>686</v>
      </c>
      <c r="D211" s="61" t="s">
        <v>687</v>
      </c>
      <c r="E211" s="61" t="s">
        <v>688</v>
      </c>
      <c r="F211" s="60" t="str">
        <f aca="false">IF(OR(ISERROR(VLOOKUP($C211,'DMW | F&amp;L Fields'!$L:$M, 1, FALSE())),IFERROR(INDEX('DMW | F&amp;L Fields'!$C:$C,MATCH($C211,'DMW | F&amp;L Fields'!$L:$L, 0)), "Y") ="Y"),"No", "Yes")</f>
        <v>Yes</v>
      </c>
      <c r="G211" s="61" t="s">
        <v>405</v>
      </c>
      <c r="H211" s="60" t="str">
        <f aca="false">IF(J211="Id", "Primary", IF(LEFT(J211, 9) ="reference", "Foreign", "n/a"))</f>
        <v>n/a</v>
      </c>
      <c r="I211" s="74" t="s">
        <v>97</v>
      </c>
      <c r="J211" s="61" t="s">
        <v>128</v>
      </c>
      <c r="K211" s="60" t="n">
        <v>0</v>
      </c>
      <c r="L211" s="60" t="n">
        <v>16</v>
      </c>
      <c r="M211" s="60" t="n">
        <v>2</v>
      </c>
      <c r="N211" s="60" t="str">
        <f aca="false">_xlfn.CONCAT(J211,"|",K211,"|",L211,"|",M211)</f>
        <v>currency|0|16|2</v>
      </c>
      <c r="O211" s="0" t="str">
        <f aca="false">IFERROR(VLOOKUP('nCino | Field Mappings'!$A211,'nCino | Object Info'!$A:$H,5,FALSE()),"(not found)")</f>
        <v>rskcsp_ds_facility</v>
      </c>
      <c r="P211" s="0" t="str">
        <f aca="false">D211</f>
        <v>CCS_Monthly_Repayment_Stressed__c</v>
      </c>
      <c r="Q211" s="51" t="n">
        <f aca="false">IFERROR(VLOOKUP($N211,'nCino | BigQuery Type Lookup'!$A:$F,2,FALSE()),"(not found)")</f>
        <v>19</v>
      </c>
      <c r="R211" s="0" t="str">
        <f aca="false">IFERROR(VLOOKUP('nCino | Field Mappings'!$A211,'nCino | Object Info'!$A:$H,6,FALSE()),"(not found)")</f>
        <v>rskcsp_ds_facility_staging</v>
      </c>
      <c r="S211" s="0" t="str">
        <f aca="false">D211</f>
        <v>CCS_Monthly_Repayment_Stressed__c</v>
      </c>
      <c r="T211" s="51" t="str">
        <f aca="false">H211</f>
        <v>n/a</v>
      </c>
      <c r="U211" s="51" t="str">
        <f aca="false">IF($T211="Primary", "yes", "no")</f>
        <v>no</v>
      </c>
      <c r="V211" s="60" t="str">
        <f aca="false">IFERROR(VLOOKUP($N211,'nCino | BigQuery Type Lookup'!$A:$F,3,FALSE()),"(not found)")</f>
        <v>NUMERIC</v>
      </c>
      <c r="W211" s="51" t="str">
        <f aca="false">IFERROR(VLOOKUP($N211,'nCino | BigQuery Type Lookup'!$A:$F,4,FALSE()),"(not found)")</f>
        <v>n/a</v>
      </c>
      <c r="X211" s="51" t="n">
        <f aca="false">IFERROR(VLOOKUP($N211,'nCino | BigQuery Type Lookup'!$A:$F,5,FALSE()),"(not found)")</f>
        <v>16</v>
      </c>
      <c r="Y211" s="51" t="n">
        <f aca="false">IFERROR(VLOOKUP($N211,'nCino | BigQuery Type Lookup'!$A:$F,6,FALSE()),"(not found)")</f>
        <v>2</v>
      </c>
      <c r="Z211" s="0" t="str">
        <f aca="false">IFERROR(VLOOKUP('nCino | Field Mappings'!$A211,'nCino | Object Info'!$A:$H,7,FALSE()),"(not found)")</f>
        <v>rskcsp_ds_facility_curated</v>
      </c>
      <c r="AA211" s="0" t="str">
        <f aca="false">D211</f>
        <v>CCS_Monthly_Repayment_Stressed__c</v>
      </c>
      <c r="AB211" s="51" t="str">
        <f aca="false">H211</f>
        <v>n/a</v>
      </c>
      <c r="AC211" s="51" t="str">
        <f aca="false">I211</f>
        <v>yes</v>
      </c>
      <c r="AD211" s="60" t="str">
        <f aca="false">V211</f>
        <v>NUMERIC</v>
      </c>
      <c r="AE211" s="51" t="str">
        <f aca="false">W211</f>
        <v>n/a</v>
      </c>
      <c r="AF211" s="51" t="n">
        <f aca="false">X211</f>
        <v>16</v>
      </c>
      <c r="AG211" s="51" t="n">
        <f aca="false">Y211</f>
        <v>2</v>
      </c>
      <c r="AH211" s="0" t="str">
        <f aca="false">IFERROR(VLOOKUP('nCino | Field Mappings'!$A211,'nCino | Object Info'!$A:$H,8,FALSE()),"(not found)")</f>
        <v>facility</v>
      </c>
      <c r="AI211" s="0" t="str">
        <f aca="false">IF(D211="","",IF(D211="CCS_Step_Frequency__c",SUBSTITUTE(LOWER(D211),"__c",""),_xlfn.IFNA(SUBSTITUTE(SUBSTITUTE(SUBSTITUTE(SUBSTITUTE(D211,"LLC_BI__",""),"CCS_",""),"__c",""),"cm_",""),D211)))</f>
        <v>Monthly_Repayment_Stressed</v>
      </c>
      <c r="AJ211" s="51" t="str">
        <f aca="false">H211</f>
        <v>n/a</v>
      </c>
      <c r="AK211" s="51" t="str">
        <f aca="false">AC211</f>
        <v>yes</v>
      </c>
      <c r="AL211" s="60" t="str">
        <f aca="false">V211</f>
        <v>NUMERIC</v>
      </c>
      <c r="AM211" s="51" t="str">
        <f aca="false">W211</f>
        <v>n/a</v>
      </c>
      <c r="AN211" s="51" t="n">
        <f aca="false">X211</f>
        <v>16</v>
      </c>
      <c r="AO211" s="51" t="n">
        <f aca="false">Y211</f>
        <v>2</v>
      </c>
      <c r="AP211" s="51" t="str">
        <f aca="false">IF(AL211="ARRAY", "CHECK MAX ELEMENTS", "n/a")</f>
        <v>n/a</v>
      </c>
    </row>
    <row r="212" customFormat="false" ht="14.25" hidden="false" customHeight="false" outlineLevel="0" collapsed="false">
      <c r="A212" s="61" t="s">
        <v>49</v>
      </c>
      <c r="B212" s="61" t="s">
        <v>374</v>
      </c>
      <c r="C212" s="61" t="s">
        <v>689</v>
      </c>
      <c r="D212" s="61" t="s">
        <v>134</v>
      </c>
      <c r="E212" s="61" t="s">
        <v>135</v>
      </c>
      <c r="F212" s="60" t="str">
        <f aca="false">IF(OR(ISERROR(VLOOKUP($C212,'DMW | F&amp;L Fields'!$L:$M, 1, FALSE())),IFERROR(INDEX('DMW | F&amp;L Fields'!$C:$C,MATCH($C212,'DMW | F&amp;L Fields'!$L:$L, 0)), "Y") ="Y"),"No", "Yes")</f>
        <v>Yes</v>
      </c>
      <c r="G212" s="61" t="str">
        <f aca="false">IFERROR(VLOOKUP($C212,'DMW | F&amp;L Fields'!$L:$M, 2, FALSE()),"(not found)")</f>
        <v>Field to count the Number of Cards on a facility.</v>
      </c>
      <c r="H212" s="60" t="str">
        <f aca="false">IF(J212="Id", "Primary", IF(LEFT(J212, 9) ="reference", "Foreign", "n/a"))</f>
        <v>n/a</v>
      </c>
      <c r="I212" s="74" t="s">
        <v>97</v>
      </c>
      <c r="J212" s="61" t="s">
        <v>98</v>
      </c>
      <c r="K212" s="60" t="n">
        <v>0</v>
      </c>
      <c r="L212" s="60" t="n">
        <v>18</v>
      </c>
      <c r="M212" s="60" t="n">
        <v>0</v>
      </c>
      <c r="N212" s="60" t="str">
        <f aca="false">_xlfn.CONCAT(J212,"|",K212,"|",L212,"|",M212)</f>
        <v>double|0|18|0</v>
      </c>
      <c r="O212" s="0" t="str">
        <f aca="false">IFERROR(VLOOKUP('nCino | Field Mappings'!$A212,'nCino | Object Info'!$A:$H,5,FALSE()),"(not found)")</f>
        <v>rskcsp_ds_facility</v>
      </c>
      <c r="P212" s="0" t="str">
        <f aca="false">D212</f>
        <v>CCS_Number_of_Cards__c</v>
      </c>
      <c r="Q212" s="51" t="n">
        <f aca="false">IFERROR(VLOOKUP($N212,'nCino | BigQuery Type Lookup'!$A:$F,2,FALSE()),"(not found)")</f>
        <v>18</v>
      </c>
      <c r="R212" s="0" t="str">
        <f aca="false">IFERROR(VLOOKUP('nCino | Field Mappings'!$A212,'nCino | Object Info'!$A:$H,6,FALSE()),"(not found)")</f>
        <v>rskcsp_ds_facility_staging</v>
      </c>
      <c r="S212" s="0" t="str">
        <f aca="false">D212</f>
        <v>CCS_Number_of_Cards__c</v>
      </c>
      <c r="T212" s="51" t="str">
        <f aca="false">H212</f>
        <v>n/a</v>
      </c>
      <c r="U212" s="51" t="str">
        <f aca="false">IF($T212="Primary", "yes", "no")</f>
        <v>no</v>
      </c>
      <c r="V212" s="60" t="str">
        <f aca="false">IFERROR(VLOOKUP($N212,'nCino | BigQuery Type Lookup'!$A:$F,3,FALSE()),"(not found)")</f>
        <v>INT64</v>
      </c>
      <c r="W212" s="51" t="str">
        <f aca="false">IFERROR(VLOOKUP($N212,'nCino | BigQuery Type Lookup'!$A:$F,4,FALSE()),"(not found)")</f>
        <v>n/a</v>
      </c>
      <c r="X212" s="51" t="str">
        <f aca="false">IFERROR(VLOOKUP($N212,'nCino | BigQuery Type Lookup'!$A:$F,5,FALSE()),"(not found)")</f>
        <v>n/a</v>
      </c>
      <c r="Y212" s="51" t="str">
        <f aca="false">IFERROR(VLOOKUP($N212,'nCino | BigQuery Type Lookup'!$A:$F,6,FALSE()),"(not found)")</f>
        <v>n/a</v>
      </c>
      <c r="Z212" s="0" t="str">
        <f aca="false">IFERROR(VLOOKUP('nCino | Field Mappings'!$A212,'nCino | Object Info'!$A:$H,7,FALSE()),"(not found)")</f>
        <v>rskcsp_ds_facility_curated</v>
      </c>
      <c r="AA212" s="0" t="str">
        <f aca="false">D212</f>
        <v>CCS_Number_of_Cards__c</v>
      </c>
      <c r="AB212" s="51" t="str">
        <f aca="false">H212</f>
        <v>n/a</v>
      </c>
      <c r="AC212" s="51" t="str">
        <f aca="false">I212</f>
        <v>yes</v>
      </c>
      <c r="AD212" s="60" t="str">
        <f aca="false">V212</f>
        <v>INT64</v>
      </c>
      <c r="AE212" s="51" t="str">
        <f aca="false">W212</f>
        <v>n/a</v>
      </c>
      <c r="AF212" s="51" t="str">
        <f aca="false">X212</f>
        <v>n/a</v>
      </c>
      <c r="AG212" s="51" t="str">
        <f aca="false">Y212</f>
        <v>n/a</v>
      </c>
      <c r="AH212" s="0" t="str">
        <f aca="false">IFERROR(VLOOKUP('nCino | Field Mappings'!$A212,'nCino | Object Info'!$A:$H,8,FALSE()),"(not found)")</f>
        <v>facility</v>
      </c>
      <c r="AI212" s="0" t="str">
        <f aca="false">IF(D212="","",IF(D212="CCS_Step_Frequency__c",SUBSTITUTE(LOWER(D212),"__c",""),_xlfn.IFNA(SUBSTITUTE(SUBSTITUTE(SUBSTITUTE(SUBSTITUTE(D212,"LLC_BI__",""),"CCS_",""),"__c",""),"cm_",""),D212)))</f>
        <v>Number_of_Cards</v>
      </c>
      <c r="AJ212" s="51" t="str">
        <f aca="false">H212</f>
        <v>n/a</v>
      </c>
      <c r="AK212" s="51" t="str">
        <f aca="false">AC212</f>
        <v>yes</v>
      </c>
      <c r="AL212" s="60" t="str">
        <f aca="false">V212</f>
        <v>INT64</v>
      </c>
      <c r="AM212" s="51" t="str">
        <f aca="false">W212</f>
        <v>n/a</v>
      </c>
      <c r="AN212" s="51" t="str">
        <f aca="false">X212</f>
        <v>n/a</v>
      </c>
      <c r="AO212" s="51" t="str">
        <f aca="false">Y212</f>
        <v>n/a</v>
      </c>
      <c r="AP212" s="51" t="str">
        <f aca="false">IF(AL212="ARRAY", "CHECK MAX ELEMENTS", "n/a")</f>
        <v>n/a</v>
      </c>
    </row>
    <row r="213" customFormat="false" ht="14.25" hidden="false" customHeight="false" outlineLevel="0" collapsed="false">
      <c r="A213" s="61" t="s">
        <v>49</v>
      </c>
      <c r="B213" s="61" t="s">
        <v>374</v>
      </c>
      <c r="C213" s="61" t="s">
        <v>690</v>
      </c>
      <c r="D213" s="61" t="s">
        <v>691</v>
      </c>
      <c r="E213" s="61" t="s">
        <v>692</v>
      </c>
      <c r="F213" s="60" t="str">
        <f aca="false">IF(OR(ISERROR(VLOOKUP($C213,'DMW | F&amp;L Fields'!$L:$M, 1, FALSE())),IFERROR(INDEX('DMW | F&amp;L Fields'!$C:$C,MATCH($C213,'DMW | F&amp;L Fields'!$L:$L, 0)), "Y") ="Y"),"No", "Yes")</f>
        <v>No</v>
      </c>
      <c r="G213" s="61" t="n">
        <f aca="false">IFERROR(VLOOKUP($C213,'DMW | F&amp;L Fields'!$L:$M, 2, FALSE()),"(not found)")</f>
        <v>0</v>
      </c>
      <c r="H213" s="60" t="str">
        <f aca="false">IF(J213="Id", "Primary", IF(LEFT(J213, 9) ="reference", "Foreign", "n/a"))</f>
        <v>n/a</v>
      </c>
      <c r="I213" s="74" t="s">
        <v>97</v>
      </c>
      <c r="J213" s="61" t="s">
        <v>98</v>
      </c>
      <c r="K213" s="60" t="n">
        <v>0</v>
      </c>
      <c r="L213" s="60" t="n">
        <v>18</v>
      </c>
      <c r="M213" s="60" t="n">
        <v>0</v>
      </c>
      <c r="N213" s="60" t="str">
        <f aca="false">_xlfn.CONCAT(J213,"|",K213,"|",L213,"|",M213)</f>
        <v>double|0|18|0</v>
      </c>
      <c r="O213" s="0" t="str">
        <f aca="false">IFERROR(VLOOKUP('nCino | Field Mappings'!$A213,'nCino | Object Info'!$A:$H,5,FALSE()),"(not found)")</f>
        <v>rskcsp_ds_facility</v>
      </c>
      <c r="P213" s="0" t="str">
        <f aca="false">D213</f>
        <v>CCS_Number_of_Fees__c</v>
      </c>
      <c r="Q213" s="51" t="n">
        <f aca="false">IFERROR(VLOOKUP($N213,'nCino | BigQuery Type Lookup'!$A:$F,2,FALSE()),"(not found)")</f>
        <v>18</v>
      </c>
    </row>
    <row r="214" customFormat="false" ht="14.25" hidden="false" customHeight="false" outlineLevel="0" collapsed="false">
      <c r="A214" s="61" t="s">
        <v>49</v>
      </c>
      <c r="B214" s="61" t="s">
        <v>374</v>
      </c>
      <c r="C214" s="61" t="s">
        <v>693</v>
      </c>
      <c r="D214" s="61" t="s">
        <v>694</v>
      </c>
      <c r="E214" s="61" t="s">
        <v>695</v>
      </c>
      <c r="F214" s="60" t="str">
        <f aca="false">IF(OR(ISERROR(VLOOKUP($C214,'DMW | F&amp;L Fields'!$L:$M, 1, FALSE())),IFERROR(INDEX('DMW | F&amp;L Fields'!$C:$C,MATCH($C214,'DMW | F&amp;L Fields'!$L:$L, 0)), "Y") ="Y"),"No", "Yes")</f>
        <v>Yes</v>
      </c>
      <c r="G214" s="61" t="str">
        <f aca="false">IFERROR(VLOOKUP($C214,'DMW | F&amp;L Fields'!$L:$M, 2, FALSE()),"(not found)")</f>
        <v>The term of the Capital Repayment Holiday in months.</v>
      </c>
      <c r="H214" s="60" t="str">
        <f aca="false">IF(J214="Id", "Primary", IF(LEFT(J214, 9) ="reference", "Foreign", "n/a"))</f>
        <v>n/a</v>
      </c>
      <c r="I214" s="74" t="s">
        <v>97</v>
      </c>
      <c r="J214" s="61" t="s">
        <v>98</v>
      </c>
      <c r="K214" s="60" t="n">
        <v>0</v>
      </c>
      <c r="L214" s="60" t="n">
        <v>18</v>
      </c>
      <c r="M214" s="60" t="n">
        <v>0</v>
      </c>
      <c r="N214" s="60" t="str">
        <f aca="false">_xlfn.CONCAT(J214,"|",K214,"|",L214,"|",M214)</f>
        <v>double|0|18|0</v>
      </c>
      <c r="O214" s="0" t="str">
        <f aca="false">IFERROR(VLOOKUP('nCino | Field Mappings'!$A214,'nCino | Object Info'!$A:$H,5,FALSE()),"(not found)")</f>
        <v>rskcsp_ds_facility</v>
      </c>
      <c r="P214" s="0" t="str">
        <f aca="false">D214</f>
        <v>CCS_Number_of_Months_in_CRH__c</v>
      </c>
      <c r="Q214" s="51" t="n">
        <f aca="false">IFERROR(VLOOKUP($N214,'nCino | BigQuery Type Lookup'!$A:$F,2,FALSE()),"(not found)")</f>
        <v>18</v>
      </c>
      <c r="R214" s="0" t="str">
        <f aca="false">IFERROR(VLOOKUP('nCino | Field Mappings'!$A214,'nCino | Object Info'!$A:$H,6,FALSE()),"(not found)")</f>
        <v>rskcsp_ds_facility_staging</v>
      </c>
      <c r="S214" s="0" t="str">
        <f aca="false">D214</f>
        <v>CCS_Number_of_Months_in_CRH__c</v>
      </c>
      <c r="T214" s="51" t="str">
        <f aca="false">H214</f>
        <v>n/a</v>
      </c>
      <c r="U214" s="51" t="str">
        <f aca="false">IF($T214="Primary", "yes", "no")</f>
        <v>no</v>
      </c>
      <c r="V214" s="60" t="str">
        <f aca="false">IFERROR(VLOOKUP($N214,'nCino | BigQuery Type Lookup'!$A:$F,3,FALSE()),"(not found)")</f>
        <v>INT64</v>
      </c>
      <c r="W214" s="51" t="str">
        <f aca="false">IFERROR(VLOOKUP($N214,'nCino | BigQuery Type Lookup'!$A:$F,4,FALSE()),"(not found)")</f>
        <v>n/a</v>
      </c>
      <c r="X214" s="51" t="str">
        <f aca="false">IFERROR(VLOOKUP($N214,'nCino | BigQuery Type Lookup'!$A:$F,5,FALSE()),"(not found)")</f>
        <v>n/a</v>
      </c>
      <c r="Y214" s="51" t="str">
        <f aca="false">IFERROR(VLOOKUP($N214,'nCino | BigQuery Type Lookup'!$A:$F,6,FALSE()),"(not found)")</f>
        <v>n/a</v>
      </c>
      <c r="Z214" s="0" t="str">
        <f aca="false">IFERROR(VLOOKUP('nCino | Field Mappings'!$A214,'nCino | Object Info'!$A:$H,7,FALSE()),"(not found)")</f>
        <v>rskcsp_ds_facility_curated</v>
      </c>
      <c r="AA214" s="0" t="str">
        <f aca="false">D214</f>
        <v>CCS_Number_of_Months_in_CRH__c</v>
      </c>
      <c r="AB214" s="51" t="str">
        <f aca="false">H214</f>
        <v>n/a</v>
      </c>
      <c r="AC214" s="51" t="str">
        <f aca="false">I214</f>
        <v>yes</v>
      </c>
      <c r="AD214" s="60" t="str">
        <f aca="false">V214</f>
        <v>INT64</v>
      </c>
      <c r="AE214" s="51" t="str">
        <f aca="false">W214</f>
        <v>n/a</v>
      </c>
      <c r="AF214" s="51" t="str">
        <f aca="false">X214</f>
        <v>n/a</v>
      </c>
      <c r="AG214" s="51" t="str">
        <f aca="false">Y214</f>
        <v>n/a</v>
      </c>
      <c r="AH214" s="0" t="str">
        <f aca="false">IFERROR(VLOOKUP('nCino | Field Mappings'!$A214,'nCino | Object Info'!$A:$H,8,FALSE()),"(not found)")</f>
        <v>facility</v>
      </c>
      <c r="AI214" s="0" t="str">
        <f aca="false">IF(D214="","",IF(D214="CCS_Step_Frequency__c",SUBSTITUTE(LOWER(D214),"__c",""),_xlfn.IFNA(SUBSTITUTE(SUBSTITUTE(SUBSTITUTE(SUBSTITUTE(D214,"LLC_BI__",""),"CCS_",""),"__c",""),"cm_",""),D214)))</f>
        <v>Number_of_Months_in_CRH</v>
      </c>
      <c r="AJ214" s="51" t="str">
        <f aca="false">H214</f>
        <v>n/a</v>
      </c>
      <c r="AK214" s="51" t="str">
        <f aca="false">AC214</f>
        <v>yes</v>
      </c>
      <c r="AL214" s="60" t="str">
        <f aca="false">V214</f>
        <v>INT64</v>
      </c>
      <c r="AM214" s="51" t="str">
        <f aca="false">W214</f>
        <v>n/a</v>
      </c>
      <c r="AN214" s="51" t="str">
        <f aca="false">X214</f>
        <v>n/a</v>
      </c>
      <c r="AO214" s="51" t="str">
        <f aca="false">Y214</f>
        <v>n/a</v>
      </c>
      <c r="AP214" s="51" t="str">
        <f aca="false">IF(AL214="ARRAY", "CHECK MAX ELEMENTS", "n/a")</f>
        <v>n/a</v>
      </c>
    </row>
    <row r="215" customFormat="false" ht="14.25" hidden="false" customHeight="false" outlineLevel="0" collapsed="false">
      <c r="A215" s="61" t="s">
        <v>49</v>
      </c>
      <c r="B215" s="61" t="s">
        <v>374</v>
      </c>
      <c r="C215" s="61" t="s">
        <v>696</v>
      </c>
      <c r="D215" s="61" t="s">
        <v>697</v>
      </c>
      <c r="E215" s="61" t="s">
        <v>698</v>
      </c>
      <c r="F215" s="60" t="str">
        <f aca="false">IF(OR(ISERROR(VLOOKUP($C215,'DMW | F&amp;L Fields'!$L:$M, 1, FALSE())),IFERROR(INDEX('DMW | F&amp;L Fields'!$C:$C,MATCH($C215,'DMW | F&amp;L Fields'!$L:$L, 0)), "Y") ="Y"),"No", "Yes")</f>
        <v>Yes</v>
      </c>
      <c r="G215" s="61" t="str">
        <f aca="false">IFERROR(VLOOKUP($C215,'DMW | F&amp;L Fields'!$L:$M, 2, FALSE()),"(not found)")</f>
        <v>The term of the Capital Repayment Holiday in quarters.</v>
      </c>
      <c r="H215" s="60" t="str">
        <f aca="false">IF(J215="Id", "Primary", IF(LEFT(J215, 9) ="reference", "Foreign", "n/a"))</f>
        <v>n/a</v>
      </c>
      <c r="I215" s="74" t="s">
        <v>97</v>
      </c>
      <c r="J215" s="61" t="s">
        <v>98</v>
      </c>
      <c r="K215" s="60" t="n">
        <v>0</v>
      </c>
      <c r="L215" s="60" t="n">
        <v>18</v>
      </c>
      <c r="M215" s="60" t="n">
        <v>0</v>
      </c>
      <c r="N215" s="60" t="str">
        <f aca="false">_xlfn.CONCAT(J215,"|",K215,"|",L215,"|",M215)</f>
        <v>double|0|18|0</v>
      </c>
      <c r="O215" s="0" t="str">
        <f aca="false">IFERROR(VLOOKUP('nCino | Field Mappings'!$A215,'nCino | Object Info'!$A:$H,5,FALSE()),"(not found)")</f>
        <v>rskcsp_ds_facility</v>
      </c>
      <c r="P215" s="0" t="str">
        <f aca="false">D215</f>
        <v>CCS_Number_of_Quarters_in_CRH__c</v>
      </c>
      <c r="Q215" s="51" t="n">
        <f aca="false">IFERROR(VLOOKUP($N215,'nCino | BigQuery Type Lookup'!$A:$F,2,FALSE()),"(not found)")</f>
        <v>18</v>
      </c>
      <c r="R215" s="0" t="str">
        <f aca="false">IFERROR(VLOOKUP('nCino | Field Mappings'!$A215,'nCino | Object Info'!$A:$H,6,FALSE()),"(not found)")</f>
        <v>rskcsp_ds_facility_staging</v>
      </c>
      <c r="S215" s="0" t="str">
        <f aca="false">D215</f>
        <v>CCS_Number_of_Quarters_in_CRH__c</v>
      </c>
      <c r="T215" s="51" t="str">
        <f aca="false">H215</f>
        <v>n/a</v>
      </c>
      <c r="U215" s="51" t="str">
        <f aca="false">IF($T215="Primary", "yes", "no")</f>
        <v>no</v>
      </c>
      <c r="V215" s="60" t="str">
        <f aca="false">IFERROR(VLOOKUP($N215,'nCino | BigQuery Type Lookup'!$A:$F,3,FALSE()),"(not found)")</f>
        <v>INT64</v>
      </c>
      <c r="W215" s="51" t="str">
        <f aca="false">IFERROR(VLOOKUP($N215,'nCino | BigQuery Type Lookup'!$A:$F,4,FALSE()),"(not found)")</f>
        <v>n/a</v>
      </c>
      <c r="X215" s="51" t="str">
        <f aca="false">IFERROR(VLOOKUP($N215,'nCino | BigQuery Type Lookup'!$A:$F,5,FALSE()),"(not found)")</f>
        <v>n/a</v>
      </c>
      <c r="Y215" s="51" t="str">
        <f aca="false">IFERROR(VLOOKUP($N215,'nCino | BigQuery Type Lookup'!$A:$F,6,FALSE()),"(not found)")</f>
        <v>n/a</v>
      </c>
      <c r="Z215" s="0" t="str">
        <f aca="false">IFERROR(VLOOKUP('nCino | Field Mappings'!$A215,'nCino | Object Info'!$A:$H,7,FALSE()),"(not found)")</f>
        <v>rskcsp_ds_facility_curated</v>
      </c>
      <c r="AA215" s="0" t="str">
        <f aca="false">D215</f>
        <v>CCS_Number_of_Quarters_in_CRH__c</v>
      </c>
      <c r="AB215" s="51" t="str">
        <f aca="false">H215</f>
        <v>n/a</v>
      </c>
      <c r="AC215" s="51" t="str">
        <f aca="false">I215</f>
        <v>yes</v>
      </c>
      <c r="AD215" s="60" t="str">
        <f aca="false">V215</f>
        <v>INT64</v>
      </c>
      <c r="AE215" s="51" t="str">
        <f aca="false">W215</f>
        <v>n/a</v>
      </c>
      <c r="AF215" s="51" t="str">
        <f aca="false">X215</f>
        <v>n/a</v>
      </c>
      <c r="AG215" s="51" t="str">
        <f aca="false">Y215</f>
        <v>n/a</v>
      </c>
      <c r="AH215" s="0" t="str">
        <f aca="false">IFERROR(VLOOKUP('nCino | Field Mappings'!$A215,'nCino | Object Info'!$A:$H,8,FALSE()),"(not found)")</f>
        <v>facility</v>
      </c>
      <c r="AI215" s="0" t="str">
        <f aca="false">IF(D215="","",IF(D215="CCS_Step_Frequency__c",SUBSTITUTE(LOWER(D215),"__c",""),_xlfn.IFNA(SUBSTITUTE(SUBSTITUTE(SUBSTITUTE(SUBSTITUTE(D215,"LLC_BI__",""),"CCS_",""),"__c",""),"cm_",""),D215)))</f>
        <v>Number_of_Quarters_in_CRH</v>
      </c>
      <c r="AJ215" s="51" t="str">
        <f aca="false">H215</f>
        <v>n/a</v>
      </c>
      <c r="AK215" s="51" t="str">
        <f aca="false">AC215</f>
        <v>yes</v>
      </c>
      <c r="AL215" s="60" t="str">
        <f aca="false">V215</f>
        <v>INT64</v>
      </c>
      <c r="AM215" s="51" t="str">
        <f aca="false">W215</f>
        <v>n/a</v>
      </c>
      <c r="AN215" s="51" t="str">
        <f aca="false">X215</f>
        <v>n/a</v>
      </c>
      <c r="AO215" s="51" t="str">
        <f aca="false">Y215</f>
        <v>n/a</v>
      </c>
      <c r="AP215" s="51" t="str">
        <f aca="false">IF(AL215="ARRAY", "CHECK MAX ELEMENTS", "n/a")</f>
        <v>n/a</v>
      </c>
    </row>
    <row r="216" customFormat="false" ht="14.25" hidden="false" customHeight="false" outlineLevel="0" collapsed="false">
      <c r="A216" s="61" t="s">
        <v>49</v>
      </c>
      <c r="B216" s="61" t="s">
        <v>374</v>
      </c>
      <c r="C216" s="61" t="s">
        <v>699</v>
      </c>
      <c r="D216" s="61" t="s">
        <v>700</v>
      </c>
      <c r="E216" s="61" t="s">
        <v>701</v>
      </c>
      <c r="F216" s="60" t="str">
        <f aca="false">IF(OR(ISERROR(VLOOKUP($C216,'DMW | F&amp;L Fields'!$L:$M, 1, FALSE())),IFERROR(INDEX('DMW | F&amp;L Fields'!$C:$C,MATCH($C216,'DMW | F&amp;L Fields'!$L:$L, 0)), "Y") ="Y"),"No", "Yes")</f>
        <v>Yes</v>
      </c>
      <c r="G216" s="61" t="str">
        <f aca="false">IFERROR(VLOOKUP($C216,'DMW | F&amp;L Fields'!$L:$M, 2, FALSE()),"(not found)")</f>
        <v>This field captures the type of Overdraft Facility.</v>
      </c>
      <c r="H216" s="60" t="str">
        <f aca="false">IF(J216="Id", "Primary", IF(LEFT(J216, 9) ="reference", "Foreign", "n/a"))</f>
        <v>n/a</v>
      </c>
      <c r="I216" s="74" t="s">
        <v>97</v>
      </c>
      <c r="J216" s="61" t="s">
        <v>119</v>
      </c>
      <c r="K216" s="60" t="n">
        <v>255</v>
      </c>
      <c r="L216" s="60" t="n">
        <v>0</v>
      </c>
      <c r="M216" s="60" t="n">
        <v>0</v>
      </c>
      <c r="N216" s="60" t="str">
        <f aca="false">_xlfn.CONCAT(J216,"|",K216,"|",L216,"|",M216)</f>
        <v>picklist|255|0|0</v>
      </c>
      <c r="O216" s="0" t="str">
        <f aca="false">IFERROR(VLOOKUP('nCino | Field Mappings'!$A216,'nCino | Object Info'!$A:$H,5,FALSE()),"(not found)")</f>
        <v>rskcsp_ds_facility</v>
      </c>
      <c r="P216" s="0" t="str">
        <f aca="false">D216</f>
        <v>CCS_ODType__c</v>
      </c>
      <c r="Q216" s="51" t="n">
        <f aca="false">IFERROR(VLOOKUP($N216,'nCino | BigQuery Type Lookup'!$A:$F,2,FALSE()),"(not found)")</f>
        <v>255</v>
      </c>
      <c r="R216" s="0" t="str">
        <f aca="false">IFERROR(VLOOKUP('nCino | Field Mappings'!$A216,'nCino | Object Info'!$A:$H,6,FALSE()),"(not found)")</f>
        <v>rskcsp_ds_facility_staging</v>
      </c>
      <c r="S216" s="0" t="str">
        <f aca="false">D216</f>
        <v>CCS_ODType__c</v>
      </c>
      <c r="T216" s="51" t="str">
        <f aca="false">H216</f>
        <v>n/a</v>
      </c>
      <c r="U216" s="51" t="str">
        <f aca="false">IF($T216="Primary", "yes", "no")</f>
        <v>no</v>
      </c>
      <c r="V216" s="60" t="str">
        <f aca="false">IFERROR(VLOOKUP($N216,'nCino | BigQuery Type Lookup'!$A:$F,3,FALSE()),"(not found)")</f>
        <v>STRING</v>
      </c>
      <c r="W216" s="51" t="n">
        <f aca="false">IFERROR(VLOOKUP($N216,'nCino | BigQuery Type Lookup'!$A:$F,4,FALSE()),"(not found)")</f>
        <v>255</v>
      </c>
      <c r="X216" s="51" t="str">
        <f aca="false">IFERROR(VLOOKUP($N216,'nCino | BigQuery Type Lookup'!$A:$F,5,FALSE()),"(not found)")</f>
        <v>n/a</v>
      </c>
      <c r="Y216" s="51" t="str">
        <f aca="false">IFERROR(VLOOKUP($N216,'nCino | BigQuery Type Lookup'!$A:$F,6,FALSE()),"(not found)")</f>
        <v>n/a</v>
      </c>
      <c r="Z216" s="0" t="str">
        <f aca="false">IFERROR(VLOOKUP('nCino | Field Mappings'!$A216,'nCino | Object Info'!$A:$H,7,FALSE()),"(not found)")</f>
        <v>rskcsp_ds_facility_curated</v>
      </c>
      <c r="AA216" s="0" t="str">
        <f aca="false">D216</f>
        <v>CCS_ODType__c</v>
      </c>
      <c r="AB216" s="51" t="str">
        <f aca="false">H216</f>
        <v>n/a</v>
      </c>
      <c r="AC216" s="51" t="str">
        <f aca="false">I216</f>
        <v>yes</v>
      </c>
      <c r="AD216" s="60" t="str">
        <f aca="false">V216</f>
        <v>STRING</v>
      </c>
      <c r="AE216" s="51" t="n">
        <f aca="false">W216</f>
        <v>255</v>
      </c>
      <c r="AF216" s="51" t="str">
        <f aca="false">X216</f>
        <v>n/a</v>
      </c>
      <c r="AG216" s="51" t="str">
        <f aca="false">Y216</f>
        <v>n/a</v>
      </c>
      <c r="AH216" s="0" t="str">
        <f aca="false">IFERROR(VLOOKUP('nCino | Field Mappings'!$A216,'nCino | Object Info'!$A:$H,8,FALSE()),"(not found)")</f>
        <v>facility</v>
      </c>
      <c r="AI216" s="0" t="str">
        <f aca="false">IF(D216="","",IF(D216="CCS_Step_Frequency__c",SUBSTITUTE(LOWER(D216),"__c",""),_xlfn.IFNA(SUBSTITUTE(SUBSTITUTE(SUBSTITUTE(SUBSTITUTE(D216,"LLC_BI__",""),"CCS_",""),"__c",""),"cm_",""),D216)))</f>
        <v>ODType</v>
      </c>
      <c r="AJ216" s="51" t="str">
        <f aca="false">H216</f>
        <v>n/a</v>
      </c>
      <c r="AK216" s="51" t="str">
        <f aca="false">AC216</f>
        <v>yes</v>
      </c>
      <c r="AL216" s="60" t="str">
        <f aca="false">V216</f>
        <v>STRING</v>
      </c>
      <c r="AM216" s="51" t="n">
        <f aca="false">W216</f>
        <v>255</v>
      </c>
      <c r="AN216" s="51" t="str">
        <f aca="false">X216</f>
        <v>n/a</v>
      </c>
      <c r="AO216" s="51" t="str">
        <f aca="false">Y216</f>
        <v>n/a</v>
      </c>
      <c r="AP216" s="51" t="str">
        <f aca="false">IF(AL216="ARRAY", "CHECK MAX ELEMENTS", "n/a")</f>
        <v>n/a</v>
      </c>
    </row>
    <row r="217" customFormat="false" ht="14.25" hidden="false" customHeight="false" outlineLevel="0" collapsed="false">
      <c r="A217" s="61" t="s">
        <v>49</v>
      </c>
      <c r="B217" s="61" t="s">
        <v>374</v>
      </c>
      <c r="C217" s="61" t="s">
        <v>702</v>
      </c>
      <c r="D217" s="61" t="s">
        <v>703</v>
      </c>
      <c r="E217" s="61" t="s">
        <v>704</v>
      </c>
      <c r="F217" s="60" t="str">
        <f aca="false">IF(OR(ISERROR(VLOOKUP($C217,'DMW | F&amp;L Fields'!$L:$M, 1, FALSE())),IFERROR(INDEX('DMW | F&amp;L Fields'!$C:$C,MATCH($C217,'DMW | F&amp;L Fields'!$L:$L, 0)), "Y") ="Y"),"No", "Yes")</f>
        <v>Yes</v>
      </c>
      <c r="G217" s="61" t="str">
        <f aca="false">IFERROR(VLOOKUP($C217,'DMW | F&amp;L Fields'!$L:$M, 2, FALSE()),"(not found)")</f>
        <v>CCTUC-887:Defines whether the limit is Single, Multiple or Step</v>
      </c>
      <c r="H217" s="60" t="str">
        <f aca="false">IF(J217="Id", "Primary", IF(LEFT(J217, 9) ="reference", "Foreign", "n/a"))</f>
        <v>n/a</v>
      </c>
      <c r="I217" s="74" t="s">
        <v>97</v>
      </c>
      <c r="J217" s="61" t="s">
        <v>119</v>
      </c>
      <c r="K217" s="60" t="n">
        <v>255</v>
      </c>
      <c r="L217" s="60" t="n">
        <v>0</v>
      </c>
      <c r="M217" s="60" t="n">
        <v>0</v>
      </c>
      <c r="N217" s="60" t="str">
        <f aca="false">_xlfn.CONCAT(J217,"|",K217,"|",L217,"|",M217)</f>
        <v>picklist|255|0|0</v>
      </c>
      <c r="O217" s="0" t="str">
        <f aca="false">IFERROR(VLOOKUP('nCino | Field Mappings'!$A217,'nCino | Object Info'!$A:$H,5,FALSE()),"(not found)")</f>
        <v>rskcsp_ds_facility</v>
      </c>
      <c r="P217" s="0" t="str">
        <f aca="false">D217</f>
        <v>CCS_Overdraft_Limit_Type__c</v>
      </c>
      <c r="Q217" s="51" t="n">
        <f aca="false">IFERROR(VLOOKUP($N217,'nCino | BigQuery Type Lookup'!$A:$F,2,FALSE()),"(not found)")</f>
        <v>255</v>
      </c>
      <c r="R217" s="0" t="str">
        <f aca="false">IFERROR(VLOOKUP('nCino | Field Mappings'!$A217,'nCino | Object Info'!$A:$H,6,FALSE()),"(not found)")</f>
        <v>rskcsp_ds_facility_staging</v>
      </c>
      <c r="S217" s="0" t="str">
        <f aca="false">D217</f>
        <v>CCS_Overdraft_Limit_Type__c</v>
      </c>
      <c r="T217" s="51" t="str">
        <f aca="false">H217</f>
        <v>n/a</v>
      </c>
      <c r="U217" s="51" t="str">
        <f aca="false">IF($T217="Primary", "yes", "no")</f>
        <v>no</v>
      </c>
      <c r="V217" s="60" t="str">
        <f aca="false">IFERROR(VLOOKUP($N217,'nCino | BigQuery Type Lookup'!$A:$F,3,FALSE()),"(not found)")</f>
        <v>STRING</v>
      </c>
      <c r="W217" s="51" t="n">
        <f aca="false">IFERROR(VLOOKUP($N217,'nCino | BigQuery Type Lookup'!$A:$F,4,FALSE()),"(not found)")</f>
        <v>255</v>
      </c>
      <c r="X217" s="51" t="str">
        <f aca="false">IFERROR(VLOOKUP($N217,'nCino | BigQuery Type Lookup'!$A:$F,5,FALSE()),"(not found)")</f>
        <v>n/a</v>
      </c>
      <c r="Y217" s="51" t="str">
        <f aca="false">IFERROR(VLOOKUP($N217,'nCino | BigQuery Type Lookup'!$A:$F,6,FALSE()),"(not found)")</f>
        <v>n/a</v>
      </c>
      <c r="Z217" s="0" t="str">
        <f aca="false">IFERROR(VLOOKUP('nCino | Field Mappings'!$A217,'nCino | Object Info'!$A:$H,7,FALSE()),"(not found)")</f>
        <v>rskcsp_ds_facility_curated</v>
      </c>
      <c r="AA217" s="0" t="str">
        <f aca="false">D217</f>
        <v>CCS_Overdraft_Limit_Type__c</v>
      </c>
      <c r="AB217" s="51" t="str">
        <f aca="false">H217</f>
        <v>n/a</v>
      </c>
      <c r="AC217" s="51" t="str">
        <f aca="false">I217</f>
        <v>yes</v>
      </c>
      <c r="AD217" s="60" t="str">
        <f aca="false">V217</f>
        <v>STRING</v>
      </c>
      <c r="AE217" s="51" t="n">
        <f aca="false">W217</f>
        <v>255</v>
      </c>
      <c r="AF217" s="51" t="str">
        <f aca="false">X217</f>
        <v>n/a</v>
      </c>
      <c r="AG217" s="51" t="str">
        <f aca="false">Y217</f>
        <v>n/a</v>
      </c>
      <c r="AH217" s="0" t="str">
        <f aca="false">IFERROR(VLOOKUP('nCino | Field Mappings'!$A217,'nCino | Object Info'!$A:$H,8,FALSE()),"(not found)")</f>
        <v>facility</v>
      </c>
      <c r="AI217" s="0" t="str">
        <f aca="false">IF(D217="","",IF(D217="CCS_Step_Frequency__c",SUBSTITUTE(LOWER(D217),"__c",""),_xlfn.IFNA(SUBSTITUTE(SUBSTITUTE(SUBSTITUTE(SUBSTITUTE(D217,"LLC_BI__",""),"CCS_",""),"__c",""),"cm_",""),D217)))</f>
        <v>Overdraft_Limit_Type</v>
      </c>
      <c r="AJ217" s="51" t="str">
        <f aca="false">H217</f>
        <v>n/a</v>
      </c>
      <c r="AK217" s="51" t="str">
        <f aca="false">AC217</f>
        <v>yes</v>
      </c>
      <c r="AL217" s="60" t="str">
        <f aca="false">V217</f>
        <v>STRING</v>
      </c>
      <c r="AM217" s="51" t="n">
        <f aca="false">W217</f>
        <v>255</v>
      </c>
      <c r="AN217" s="51" t="str">
        <f aca="false">X217</f>
        <v>n/a</v>
      </c>
      <c r="AO217" s="51" t="str">
        <f aca="false">Y217</f>
        <v>n/a</v>
      </c>
      <c r="AP217" s="51" t="str">
        <f aca="false">IF(AL217="ARRAY", "CHECK MAX ELEMENTS", "n/a")</f>
        <v>n/a</v>
      </c>
    </row>
    <row r="218" customFormat="false" ht="14.25" hidden="false" customHeight="false" outlineLevel="0" collapsed="false">
      <c r="A218" s="61" t="s">
        <v>49</v>
      </c>
      <c r="B218" s="61" t="s">
        <v>374</v>
      </c>
      <c r="C218" s="61" t="s">
        <v>705</v>
      </c>
      <c r="D218" s="61" t="s">
        <v>706</v>
      </c>
      <c r="E218" s="61" t="s">
        <v>707</v>
      </c>
      <c r="F218" s="60" t="str">
        <f aca="false">IF(OR(ISERROR(VLOOKUP($C218,'DMW | F&amp;L Fields'!$L:$M, 1, FALSE())),IFERROR(INDEX('DMW | F&amp;L Fields'!$C:$C,MATCH($C218,'DMW | F&amp;L Fields'!$L:$L, 0)), "Y") ="Y"),"No", "Yes")</f>
        <v>Yes</v>
      </c>
      <c r="G218" s="61" t="n">
        <f aca="false">IFERROR(VLOOKUP($C218,'DMW | F&amp;L Fields'!$L:$M, 2, FALSE()),"(not found)")</f>
        <v>0</v>
      </c>
      <c r="H218" s="60" t="str">
        <f aca="false">IF(J218="Id", "Primary", IF(LEFT(J218, 9) ="reference", "Foreign", "n/a"))</f>
        <v>n/a</v>
      </c>
      <c r="I218" s="74" t="s">
        <v>97</v>
      </c>
      <c r="J218" s="61" t="s">
        <v>119</v>
      </c>
      <c r="K218" s="60" t="n">
        <v>255</v>
      </c>
      <c r="L218" s="60" t="n">
        <v>0</v>
      </c>
      <c r="M218" s="60" t="n">
        <v>0</v>
      </c>
      <c r="N218" s="60" t="str">
        <f aca="false">_xlfn.CONCAT(J218,"|",K218,"|",L218,"|",M218)</f>
        <v>picklist|255|0|0</v>
      </c>
      <c r="O218" s="0" t="str">
        <f aca="false">IFERROR(VLOOKUP('nCino | Field Mappings'!$A218,'nCino | Object Info'!$A:$H,5,FALSE()),"(not found)")</f>
        <v>rskcsp_ds_facility</v>
      </c>
      <c r="P218" s="0" t="str">
        <f aca="false">D218</f>
        <v>CCS_Overdraft_Request_Type__c</v>
      </c>
      <c r="Q218" s="51" t="n">
        <f aca="false">IFERROR(VLOOKUP($N218,'nCino | BigQuery Type Lookup'!$A:$F,2,FALSE()),"(not found)")</f>
        <v>255</v>
      </c>
      <c r="R218" s="0" t="str">
        <f aca="false">IFERROR(VLOOKUP('nCino | Field Mappings'!$A218,'nCino | Object Info'!$A:$H,6,FALSE()),"(not found)")</f>
        <v>rskcsp_ds_facility_staging</v>
      </c>
      <c r="S218" s="0" t="str">
        <f aca="false">D218</f>
        <v>CCS_Overdraft_Request_Type__c</v>
      </c>
      <c r="T218" s="51" t="str">
        <f aca="false">H218</f>
        <v>n/a</v>
      </c>
      <c r="U218" s="51" t="str">
        <f aca="false">IF($T218="Primary", "yes", "no")</f>
        <v>no</v>
      </c>
      <c r="V218" s="60" t="str">
        <f aca="false">IFERROR(VLOOKUP($N218,'nCino | BigQuery Type Lookup'!$A:$F,3,FALSE()),"(not found)")</f>
        <v>STRING</v>
      </c>
      <c r="W218" s="51" t="n">
        <f aca="false">IFERROR(VLOOKUP($N218,'nCino | BigQuery Type Lookup'!$A:$F,4,FALSE()),"(not found)")</f>
        <v>255</v>
      </c>
      <c r="X218" s="51" t="str">
        <f aca="false">IFERROR(VLOOKUP($N218,'nCino | BigQuery Type Lookup'!$A:$F,5,FALSE()),"(not found)")</f>
        <v>n/a</v>
      </c>
      <c r="Y218" s="51" t="str">
        <f aca="false">IFERROR(VLOOKUP($N218,'nCino | BigQuery Type Lookup'!$A:$F,6,FALSE()),"(not found)")</f>
        <v>n/a</v>
      </c>
      <c r="Z218" s="0" t="str">
        <f aca="false">IFERROR(VLOOKUP('nCino | Field Mappings'!$A218,'nCino | Object Info'!$A:$H,7,FALSE()),"(not found)")</f>
        <v>rskcsp_ds_facility_curated</v>
      </c>
      <c r="AA218" s="0" t="str">
        <f aca="false">D218</f>
        <v>CCS_Overdraft_Request_Type__c</v>
      </c>
      <c r="AB218" s="51" t="str">
        <f aca="false">H218</f>
        <v>n/a</v>
      </c>
      <c r="AC218" s="51" t="str">
        <f aca="false">I218</f>
        <v>yes</v>
      </c>
      <c r="AD218" s="60" t="str">
        <f aca="false">V218</f>
        <v>STRING</v>
      </c>
      <c r="AE218" s="51" t="n">
        <f aca="false">W218</f>
        <v>255</v>
      </c>
      <c r="AF218" s="51" t="str">
        <f aca="false">X218</f>
        <v>n/a</v>
      </c>
      <c r="AG218" s="51" t="str">
        <f aca="false">Y218</f>
        <v>n/a</v>
      </c>
      <c r="AH218" s="0" t="str">
        <f aca="false">IFERROR(VLOOKUP('nCino | Field Mappings'!$A218,'nCino | Object Info'!$A:$H,8,FALSE()),"(not found)")</f>
        <v>facility</v>
      </c>
      <c r="AI218" s="0" t="str">
        <f aca="false">IF(D218="","",IF(D218="CCS_Step_Frequency__c",SUBSTITUTE(LOWER(D218),"__c",""),_xlfn.IFNA(SUBSTITUTE(SUBSTITUTE(SUBSTITUTE(SUBSTITUTE(D218,"LLC_BI__",""),"CCS_",""),"__c",""),"cm_",""),D218)))</f>
        <v>Overdraft_Request_Type</v>
      </c>
      <c r="AJ218" s="51" t="str">
        <f aca="false">H218</f>
        <v>n/a</v>
      </c>
      <c r="AK218" s="51" t="str">
        <f aca="false">AC218</f>
        <v>yes</v>
      </c>
      <c r="AL218" s="60" t="str">
        <f aca="false">V218</f>
        <v>STRING</v>
      </c>
      <c r="AM218" s="51" t="n">
        <f aca="false">W218</f>
        <v>255</v>
      </c>
      <c r="AN218" s="51" t="str">
        <f aca="false">X218</f>
        <v>n/a</v>
      </c>
      <c r="AO218" s="51" t="str">
        <f aca="false">Y218</f>
        <v>n/a</v>
      </c>
      <c r="AP218" s="51" t="str">
        <f aca="false">IF(AL218="ARRAY", "CHECK MAX ELEMENTS", "n/a")</f>
        <v>n/a</v>
      </c>
    </row>
    <row r="219" customFormat="false" ht="14.25" hidden="false" customHeight="false" outlineLevel="0" collapsed="false">
      <c r="A219" s="61" t="s">
        <v>49</v>
      </c>
      <c r="B219" s="61" t="s">
        <v>374</v>
      </c>
      <c r="C219" s="61" t="s">
        <v>708</v>
      </c>
      <c r="D219" s="61" t="s">
        <v>709</v>
      </c>
      <c r="E219" s="61" t="s">
        <v>710</v>
      </c>
      <c r="F219" s="60" t="str">
        <f aca="false">IF(OR(ISERROR(VLOOKUP($C219,'DMW | F&amp;L Fields'!$L:$M, 1, FALSE())),IFERROR(INDEX('DMW | F&amp;L Fields'!$C:$C,MATCH($C219,'DMW | F&amp;L Fields'!$L:$L, 0)), "Y") ="Y"),"No", "Yes")</f>
        <v>Yes</v>
      </c>
      <c r="G219" s="61" t="str">
        <f aca="false">IFERROR(VLOOKUP($C219,'DMW | F&amp;L Fields'!$L:$M, 2, FALSE()),"(not found)")</f>
        <v>This is a flag to indicate whether a Partially Amortising Loan is 'Secured' or 'Goodwill'.</v>
      </c>
      <c r="H219" s="60" t="str">
        <f aca="false">IF(J219="Id", "Primary", IF(LEFT(J219, 9) ="reference", "Foreign", "n/a"))</f>
        <v>n/a</v>
      </c>
      <c r="I219" s="74" t="s">
        <v>97</v>
      </c>
      <c r="J219" s="61" t="s">
        <v>119</v>
      </c>
      <c r="K219" s="60" t="n">
        <v>255</v>
      </c>
      <c r="L219" s="60" t="n">
        <v>0</v>
      </c>
      <c r="M219" s="60" t="n">
        <v>0</v>
      </c>
      <c r="N219" s="60" t="str">
        <f aca="false">_xlfn.CONCAT(J219,"|",K219,"|",L219,"|",M219)</f>
        <v>picklist|255|0|0</v>
      </c>
      <c r="O219" s="0" t="str">
        <f aca="false">IFERROR(VLOOKUP('nCino | Field Mappings'!$A219,'nCino | Object Info'!$A:$H,5,FALSE()),"(not found)")</f>
        <v>rskcsp_ds_facility</v>
      </c>
      <c r="P219" s="0" t="str">
        <f aca="false">D219</f>
        <v>CCS_Partially_Amortising_Loan_Type__c</v>
      </c>
      <c r="Q219" s="51" t="n">
        <f aca="false">IFERROR(VLOOKUP($N219,'nCino | BigQuery Type Lookup'!$A:$F,2,FALSE()),"(not found)")</f>
        <v>255</v>
      </c>
      <c r="R219" s="0" t="str">
        <f aca="false">IFERROR(VLOOKUP('nCino | Field Mappings'!$A219,'nCino | Object Info'!$A:$H,6,FALSE()),"(not found)")</f>
        <v>rskcsp_ds_facility_staging</v>
      </c>
      <c r="S219" s="0" t="str">
        <f aca="false">D219</f>
        <v>CCS_Partially_Amortising_Loan_Type__c</v>
      </c>
      <c r="T219" s="51" t="str">
        <f aca="false">H219</f>
        <v>n/a</v>
      </c>
      <c r="U219" s="51" t="str">
        <f aca="false">IF($T219="Primary", "yes", "no")</f>
        <v>no</v>
      </c>
      <c r="V219" s="60" t="str">
        <f aca="false">IFERROR(VLOOKUP($N219,'nCino | BigQuery Type Lookup'!$A:$F,3,FALSE()),"(not found)")</f>
        <v>STRING</v>
      </c>
      <c r="W219" s="51" t="n">
        <f aca="false">IFERROR(VLOOKUP($N219,'nCino | BigQuery Type Lookup'!$A:$F,4,FALSE()),"(not found)")</f>
        <v>255</v>
      </c>
      <c r="X219" s="51" t="str">
        <f aca="false">IFERROR(VLOOKUP($N219,'nCino | BigQuery Type Lookup'!$A:$F,5,FALSE()),"(not found)")</f>
        <v>n/a</v>
      </c>
      <c r="Y219" s="51" t="str">
        <f aca="false">IFERROR(VLOOKUP($N219,'nCino | BigQuery Type Lookup'!$A:$F,6,FALSE()),"(not found)")</f>
        <v>n/a</v>
      </c>
      <c r="Z219" s="0" t="str">
        <f aca="false">IFERROR(VLOOKUP('nCino | Field Mappings'!$A219,'nCino | Object Info'!$A:$H,7,FALSE()),"(not found)")</f>
        <v>rskcsp_ds_facility_curated</v>
      </c>
      <c r="AA219" s="0" t="str">
        <f aca="false">D219</f>
        <v>CCS_Partially_Amortising_Loan_Type__c</v>
      </c>
      <c r="AB219" s="51" t="str">
        <f aca="false">H219</f>
        <v>n/a</v>
      </c>
      <c r="AC219" s="51" t="str">
        <f aca="false">I219</f>
        <v>yes</v>
      </c>
      <c r="AD219" s="60" t="str">
        <f aca="false">V219</f>
        <v>STRING</v>
      </c>
      <c r="AE219" s="51" t="n">
        <f aca="false">W219</f>
        <v>255</v>
      </c>
      <c r="AF219" s="51" t="str">
        <f aca="false">X219</f>
        <v>n/a</v>
      </c>
      <c r="AG219" s="51" t="str">
        <f aca="false">Y219</f>
        <v>n/a</v>
      </c>
      <c r="AH219" s="0" t="str">
        <f aca="false">IFERROR(VLOOKUP('nCino | Field Mappings'!$A219,'nCino | Object Info'!$A:$H,8,FALSE()),"(not found)")</f>
        <v>facility</v>
      </c>
      <c r="AI219" s="0" t="str">
        <f aca="false">IF(D219="","",IF(D219="CCS_Step_Frequency__c",SUBSTITUTE(LOWER(D219),"__c",""),_xlfn.IFNA(SUBSTITUTE(SUBSTITUTE(SUBSTITUTE(SUBSTITUTE(D219,"LLC_BI__",""),"CCS_",""),"__c",""),"cm_",""),D219)))</f>
        <v>Partially_Amortising_Loan_Type</v>
      </c>
      <c r="AJ219" s="51" t="str">
        <f aca="false">H219</f>
        <v>n/a</v>
      </c>
      <c r="AK219" s="51" t="str">
        <f aca="false">AC219</f>
        <v>yes</v>
      </c>
      <c r="AL219" s="60" t="str">
        <f aca="false">V219</f>
        <v>STRING</v>
      </c>
      <c r="AM219" s="51" t="n">
        <f aca="false">W219</f>
        <v>255</v>
      </c>
      <c r="AN219" s="51" t="str">
        <f aca="false">X219</f>
        <v>n/a</v>
      </c>
      <c r="AO219" s="51" t="str">
        <f aca="false">Y219</f>
        <v>n/a</v>
      </c>
      <c r="AP219" s="51" t="str">
        <f aca="false">IF(AL219="ARRAY", "CHECK MAX ELEMENTS", "n/a")</f>
        <v>n/a</v>
      </c>
    </row>
    <row r="220" customFormat="false" ht="14.25" hidden="false" customHeight="false" outlineLevel="0" collapsed="false">
      <c r="A220" s="61" t="s">
        <v>49</v>
      </c>
      <c r="B220" s="61" t="s">
        <v>374</v>
      </c>
      <c r="C220" s="61" t="s">
        <v>711</v>
      </c>
      <c r="D220" s="61" t="s">
        <v>712</v>
      </c>
      <c r="E220" s="61" t="s">
        <v>713</v>
      </c>
      <c r="F220" s="60" t="str">
        <f aca="false">IF(OR(ISERROR(VLOOKUP($C220,'DMW | F&amp;L Fields'!$L:$M, 1, FALSE())),IFERROR(INDEX('DMW | F&amp;L Fields'!$C:$C,MATCH($C220,'DMW | F&amp;L Fields'!$L:$L, 0)), "Y") ="Y"),"No", "Yes")</f>
        <v>Yes</v>
      </c>
      <c r="G220" s="61" t="str">
        <f aca="false">IFERROR(VLOOKUP($C220,'DMW | F&amp;L Fields'!$L:$M, 2, FALSE()),"(not found)")</f>
        <v>CCTUC-2657 : The percentage being used for pricing comparison.</v>
      </c>
      <c r="H220" s="60" t="str">
        <f aca="false">IF(J220="Id", "Primary", IF(LEFT(J220, 9) ="reference", "Foreign", "n/a"))</f>
        <v>n/a</v>
      </c>
      <c r="I220" s="74" t="s">
        <v>97</v>
      </c>
      <c r="J220" s="61" t="s">
        <v>342</v>
      </c>
      <c r="K220" s="60" t="n">
        <v>0</v>
      </c>
      <c r="L220" s="60" t="n">
        <v>18</v>
      </c>
      <c r="M220" s="60" t="n">
        <v>2</v>
      </c>
      <c r="N220" s="60" t="str">
        <f aca="false">_xlfn.CONCAT(J220,"|",K220,"|",L220,"|",M220)</f>
        <v>percent|0|18|2</v>
      </c>
      <c r="O220" s="0" t="str">
        <f aca="false">IFERROR(VLOOKUP('nCino | Field Mappings'!$A220,'nCino | Object Info'!$A:$H,5,FALSE()),"(not found)")</f>
        <v>rskcsp_ds_facility</v>
      </c>
      <c r="P220" s="0" t="str">
        <f aca="false">D220</f>
        <v>CCS_Percentage__c</v>
      </c>
      <c r="Q220" s="51" t="n">
        <f aca="false">IFERROR(VLOOKUP($N220,'nCino | BigQuery Type Lookup'!$A:$F,2,FALSE()),"(not found)")</f>
        <v>21</v>
      </c>
      <c r="R220" s="0" t="str">
        <f aca="false">IFERROR(VLOOKUP('nCino | Field Mappings'!$A220,'nCino | Object Info'!$A:$H,6,FALSE()),"(not found)")</f>
        <v>rskcsp_ds_facility_staging</v>
      </c>
      <c r="S220" s="0" t="str">
        <f aca="false">D220</f>
        <v>CCS_Percentage__c</v>
      </c>
      <c r="T220" s="51" t="str">
        <f aca="false">H220</f>
        <v>n/a</v>
      </c>
      <c r="U220" s="51" t="str">
        <f aca="false">IF($T220="Primary", "yes", "no")</f>
        <v>no</v>
      </c>
      <c r="V220" s="60" t="str">
        <f aca="false">IFERROR(VLOOKUP($N220,'nCino | BigQuery Type Lookup'!$A:$F,3,FALSE()),"(not found)")</f>
        <v>NUMERIC</v>
      </c>
      <c r="W220" s="51" t="str">
        <f aca="false">IFERROR(VLOOKUP($N220,'nCino | BigQuery Type Lookup'!$A:$F,4,FALSE()),"(not found)")</f>
        <v>n/a</v>
      </c>
      <c r="X220" s="51" t="n">
        <f aca="false">IFERROR(VLOOKUP($N220,'nCino | BigQuery Type Lookup'!$A:$F,5,FALSE()),"(not found)")</f>
        <v>18</v>
      </c>
      <c r="Y220" s="51" t="n">
        <f aca="false">IFERROR(VLOOKUP($N220,'nCino | BigQuery Type Lookup'!$A:$F,6,FALSE()),"(not found)")</f>
        <v>2</v>
      </c>
      <c r="Z220" s="0" t="str">
        <f aca="false">IFERROR(VLOOKUP('nCino | Field Mappings'!$A220,'nCino | Object Info'!$A:$H,7,FALSE()),"(not found)")</f>
        <v>rskcsp_ds_facility_curated</v>
      </c>
      <c r="AA220" s="0" t="str">
        <f aca="false">D220</f>
        <v>CCS_Percentage__c</v>
      </c>
      <c r="AB220" s="51" t="str">
        <f aca="false">H220</f>
        <v>n/a</v>
      </c>
      <c r="AC220" s="51" t="str">
        <f aca="false">I220</f>
        <v>yes</v>
      </c>
      <c r="AD220" s="60" t="str">
        <f aca="false">V220</f>
        <v>NUMERIC</v>
      </c>
      <c r="AE220" s="51" t="str">
        <f aca="false">W220</f>
        <v>n/a</v>
      </c>
      <c r="AF220" s="51" t="n">
        <f aca="false">X220</f>
        <v>18</v>
      </c>
      <c r="AG220" s="51" t="n">
        <f aca="false">Y220</f>
        <v>2</v>
      </c>
      <c r="AH220" s="0" t="str">
        <f aca="false">IFERROR(VLOOKUP('nCino | Field Mappings'!$A220,'nCino | Object Info'!$A:$H,8,FALSE()),"(not found)")</f>
        <v>facility</v>
      </c>
      <c r="AI220" s="0" t="str">
        <f aca="false">IF(D220="","",IF(D220="CCS_Step_Frequency__c",SUBSTITUTE(LOWER(D220),"__c",""),_xlfn.IFNA(SUBSTITUTE(SUBSTITUTE(SUBSTITUTE(SUBSTITUTE(D220,"LLC_BI__",""),"CCS_",""),"__c",""),"cm_",""),D220)))</f>
        <v>Percentage</v>
      </c>
      <c r="AJ220" s="51" t="str">
        <f aca="false">H220</f>
        <v>n/a</v>
      </c>
      <c r="AK220" s="51" t="str">
        <f aca="false">AC220</f>
        <v>yes</v>
      </c>
      <c r="AL220" s="60" t="str">
        <f aca="false">V220</f>
        <v>NUMERIC</v>
      </c>
      <c r="AM220" s="51" t="str">
        <f aca="false">W220</f>
        <v>n/a</v>
      </c>
      <c r="AN220" s="51" t="n">
        <f aca="false">X220</f>
        <v>18</v>
      </c>
      <c r="AO220" s="51" t="n">
        <f aca="false">Y220</f>
        <v>2</v>
      </c>
      <c r="AP220" s="51" t="str">
        <f aca="false">IF(AL220="ARRAY", "CHECK MAX ELEMENTS", "n/a")</f>
        <v>n/a</v>
      </c>
    </row>
    <row r="221" customFormat="false" ht="14.25" hidden="false" customHeight="false" outlineLevel="0" collapsed="false">
      <c r="A221" s="61" t="s">
        <v>49</v>
      </c>
      <c r="B221" s="61" t="s">
        <v>374</v>
      </c>
      <c r="C221" s="61" t="s">
        <v>714</v>
      </c>
      <c r="D221" s="61" t="s">
        <v>715</v>
      </c>
      <c r="E221" s="61" t="s">
        <v>716</v>
      </c>
      <c r="F221" s="60" t="str">
        <f aca="false">IF(OR(ISERROR(VLOOKUP($C221,'DMW | F&amp;L Fields'!$L:$M, 1, FALSE())),IFERROR(INDEX('DMW | F&amp;L Fields'!$C:$C,MATCH($C221,'DMW | F&amp;L Fields'!$L:$L, 0)), "Y") ="Y"),"No", "Yes")</f>
        <v>Yes</v>
      </c>
      <c r="G221" s="61" t="str">
        <f aca="false">IFERROR(VLOOKUP($C221,'DMW | F&amp;L Fields'!$L:$M, 2, FALSE()),"(not found)")</f>
        <v>The potential lost income for an overdraft after a proposed decrease.</v>
      </c>
      <c r="H221" s="60" t="str">
        <f aca="false">IF(J221="Id", "Primary", IF(LEFT(J221, 9) ="reference", "Foreign", "n/a"))</f>
        <v>n/a</v>
      </c>
      <c r="I221" s="74" t="s">
        <v>97</v>
      </c>
      <c r="J221" s="61" t="s">
        <v>128</v>
      </c>
      <c r="K221" s="60" t="n">
        <v>0</v>
      </c>
      <c r="L221" s="60" t="n">
        <v>18</v>
      </c>
      <c r="M221" s="60" t="n">
        <v>0</v>
      </c>
      <c r="N221" s="60" t="str">
        <f aca="false">_xlfn.CONCAT(J221,"|",K221,"|",L221,"|",M221)</f>
        <v>currency|0|18|0</v>
      </c>
      <c r="O221" s="0" t="str">
        <f aca="false">IFERROR(VLOOKUP('nCino | Field Mappings'!$A221,'nCino | Object Info'!$A:$H,5,FALSE()),"(not found)")</f>
        <v>rskcsp_ds_facility</v>
      </c>
      <c r="P221" s="0" t="str">
        <f aca="false">D221</f>
        <v>CCS_Potential_Lost_Income__c</v>
      </c>
      <c r="Q221" s="51" t="n">
        <f aca="false">IFERROR(VLOOKUP($N221,'nCino | BigQuery Type Lookup'!$A:$F,2,FALSE()),"(not found)")</f>
        <v>18</v>
      </c>
      <c r="R221" s="0" t="str">
        <f aca="false">IFERROR(VLOOKUP('nCino | Field Mappings'!$A221,'nCino | Object Info'!$A:$H,6,FALSE()),"(not found)")</f>
        <v>rskcsp_ds_facility_staging</v>
      </c>
      <c r="S221" s="0" t="str">
        <f aca="false">D221</f>
        <v>CCS_Potential_Lost_Income__c</v>
      </c>
      <c r="T221" s="51" t="str">
        <f aca="false">H221</f>
        <v>n/a</v>
      </c>
      <c r="U221" s="51" t="str">
        <f aca="false">IF($T221="Primary", "yes", "no")</f>
        <v>no</v>
      </c>
      <c r="V221" s="60" t="str">
        <f aca="false">IFERROR(VLOOKUP($N221,'nCino | BigQuery Type Lookup'!$A:$F,3,FALSE()),"(not found)")</f>
        <v>INT64</v>
      </c>
      <c r="W221" s="51" t="str">
        <f aca="false">IFERROR(VLOOKUP($N221,'nCino | BigQuery Type Lookup'!$A:$F,4,FALSE()),"(not found)")</f>
        <v>n/a</v>
      </c>
      <c r="X221" s="51" t="str">
        <f aca="false">IFERROR(VLOOKUP($N221,'nCino | BigQuery Type Lookup'!$A:$F,5,FALSE()),"(not found)")</f>
        <v>n/a</v>
      </c>
      <c r="Y221" s="51" t="str">
        <f aca="false">IFERROR(VLOOKUP($N221,'nCino | BigQuery Type Lookup'!$A:$F,6,FALSE()),"(not found)")</f>
        <v>n/a</v>
      </c>
      <c r="Z221" s="0" t="str">
        <f aca="false">IFERROR(VLOOKUP('nCino | Field Mappings'!$A221,'nCino | Object Info'!$A:$H,7,FALSE()),"(not found)")</f>
        <v>rskcsp_ds_facility_curated</v>
      </c>
      <c r="AA221" s="0" t="str">
        <f aca="false">D221</f>
        <v>CCS_Potential_Lost_Income__c</v>
      </c>
      <c r="AB221" s="51" t="str">
        <f aca="false">H221</f>
        <v>n/a</v>
      </c>
      <c r="AC221" s="51" t="str">
        <f aca="false">I221</f>
        <v>yes</v>
      </c>
      <c r="AD221" s="60" t="str">
        <f aca="false">V221</f>
        <v>INT64</v>
      </c>
      <c r="AE221" s="51" t="str">
        <f aca="false">W221</f>
        <v>n/a</v>
      </c>
      <c r="AF221" s="51" t="str">
        <f aca="false">X221</f>
        <v>n/a</v>
      </c>
      <c r="AG221" s="51" t="str">
        <f aca="false">Y221</f>
        <v>n/a</v>
      </c>
      <c r="AH221" s="0" t="str">
        <f aca="false">IFERROR(VLOOKUP('nCino | Field Mappings'!$A221,'nCino | Object Info'!$A:$H,8,FALSE()),"(not found)")</f>
        <v>facility</v>
      </c>
      <c r="AI221" s="0" t="str">
        <f aca="false">IF(D221="","",IF(D221="CCS_Step_Frequency__c",SUBSTITUTE(LOWER(D221),"__c",""),_xlfn.IFNA(SUBSTITUTE(SUBSTITUTE(SUBSTITUTE(SUBSTITUTE(D221,"LLC_BI__",""),"CCS_",""),"__c",""),"cm_",""),D221)))</f>
        <v>Potential_Lost_Income</v>
      </c>
      <c r="AJ221" s="51" t="str">
        <f aca="false">H221</f>
        <v>n/a</v>
      </c>
      <c r="AK221" s="51" t="str">
        <f aca="false">AC221</f>
        <v>yes</v>
      </c>
      <c r="AL221" s="60" t="str">
        <f aca="false">V221</f>
        <v>INT64</v>
      </c>
      <c r="AM221" s="51" t="str">
        <f aca="false">W221</f>
        <v>n/a</v>
      </c>
      <c r="AN221" s="51" t="str">
        <f aca="false">X221</f>
        <v>n/a</v>
      </c>
      <c r="AO221" s="51" t="str">
        <f aca="false">Y221</f>
        <v>n/a</v>
      </c>
      <c r="AP221" s="51" t="str">
        <f aca="false">IF(AL221="ARRAY", "CHECK MAX ELEMENTS", "n/a")</f>
        <v>n/a</v>
      </c>
    </row>
    <row r="222" customFormat="false" ht="14.25" hidden="false" customHeight="false" outlineLevel="0" collapsed="false">
      <c r="A222" s="61" t="s">
        <v>49</v>
      </c>
      <c r="B222" s="61" t="s">
        <v>374</v>
      </c>
      <c r="C222" s="61" t="s">
        <v>717</v>
      </c>
      <c r="D222" s="61" t="s">
        <v>718</v>
      </c>
      <c r="E222" s="61" t="s">
        <v>719</v>
      </c>
      <c r="F222" s="60" t="str">
        <f aca="false">IF(OR(ISERROR(VLOOKUP($C222,'DMW | F&amp;L Fields'!$L:$M, 1, FALSE())),IFERROR(INDEX('DMW | F&amp;L Fields'!$C:$C,MATCH($C222,'DMW | F&amp;L Fields'!$L:$L, 0)), "Y") ="Y"),"No", "Yes")</f>
        <v>No</v>
      </c>
      <c r="G222" s="61" t="str">
        <f aca="false">IFERROR(VLOOKUP($C222,'DMW | F&amp;L Fields'!$L:$M, 2, FALSE()),"(not found)")</f>
        <v>Describes the purpose of PFE and allows end user to outline the total utilisation or breakdown across commodities or FX given MLC treats them as 1 product</v>
      </c>
      <c r="H222" s="60" t="str">
        <f aca="false">IF(J222="Id", "Primary", IF(LEFT(J222, 9) ="reference", "Foreign", "n/a"))</f>
        <v>n/a</v>
      </c>
      <c r="I222" s="74" t="s">
        <v>97</v>
      </c>
      <c r="J222" s="61" t="s">
        <v>115</v>
      </c>
      <c r="K222" s="60" t="n">
        <v>255</v>
      </c>
      <c r="L222" s="60" t="n">
        <v>0</v>
      </c>
      <c r="M222" s="60" t="n">
        <v>0</v>
      </c>
      <c r="N222" s="60" t="str">
        <f aca="false">_xlfn.CONCAT(J222,"|",K222,"|",L222,"|",M222)</f>
        <v>string|255|0|0</v>
      </c>
      <c r="O222" s="0" t="str">
        <f aca="false">IFERROR(VLOOKUP('nCino | Field Mappings'!$A222,'nCino | Object Info'!$A:$H,5,FALSE()),"(not found)")</f>
        <v>rskcsp_ds_facility</v>
      </c>
      <c r="P222" s="0" t="str">
        <f aca="false">D222</f>
        <v>CCS_PotentialFutureExposure__c</v>
      </c>
      <c r="Q222" s="51" t="n">
        <f aca="false">IFERROR(VLOOKUP($N222,'nCino | BigQuery Type Lookup'!$A:$F,2,FALSE()),"(not found)")</f>
        <v>255</v>
      </c>
    </row>
    <row r="223" customFormat="false" ht="14.25" hidden="false" customHeight="false" outlineLevel="0" collapsed="false">
      <c r="A223" s="61" t="s">
        <v>49</v>
      </c>
      <c r="B223" s="61" t="s">
        <v>374</v>
      </c>
      <c r="C223" s="61" t="s">
        <v>720</v>
      </c>
      <c r="D223" s="61" t="s">
        <v>721</v>
      </c>
      <c r="E223" s="61" t="s">
        <v>722</v>
      </c>
      <c r="F223" s="60" t="str">
        <f aca="false">IF(OR(ISERROR(VLOOKUP($C223,'DMW | F&amp;L Fields'!$L:$M, 1, FALSE())),IFERROR(INDEX('DMW | F&amp;L Fields'!$C:$C,MATCH($C223,'DMW | F&amp;L Fields'!$L:$L, 0)), "Y") ="Y"),"No", "Yes")</f>
        <v>Yes</v>
      </c>
      <c r="G223" s="61" t="str">
        <f aca="false">IFERROR(VLOOKUP($C223,'DMW | F&amp;L Fields'!$L:$M, 2, FALSE()),"(not found)")</f>
        <v>This field represents the amount previously sanctioned on the original Facility. </v>
      </c>
      <c r="H223" s="60" t="str">
        <f aca="false">IF(J223="Id", "Primary", IF(LEFT(J223, 9) ="reference", "Foreign", "n/a"))</f>
        <v>n/a</v>
      </c>
      <c r="I223" s="74" t="s">
        <v>97</v>
      </c>
      <c r="J223" s="61" t="s">
        <v>128</v>
      </c>
      <c r="K223" s="60" t="n">
        <v>0</v>
      </c>
      <c r="L223" s="60" t="n">
        <v>18</v>
      </c>
      <c r="M223" s="60" t="n">
        <v>2</v>
      </c>
      <c r="N223" s="60" t="str">
        <f aca="false">_xlfn.CONCAT(J223,"|",K223,"|",L223,"|",M223)</f>
        <v>currency|0|18|2</v>
      </c>
      <c r="O223" s="0" t="str">
        <f aca="false">IFERROR(VLOOKUP('nCino | Field Mappings'!$A223,'nCino | Object Info'!$A:$H,5,FALSE()),"(not found)")</f>
        <v>rskcsp_ds_facility</v>
      </c>
      <c r="P223" s="0" t="str">
        <f aca="false">D223</f>
        <v>CCS_Previously_Sanctioned_Amount__c</v>
      </c>
      <c r="Q223" s="51" t="n">
        <f aca="false">IFERROR(VLOOKUP($N223,'nCino | BigQuery Type Lookup'!$A:$F,2,FALSE()),"(not found)")</f>
        <v>21</v>
      </c>
      <c r="R223" s="0" t="str">
        <f aca="false">IFERROR(VLOOKUP('nCino | Field Mappings'!$A223,'nCino | Object Info'!$A:$H,6,FALSE()),"(not found)")</f>
        <v>rskcsp_ds_facility_staging</v>
      </c>
      <c r="S223" s="0" t="str">
        <f aca="false">D223</f>
        <v>CCS_Previously_Sanctioned_Amount__c</v>
      </c>
      <c r="T223" s="51" t="str">
        <f aca="false">H223</f>
        <v>n/a</v>
      </c>
      <c r="U223" s="51" t="str">
        <f aca="false">IF($T223="Primary", "yes", "no")</f>
        <v>no</v>
      </c>
      <c r="V223" s="60" t="str">
        <f aca="false">IFERROR(VLOOKUP($N223,'nCino | BigQuery Type Lookup'!$A:$F,3,FALSE()),"(not found)")</f>
        <v>NUMERIC</v>
      </c>
      <c r="W223" s="51" t="str">
        <f aca="false">IFERROR(VLOOKUP($N223,'nCino | BigQuery Type Lookup'!$A:$F,4,FALSE()),"(not found)")</f>
        <v>n/a</v>
      </c>
      <c r="X223" s="51" t="n">
        <f aca="false">IFERROR(VLOOKUP($N223,'nCino | BigQuery Type Lookup'!$A:$F,5,FALSE()),"(not found)")</f>
        <v>18</v>
      </c>
      <c r="Y223" s="51" t="n">
        <f aca="false">IFERROR(VLOOKUP($N223,'nCino | BigQuery Type Lookup'!$A:$F,6,FALSE()),"(not found)")</f>
        <v>2</v>
      </c>
      <c r="Z223" s="0" t="str">
        <f aca="false">IFERROR(VLOOKUP('nCino | Field Mappings'!$A223,'nCino | Object Info'!$A:$H,7,FALSE()),"(not found)")</f>
        <v>rskcsp_ds_facility_curated</v>
      </c>
      <c r="AA223" s="0" t="str">
        <f aca="false">D223</f>
        <v>CCS_Previously_Sanctioned_Amount__c</v>
      </c>
      <c r="AB223" s="51" t="str">
        <f aca="false">H223</f>
        <v>n/a</v>
      </c>
      <c r="AC223" s="51" t="str">
        <f aca="false">I223</f>
        <v>yes</v>
      </c>
      <c r="AD223" s="60" t="str">
        <f aca="false">V223</f>
        <v>NUMERIC</v>
      </c>
      <c r="AE223" s="51" t="str">
        <f aca="false">W223</f>
        <v>n/a</v>
      </c>
      <c r="AF223" s="51" t="n">
        <f aca="false">X223</f>
        <v>18</v>
      </c>
      <c r="AG223" s="51" t="n">
        <f aca="false">Y223</f>
        <v>2</v>
      </c>
      <c r="AH223" s="0" t="str">
        <f aca="false">IFERROR(VLOOKUP('nCino | Field Mappings'!$A223,'nCino | Object Info'!$A:$H,8,FALSE()),"(not found)")</f>
        <v>facility</v>
      </c>
      <c r="AI223" s="0" t="str">
        <f aca="false">IF(D223="","",IF(D223="CCS_Step_Frequency__c",SUBSTITUTE(LOWER(D223),"__c",""),_xlfn.IFNA(SUBSTITUTE(SUBSTITUTE(SUBSTITUTE(SUBSTITUTE(D223,"LLC_BI__",""),"CCS_",""),"__c",""),"cm_",""),D223)))</f>
        <v>Previously_Sanctioned_Amount</v>
      </c>
      <c r="AJ223" s="51" t="str">
        <f aca="false">H223</f>
        <v>n/a</v>
      </c>
      <c r="AK223" s="51" t="str">
        <f aca="false">AC223</f>
        <v>yes</v>
      </c>
      <c r="AL223" s="60" t="str">
        <f aca="false">V223</f>
        <v>NUMERIC</v>
      </c>
      <c r="AM223" s="51" t="str">
        <f aca="false">W223</f>
        <v>n/a</v>
      </c>
      <c r="AN223" s="51" t="n">
        <f aca="false">X223</f>
        <v>18</v>
      </c>
      <c r="AO223" s="51" t="n">
        <f aca="false">Y223</f>
        <v>2</v>
      </c>
      <c r="AP223" s="51" t="str">
        <f aca="false">IF(AL223="ARRAY", "CHECK MAX ELEMENTS", "n/a")</f>
        <v>n/a</v>
      </c>
    </row>
    <row r="224" customFormat="false" ht="14.25" hidden="false" customHeight="false" outlineLevel="0" collapsed="false">
      <c r="A224" s="61" t="s">
        <v>49</v>
      </c>
      <c r="B224" s="61" t="s">
        <v>374</v>
      </c>
      <c r="C224" s="61" t="s">
        <v>723</v>
      </c>
      <c r="D224" s="61" t="s">
        <v>724</v>
      </c>
      <c r="E224" s="61" t="s">
        <v>725</v>
      </c>
      <c r="F224" s="60" t="str">
        <f aca="false">IF(OR(ISERROR(VLOOKUP($C224,'DMW | F&amp;L Fields'!$L:$M, 1, FALSE())),IFERROR(INDEX('DMW | F&amp;L Fields'!$C:$C,MATCH($C224,'DMW | F&amp;L Fields'!$L:$L, 0)), "Y") ="Y"),"No", "Yes")</f>
        <v>Yes</v>
      </c>
      <c r="G224" s="61" t="str">
        <f aca="false">IFERROR(VLOOKUP($C224,'DMW | F&amp;L Fields'!$L:$M, 2, FALSE()),"(not found)")</f>
        <v>CCTUC-4017 | The date the associated Pricing Option was created.</v>
      </c>
      <c r="H224" s="60" t="str">
        <f aca="false">IF(J224="Id", "Primary", IF(LEFT(J224, 9) ="reference", "Foreign", "n/a"))</f>
        <v>n/a</v>
      </c>
      <c r="I224" s="74" t="s">
        <v>97</v>
      </c>
      <c r="J224" s="61" t="s">
        <v>102</v>
      </c>
      <c r="K224" s="60" t="n">
        <v>0</v>
      </c>
      <c r="L224" s="60" t="n">
        <v>0</v>
      </c>
      <c r="M224" s="60" t="n">
        <v>0</v>
      </c>
      <c r="N224" s="60" t="str">
        <f aca="false">_xlfn.CONCAT(J224,"|",K224,"|",L224,"|",M224)</f>
        <v>date|0|0|0</v>
      </c>
      <c r="O224" s="0" t="str">
        <f aca="false">IFERROR(VLOOKUP('nCino | Field Mappings'!$A224,'nCino | Object Info'!$A:$H,5,FALSE()),"(not found)")</f>
        <v>rskcsp_ds_facility</v>
      </c>
      <c r="P224" s="0" t="str">
        <f aca="false">D224</f>
        <v>CCS_Pricing_Date__c</v>
      </c>
      <c r="Q224" s="51" t="n">
        <f aca="false">IFERROR(VLOOKUP($N224,'nCino | BigQuery Type Lookup'!$A:$F,2,FALSE()),"(not found)")</f>
        <v>8</v>
      </c>
      <c r="R224" s="0" t="str">
        <f aca="false">IFERROR(VLOOKUP('nCino | Field Mappings'!$A224,'nCino | Object Info'!$A:$H,6,FALSE()),"(not found)")</f>
        <v>rskcsp_ds_facility_staging</v>
      </c>
      <c r="S224" s="0" t="str">
        <f aca="false">D224</f>
        <v>CCS_Pricing_Date__c</v>
      </c>
      <c r="T224" s="51" t="str">
        <f aca="false">H224</f>
        <v>n/a</v>
      </c>
      <c r="U224" s="51" t="str">
        <f aca="false">IF($T224="Primary", "yes", "no")</f>
        <v>no</v>
      </c>
      <c r="V224" s="60" t="str">
        <f aca="false">IFERROR(VLOOKUP($N224,'nCino | BigQuery Type Lookup'!$A:$F,3,FALSE()),"(not found)")</f>
        <v>DATE</v>
      </c>
      <c r="W224" s="51" t="str">
        <f aca="false">IFERROR(VLOOKUP($N224,'nCino | BigQuery Type Lookup'!$A:$F,4,FALSE()),"(not found)")</f>
        <v>n/a</v>
      </c>
      <c r="X224" s="51" t="str">
        <f aca="false">IFERROR(VLOOKUP($N224,'nCino | BigQuery Type Lookup'!$A:$F,5,FALSE()),"(not found)")</f>
        <v>n/a</v>
      </c>
      <c r="Y224" s="51" t="str">
        <f aca="false">IFERROR(VLOOKUP($N224,'nCino | BigQuery Type Lookup'!$A:$F,6,FALSE()),"(not found)")</f>
        <v>n/a</v>
      </c>
      <c r="Z224" s="0" t="str">
        <f aca="false">IFERROR(VLOOKUP('nCino | Field Mappings'!$A224,'nCino | Object Info'!$A:$H,7,FALSE()),"(not found)")</f>
        <v>rskcsp_ds_facility_curated</v>
      </c>
      <c r="AA224" s="0" t="str">
        <f aca="false">D224</f>
        <v>CCS_Pricing_Date__c</v>
      </c>
      <c r="AB224" s="51" t="str">
        <f aca="false">H224</f>
        <v>n/a</v>
      </c>
      <c r="AC224" s="51" t="str">
        <f aca="false">I224</f>
        <v>yes</v>
      </c>
      <c r="AD224" s="60" t="str">
        <f aca="false">V224</f>
        <v>DATE</v>
      </c>
      <c r="AE224" s="51" t="str">
        <f aca="false">W224</f>
        <v>n/a</v>
      </c>
      <c r="AF224" s="51" t="str">
        <f aca="false">X224</f>
        <v>n/a</v>
      </c>
      <c r="AG224" s="51" t="str">
        <f aca="false">Y224</f>
        <v>n/a</v>
      </c>
      <c r="AH224" s="0" t="str">
        <f aca="false">IFERROR(VLOOKUP('nCino | Field Mappings'!$A224,'nCino | Object Info'!$A:$H,8,FALSE()),"(not found)")</f>
        <v>facility</v>
      </c>
      <c r="AI224" s="0" t="str">
        <f aca="false">IF(D224="","",IF(D224="CCS_Step_Frequency__c",SUBSTITUTE(LOWER(D224),"__c",""),_xlfn.IFNA(SUBSTITUTE(SUBSTITUTE(SUBSTITUTE(SUBSTITUTE(D224,"LLC_BI__",""),"CCS_",""),"__c",""),"cm_",""),D224)))</f>
        <v>Pricing_Date</v>
      </c>
      <c r="AJ224" s="51" t="str">
        <f aca="false">H224</f>
        <v>n/a</v>
      </c>
      <c r="AK224" s="51" t="str">
        <f aca="false">AC224</f>
        <v>yes</v>
      </c>
      <c r="AL224" s="60" t="str">
        <f aca="false">V224</f>
        <v>DATE</v>
      </c>
      <c r="AM224" s="51" t="str">
        <f aca="false">W224</f>
        <v>n/a</v>
      </c>
      <c r="AN224" s="51" t="str">
        <f aca="false">X224</f>
        <v>n/a</v>
      </c>
      <c r="AO224" s="51" t="str">
        <f aca="false">Y224</f>
        <v>n/a</v>
      </c>
      <c r="AP224" s="51" t="str">
        <f aca="false">IF(AL224="ARRAY", "CHECK MAX ELEMENTS", "n/a")</f>
        <v>n/a</v>
      </c>
    </row>
    <row r="225" customFormat="false" ht="14.25" hidden="false" customHeight="false" outlineLevel="0" collapsed="false">
      <c r="A225" s="61" t="s">
        <v>49</v>
      </c>
      <c r="B225" s="61" t="s">
        <v>374</v>
      </c>
      <c r="C225" s="61" t="s">
        <v>726</v>
      </c>
      <c r="D225" s="61" t="s">
        <v>727</v>
      </c>
      <c r="E225" s="61" t="s">
        <v>728</v>
      </c>
      <c r="F225" s="60" t="str">
        <f aca="false">IF(OR(ISERROR(VLOOKUP($C225,'DMW | F&amp;L Fields'!$L:$M, 1, FALSE())),IFERROR(INDEX('DMW | F&amp;L Fields'!$C:$C,MATCH($C225,'DMW | F&amp;L Fields'!$L:$L, 0)), "Y") ="Y"),"No", "Yes")</f>
        <v>Yes</v>
      </c>
      <c r="G225" s="61" t="str">
        <f aca="false">IFERROR(VLOOKUP($C225,'DMW | F&amp;L Fields'!$L:$M, 2, FALSE()),"(not found)")</f>
        <v>CCTUC-2657 : The Pricing 'Product' being used for pricing comparison.</v>
      </c>
      <c r="H225" s="60" t="str">
        <f aca="false">IF(J225="Id", "Primary", IF(LEFT(J225, 9) ="reference", "Foreign", "n/a"))</f>
        <v>n/a</v>
      </c>
      <c r="I225" s="74" t="s">
        <v>97</v>
      </c>
      <c r="J225" s="61" t="s">
        <v>119</v>
      </c>
      <c r="K225" s="60" t="n">
        <v>255</v>
      </c>
      <c r="L225" s="60" t="n">
        <v>0</v>
      </c>
      <c r="M225" s="60" t="n">
        <v>0</v>
      </c>
      <c r="N225" s="60" t="str">
        <f aca="false">_xlfn.CONCAT(J225,"|",K225,"|",L225,"|",M225)</f>
        <v>picklist|255|0|0</v>
      </c>
      <c r="O225" s="0" t="str">
        <f aca="false">IFERROR(VLOOKUP('nCino | Field Mappings'!$A225,'nCino | Object Info'!$A:$H,5,FALSE()),"(not found)")</f>
        <v>rskcsp_ds_facility</v>
      </c>
      <c r="P225" s="0" t="str">
        <f aca="false">D225</f>
        <v>CCS_Pricing_Product__c</v>
      </c>
      <c r="Q225" s="51" t="n">
        <f aca="false">IFERROR(VLOOKUP($N225,'nCino | BigQuery Type Lookup'!$A:$F,2,FALSE()),"(not found)")</f>
        <v>255</v>
      </c>
      <c r="R225" s="0" t="str">
        <f aca="false">IFERROR(VLOOKUP('nCino | Field Mappings'!$A225,'nCino | Object Info'!$A:$H,6,FALSE()),"(not found)")</f>
        <v>rskcsp_ds_facility_staging</v>
      </c>
      <c r="S225" s="0" t="str">
        <f aca="false">D225</f>
        <v>CCS_Pricing_Product__c</v>
      </c>
      <c r="T225" s="51" t="str">
        <f aca="false">H225</f>
        <v>n/a</v>
      </c>
      <c r="U225" s="51" t="str">
        <f aca="false">IF($T225="Primary", "yes", "no")</f>
        <v>no</v>
      </c>
      <c r="V225" s="60" t="str">
        <f aca="false">IFERROR(VLOOKUP($N225,'nCino | BigQuery Type Lookup'!$A:$F,3,FALSE()),"(not found)")</f>
        <v>STRING</v>
      </c>
      <c r="W225" s="51" t="n">
        <f aca="false">IFERROR(VLOOKUP($N225,'nCino | BigQuery Type Lookup'!$A:$F,4,FALSE()),"(not found)")</f>
        <v>255</v>
      </c>
      <c r="X225" s="51" t="str">
        <f aca="false">IFERROR(VLOOKUP($N225,'nCino | BigQuery Type Lookup'!$A:$F,5,FALSE()),"(not found)")</f>
        <v>n/a</v>
      </c>
      <c r="Y225" s="51" t="str">
        <f aca="false">IFERROR(VLOOKUP($N225,'nCino | BigQuery Type Lookup'!$A:$F,6,FALSE()),"(not found)")</f>
        <v>n/a</v>
      </c>
      <c r="Z225" s="0" t="str">
        <f aca="false">IFERROR(VLOOKUP('nCino | Field Mappings'!$A225,'nCino | Object Info'!$A:$H,7,FALSE()),"(not found)")</f>
        <v>rskcsp_ds_facility_curated</v>
      </c>
      <c r="AA225" s="0" t="str">
        <f aca="false">D225</f>
        <v>CCS_Pricing_Product__c</v>
      </c>
      <c r="AB225" s="51" t="str">
        <f aca="false">H225</f>
        <v>n/a</v>
      </c>
      <c r="AC225" s="51" t="str">
        <f aca="false">I225</f>
        <v>yes</v>
      </c>
      <c r="AD225" s="60" t="str">
        <f aca="false">V225</f>
        <v>STRING</v>
      </c>
      <c r="AE225" s="51" t="n">
        <f aca="false">W225</f>
        <v>255</v>
      </c>
      <c r="AF225" s="51" t="str">
        <f aca="false">X225</f>
        <v>n/a</v>
      </c>
      <c r="AG225" s="51" t="str">
        <f aca="false">Y225</f>
        <v>n/a</v>
      </c>
      <c r="AH225" s="0" t="str">
        <f aca="false">IFERROR(VLOOKUP('nCino | Field Mappings'!$A225,'nCino | Object Info'!$A:$H,8,FALSE()),"(not found)")</f>
        <v>facility</v>
      </c>
      <c r="AI225" s="0" t="str">
        <f aca="false">IF(D225="","",IF(D225="CCS_Step_Frequency__c",SUBSTITUTE(LOWER(D225),"__c",""),_xlfn.IFNA(SUBSTITUTE(SUBSTITUTE(SUBSTITUTE(SUBSTITUTE(D225,"LLC_BI__",""),"CCS_",""),"__c",""),"cm_",""),D225)))</f>
        <v>Pricing_Product</v>
      </c>
      <c r="AJ225" s="51" t="str">
        <f aca="false">H225</f>
        <v>n/a</v>
      </c>
      <c r="AK225" s="51" t="str">
        <f aca="false">AC225</f>
        <v>yes</v>
      </c>
      <c r="AL225" s="60" t="str">
        <f aca="false">V225</f>
        <v>STRING</v>
      </c>
      <c r="AM225" s="51" t="n">
        <f aca="false">W225</f>
        <v>255</v>
      </c>
      <c r="AN225" s="51" t="str">
        <f aca="false">X225</f>
        <v>n/a</v>
      </c>
      <c r="AO225" s="51" t="str">
        <f aca="false">Y225</f>
        <v>n/a</v>
      </c>
      <c r="AP225" s="51" t="str">
        <f aca="false">IF(AL225="ARRAY", "CHECK MAX ELEMENTS", "n/a")</f>
        <v>n/a</v>
      </c>
    </row>
    <row r="226" customFormat="false" ht="14.25" hidden="false" customHeight="false" outlineLevel="0" collapsed="false">
      <c r="A226" s="61" t="s">
        <v>49</v>
      </c>
      <c r="B226" s="61" t="s">
        <v>374</v>
      </c>
      <c r="C226" s="61" t="s">
        <v>729</v>
      </c>
      <c r="D226" s="61" t="s">
        <v>730</v>
      </c>
      <c r="E226" s="61" t="s">
        <v>731</v>
      </c>
      <c r="F226" s="60" t="str">
        <f aca="false">IF(OR(ISERROR(VLOOKUP($C226,'DMW | F&amp;L Fields'!$L:$M, 1, FALSE())),IFERROR(INDEX('DMW | F&amp;L Fields'!$C:$C,MATCH($C226,'DMW | F&amp;L Fields'!$L:$L, 0)), "Y") ="Y"),"No", "Yes")</f>
        <v>Yes</v>
      </c>
      <c r="G226" s="61" t="str">
        <f aca="false">IFERROR(VLOOKUP($C226,'DMW | F&amp;L Fields'!$L:$M, 2, FALSE()),"(not found)")</f>
        <v>Check product is as follows: Product Line: SME, Product Type: Loan, Product: Business Loan; Partially Amortising Loan; Property Development Loan; Pension Loan; Capital Contribution Loan; Trustee Loan; VAT Bridging</v>
      </c>
      <c r="H226" s="60" t="str">
        <f aca="false">IF(J226="Id", "Primary", IF(LEFT(J226, 9) ="reference", "Foreign", "n/a"))</f>
        <v>n/a</v>
      </c>
      <c r="I226" s="74" t="s">
        <v>110</v>
      </c>
      <c r="J226" s="61" t="s">
        <v>164</v>
      </c>
      <c r="K226" s="60" t="n">
        <v>0</v>
      </c>
      <c r="L226" s="60" t="n">
        <v>0</v>
      </c>
      <c r="M226" s="60" t="n">
        <v>0</v>
      </c>
      <c r="N226" s="60" t="str">
        <f aca="false">_xlfn.CONCAT(J226,"|",K226,"|",L226,"|",M226)</f>
        <v>boolean|0|0|0</v>
      </c>
      <c r="O226" s="0" t="str">
        <f aca="false">IFERROR(VLOOKUP('nCino | Field Mappings'!$A226,'nCino | Object Info'!$A:$H,5,FALSE()),"(not found)")</f>
        <v>rskcsp_ds_facility</v>
      </c>
      <c r="P226" s="0" t="str">
        <f aca="false">D226</f>
        <v>CCS_Product_Approval_Rendering__c</v>
      </c>
      <c r="Q226" s="51" t="n">
        <f aca="false">IFERROR(VLOOKUP($N226,'nCino | BigQuery Type Lookup'!$A:$F,2,FALSE()),"(not found)")</f>
        <v>1</v>
      </c>
      <c r="R226" s="0" t="str">
        <f aca="false">IFERROR(VLOOKUP('nCino | Field Mappings'!$A226,'nCino | Object Info'!$A:$H,6,FALSE()),"(not found)")</f>
        <v>rskcsp_ds_facility_staging</v>
      </c>
      <c r="S226" s="0" t="str">
        <f aca="false">D226</f>
        <v>CCS_Product_Approval_Rendering__c</v>
      </c>
      <c r="T226" s="51" t="str">
        <f aca="false">H226</f>
        <v>n/a</v>
      </c>
      <c r="U226" s="51" t="str">
        <f aca="false">IF($T226="Primary", "yes", "no")</f>
        <v>no</v>
      </c>
      <c r="V226" s="60" t="str">
        <f aca="false">IFERROR(VLOOKUP($N226,'nCino | BigQuery Type Lookup'!$A:$F,3,FALSE()),"(not found)")</f>
        <v>BOOL</v>
      </c>
      <c r="W226" s="51" t="str">
        <f aca="false">IFERROR(VLOOKUP($N226,'nCino | BigQuery Type Lookup'!$A:$F,4,FALSE()),"(not found)")</f>
        <v>n/a</v>
      </c>
      <c r="X226" s="51" t="str">
        <f aca="false">IFERROR(VLOOKUP($N226,'nCino | BigQuery Type Lookup'!$A:$F,5,FALSE()),"(not found)")</f>
        <v>n/a</v>
      </c>
      <c r="Y226" s="51" t="str">
        <f aca="false">IFERROR(VLOOKUP($N226,'nCino | BigQuery Type Lookup'!$A:$F,6,FALSE()),"(not found)")</f>
        <v>n/a</v>
      </c>
      <c r="Z226" s="0" t="str">
        <f aca="false">IFERROR(VLOOKUP('nCino | Field Mappings'!$A226,'nCino | Object Info'!$A:$H,7,FALSE()),"(not found)")</f>
        <v>rskcsp_ds_facility_curated</v>
      </c>
      <c r="AA226" s="0" t="str">
        <f aca="false">D226</f>
        <v>CCS_Product_Approval_Rendering__c</v>
      </c>
      <c r="AB226" s="51" t="str">
        <f aca="false">H226</f>
        <v>n/a</v>
      </c>
      <c r="AC226" s="51" t="str">
        <f aca="false">I226</f>
        <v>no</v>
      </c>
      <c r="AD226" s="60" t="str">
        <f aca="false">V226</f>
        <v>BOOL</v>
      </c>
      <c r="AE226" s="51" t="str">
        <f aca="false">W226</f>
        <v>n/a</v>
      </c>
      <c r="AF226" s="51" t="str">
        <f aca="false">X226</f>
        <v>n/a</v>
      </c>
      <c r="AG226" s="51" t="str">
        <f aca="false">Y226</f>
        <v>n/a</v>
      </c>
      <c r="AH226" s="0" t="str">
        <f aca="false">IFERROR(VLOOKUP('nCino | Field Mappings'!$A226,'nCino | Object Info'!$A:$H,8,FALSE()),"(not found)")</f>
        <v>facility</v>
      </c>
      <c r="AI226" s="0" t="str">
        <f aca="false">IF(D226="","",IF(D226="CCS_Step_Frequency__c",SUBSTITUTE(LOWER(D226),"__c",""),_xlfn.IFNA(SUBSTITUTE(SUBSTITUTE(SUBSTITUTE(SUBSTITUTE(D226,"LLC_BI__",""),"CCS_",""),"__c",""),"cm_",""),D226)))</f>
        <v>Product_Approval_Rendering</v>
      </c>
      <c r="AJ226" s="51" t="str">
        <f aca="false">H226</f>
        <v>n/a</v>
      </c>
      <c r="AK226" s="51" t="str">
        <f aca="false">AC226</f>
        <v>no</v>
      </c>
      <c r="AL226" s="60" t="str">
        <f aca="false">V226</f>
        <v>BOOL</v>
      </c>
      <c r="AM226" s="51" t="str">
        <f aca="false">W226</f>
        <v>n/a</v>
      </c>
      <c r="AN226" s="51" t="str">
        <f aca="false">X226</f>
        <v>n/a</v>
      </c>
      <c r="AO226" s="51" t="str">
        <f aca="false">Y226</f>
        <v>n/a</v>
      </c>
      <c r="AP226" s="51" t="str">
        <f aca="false">IF(AL226="ARRAY", "CHECK MAX ELEMENTS", "n/a")</f>
        <v>n/a</v>
      </c>
    </row>
    <row r="227" customFormat="false" ht="14.25" hidden="false" customHeight="false" outlineLevel="0" collapsed="false">
      <c r="A227" s="61" t="s">
        <v>49</v>
      </c>
      <c r="B227" s="61" t="s">
        <v>374</v>
      </c>
      <c r="C227" s="61" t="s">
        <v>732</v>
      </c>
      <c r="D227" s="61" t="s">
        <v>733</v>
      </c>
      <c r="E227" s="61" t="s">
        <v>734</v>
      </c>
      <c r="F227" s="60" t="str">
        <f aca="false">IF(OR(ISERROR(VLOOKUP($C227,'DMW | F&amp;L Fields'!$L:$M, 1, FALSE())),IFERROR(INDEX('DMW | F&amp;L Fields'!$C:$C,MATCH($C227,'DMW | F&amp;L Fields'!$L:$L, 0)), "Y") ="Y"),"No", "Yes")</f>
        <v>Yes</v>
      </c>
      <c r="G227" s="61" t="str">
        <f aca="false">IFERROR(VLOOKUP($C227,'DMW | F&amp;L Fields'!$L:$M, 2, FALSE()),"(not found)")</f>
        <v>Rationale for product choice.</v>
      </c>
      <c r="H227" s="60" t="str">
        <f aca="false">IF(J227="Id", "Primary", IF(LEFT(J227, 9) ="reference", "Foreign", "n/a"))</f>
        <v>n/a</v>
      </c>
      <c r="I227" s="74" t="s">
        <v>97</v>
      </c>
      <c r="J227" s="61" t="s">
        <v>335</v>
      </c>
      <c r="K227" s="60" t="n">
        <v>120000</v>
      </c>
      <c r="L227" s="60" t="n">
        <v>0</v>
      </c>
      <c r="M227" s="60" t="n">
        <v>0</v>
      </c>
      <c r="N227" s="60" t="str">
        <f aca="false">_xlfn.CONCAT(J227,"|",K227,"|",L227,"|",M227)</f>
        <v>textarea|120000|0|0</v>
      </c>
      <c r="O227" s="0" t="str">
        <f aca="false">IFERROR(VLOOKUP('nCino | Field Mappings'!$A227,'nCino | Object Info'!$A:$H,5,FALSE()),"(not found)")</f>
        <v>rskcsp_ds_facility</v>
      </c>
      <c r="P227" s="0" t="str">
        <f aca="false">D227</f>
        <v>CCS_Product_Rationale__c</v>
      </c>
      <c r="Q227" s="51" t="n">
        <f aca="false">IFERROR(VLOOKUP($N227,'nCino | BigQuery Type Lookup'!$A:$F,2,FALSE()),"(not found)")</f>
        <v>120000</v>
      </c>
      <c r="R227" s="0" t="str">
        <f aca="false">IFERROR(VLOOKUP('nCino | Field Mappings'!$A227,'nCino | Object Info'!$A:$H,6,FALSE()),"(not found)")</f>
        <v>rskcsp_ds_facility_staging</v>
      </c>
      <c r="S227" s="0" t="str">
        <f aca="false">D227</f>
        <v>CCS_Product_Rationale__c</v>
      </c>
      <c r="T227" s="51" t="str">
        <f aca="false">H227</f>
        <v>n/a</v>
      </c>
      <c r="U227" s="51" t="str">
        <f aca="false">IF($T227="Primary", "yes", "no")</f>
        <v>no</v>
      </c>
      <c r="V227" s="60" t="str">
        <f aca="false">IFERROR(VLOOKUP($N227,'nCino | BigQuery Type Lookup'!$A:$F,3,FALSE()),"(not found)")</f>
        <v>STRING</v>
      </c>
      <c r="W227" s="51" t="n">
        <f aca="false">IFERROR(VLOOKUP($N227,'nCino | BigQuery Type Lookup'!$A:$F,4,FALSE()),"(not found)")</f>
        <v>120000</v>
      </c>
      <c r="X227" s="51" t="str">
        <f aca="false">IFERROR(VLOOKUP($N227,'nCino | BigQuery Type Lookup'!$A:$F,5,FALSE()),"(not found)")</f>
        <v>n/a</v>
      </c>
      <c r="Y227" s="51" t="str">
        <f aca="false">IFERROR(VLOOKUP($N227,'nCino | BigQuery Type Lookup'!$A:$F,6,FALSE()),"(not found)")</f>
        <v>n/a</v>
      </c>
      <c r="Z227" s="0" t="str">
        <f aca="false">IFERROR(VLOOKUP('nCino | Field Mappings'!$A227,'nCino | Object Info'!$A:$H,7,FALSE()),"(not found)")</f>
        <v>rskcsp_ds_facility_curated</v>
      </c>
      <c r="AA227" s="0" t="str">
        <f aca="false">D227</f>
        <v>CCS_Product_Rationale__c</v>
      </c>
      <c r="AB227" s="51" t="str">
        <f aca="false">H227</f>
        <v>n/a</v>
      </c>
      <c r="AC227" s="51" t="str">
        <f aca="false">I227</f>
        <v>yes</v>
      </c>
      <c r="AD227" s="60" t="str">
        <f aca="false">V227</f>
        <v>STRING</v>
      </c>
      <c r="AE227" s="51" t="n">
        <f aca="false">W227</f>
        <v>120000</v>
      </c>
      <c r="AF227" s="51" t="str">
        <f aca="false">X227</f>
        <v>n/a</v>
      </c>
      <c r="AG227" s="51" t="str">
        <f aca="false">Y227</f>
        <v>n/a</v>
      </c>
      <c r="AH227" s="0" t="str">
        <f aca="false">IFERROR(VLOOKUP('nCino | Field Mappings'!$A227,'nCino | Object Info'!$A:$H,8,FALSE()),"(not found)")</f>
        <v>facility</v>
      </c>
      <c r="AI227" s="0" t="str">
        <f aca="false">IF(D227="","",IF(D227="CCS_Step_Frequency__c",SUBSTITUTE(LOWER(D227),"__c",""),_xlfn.IFNA(SUBSTITUTE(SUBSTITUTE(SUBSTITUTE(SUBSTITUTE(D227,"LLC_BI__",""),"CCS_",""),"__c",""),"cm_",""),D227)))</f>
        <v>Product_Rationale</v>
      </c>
      <c r="AJ227" s="51" t="str">
        <f aca="false">H227</f>
        <v>n/a</v>
      </c>
      <c r="AK227" s="51" t="str">
        <f aca="false">AC227</f>
        <v>yes</v>
      </c>
      <c r="AL227" s="60" t="str">
        <f aca="false">V227</f>
        <v>STRING</v>
      </c>
      <c r="AM227" s="51" t="n">
        <f aca="false">W227</f>
        <v>120000</v>
      </c>
      <c r="AN227" s="51" t="str">
        <f aca="false">X227</f>
        <v>n/a</v>
      </c>
      <c r="AO227" s="51" t="str">
        <f aca="false">Y227</f>
        <v>n/a</v>
      </c>
      <c r="AP227" s="51" t="str">
        <f aca="false">IF(AL227="ARRAY", "CHECK MAX ELEMENTS", "n/a")</f>
        <v>n/a</v>
      </c>
    </row>
    <row r="228" customFormat="false" ht="14.25" hidden="false" customHeight="false" outlineLevel="0" collapsed="false">
      <c r="A228" s="61" t="s">
        <v>49</v>
      </c>
      <c r="B228" s="61" t="s">
        <v>374</v>
      </c>
      <c r="C228" s="61" t="s">
        <v>735</v>
      </c>
      <c r="D228" s="61" t="s">
        <v>736</v>
      </c>
      <c r="E228" s="61" t="s">
        <v>737</v>
      </c>
      <c r="F228" s="60" t="str">
        <f aca="false">IF(OR(ISERROR(VLOOKUP($C228,'DMW | F&amp;L Fields'!$L:$M, 1, FALSE())),IFERROR(INDEX('DMW | F&amp;L Fields'!$C:$C,MATCH($C228,'DMW | F&amp;L Fields'!$L:$L, 0)), "Y") ="Y"),"No", "Yes")</f>
        <v>Yes</v>
      </c>
      <c r="G228" s="61" t="str">
        <f aca="false">IFERROR(VLOOKUP($C228,'DMW | F&amp;L Fields'!$L:$M, 2, FALSE()),"(not found)")</f>
        <v>The Proposed Margin for an Overdraft after a proposed decrease.</v>
      </c>
      <c r="H228" s="60" t="str">
        <f aca="false">IF(J228="Id", "Primary", IF(LEFT(J228, 9) ="reference", "Foreign", "n/a"))</f>
        <v>n/a</v>
      </c>
      <c r="I228" s="74" t="s">
        <v>97</v>
      </c>
      <c r="J228" s="61" t="s">
        <v>342</v>
      </c>
      <c r="K228" s="60" t="n">
        <v>0</v>
      </c>
      <c r="L228" s="60" t="n">
        <v>18</v>
      </c>
      <c r="M228" s="60" t="n">
        <v>2</v>
      </c>
      <c r="N228" s="60" t="str">
        <f aca="false">_xlfn.CONCAT(J228,"|",K228,"|",L228,"|",M228)</f>
        <v>percent|0|18|2</v>
      </c>
      <c r="O228" s="0" t="str">
        <f aca="false">IFERROR(VLOOKUP('nCino | Field Mappings'!$A228,'nCino | Object Info'!$A:$H,5,FALSE()),"(not found)")</f>
        <v>rskcsp_ds_facility</v>
      </c>
      <c r="P228" s="0" t="str">
        <f aca="false">D228</f>
        <v>CCS_Proposed_Exception_Pricing_Margin__c</v>
      </c>
      <c r="Q228" s="51" t="n">
        <f aca="false">IFERROR(VLOOKUP($N228,'nCino | BigQuery Type Lookup'!$A:$F,2,FALSE()),"(not found)")</f>
        <v>21</v>
      </c>
      <c r="R228" s="0" t="str">
        <f aca="false">IFERROR(VLOOKUP('nCino | Field Mappings'!$A228,'nCino | Object Info'!$A:$H,6,FALSE()),"(not found)")</f>
        <v>rskcsp_ds_facility_staging</v>
      </c>
      <c r="S228" s="0" t="str">
        <f aca="false">D228</f>
        <v>CCS_Proposed_Exception_Pricing_Margin__c</v>
      </c>
      <c r="T228" s="51" t="str">
        <f aca="false">H228</f>
        <v>n/a</v>
      </c>
      <c r="U228" s="51" t="str">
        <f aca="false">IF($T228="Primary", "yes", "no")</f>
        <v>no</v>
      </c>
      <c r="V228" s="60" t="str">
        <f aca="false">IFERROR(VLOOKUP($N228,'nCino | BigQuery Type Lookup'!$A:$F,3,FALSE()),"(not found)")</f>
        <v>NUMERIC</v>
      </c>
      <c r="W228" s="51" t="str">
        <f aca="false">IFERROR(VLOOKUP($N228,'nCino | BigQuery Type Lookup'!$A:$F,4,FALSE()),"(not found)")</f>
        <v>n/a</v>
      </c>
      <c r="X228" s="51" t="n">
        <f aca="false">IFERROR(VLOOKUP($N228,'nCino | BigQuery Type Lookup'!$A:$F,5,FALSE()),"(not found)")</f>
        <v>18</v>
      </c>
      <c r="Y228" s="51" t="n">
        <f aca="false">IFERROR(VLOOKUP($N228,'nCino | BigQuery Type Lookup'!$A:$F,6,FALSE()),"(not found)")</f>
        <v>2</v>
      </c>
      <c r="Z228" s="0" t="str">
        <f aca="false">IFERROR(VLOOKUP('nCino | Field Mappings'!$A228,'nCino | Object Info'!$A:$H,7,FALSE()),"(not found)")</f>
        <v>rskcsp_ds_facility_curated</v>
      </c>
      <c r="AA228" s="0" t="str">
        <f aca="false">D228</f>
        <v>CCS_Proposed_Exception_Pricing_Margin__c</v>
      </c>
      <c r="AB228" s="51" t="str">
        <f aca="false">H228</f>
        <v>n/a</v>
      </c>
      <c r="AC228" s="51" t="str">
        <f aca="false">I228</f>
        <v>yes</v>
      </c>
      <c r="AD228" s="60" t="str">
        <f aca="false">V228</f>
        <v>NUMERIC</v>
      </c>
      <c r="AE228" s="51" t="str">
        <f aca="false">W228</f>
        <v>n/a</v>
      </c>
      <c r="AF228" s="51" t="n">
        <f aca="false">X228</f>
        <v>18</v>
      </c>
      <c r="AG228" s="51" t="n">
        <f aca="false">Y228</f>
        <v>2</v>
      </c>
      <c r="AH228" s="0" t="str">
        <f aca="false">IFERROR(VLOOKUP('nCino | Field Mappings'!$A228,'nCino | Object Info'!$A:$H,8,FALSE()),"(not found)")</f>
        <v>facility</v>
      </c>
      <c r="AI228" s="0" t="str">
        <f aca="false">IF(D228="","",IF(D228="CCS_Step_Frequency__c",SUBSTITUTE(LOWER(D228),"__c",""),_xlfn.IFNA(SUBSTITUTE(SUBSTITUTE(SUBSTITUTE(SUBSTITUTE(D228,"LLC_BI__",""),"CCS_",""),"__c",""),"cm_",""),D228)))</f>
        <v>Proposed_Exception_Pricing_Margin</v>
      </c>
      <c r="AJ228" s="51" t="str">
        <f aca="false">H228</f>
        <v>n/a</v>
      </c>
      <c r="AK228" s="51" t="str">
        <f aca="false">AC228</f>
        <v>yes</v>
      </c>
      <c r="AL228" s="60" t="str">
        <f aca="false">V228</f>
        <v>NUMERIC</v>
      </c>
      <c r="AM228" s="51" t="str">
        <f aca="false">W228</f>
        <v>n/a</v>
      </c>
      <c r="AN228" s="51" t="n">
        <f aca="false">X228</f>
        <v>18</v>
      </c>
      <c r="AO228" s="51" t="n">
        <f aca="false">Y228</f>
        <v>2</v>
      </c>
      <c r="AP228" s="51" t="str">
        <f aca="false">IF(AL228="ARRAY", "CHECK MAX ELEMENTS", "n/a")</f>
        <v>n/a</v>
      </c>
    </row>
    <row r="229" customFormat="false" ht="14.25" hidden="false" customHeight="false" outlineLevel="0" collapsed="false">
      <c r="A229" s="61" t="s">
        <v>49</v>
      </c>
      <c r="B229" s="61" t="s">
        <v>374</v>
      </c>
      <c r="C229" s="61" t="s">
        <v>738</v>
      </c>
      <c r="D229" s="61" t="s">
        <v>739</v>
      </c>
      <c r="E229" s="61" t="s">
        <v>737</v>
      </c>
      <c r="F229" s="60" t="str">
        <f aca="false">IF(OR(ISERROR(VLOOKUP($C229,'DMW | F&amp;L Fields'!$L:$M, 1, FALSE())),IFERROR(INDEX('DMW | F&amp;L Fields'!$C:$C,MATCH($C229,'DMW | F&amp;L Fields'!$L:$L, 0)), "Y") ="Y"),"No", "Yes")</f>
        <v>No</v>
      </c>
      <c r="G229" s="61" t="str">
        <f aca="false">IFERROR(VLOOKUP($C229,'DMW | F&amp;L Fields'!$L:$M, 2, FALSE()),"(not found)")</f>
        <v>The Proposed Margin for an Overdraft after a proposed decrease</v>
      </c>
      <c r="H229" s="60" t="str">
        <f aca="false">IF(J229="Id", "Primary", IF(LEFT(J229, 9) ="reference", "Foreign", "n/a"))</f>
        <v>n/a</v>
      </c>
      <c r="I229" s="74" t="s">
        <v>97</v>
      </c>
      <c r="J229" s="61" t="s">
        <v>342</v>
      </c>
      <c r="K229" s="60" t="n">
        <v>0</v>
      </c>
      <c r="L229" s="60" t="n">
        <v>18</v>
      </c>
      <c r="M229" s="60" t="n">
        <v>2</v>
      </c>
      <c r="N229" s="60" t="str">
        <f aca="false">_xlfn.CONCAT(J229,"|",K229,"|",L229,"|",M229)</f>
        <v>percent|0|18|2</v>
      </c>
      <c r="O229" s="0" t="str">
        <f aca="false">IFERROR(VLOOKUP('nCino | Field Mappings'!$A229,'nCino | Object Info'!$A:$H,5,FALSE()),"(not found)")</f>
        <v>rskcsp_ds_facility</v>
      </c>
      <c r="P229" s="0" t="str">
        <f aca="false">D229</f>
        <v>CCS_Proposed_Exception_Pricing_Margin_de__c</v>
      </c>
      <c r="Q229" s="51" t="n">
        <f aca="false">IFERROR(VLOOKUP($N229,'nCino | BigQuery Type Lookup'!$A:$F,2,FALSE()),"(not found)")</f>
        <v>21</v>
      </c>
    </row>
    <row r="230" customFormat="false" ht="14.25" hidden="false" customHeight="false" outlineLevel="0" collapsed="false">
      <c r="A230" s="61" t="s">
        <v>49</v>
      </c>
      <c r="B230" s="61" t="s">
        <v>374</v>
      </c>
      <c r="C230" s="61" t="s">
        <v>740</v>
      </c>
      <c r="D230" s="61" t="s">
        <v>741</v>
      </c>
      <c r="E230" s="61" t="s">
        <v>742</v>
      </c>
      <c r="F230" s="60" t="str">
        <f aca="false">IF(OR(ISERROR(VLOOKUP($C230,'DMW | F&amp;L Fields'!$L:$M, 1, FALSE())),IFERROR(INDEX('DMW | F&amp;L Fields'!$C:$C,MATCH($C230,'DMW | F&amp;L Fields'!$L:$L, 0)), "Y") ="Y"),"No", "Yes")</f>
        <v>Yes</v>
      </c>
      <c r="G230" s="61" t="str">
        <f aca="false">IFERROR(VLOOKUP($C230,'DMW | F&amp;L Fields'!$L:$M, 2, FALSE()),"(not found)")</f>
        <v>CCTUC-3077 || The Proposed Margin for an Overdraft.</v>
      </c>
      <c r="H230" s="60" t="str">
        <f aca="false">IF(J230="Id", "Primary", IF(LEFT(J230, 9) ="reference", "Foreign", "n/a"))</f>
        <v>n/a</v>
      </c>
      <c r="I230" s="74" t="s">
        <v>97</v>
      </c>
      <c r="J230" s="61" t="s">
        <v>342</v>
      </c>
      <c r="K230" s="60" t="n">
        <v>0</v>
      </c>
      <c r="L230" s="60" t="n">
        <v>18</v>
      </c>
      <c r="M230" s="60" t="n">
        <v>2</v>
      </c>
      <c r="N230" s="60" t="str">
        <f aca="false">_xlfn.CONCAT(J230,"|",K230,"|",L230,"|",M230)</f>
        <v>percent|0|18|2</v>
      </c>
      <c r="O230" s="0" t="str">
        <f aca="false">IFERROR(VLOOKUP('nCino | Field Mappings'!$A230,'nCino | Object Info'!$A:$H,5,FALSE()),"(not found)")</f>
        <v>rskcsp_ds_facility</v>
      </c>
      <c r="P230" s="0" t="str">
        <f aca="false">D230</f>
        <v>CCS_Proposed_Margin__c</v>
      </c>
      <c r="Q230" s="51" t="n">
        <f aca="false">IFERROR(VLOOKUP($N230,'nCino | BigQuery Type Lookup'!$A:$F,2,FALSE()),"(not found)")</f>
        <v>21</v>
      </c>
      <c r="R230" s="0" t="str">
        <f aca="false">IFERROR(VLOOKUP('nCino | Field Mappings'!$A230,'nCino | Object Info'!$A:$H,6,FALSE()),"(not found)")</f>
        <v>rskcsp_ds_facility_staging</v>
      </c>
      <c r="S230" s="0" t="str">
        <f aca="false">D230</f>
        <v>CCS_Proposed_Margin__c</v>
      </c>
      <c r="T230" s="51" t="str">
        <f aca="false">H230</f>
        <v>n/a</v>
      </c>
      <c r="U230" s="51" t="str">
        <f aca="false">IF($T230="Primary", "yes", "no")</f>
        <v>no</v>
      </c>
      <c r="V230" s="60" t="str">
        <f aca="false">IFERROR(VLOOKUP($N230,'nCino | BigQuery Type Lookup'!$A:$F,3,FALSE()),"(not found)")</f>
        <v>NUMERIC</v>
      </c>
      <c r="W230" s="51" t="str">
        <f aca="false">IFERROR(VLOOKUP($N230,'nCino | BigQuery Type Lookup'!$A:$F,4,FALSE()),"(not found)")</f>
        <v>n/a</v>
      </c>
      <c r="X230" s="51" t="n">
        <f aca="false">IFERROR(VLOOKUP($N230,'nCino | BigQuery Type Lookup'!$A:$F,5,FALSE()),"(not found)")</f>
        <v>18</v>
      </c>
      <c r="Y230" s="51" t="n">
        <f aca="false">IFERROR(VLOOKUP($N230,'nCino | BigQuery Type Lookup'!$A:$F,6,FALSE()),"(not found)")</f>
        <v>2</v>
      </c>
      <c r="Z230" s="0" t="str">
        <f aca="false">IFERROR(VLOOKUP('nCino | Field Mappings'!$A230,'nCino | Object Info'!$A:$H,7,FALSE()),"(not found)")</f>
        <v>rskcsp_ds_facility_curated</v>
      </c>
      <c r="AA230" s="0" t="str">
        <f aca="false">D230</f>
        <v>CCS_Proposed_Margin__c</v>
      </c>
      <c r="AB230" s="51" t="str">
        <f aca="false">H230</f>
        <v>n/a</v>
      </c>
      <c r="AC230" s="51" t="str">
        <f aca="false">I230</f>
        <v>yes</v>
      </c>
      <c r="AD230" s="60" t="str">
        <f aca="false">V230</f>
        <v>NUMERIC</v>
      </c>
      <c r="AE230" s="51" t="str">
        <f aca="false">W230</f>
        <v>n/a</v>
      </c>
      <c r="AF230" s="51" t="n">
        <f aca="false">X230</f>
        <v>18</v>
      </c>
      <c r="AG230" s="51" t="n">
        <f aca="false">Y230</f>
        <v>2</v>
      </c>
      <c r="AH230" s="0" t="str">
        <f aca="false">IFERROR(VLOOKUP('nCino | Field Mappings'!$A230,'nCino | Object Info'!$A:$H,8,FALSE()),"(not found)")</f>
        <v>facility</v>
      </c>
      <c r="AI230" s="0" t="str">
        <f aca="false">IF(D230="","",IF(D230="CCS_Step_Frequency__c",SUBSTITUTE(LOWER(D230),"__c",""),_xlfn.IFNA(SUBSTITUTE(SUBSTITUTE(SUBSTITUTE(SUBSTITUTE(D230,"LLC_BI__",""),"CCS_",""),"__c",""),"cm_",""),D230)))</f>
        <v>Proposed_Margin</v>
      </c>
      <c r="AJ230" s="51" t="str">
        <f aca="false">H230</f>
        <v>n/a</v>
      </c>
      <c r="AK230" s="51" t="str">
        <f aca="false">AC230</f>
        <v>yes</v>
      </c>
      <c r="AL230" s="60" t="str">
        <f aca="false">V230</f>
        <v>NUMERIC</v>
      </c>
      <c r="AM230" s="51" t="str">
        <f aca="false">W230</f>
        <v>n/a</v>
      </c>
      <c r="AN230" s="51" t="n">
        <f aca="false">X230</f>
        <v>18</v>
      </c>
      <c r="AO230" s="51" t="n">
        <f aca="false">Y230</f>
        <v>2</v>
      </c>
      <c r="AP230" s="51" t="str">
        <f aca="false">IF(AL230="ARRAY", "CHECK MAX ELEMENTS", "n/a")</f>
        <v>n/a</v>
      </c>
    </row>
    <row r="231" customFormat="false" ht="14.25" hidden="false" customHeight="false" outlineLevel="0" collapsed="false">
      <c r="A231" s="61" t="s">
        <v>49</v>
      </c>
      <c r="B231" s="61" t="s">
        <v>374</v>
      </c>
      <c r="C231" s="61" t="s">
        <v>743</v>
      </c>
      <c r="D231" s="61" t="s">
        <v>744</v>
      </c>
      <c r="E231" s="61" t="s">
        <v>200</v>
      </c>
      <c r="F231" s="60" t="str">
        <f aca="false">IF(OR(ISERROR(VLOOKUP($C231,'DMW | F&amp;L Fields'!$L:$M, 1, FALSE())),IFERROR(INDEX('DMW | F&amp;L Fields'!$C:$C,MATCH($C231,'DMW | F&amp;L Fields'!$L:$L, 0)), "Y") ="Y"),"No", "Yes")</f>
        <v>No</v>
      </c>
      <c r="G231" s="61" t="str">
        <f aca="false">IFERROR(VLOOKUP($C231,'DMW | F&amp;L Fields'!$L:$M, 2, FALSE()),"(not found)")</f>
        <v>Manually Input proposed Limit</v>
      </c>
      <c r="H231" s="60" t="str">
        <f aca="false">IF(J231="Id", "Primary", IF(LEFT(J231, 9) ="reference", "Foreign", "n/a"))</f>
        <v>n/a</v>
      </c>
      <c r="I231" s="74" t="s">
        <v>97</v>
      </c>
      <c r="J231" s="61" t="s">
        <v>128</v>
      </c>
      <c r="K231" s="60" t="n">
        <v>0</v>
      </c>
      <c r="L231" s="60" t="n">
        <v>18</v>
      </c>
      <c r="M231" s="60" t="n">
        <v>2</v>
      </c>
      <c r="N231" s="60" t="str">
        <f aca="false">_xlfn.CONCAT(J231,"|",K231,"|",L231,"|",M231)</f>
        <v>currency|0|18|2</v>
      </c>
      <c r="O231" s="0" t="str">
        <f aca="false">IFERROR(VLOOKUP('nCino | Field Mappings'!$A231,'nCino | Object Info'!$A:$H,5,FALSE()),"(not found)")</f>
        <v>rskcsp_ds_facility</v>
      </c>
      <c r="P231" s="0" t="str">
        <f aca="false">D231</f>
        <v>CCS_ProposedLimit__c</v>
      </c>
      <c r="Q231" s="51" t="n">
        <f aca="false">IFERROR(VLOOKUP($N231,'nCino | BigQuery Type Lookup'!$A:$F,2,FALSE()),"(not found)")</f>
        <v>21</v>
      </c>
    </row>
    <row r="232" customFormat="false" ht="14.25" hidden="false" customHeight="false" outlineLevel="0" collapsed="false">
      <c r="A232" s="61" t="s">
        <v>49</v>
      </c>
      <c r="B232" s="61" t="s">
        <v>374</v>
      </c>
      <c r="C232" s="61" t="s">
        <v>745</v>
      </c>
      <c r="D232" s="61" t="s">
        <v>746</v>
      </c>
      <c r="E232" s="61" t="s">
        <v>747</v>
      </c>
      <c r="F232" s="60" t="str">
        <f aca="false">IF(OR(ISERROR(VLOOKUP($C232,'DMW | F&amp;L Fields'!$L:$M, 1, FALSE())),IFERROR(INDEX('DMW | F&amp;L Fields'!$C:$C,MATCH($C232,'DMW | F&amp;L Fields'!$L:$L, 0)), "Y") ="Y"),"No", "Yes")</f>
        <v>Yes</v>
      </c>
      <c r="G232" s="61" t="str">
        <f aca="false">IFERROR(VLOOKUP($C232,'DMW | F&amp;L Fields'!$L:$M, 2, FALSE()),"(not found)")</f>
        <v>Indicates whether the user would like to provide a comparative quote with a variable rate loan over the full term of the loan.</v>
      </c>
      <c r="H232" s="60" t="str">
        <f aca="false">IF(J232="Id", "Primary", IF(LEFT(J232, 9) ="reference", "Foreign", "n/a"))</f>
        <v>n/a</v>
      </c>
      <c r="I232" s="74" t="s">
        <v>97</v>
      </c>
      <c r="J232" s="61" t="s">
        <v>119</v>
      </c>
      <c r="K232" s="60" t="n">
        <v>255</v>
      </c>
      <c r="L232" s="60" t="n">
        <v>0</v>
      </c>
      <c r="M232" s="60" t="n">
        <v>0</v>
      </c>
      <c r="N232" s="60" t="str">
        <f aca="false">_xlfn.CONCAT(J232,"|",K232,"|",L232,"|",M232)</f>
        <v>picklist|255|0|0</v>
      </c>
      <c r="O232" s="0" t="str">
        <f aca="false">IFERROR(VLOOKUP('nCino | Field Mappings'!$A232,'nCino | Object Info'!$A:$H,5,FALSE()),"(not found)")</f>
        <v>rskcsp_ds_facility</v>
      </c>
      <c r="P232" s="0" t="str">
        <f aca="false">D232</f>
        <v>CCS_Provide_Comparative_quote__c</v>
      </c>
      <c r="Q232" s="51" t="n">
        <f aca="false">IFERROR(VLOOKUP($N232,'nCino | BigQuery Type Lookup'!$A:$F,2,FALSE()),"(not found)")</f>
        <v>255</v>
      </c>
      <c r="R232" s="0" t="str">
        <f aca="false">IFERROR(VLOOKUP('nCino | Field Mappings'!$A232,'nCino | Object Info'!$A:$H,6,FALSE()),"(not found)")</f>
        <v>rskcsp_ds_facility_staging</v>
      </c>
      <c r="S232" s="0" t="str">
        <f aca="false">D232</f>
        <v>CCS_Provide_Comparative_quote__c</v>
      </c>
      <c r="T232" s="51" t="str">
        <f aca="false">H232</f>
        <v>n/a</v>
      </c>
      <c r="U232" s="51" t="str">
        <f aca="false">IF($T232="Primary", "yes", "no")</f>
        <v>no</v>
      </c>
      <c r="V232" s="60" t="str">
        <f aca="false">IFERROR(VLOOKUP($N232,'nCino | BigQuery Type Lookup'!$A:$F,3,FALSE()),"(not found)")</f>
        <v>STRING</v>
      </c>
      <c r="W232" s="51" t="n">
        <f aca="false">IFERROR(VLOOKUP($N232,'nCino | BigQuery Type Lookup'!$A:$F,4,FALSE()),"(not found)")</f>
        <v>255</v>
      </c>
      <c r="X232" s="51" t="str">
        <f aca="false">IFERROR(VLOOKUP($N232,'nCino | BigQuery Type Lookup'!$A:$F,5,FALSE()),"(not found)")</f>
        <v>n/a</v>
      </c>
      <c r="Y232" s="51" t="str">
        <f aca="false">IFERROR(VLOOKUP($N232,'nCino | BigQuery Type Lookup'!$A:$F,6,FALSE()),"(not found)")</f>
        <v>n/a</v>
      </c>
      <c r="Z232" s="0" t="str">
        <f aca="false">IFERROR(VLOOKUP('nCino | Field Mappings'!$A232,'nCino | Object Info'!$A:$H,7,FALSE()),"(not found)")</f>
        <v>rskcsp_ds_facility_curated</v>
      </c>
      <c r="AA232" s="0" t="str">
        <f aca="false">D232</f>
        <v>CCS_Provide_Comparative_quote__c</v>
      </c>
      <c r="AB232" s="51" t="str">
        <f aca="false">H232</f>
        <v>n/a</v>
      </c>
      <c r="AC232" s="51" t="str">
        <f aca="false">I232</f>
        <v>yes</v>
      </c>
      <c r="AD232" s="60" t="str">
        <f aca="false">V232</f>
        <v>STRING</v>
      </c>
      <c r="AE232" s="51" t="n">
        <f aca="false">W232</f>
        <v>255</v>
      </c>
      <c r="AF232" s="51" t="str">
        <f aca="false">X232</f>
        <v>n/a</v>
      </c>
      <c r="AG232" s="51" t="str">
        <f aca="false">Y232</f>
        <v>n/a</v>
      </c>
      <c r="AH232" s="0" t="str">
        <f aca="false">IFERROR(VLOOKUP('nCino | Field Mappings'!$A232,'nCino | Object Info'!$A:$H,8,FALSE()),"(not found)")</f>
        <v>facility</v>
      </c>
      <c r="AI232" s="0" t="str">
        <f aca="false">IF(D232="","",IF(D232="CCS_Step_Frequency__c",SUBSTITUTE(LOWER(D232),"__c",""),_xlfn.IFNA(SUBSTITUTE(SUBSTITUTE(SUBSTITUTE(SUBSTITUTE(D232,"LLC_BI__",""),"CCS_",""),"__c",""),"cm_",""),D232)))</f>
        <v>Provide_Comparative_quote</v>
      </c>
      <c r="AJ232" s="51" t="str">
        <f aca="false">H232</f>
        <v>n/a</v>
      </c>
      <c r="AK232" s="51" t="str">
        <f aca="false">AC232</f>
        <v>yes</v>
      </c>
      <c r="AL232" s="60" t="str">
        <f aca="false">V232</f>
        <v>STRING</v>
      </c>
      <c r="AM232" s="51" t="n">
        <f aca="false">W232</f>
        <v>255</v>
      </c>
      <c r="AN232" s="51" t="str">
        <f aca="false">X232</f>
        <v>n/a</v>
      </c>
      <c r="AO232" s="51" t="str">
        <f aca="false">Y232</f>
        <v>n/a</v>
      </c>
      <c r="AP232" s="51" t="str">
        <f aca="false">IF(AL232="ARRAY", "CHECK MAX ELEMENTS", "n/a")</f>
        <v>n/a</v>
      </c>
    </row>
    <row r="233" customFormat="false" ht="14.25" hidden="false" customHeight="false" outlineLevel="0" collapsed="false">
      <c r="A233" s="61" t="s">
        <v>49</v>
      </c>
      <c r="B233" s="61" t="s">
        <v>374</v>
      </c>
      <c r="C233" s="61" t="s">
        <v>748</v>
      </c>
      <c r="D233" s="61" t="s">
        <v>749</v>
      </c>
      <c r="E233" s="61" t="s">
        <v>750</v>
      </c>
      <c r="F233" s="60" t="str">
        <f aca="false">IF(OR(ISERROR(VLOOKUP($C233,'DMW | F&amp;L Fields'!$L:$M, 1, FALSE())),IFERROR(INDEX('DMW | F&amp;L Fields'!$C:$C,MATCH($C233,'DMW | F&amp;L Fields'!$L:$L, 0)), "Y") ="Y"),"No", "Yes")</f>
        <v>Yes</v>
      </c>
      <c r="G233" s="61" t="str">
        <f aca="false">IFERROR(VLOOKUP($C233,'DMW | F&amp;L Fields'!$L:$M, 2, FALSE()),"(not found)")</f>
        <v>This field captures the purpose for which the facility will be used</v>
      </c>
      <c r="H233" s="60" t="str">
        <f aca="false">IF(J233="Id", "Primary", IF(LEFT(J233, 9) ="reference", "Foreign", "n/a"))</f>
        <v>n/a</v>
      </c>
      <c r="I233" s="74" t="s">
        <v>97</v>
      </c>
      <c r="J233" s="61" t="s">
        <v>119</v>
      </c>
      <c r="K233" s="60" t="n">
        <v>255</v>
      </c>
      <c r="L233" s="60" t="n">
        <v>0</v>
      </c>
      <c r="M233" s="60" t="n">
        <v>0</v>
      </c>
      <c r="N233" s="60" t="str">
        <f aca="false">_xlfn.CONCAT(J233,"|",K233,"|",L233,"|",M233)</f>
        <v>picklist|255|0|0</v>
      </c>
      <c r="O233" s="0" t="str">
        <f aca="false">IFERROR(VLOOKUP('nCino | Field Mappings'!$A233,'nCino | Object Info'!$A:$H,5,FALSE()),"(not found)")</f>
        <v>rskcsp_ds_facility</v>
      </c>
      <c r="P233" s="0" t="str">
        <f aca="false">D233</f>
        <v>CCS_Purpose__c</v>
      </c>
      <c r="Q233" s="51" t="n">
        <f aca="false">IFERROR(VLOOKUP($N233,'nCino | BigQuery Type Lookup'!$A:$F,2,FALSE()),"(not found)")</f>
        <v>255</v>
      </c>
      <c r="R233" s="0" t="str">
        <f aca="false">IFERROR(VLOOKUP('nCino | Field Mappings'!$A233,'nCino | Object Info'!$A:$H,6,FALSE()),"(not found)")</f>
        <v>rskcsp_ds_facility_staging</v>
      </c>
      <c r="S233" s="0" t="str">
        <f aca="false">D233</f>
        <v>CCS_Purpose__c</v>
      </c>
      <c r="T233" s="51" t="str">
        <f aca="false">H233</f>
        <v>n/a</v>
      </c>
      <c r="U233" s="51" t="str">
        <f aca="false">IF($T233="Primary", "yes", "no")</f>
        <v>no</v>
      </c>
      <c r="V233" s="60" t="str">
        <f aca="false">IFERROR(VLOOKUP($N233,'nCino | BigQuery Type Lookup'!$A:$F,3,FALSE()),"(not found)")</f>
        <v>STRING</v>
      </c>
      <c r="W233" s="51" t="n">
        <f aca="false">IFERROR(VLOOKUP($N233,'nCino | BigQuery Type Lookup'!$A:$F,4,FALSE()),"(not found)")</f>
        <v>255</v>
      </c>
      <c r="X233" s="51" t="str">
        <f aca="false">IFERROR(VLOOKUP($N233,'nCino | BigQuery Type Lookup'!$A:$F,5,FALSE()),"(not found)")</f>
        <v>n/a</v>
      </c>
      <c r="Y233" s="51" t="str">
        <f aca="false">IFERROR(VLOOKUP($N233,'nCino | BigQuery Type Lookup'!$A:$F,6,FALSE()),"(not found)")</f>
        <v>n/a</v>
      </c>
      <c r="Z233" s="0" t="str">
        <f aca="false">IFERROR(VLOOKUP('nCino | Field Mappings'!$A233,'nCino | Object Info'!$A:$H,7,FALSE()),"(not found)")</f>
        <v>rskcsp_ds_facility_curated</v>
      </c>
      <c r="AA233" s="0" t="str">
        <f aca="false">D233</f>
        <v>CCS_Purpose__c</v>
      </c>
      <c r="AB233" s="51" t="str">
        <f aca="false">H233</f>
        <v>n/a</v>
      </c>
      <c r="AC233" s="51" t="str">
        <f aca="false">I233</f>
        <v>yes</v>
      </c>
      <c r="AD233" s="60" t="str">
        <f aca="false">V233</f>
        <v>STRING</v>
      </c>
      <c r="AE233" s="51" t="n">
        <f aca="false">W233</f>
        <v>255</v>
      </c>
      <c r="AF233" s="51" t="str">
        <f aca="false">X233</f>
        <v>n/a</v>
      </c>
      <c r="AG233" s="51" t="str">
        <f aca="false">Y233</f>
        <v>n/a</v>
      </c>
      <c r="AH233" s="0" t="str">
        <f aca="false">IFERROR(VLOOKUP('nCino | Field Mappings'!$A233,'nCino | Object Info'!$A:$H,8,FALSE()),"(not found)")</f>
        <v>facility</v>
      </c>
      <c r="AI233" s="0" t="str">
        <f aca="false">IF(D233="","",IF(D233="CCS_Step_Frequency__c",SUBSTITUTE(LOWER(D233),"__c",""),_xlfn.IFNA(SUBSTITUTE(SUBSTITUTE(SUBSTITUTE(SUBSTITUTE(D233,"LLC_BI__",""),"CCS_",""),"__c",""),"cm_",""),D233)))</f>
        <v>Purpose</v>
      </c>
      <c r="AJ233" s="51" t="str">
        <f aca="false">H233</f>
        <v>n/a</v>
      </c>
      <c r="AK233" s="51" t="str">
        <f aca="false">AC233</f>
        <v>yes</v>
      </c>
      <c r="AL233" s="60" t="str">
        <f aca="false">V233</f>
        <v>STRING</v>
      </c>
      <c r="AM233" s="51" t="n">
        <f aca="false">W233</f>
        <v>255</v>
      </c>
      <c r="AN233" s="51" t="str">
        <f aca="false">X233</f>
        <v>n/a</v>
      </c>
      <c r="AO233" s="51" t="str">
        <f aca="false">Y233</f>
        <v>n/a</v>
      </c>
      <c r="AP233" s="51" t="str">
        <f aca="false">IF(AL233="ARRAY", "CHECK MAX ELEMENTS", "n/a")</f>
        <v>n/a</v>
      </c>
    </row>
    <row r="234" customFormat="false" ht="14.25" hidden="false" customHeight="false" outlineLevel="0" collapsed="false">
      <c r="A234" s="61" t="s">
        <v>49</v>
      </c>
      <c r="B234" s="61" t="s">
        <v>374</v>
      </c>
      <c r="C234" s="61" t="s">
        <v>751</v>
      </c>
      <c r="D234" s="61" t="s">
        <v>752</v>
      </c>
      <c r="E234" s="61" t="s">
        <v>753</v>
      </c>
      <c r="F234" s="60" t="str">
        <f aca="false">IF(OR(ISERROR(VLOOKUP($C234,'DMW | F&amp;L Fields'!$L:$M, 1, FALSE())),IFERROR(INDEX('DMW | F&amp;L Fields'!$C:$C,MATCH($C234,'DMW | F&amp;L Fields'!$L:$L, 0)), "Y") ="Y"),"No", "Yes")</f>
        <v>Yes</v>
      </c>
      <c r="G234" s="61" t="str">
        <f aca="false">IFERROR(VLOOKUP($C234,'DMW | F&amp;L Fields'!$L:$M, 2, FALSE()),"(not found)")</f>
        <v>Defines the repayment frequency of the Loan.</v>
      </c>
      <c r="H234" s="60" t="str">
        <f aca="false">IF(J234="Id", "Primary", IF(LEFT(J234, 9) ="reference", "Foreign", "n/a"))</f>
        <v>n/a</v>
      </c>
      <c r="I234" s="74" t="s">
        <v>97</v>
      </c>
      <c r="J234" s="61" t="s">
        <v>119</v>
      </c>
      <c r="K234" s="60" t="n">
        <v>255</v>
      </c>
      <c r="L234" s="60" t="n">
        <v>0</v>
      </c>
      <c r="M234" s="60" t="n">
        <v>0</v>
      </c>
      <c r="N234" s="60" t="str">
        <f aca="false">_xlfn.CONCAT(J234,"|",K234,"|",L234,"|",M234)</f>
        <v>picklist|255|0|0</v>
      </c>
      <c r="O234" s="0" t="str">
        <f aca="false">IFERROR(VLOOKUP('nCino | Field Mappings'!$A234,'nCino | Object Info'!$A:$H,5,FALSE()),"(not found)")</f>
        <v>rskcsp_ds_facility</v>
      </c>
      <c r="P234" s="0" t="str">
        <f aca="false">D234</f>
        <v>CCS_Repayment_Frequency__c</v>
      </c>
      <c r="Q234" s="51" t="n">
        <f aca="false">IFERROR(VLOOKUP($N234,'nCino | BigQuery Type Lookup'!$A:$F,2,FALSE()),"(not found)")</f>
        <v>255</v>
      </c>
      <c r="R234" s="0" t="str">
        <f aca="false">IFERROR(VLOOKUP('nCino | Field Mappings'!$A234,'nCino | Object Info'!$A:$H,6,FALSE()),"(not found)")</f>
        <v>rskcsp_ds_facility_staging</v>
      </c>
      <c r="S234" s="0" t="str">
        <f aca="false">D234</f>
        <v>CCS_Repayment_Frequency__c</v>
      </c>
      <c r="T234" s="51" t="str">
        <f aca="false">H234</f>
        <v>n/a</v>
      </c>
      <c r="U234" s="51" t="str">
        <f aca="false">IF($T234="Primary", "yes", "no")</f>
        <v>no</v>
      </c>
      <c r="V234" s="60" t="str">
        <f aca="false">IFERROR(VLOOKUP($N234,'nCino | BigQuery Type Lookup'!$A:$F,3,FALSE()),"(not found)")</f>
        <v>STRING</v>
      </c>
      <c r="W234" s="51" t="n">
        <f aca="false">IFERROR(VLOOKUP($N234,'nCino | BigQuery Type Lookup'!$A:$F,4,FALSE()),"(not found)")</f>
        <v>255</v>
      </c>
      <c r="X234" s="51" t="str">
        <f aca="false">IFERROR(VLOOKUP($N234,'nCino | BigQuery Type Lookup'!$A:$F,5,FALSE()),"(not found)")</f>
        <v>n/a</v>
      </c>
      <c r="Y234" s="51" t="str">
        <f aca="false">IFERROR(VLOOKUP($N234,'nCino | BigQuery Type Lookup'!$A:$F,6,FALSE()),"(not found)")</f>
        <v>n/a</v>
      </c>
      <c r="Z234" s="0" t="str">
        <f aca="false">IFERROR(VLOOKUP('nCino | Field Mappings'!$A234,'nCino | Object Info'!$A:$H,7,FALSE()),"(not found)")</f>
        <v>rskcsp_ds_facility_curated</v>
      </c>
      <c r="AA234" s="0" t="str">
        <f aca="false">D234</f>
        <v>CCS_Repayment_Frequency__c</v>
      </c>
      <c r="AB234" s="51" t="str">
        <f aca="false">H234</f>
        <v>n/a</v>
      </c>
      <c r="AC234" s="51" t="str">
        <f aca="false">I234</f>
        <v>yes</v>
      </c>
      <c r="AD234" s="60" t="str">
        <f aca="false">V234</f>
        <v>STRING</v>
      </c>
      <c r="AE234" s="51" t="n">
        <f aca="false">W234</f>
        <v>255</v>
      </c>
      <c r="AF234" s="51" t="str">
        <f aca="false">X234</f>
        <v>n/a</v>
      </c>
      <c r="AG234" s="51" t="str">
        <f aca="false">Y234</f>
        <v>n/a</v>
      </c>
      <c r="AH234" s="0" t="str">
        <f aca="false">IFERROR(VLOOKUP('nCino | Field Mappings'!$A234,'nCino | Object Info'!$A:$H,8,FALSE()),"(not found)")</f>
        <v>facility</v>
      </c>
      <c r="AI234" s="0" t="str">
        <f aca="false">IF(D234="","",IF(D234="CCS_Step_Frequency__c",SUBSTITUTE(LOWER(D234),"__c",""),_xlfn.IFNA(SUBSTITUTE(SUBSTITUTE(SUBSTITUTE(SUBSTITUTE(D234,"LLC_BI__",""),"CCS_",""),"__c",""),"cm_",""),D234)))</f>
        <v>Repayment_Frequency</v>
      </c>
      <c r="AJ234" s="51" t="str">
        <f aca="false">H234</f>
        <v>n/a</v>
      </c>
      <c r="AK234" s="51" t="str">
        <f aca="false">AC234</f>
        <v>yes</v>
      </c>
      <c r="AL234" s="60" t="str">
        <f aca="false">V234</f>
        <v>STRING</v>
      </c>
      <c r="AM234" s="51" t="n">
        <f aca="false">W234</f>
        <v>255</v>
      </c>
      <c r="AN234" s="51" t="str">
        <f aca="false">X234</f>
        <v>n/a</v>
      </c>
      <c r="AO234" s="51" t="str">
        <f aca="false">Y234</f>
        <v>n/a</v>
      </c>
      <c r="AP234" s="51" t="str">
        <f aca="false">IF(AL234="ARRAY", "CHECK MAX ELEMENTS", "n/a")</f>
        <v>n/a</v>
      </c>
    </row>
    <row r="235" customFormat="false" ht="14.25" hidden="false" customHeight="false" outlineLevel="0" collapsed="false">
      <c r="A235" s="61" t="s">
        <v>49</v>
      </c>
      <c r="B235" s="61" t="s">
        <v>374</v>
      </c>
      <c r="C235" s="61" t="s">
        <v>754</v>
      </c>
      <c r="D235" s="61" t="s">
        <v>755</v>
      </c>
      <c r="E235" s="61" t="s">
        <v>756</v>
      </c>
      <c r="F235" s="60" t="str">
        <f aca="false">IF(OR(ISERROR(VLOOKUP($C235,'DMW | F&amp;L Fields'!$L:$M, 1, FALSE())),IFERROR(INDEX('DMW | F&amp;L Fields'!$C:$C,MATCH($C235,'DMW | F&amp;L Fields'!$L:$L, 0)), "Y") ="Y"),"No", "Yes")</f>
        <v>Yes</v>
      </c>
      <c r="G235" s="61" t="str">
        <f aca="false">IFERROR(VLOOKUP($C235,'DMW | F&amp;L Fields'!$L:$M, 2, FALSE()),"(not found)")</f>
        <v>This is the Base Rate Margin (%) originally returned by the external pricing engine.</v>
      </c>
      <c r="H235" s="60" t="str">
        <f aca="false">IF(J235="Id", "Primary", IF(LEFT(J235, 9) ="reference", "Foreign", "n/a"))</f>
        <v>n/a</v>
      </c>
      <c r="I235" s="74" t="s">
        <v>97</v>
      </c>
      <c r="J235" s="61" t="s">
        <v>342</v>
      </c>
      <c r="K235" s="60" t="n">
        <v>0</v>
      </c>
      <c r="L235" s="60" t="n">
        <v>18</v>
      </c>
      <c r="M235" s="60" t="n">
        <v>2</v>
      </c>
      <c r="N235" s="60" t="str">
        <f aca="false">_xlfn.CONCAT(J235,"|",K235,"|",L235,"|",M235)</f>
        <v>percent|0|18|2</v>
      </c>
      <c r="O235" s="0" t="str">
        <f aca="false">IFERROR(VLOOKUP('nCino | Field Mappings'!$A235,'nCino | Object Info'!$A:$H,5,FALSE()),"(not found)")</f>
        <v>rskcsp_ds_facility</v>
      </c>
      <c r="P235" s="0" t="str">
        <f aca="false">D235</f>
        <v>CCS_Returned_Base_Rate_Margin__c</v>
      </c>
      <c r="Q235" s="51" t="n">
        <f aca="false">IFERROR(VLOOKUP($N235,'nCino | BigQuery Type Lookup'!$A:$F,2,FALSE()),"(not found)")</f>
        <v>21</v>
      </c>
      <c r="R235" s="0" t="str">
        <f aca="false">IFERROR(VLOOKUP('nCino | Field Mappings'!$A235,'nCino | Object Info'!$A:$H,6,FALSE()),"(not found)")</f>
        <v>rskcsp_ds_facility_staging</v>
      </c>
      <c r="S235" s="0" t="str">
        <f aca="false">D235</f>
        <v>CCS_Returned_Base_Rate_Margin__c</v>
      </c>
      <c r="T235" s="51" t="str">
        <f aca="false">H235</f>
        <v>n/a</v>
      </c>
      <c r="U235" s="51" t="str">
        <f aca="false">IF($T235="Primary", "yes", "no")</f>
        <v>no</v>
      </c>
      <c r="V235" s="60" t="str">
        <f aca="false">IFERROR(VLOOKUP($N235,'nCino | BigQuery Type Lookup'!$A:$F,3,FALSE()),"(not found)")</f>
        <v>NUMERIC</v>
      </c>
      <c r="W235" s="51" t="str">
        <f aca="false">IFERROR(VLOOKUP($N235,'nCino | BigQuery Type Lookup'!$A:$F,4,FALSE()),"(not found)")</f>
        <v>n/a</v>
      </c>
      <c r="X235" s="51" t="n">
        <f aca="false">IFERROR(VLOOKUP($N235,'nCino | BigQuery Type Lookup'!$A:$F,5,FALSE()),"(not found)")</f>
        <v>18</v>
      </c>
      <c r="Y235" s="51" t="n">
        <f aca="false">IFERROR(VLOOKUP($N235,'nCino | BigQuery Type Lookup'!$A:$F,6,FALSE()),"(not found)")</f>
        <v>2</v>
      </c>
      <c r="Z235" s="0" t="str">
        <f aca="false">IFERROR(VLOOKUP('nCino | Field Mappings'!$A235,'nCino | Object Info'!$A:$H,7,FALSE()),"(not found)")</f>
        <v>rskcsp_ds_facility_curated</v>
      </c>
      <c r="AA235" s="0" t="str">
        <f aca="false">D235</f>
        <v>CCS_Returned_Base_Rate_Margin__c</v>
      </c>
      <c r="AB235" s="51" t="str">
        <f aca="false">H235</f>
        <v>n/a</v>
      </c>
      <c r="AC235" s="51" t="str">
        <f aca="false">I235</f>
        <v>yes</v>
      </c>
      <c r="AD235" s="60" t="str">
        <f aca="false">V235</f>
        <v>NUMERIC</v>
      </c>
      <c r="AE235" s="51" t="str">
        <f aca="false">W235</f>
        <v>n/a</v>
      </c>
      <c r="AF235" s="51" t="n">
        <f aca="false">X235</f>
        <v>18</v>
      </c>
      <c r="AG235" s="51" t="n">
        <f aca="false">Y235</f>
        <v>2</v>
      </c>
      <c r="AH235" s="0" t="str">
        <f aca="false">IFERROR(VLOOKUP('nCino | Field Mappings'!$A235,'nCino | Object Info'!$A:$H,8,FALSE()),"(not found)")</f>
        <v>facility</v>
      </c>
      <c r="AI235" s="0" t="str">
        <f aca="false">IF(D235="","",IF(D235="CCS_Step_Frequency__c",SUBSTITUTE(LOWER(D235),"__c",""),_xlfn.IFNA(SUBSTITUTE(SUBSTITUTE(SUBSTITUTE(SUBSTITUTE(D235,"LLC_BI__",""),"CCS_",""),"__c",""),"cm_",""),D235)))</f>
        <v>Returned_Base_Rate_Margin</v>
      </c>
      <c r="AJ235" s="51" t="str">
        <f aca="false">H235</f>
        <v>n/a</v>
      </c>
      <c r="AK235" s="51" t="str">
        <f aca="false">AC235</f>
        <v>yes</v>
      </c>
      <c r="AL235" s="60" t="str">
        <f aca="false">V235</f>
        <v>NUMERIC</v>
      </c>
      <c r="AM235" s="51" t="str">
        <f aca="false">W235</f>
        <v>n/a</v>
      </c>
      <c r="AN235" s="51" t="n">
        <f aca="false">X235</f>
        <v>18</v>
      </c>
      <c r="AO235" s="51" t="n">
        <f aca="false">Y235</f>
        <v>2</v>
      </c>
      <c r="AP235" s="51" t="str">
        <f aca="false">IF(AL235="ARRAY", "CHECK MAX ELEMENTS", "n/a")</f>
        <v>n/a</v>
      </c>
    </row>
    <row r="236" customFormat="false" ht="14.25" hidden="false" customHeight="false" outlineLevel="0" collapsed="false">
      <c r="A236" s="61" t="s">
        <v>49</v>
      </c>
      <c r="B236" s="61" t="s">
        <v>374</v>
      </c>
      <c r="C236" s="61" t="s">
        <v>757</v>
      </c>
      <c r="D236" s="61" t="s">
        <v>758</v>
      </c>
      <c r="E236" s="61" t="s">
        <v>759</v>
      </c>
      <c r="F236" s="60" t="str">
        <f aca="false">IF(OR(ISERROR(VLOOKUP($C236,'DMW | F&amp;L Fields'!$L:$M, 1, FALSE())),IFERROR(INDEX('DMW | F&amp;L Fields'!$C:$C,MATCH($C236,'DMW | F&amp;L Fields'!$L:$L, 0)), "Y") ="Y"),"No", "Yes")</f>
        <v>Yes</v>
      </c>
      <c r="G236" s="61" t="str">
        <f aca="false">IFERROR(VLOOKUP($C236,'DMW | F&amp;L Fields'!$L:$M, 2, FALSE()),"(not found)")</f>
        <v>This is the Fixed Rate Margin (%) originally returned by the external pricing engine.</v>
      </c>
      <c r="H236" s="60" t="str">
        <f aca="false">IF(J236="Id", "Primary", IF(LEFT(J236, 9) ="reference", "Foreign", "n/a"))</f>
        <v>n/a</v>
      </c>
      <c r="I236" s="74" t="s">
        <v>97</v>
      </c>
      <c r="J236" s="61" t="s">
        <v>342</v>
      </c>
      <c r="K236" s="60" t="n">
        <v>0</v>
      </c>
      <c r="L236" s="60" t="n">
        <v>18</v>
      </c>
      <c r="M236" s="60" t="n">
        <v>2</v>
      </c>
      <c r="N236" s="60" t="str">
        <f aca="false">_xlfn.CONCAT(J236,"|",K236,"|",L236,"|",M236)</f>
        <v>percent|0|18|2</v>
      </c>
      <c r="O236" s="0" t="str">
        <f aca="false">IFERROR(VLOOKUP('nCino | Field Mappings'!$A236,'nCino | Object Info'!$A:$H,5,FALSE()),"(not found)")</f>
        <v>rskcsp_ds_facility</v>
      </c>
      <c r="P236" s="0" t="str">
        <f aca="false">D236</f>
        <v>CCS_Returned_Fixed_Rate_Margin__c</v>
      </c>
      <c r="Q236" s="51" t="n">
        <f aca="false">IFERROR(VLOOKUP($N236,'nCino | BigQuery Type Lookup'!$A:$F,2,FALSE()),"(not found)")</f>
        <v>21</v>
      </c>
      <c r="R236" s="0" t="str">
        <f aca="false">IFERROR(VLOOKUP('nCino | Field Mappings'!$A236,'nCino | Object Info'!$A:$H,6,FALSE()),"(not found)")</f>
        <v>rskcsp_ds_facility_staging</v>
      </c>
      <c r="S236" s="0" t="str">
        <f aca="false">D236</f>
        <v>CCS_Returned_Fixed_Rate_Margin__c</v>
      </c>
      <c r="T236" s="51" t="str">
        <f aca="false">H236</f>
        <v>n/a</v>
      </c>
      <c r="U236" s="51" t="str">
        <f aca="false">IF($T236="Primary", "yes", "no")</f>
        <v>no</v>
      </c>
      <c r="V236" s="60" t="str">
        <f aca="false">IFERROR(VLOOKUP($N236,'nCino | BigQuery Type Lookup'!$A:$F,3,FALSE()),"(not found)")</f>
        <v>NUMERIC</v>
      </c>
      <c r="W236" s="51" t="str">
        <f aca="false">IFERROR(VLOOKUP($N236,'nCino | BigQuery Type Lookup'!$A:$F,4,FALSE()),"(not found)")</f>
        <v>n/a</v>
      </c>
      <c r="X236" s="51" t="n">
        <f aca="false">IFERROR(VLOOKUP($N236,'nCino | BigQuery Type Lookup'!$A:$F,5,FALSE()),"(not found)")</f>
        <v>18</v>
      </c>
      <c r="Y236" s="51" t="n">
        <f aca="false">IFERROR(VLOOKUP($N236,'nCino | BigQuery Type Lookup'!$A:$F,6,FALSE()),"(not found)")</f>
        <v>2</v>
      </c>
      <c r="Z236" s="0" t="str">
        <f aca="false">IFERROR(VLOOKUP('nCino | Field Mappings'!$A236,'nCino | Object Info'!$A:$H,7,FALSE()),"(not found)")</f>
        <v>rskcsp_ds_facility_curated</v>
      </c>
      <c r="AA236" s="0" t="str">
        <f aca="false">D236</f>
        <v>CCS_Returned_Fixed_Rate_Margin__c</v>
      </c>
      <c r="AB236" s="51" t="str">
        <f aca="false">H236</f>
        <v>n/a</v>
      </c>
      <c r="AC236" s="51" t="str">
        <f aca="false">I236</f>
        <v>yes</v>
      </c>
      <c r="AD236" s="60" t="str">
        <f aca="false">V236</f>
        <v>NUMERIC</v>
      </c>
      <c r="AE236" s="51" t="str">
        <f aca="false">W236</f>
        <v>n/a</v>
      </c>
      <c r="AF236" s="51" t="n">
        <f aca="false">X236</f>
        <v>18</v>
      </c>
      <c r="AG236" s="51" t="n">
        <f aca="false">Y236</f>
        <v>2</v>
      </c>
      <c r="AH236" s="0" t="str">
        <f aca="false">IFERROR(VLOOKUP('nCino | Field Mappings'!$A236,'nCino | Object Info'!$A:$H,8,FALSE()),"(not found)")</f>
        <v>facility</v>
      </c>
      <c r="AI236" s="0" t="str">
        <f aca="false">IF(D236="","",IF(D236="CCS_Step_Frequency__c",SUBSTITUTE(LOWER(D236),"__c",""),_xlfn.IFNA(SUBSTITUTE(SUBSTITUTE(SUBSTITUTE(SUBSTITUTE(D236,"LLC_BI__",""),"CCS_",""),"__c",""),"cm_",""),D236)))</f>
        <v>Returned_Fixed_Rate_Margin</v>
      </c>
      <c r="AJ236" s="51" t="str">
        <f aca="false">H236</f>
        <v>n/a</v>
      </c>
      <c r="AK236" s="51" t="str">
        <f aca="false">AC236</f>
        <v>yes</v>
      </c>
      <c r="AL236" s="60" t="str">
        <f aca="false">V236</f>
        <v>NUMERIC</v>
      </c>
      <c r="AM236" s="51" t="str">
        <f aca="false">W236</f>
        <v>n/a</v>
      </c>
      <c r="AN236" s="51" t="n">
        <f aca="false">X236</f>
        <v>18</v>
      </c>
      <c r="AO236" s="51" t="n">
        <f aca="false">Y236</f>
        <v>2</v>
      </c>
      <c r="AP236" s="51" t="str">
        <f aca="false">IF(AL236="ARRAY", "CHECK MAX ELEMENTS", "n/a")</f>
        <v>n/a</v>
      </c>
    </row>
    <row r="237" customFormat="false" ht="14.25" hidden="false" customHeight="false" outlineLevel="0" collapsed="false">
      <c r="A237" s="61" t="s">
        <v>49</v>
      </c>
      <c r="B237" s="61" t="s">
        <v>374</v>
      </c>
      <c r="C237" s="61" t="s">
        <v>760</v>
      </c>
      <c r="D237" s="61" t="s">
        <v>761</v>
      </c>
      <c r="E237" s="61" t="s">
        <v>762</v>
      </c>
      <c r="F237" s="60" t="str">
        <f aca="false">IF(OR(ISERROR(VLOOKUP($C237,'DMW | F&amp;L Fields'!$L:$M, 1, FALSE())),IFERROR(INDEX('DMW | F&amp;L Fields'!$C:$C,MATCH($C237,'DMW | F&amp;L Fields'!$L:$L, 0)), "Y") ="Y"),"No", "Yes")</f>
        <v>Yes</v>
      </c>
      <c r="G237" s="61" t="str">
        <f aca="false">IFERROR(VLOOKUP($C237,'DMW | F&amp;L Fields'!$L:$M, 2, FALSE()),"(not found)")</f>
        <v>This field indicates whether right of withdrawal has been confirmed.</v>
      </c>
      <c r="H237" s="60" t="str">
        <f aca="false">IF(J237="Id", "Primary", IF(LEFT(J237, 9) ="reference", "Foreign", "n/a"))</f>
        <v>n/a</v>
      </c>
      <c r="I237" s="74" t="s">
        <v>97</v>
      </c>
      <c r="J237" s="61" t="s">
        <v>119</v>
      </c>
      <c r="K237" s="60" t="n">
        <v>255</v>
      </c>
      <c r="L237" s="60" t="n">
        <v>0</v>
      </c>
      <c r="M237" s="60" t="n">
        <v>0</v>
      </c>
      <c r="N237" s="60" t="str">
        <f aca="false">_xlfn.CONCAT(J237,"|",K237,"|",L237,"|",M237)</f>
        <v>picklist|255|0|0</v>
      </c>
      <c r="O237" s="0" t="str">
        <f aca="false">IFERROR(VLOOKUP('nCino | Field Mappings'!$A237,'nCino | Object Info'!$A:$H,5,FALSE()),"(not found)")</f>
        <v>rskcsp_ds_facility</v>
      </c>
      <c r="P237" s="0" t="str">
        <f aca="false">D237</f>
        <v>CCS_RightOfWithdrawalConfirmed__c</v>
      </c>
      <c r="Q237" s="51" t="n">
        <f aca="false">IFERROR(VLOOKUP($N237,'nCino | BigQuery Type Lookup'!$A:$F,2,FALSE()),"(not found)")</f>
        <v>255</v>
      </c>
      <c r="R237" s="0" t="str">
        <f aca="false">IFERROR(VLOOKUP('nCino | Field Mappings'!$A237,'nCino | Object Info'!$A:$H,6,FALSE()),"(not found)")</f>
        <v>rskcsp_ds_facility_staging</v>
      </c>
      <c r="S237" s="0" t="str">
        <f aca="false">D237</f>
        <v>CCS_RightOfWithdrawalConfirmed__c</v>
      </c>
      <c r="T237" s="51" t="str">
        <f aca="false">H237</f>
        <v>n/a</v>
      </c>
      <c r="U237" s="51" t="str">
        <f aca="false">IF($T237="Primary", "yes", "no")</f>
        <v>no</v>
      </c>
      <c r="V237" s="60" t="str">
        <f aca="false">IFERROR(VLOOKUP($N237,'nCino | BigQuery Type Lookup'!$A:$F,3,FALSE()),"(not found)")</f>
        <v>STRING</v>
      </c>
      <c r="W237" s="51" t="n">
        <f aca="false">IFERROR(VLOOKUP($N237,'nCino | BigQuery Type Lookup'!$A:$F,4,FALSE()),"(not found)")</f>
        <v>255</v>
      </c>
      <c r="X237" s="51" t="str">
        <f aca="false">IFERROR(VLOOKUP($N237,'nCino | BigQuery Type Lookup'!$A:$F,5,FALSE()),"(not found)")</f>
        <v>n/a</v>
      </c>
      <c r="Y237" s="51" t="str">
        <f aca="false">IFERROR(VLOOKUP($N237,'nCino | BigQuery Type Lookup'!$A:$F,6,FALSE()),"(not found)")</f>
        <v>n/a</v>
      </c>
      <c r="Z237" s="0" t="str">
        <f aca="false">IFERROR(VLOOKUP('nCino | Field Mappings'!$A237,'nCino | Object Info'!$A:$H,7,FALSE()),"(not found)")</f>
        <v>rskcsp_ds_facility_curated</v>
      </c>
      <c r="AA237" s="0" t="str">
        <f aca="false">D237</f>
        <v>CCS_RightOfWithdrawalConfirmed__c</v>
      </c>
      <c r="AB237" s="51" t="str">
        <f aca="false">H237</f>
        <v>n/a</v>
      </c>
      <c r="AC237" s="51" t="str">
        <f aca="false">I237</f>
        <v>yes</v>
      </c>
      <c r="AD237" s="60" t="str">
        <f aca="false">V237</f>
        <v>STRING</v>
      </c>
      <c r="AE237" s="51" t="n">
        <f aca="false">W237</f>
        <v>255</v>
      </c>
      <c r="AF237" s="51" t="str">
        <f aca="false">X237</f>
        <v>n/a</v>
      </c>
      <c r="AG237" s="51" t="str">
        <f aca="false">Y237</f>
        <v>n/a</v>
      </c>
      <c r="AH237" s="0" t="str">
        <f aca="false">IFERROR(VLOOKUP('nCino | Field Mappings'!$A237,'nCino | Object Info'!$A:$H,8,FALSE()),"(not found)")</f>
        <v>facility</v>
      </c>
      <c r="AI237" s="0" t="str">
        <f aca="false">IF(D237="","",IF(D237="CCS_Step_Frequency__c",SUBSTITUTE(LOWER(D237),"__c",""),_xlfn.IFNA(SUBSTITUTE(SUBSTITUTE(SUBSTITUTE(SUBSTITUTE(D237,"LLC_BI__",""),"CCS_",""),"__c",""),"cm_",""),D237)))</f>
        <v>RightOfWithdrawalConfirmed</v>
      </c>
      <c r="AJ237" s="51" t="str">
        <f aca="false">H237</f>
        <v>n/a</v>
      </c>
      <c r="AK237" s="51" t="str">
        <f aca="false">AC237</f>
        <v>yes</v>
      </c>
      <c r="AL237" s="60" t="str">
        <f aca="false">V237</f>
        <v>STRING</v>
      </c>
      <c r="AM237" s="51" t="n">
        <f aca="false">W237</f>
        <v>255</v>
      </c>
      <c r="AN237" s="51" t="str">
        <f aca="false">X237</f>
        <v>n/a</v>
      </c>
      <c r="AO237" s="51" t="str">
        <f aca="false">Y237</f>
        <v>n/a</v>
      </c>
      <c r="AP237" s="51" t="str">
        <f aca="false">IF(AL237="ARRAY", "CHECK MAX ELEMENTS", "n/a")</f>
        <v>n/a</v>
      </c>
    </row>
    <row r="238" customFormat="false" ht="14.25" hidden="false" customHeight="false" outlineLevel="0" collapsed="false">
      <c r="A238" s="61" t="s">
        <v>49</v>
      </c>
      <c r="B238" s="61" t="s">
        <v>374</v>
      </c>
      <c r="C238" s="61" t="s">
        <v>763</v>
      </c>
      <c r="D238" s="61" t="s">
        <v>764</v>
      </c>
      <c r="E238" s="61" t="s">
        <v>765</v>
      </c>
      <c r="F238" s="60" t="str">
        <f aca="false">IF(OR(ISERROR(VLOOKUP($C238,'DMW | F&amp;L Fields'!$L:$M, 1, FALSE())),IFERROR(INDEX('DMW | F&amp;L Fields'!$C:$C,MATCH($C238,'DMW | F&amp;L Fields'!$L:$L, 0)), "Y") ="Y"),"No", "Yes")</f>
        <v>Yes</v>
      </c>
      <c r="G238" s="61" t="str">
        <f aca="false">IFERROR(VLOOKUP($C238,'DMW | F&amp;L Fields'!$L:$M, 2, FALSE()),"(not found)")</f>
        <v>This is a picklist field capturing the sector for which the facility will be catering to (for SME and BB customers picklist values will differ)</v>
      </c>
      <c r="H238" s="60" t="str">
        <f aca="false">IF(J238="Id", "Primary", IF(LEFT(J238, 9) ="reference", "Foreign", "n/a"))</f>
        <v>n/a</v>
      </c>
      <c r="I238" s="74" t="s">
        <v>97</v>
      </c>
      <c r="J238" s="61" t="s">
        <v>119</v>
      </c>
      <c r="K238" s="60" t="n">
        <v>255</v>
      </c>
      <c r="L238" s="60" t="n">
        <v>0</v>
      </c>
      <c r="M238" s="60" t="n">
        <v>0</v>
      </c>
      <c r="N238" s="60" t="str">
        <f aca="false">_xlfn.CONCAT(J238,"|",K238,"|",L238,"|",M238)</f>
        <v>picklist|255|0|0</v>
      </c>
      <c r="O238" s="0" t="str">
        <f aca="false">IFERROR(VLOOKUP('nCino | Field Mappings'!$A238,'nCino | Object Info'!$A:$H,5,FALSE()),"(not found)")</f>
        <v>rskcsp_ds_facility</v>
      </c>
      <c r="P238" s="0" t="str">
        <f aca="false">D238</f>
        <v>CCS_Sector__c</v>
      </c>
      <c r="Q238" s="51" t="n">
        <f aca="false">IFERROR(VLOOKUP($N238,'nCino | BigQuery Type Lookup'!$A:$F,2,FALSE()),"(not found)")</f>
        <v>255</v>
      </c>
      <c r="R238" s="0" t="str">
        <f aca="false">IFERROR(VLOOKUP('nCino | Field Mappings'!$A238,'nCino | Object Info'!$A:$H,6,FALSE()),"(not found)")</f>
        <v>rskcsp_ds_facility_staging</v>
      </c>
      <c r="S238" s="0" t="str">
        <f aca="false">D238</f>
        <v>CCS_Sector__c</v>
      </c>
      <c r="T238" s="51" t="str">
        <f aca="false">H238</f>
        <v>n/a</v>
      </c>
      <c r="U238" s="51" t="str">
        <f aca="false">IF($T238="Primary", "yes", "no")</f>
        <v>no</v>
      </c>
      <c r="V238" s="60" t="str">
        <f aca="false">IFERROR(VLOOKUP($N238,'nCino | BigQuery Type Lookup'!$A:$F,3,FALSE()),"(not found)")</f>
        <v>STRING</v>
      </c>
      <c r="W238" s="51" t="n">
        <f aca="false">IFERROR(VLOOKUP($N238,'nCino | BigQuery Type Lookup'!$A:$F,4,FALSE()),"(not found)")</f>
        <v>255</v>
      </c>
      <c r="X238" s="51" t="str">
        <f aca="false">IFERROR(VLOOKUP($N238,'nCino | BigQuery Type Lookup'!$A:$F,5,FALSE()),"(not found)")</f>
        <v>n/a</v>
      </c>
      <c r="Y238" s="51" t="str">
        <f aca="false">IFERROR(VLOOKUP($N238,'nCino | BigQuery Type Lookup'!$A:$F,6,FALSE()),"(not found)")</f>
        <v>n/a</v>
      </c>
      <c r="Z238" s="0" t="str">
        <f aca="false">IFERROR(VLOOKUP('nCino | Field Mappings'!$A238,'nCino | Object Info'!$A:$H,7,FALSE()),"(not found)")</f>
        <v>rskcsp_ds_facility_curated</v>
      </c>
      <c r="AA238" s="0" t="str">
        <f aca="false">D238</f>
        <v>CCS_Sector__c</v>
      </c>
      <c r="AB238" s="51" t="str">
        <f aca="false">H238</f>
        <v>n/a</v>
      </c>
      <c r="AC238" s="51" t="str">
        <f aca="false">I238</f>
        <v>yes</v>
      </c>
      <c r="AD238" s="60" t="str">
        <f aca="false">V238</f>
        <v>STRING</v>
      </c>
      <c r="AE238" s="51" t="n">
        <f aca="false">W238</f>
        <v>255</v>
      </c>
      <c r="AF238" s="51" t="str">
        <f aca="false">X238</f>
        <v>n/a</v>
      </c>
      <c r="AG238" s="51" t="str">
        <f aca="false">Y238</f>
        <v>n/a</v>
      </c>
      <c r="AH238" s="0" t="str">
        <f aca="false">IFERROR(VLOOKUP('nCino | Field Mappings'!$A238,'nCino | Object Info'!$A:$H,8,FALSE()),"(not found)")</f>
        <v>facility</v>
      </c>
      <c r="AI238" s="0" t="str">
        <f aca="false">IF(D238="","",IF(D238="CCS_Step_Frequency__c",SUBSTITUTE(LOWER(D238),"__c",""),_xlfn.IFNA(SUBSTITUTE(SUBSTITUTE(SUBSTITUTE(SUBSTITUTE(D238,"LLC_BI__",""),"CCS_",""),"__c",""),"cm_",""),D238)))</f>
        <v>Sector</v>
      </c>
      <c r="AJ238" s="51" t="str">
        <f aca="false">H238</f>
        <v>n/a</v>
      </c>
      <c r="AK238" s="51" t="str">
        <f aca="false">AC238</f>
        <v>yes</v>
      </c>
      <c r="AL238" s="60" t="str">
        <f aca="false">V238</f>
        <v>STRING</v>
      </c>
      <c r="AM238" s="51" t="n">
        <f aca="false">W238</f>
        <v>255</v>
      </c>
      <c r="AN238" s="51" t="str">
        <f aca="false">X238</f>
        <v>n/a</v>
      </c>
      <c r="AO238" s="51" t="str">
        <f aca="false">Y238</f>
        <v>n/a</v>
      </c>
      <c r="AP238" s="51" t="str">
        <f aca="false">IF(AL238="ARRAY", "CHECK MAX ELEMENTS", "n/a")</f>
        <v>n/a</v>
      </c>
    </row>
    <row r="239" customFormat="false" ht="14.25" hidden="false" customHeight="false" outlineLevel="0" collapsed="false">
      <c r="A239" s="61" t="s">
        <v>49</v>
      </c>
      <c r="B239" s="61" t="s">
        <v>374</v>
      </c>
      <c r="C239" s="61" t="s">
        <v>766</v>
      </c>
      <c r="D239" s="61" t="s">
        <v>767</v>
      </c>
      <c r="E239" s="61" t="s">
        <v>768</v>
      </c>
      <c r="F239" s="60" t="str">
        <f aca="false">IF(OR(ISERROR(VLOOKUP($C239,'DMW | F&amp;L Fields'!$L:$M, 1, FALSE())),IFERROR(INDEX('DMW | F&amp;L Fields'!$C:$C,MATCH($C239,'DMW | F&amp;L Fields'!$L:$L, 0)), "Y") ="Y"),"No", "Yes")</f>
        <v>Yes</v>
      </c>
      <c r="G239" s="61" t="str">
        <f aca="false">IFERROR(VLOOKUP($C239,'DMW | F&amp;L Fields'!$L:$M, 2, FALSE()),"(not found)")</f>
        <v>This field captures the classification of the extent to which the Facility is secured.</v>
      </c>
      <c r="H239" s="60" t="str">
        <f aca="false">IF(J239="Id", "Primary", IF(LEFT(J239, 9) ="reference", "Foreign", "n/a"))</f>
        <v>n/a</v>
      </c>
      <c r="I239" s="74" t="s">
        <v>97</v>
      </c>
      <c r="J239" s="61" t="s">
        <v>119</v>
      </c>
      <c r="K239" s="60" t="n">
        <v>255</v>
      </c>
      <c r="L239" s="60" t="n">
        <v>0</v>
      </c>
      <c r="M239" s="60" t="n">
        <v>0</v>
      </c>
      <c r="N239" s="60" t="str">
        <f aca="false">_xlfn.CONCAT(J239,"|",K239,"|",L239,"|",M239)</f>
        <v>picklist|255|0|0</v>
      </c>
      <c r="O239" s="0" t="str">
        <f aca="false">IFERROR(VLOOKUP('nCino | Field Mappings'!$A239,'nCino | Object Info'!$A:$H,5,FALSE()),"(not found)")</f>
        <v>rskcsp_ds_facility</v>
      </c>
      <c r="P239" s="0" t="str">
        <f aca="false">D239</f>
        <v>CCS_Security__c</v>
      </c>
      <c r="Q239" s="51" t="n">
        <f aca="false">IFERROR(VLOOKUP($N239,'nCino | BigQuery Type Lookup'!$A:$F,2,FALSE()),"(not found)")</f>
        <v>255</v>
      </c>
      <c r="R239" s="0" t="str">
        <f aca="false">IFERROR(VLOOKUP('nCino | Field Mappings'!$A239,'nCino | Object Info'!$A:$H,6,FALSE()),"(not found)")</f>
        <v>rskcsp_ds_facility_staging</v>
      </c>
      <c r="S239" s="0" t="str">
        <f aca="false">D239</f>
        <v>CCS_Security__c</v>
      </c>
      <c r="T239" s="51" t="str">
        <f aca="false">H239</f>
        <v>n/a</v>
      </c>
      <c r="U239" s="51" t="str">
        <f aca="false">IF($T239="Primary", "yes", "no")</f>
        <v>no</v>
      </c>
      <c r="V239" s="60" t="str">
        <f aca="false">IFERROR(VLOOKUP($N239,'nCino | BigQuery Type Lookup'!$A:$F,3,FALSE()),"(not found)")</f>
        <v>STRING</v>
      </c>
      <c r="W239" s="51" t="n">
        <f aca="false">IFERROR(VLOOKUP($N239,'nCino | BigQuery Type Lookup'!$A:$F,4,FALSE()),"(not found)")</f>
        <v>255</v>
      </c>
      <c r="X239" s="51" t="str">
        <f aca="false">IFERROR(VLOOKUP($N239,'nCino | BigQuery Type Lookup'!$A:$F,5,FALSE()),"(not found)")</f>
        <v>n/a</v>
      </c>
      <c r="Y239" s="51" t="str">
        <f aca="false">IFERROR(VLOOKUP($N239,'nCino | BigQuery Type Lookup'!$A:$F,6,FALSE()),"(not found)")</f>
        <v>n/a</v>
      </c>
      <c r="Z239" s="0" t="str">
        <f aca="false">IFERROR(VLOOKUP('nCino | Field Mappings'!$A239,'nCino | Object Info'!$A:$H,7,FALSE()),"(not found)")</f>
        <v>rskcsp_ds_facility_curated</v>
      </c>
      <c r="AA239" s="0" t="str">
        <f aca="false">D239</f>
        <v>CCS_Security__c</v>
      </c>
      <c r="AB239" s="51" t="str">
        <f aca="false">H239</f>
        <v>n/a</v>
      </c>
      <c r="AC239" s="51" t="str">
        <f aca="false">I239</f>
        <v>yes</v>
      </c>
      <c r="AD239" s="60" t="str">
        <f aca="false">V239</f>
        <v>STRING</v>
      </c>
      <c r="AE239" s="51" t="n">
        <f aca="false">W239</f>
        <v>255</v>
      </c>
      <c r="AF239" s="51" t="str">
        <f aca="false">X239</f>
        <v>n/a</v>
      </c>
      <c r="AG239" s="51" t="str">
        <f aca="false">Y239</f>
        <v>n/a</v>
      </c>
      <c r="AH239" s="0" t="str">
        <f aca="false">IFERROR(VLOOKUP('nCino | Field Mappings'!$A239,'nCino | Object Info'!$A:$H,8,FALSE()),"(not found)")</f>
        <v>facility</v>
      </c>
      <c r="AI239" s="0" t="str">
        <f aca="false">IF(D239="","",IF(D239="CCS_Step_Frequency__c",SUBSTITUTE(LOWER(D239),"__c",""),_xlfn.IFNA(SUBSTITUTE(SUBSTITUTE(SUBSTITUTE(SUBSTITUTE(D239,"LLC_BI__",""),"CCS_",""),"__c",""),"cm_",""),D239)))</f>
        <v>Security</v>
      </c>
      <c r="AJ239" s="51" t="str">
        <f aca="false">H239</f>
        <v>n/a</v>
      </c>
      <c r="AK239" s="51" t="str">
        <f aca="false">AC239</f>
        <v>yes</v>
      </c>
      <c r="AL239" s="60" t="str">
        <f aca="false">V239</f>
        <v>STRING</v>
      </c>
      <c r="AM239" s="51" t="n">
        <f aca="false">W239</f>
        <v>255</v>
      </c>
      <c r="AN239" s="51" t="str">
        <f aca="false">X239</f>
        <v>n/a</v>
      </c>
      <c r="AO239" s="51" t="str">
        <f aca="false">Y239</f>
        <v>n/a</v>
      </c>
      <c r="AP239" s="51" t="str">
        <f aca="false">IF(AL239="ARRAY", "CHECK MAX ELEMENTS", "n/a")</f>
        <v>n/a</v>
      </c>
    </row>
    <row r="240" customFormat="false" ht="14.25" hidden="false" customHeight="false" outlineLevel="0" collapsed="false">
      <c r="A240" s="61" t="s">
        <v>49</v>
      </c>
      <c r="B240" s="61" t="s">
        <v>374</v>
      </c>
      <c r="C240" s="61" t="s">
        <v>769</v>
      </c>
      <c r="D240" s="61" t="s">
        <v>770</v>
      </c>
      <c r="E240" s="61" t="s">
        <v>771</v>
      </c>
      <c r="F240" s="60" t="str">
        <f aca="false">IF(OR(ISERROR(VLOOKUP($C240,'DMW | F&amp;L Fields'!$L:$M, 1, FALSE())),IFERROR(INDEX('DMW | F&amp;L Fields'!$C:$C,MATCH($C240,'DMW | F&amp;L Fields'!$L:$L, 0)), "Y") ="Y"),"No", "Yes")</f>
        <v>No</v>
      </c>
      <c r="G240" s="61" t="n">
        <f aca="false">IFERROR(VLOOKUP($C240,'DMW | F&amp;L Fields'!$L:$M, 2, FALSE()),"(not found)")</f>
        <v>0</v>
      </c>
      <c r="H240" s="60" t="str">
        <f aca="false">IF(J240="Id", "Primary", IF(LEFT(J240, 9) ="reference", "Foreign", "n/a"))</f>
        <v>n/a</v>
      </c>
      <c r="I240" s="74" t="s">
        <v>110</v>
      </c>
      <c r="J240" s="61" t="s">
        <v>164</v>
      </c>
      <c r="K240" s="60" t="n">
        <v>0</v>
      </c>
      <c r="L240" s="60" t="n">
        <v>0</v>
      </c>
      <c r="M240" s="60" t="n">
        <v>0</v>
      </c>
      <c r="N240" s="60" t="str">
        <f aca="false">_xlfn.CONCAT(J240,"|",K240,"|",L240,"|",M240)</f>
        <v>boolean|0|0|0</v>
      </c>
      <c r="O240" s="0" t="str">
        <f aca="false">IFERROR(VLOOKUP('nCino | Field Mappings'!$A240,'nCino | Object Info'!$A:$H,5,FALSE()),"(not found)")</f>
        <v>rskcsp_ds_facility</v>
      </c>
      <c r="P240" s="0" t="str">
        <f aca="false">D240</f>
        <v>CCS_Security_Validation_Check__c</v>
      </c>
      <c r="Q240" s="51" t="n">
        <f aca="false">IFERROR(VLOOKUP($N240,'nCino | BigQuery Type Lookup'!$A:$F,2,FALSE()),"(not found)")</f>
        <v>1</v>
      </c>
    </row>
    <row r="241" customFormat="false" ht="14.25" hidden="false" customHeight="false" outlineLevel="0" collapsed="false">
      <c r="A241" s="61" t="s">
        <v>49</v>
      </c>
      <c r="B241" s="61" t="s">
        <v>374</v>
      </c>
      <c r="C241" s="61" t="s">
        <v>772</v>
      </c>
      <c r="D241" s="61" t="s">
        <v>773</v>
      </c>
      <c r="E241" s="61" t="s">
        <v>774</v>
      </c>
      <c r="F241" s="60" t="str">
        <f aca="false">IF(OR(ISERROR(VLOOKUP($C241,'DMW | F&amp;L Fields'!$L:$M, 1, FALSE())),IFERROR(INDEX('DMW | F&amp;L Fields'!$C:$C,MATCH($C241,'DMW | F&amp;L Fields'!$L:$L, 0)), "Y") ="Y"),"No", "Yes")</f>
        <v>Yes</v>
      </c>
      <c r="G241" s="61" t="str">
        <f aca="false">IFERROR(VLOOKUP($C241,'DMW | F&amp;L Fields'!$L:$M, 2, FALSE()),"(not found)")</f>
        <v>Indicates whether the user would like to send the quotation to the client before sanction.</v>
      </c>
      <c r="H241" s="60" t="str">
        <f aca="false">IF(J241="Id", "Primary", IF(LEFT(J241, 9) ="reference", "Foreign", "n/a"))</f>
        <v>n/a</v>
      </c>
      <c r="I241" s="74" t="s">
        <v>97</v>
      </c>
      <c r="J241" s="61" t="s">
        <v>119</v>
      </c>
      <c r="K241" s="60" t="n">
        <v>255</v>
      </c>
      <c r="L241" s="60" t="n">
        <v>0</v>
      </c>
      <c r="M241" s="60" t="n">
        <v>0</v>
      </c>
      <c r="N241" s="60" t="str">
        <f aca="false">_xlfn.CONCAT(J241,"|",K241,"|",L241,"|",M241)</f>
        <v>picklist|255|0|0</v>
      </c>
      <c r="O241" s="0" t="str">
        <f aca="false">IFERROR(VLOOKUP('nCino | Field Mappings'!$A241,'nCino | Object Info'!$A:$H,5,FALSE()),"(not found)")</f>
        <v>rskcsp_ds_facility</v>
      </c>
      <c r="P241" s="0" t="str">
        <f aca="false">D241</f>
        <v>CCS_Send_quote_to_client_before_sanction__c</v>
      </c>
      <c r="Q241" s="51" t="n">
        <f aca="false">IFERROR(VLOOKUP($N241,'nCino | BigQuery Type Lookup'!$A:$F,2,FALSE()),"(not found)")</f>
        <v>255</v>
      </c>
      <c r="R241" s="0" t="str">
        <f aca="false">IFERROR(VLOOKUP('nCino | Field Mappings'!$A241,'nCino | Object Info'!$A:$H,6,FALSE()),"(not found)")</f>
        <v>rskcsp_ds_facility_staging</v>
      </c>
      <c r="S241" s="0" t="str">
        <f aca="false">D241</f>
        <v>CCS_Send_quote_to_client_before_sanction__c</v>
      </c>
      <c r="T241" s="51" t="str">
        <f aca="false">H241</f>
        <v>n/a</v>
      </c>
      <c r="U241" s="51" t="str">
        <f aca="false">IF($T241="Primary", "yes", "no")</f>
        <v>no</v>
      </c>
      <c r="V241" s="60" t="str">
        <f aca="false">IFERROR(VLOOKUP($N241,'nCino | BigQuery Type Lookup'!$A:$F,3,FALSE()),"(not found)")</f>
        <v>STRING</v>
      </c>
      <c r="W241" s="51" t="n">
        <f aca="false">IFERROR(VLOOKUP($N241,'nCino | BigQuery Type Lookup'!$A:$F,4,FALSE()),"(not found)")</f>
        <v>255</v>
      </c>
      <c r="X241" s="51" t="str">
        <f aca="false">IFERROR(VLOOKUP($N241,'nCino | BigQuery Type Lookup'!$A:$F,5,FALSE()),"(not found)")</f>
        <v>n/a</v>
      </c>
      <c r="Y241" s="51" t="str">
        <f aca="false">IFERROR(VLOOKUP($N241,'nCino | BigQuery Type Lookup'!$A:$F,6,FALSE()),"(not found)")</f>
        <v>n/a</v>
      </c>
      <c r="Z241" s="0" t="str">
        <f aca="false">IFERROR(VLOOKUP('nCino | Field Mappings'!$A241,'nCino | Object Info'!$A:$H,7,FALSE()),"(not found)")</f>
        <v>rskcsp_ds_facility_curated</v>
      </c>
      <c r="AA241" s="0" t="str">
        <f aca="false">D241</f>
        <v>CCS_Send_quote_to_client_before_sanction__c</v>
      </c>
      <c r="AB241" s="51" t="str">
        <f aca="false">H241</f>
        <v>n/a</v>
      </c>
      <c r="AC241" s="51" t="str">
        <f aca="false">I241</f>
        <v>yes</v>
      </c>
      <c r="AD241" s="60" t="str">
        <f aca="false">V241</f>
        <v>STRING</v>
      </c>
      <c r="AE241" s="51" t="n">
        <f aca="false">W241</f>
        <v>255</v>
      </c>
      <c r="AF241" s="51" t="str">
        <f aca="false">X241</f>
        <v>n/a</v>
      </c>
      <c r="AG241" s="51" t="str">
        <f aca="false">Y241</f>
        <v>n/a</v>
      </c>
      <c r="AH241" s="0" t="str">
        <f aca="false">IFERROR(VLOOKUP('nCino | Field Mappings'!$A241,'nCino | Object Info'!$A:$H,8,FALSE()),"(not found)")</f>
        <v>facility</v>
      </c>
      <c r="AI241" s="0" t="str">
        <f aca="false">IF(D241="","",IF(D241="CCS_Step_Frequency__c",SUBSTITUTE(LOWER(D241),"__c",""),_xlfn.IFNA(SUBSTITUTE(SUBSTITUTE(SUBSTITUTE(SUBSTITUTE(D241,"LLC_BI__",""),"CCS_",""),"__c",""),"cm_",""),D241)))</f>
        <v>Send_quote_to_client_before_sanction</v>
      </c>
      <c r="AJ241" s="51" t="str">
        <f aca="false">H241</f>
        <v>n/a</v>
      </c>
      <c r="AK241" s="51" t="str">
        <f aca="false">AC241</f>
        <v>yes</v>
      </c>
      <c r="AL241" s="60" t="str">
        <f aca="false">V241</f>
        <v>STRING</v>
      </c>
      <c r="AM241" s="51" t="n">
        <f aca="false">W241</f>
        <v>255</v>
      </c>
      <c r="AN241" s="51" t="str">
        <f aca="false">X241</f>
        <v>n/a</v>
      </c>
      <c r="AO241" s="51" t="str">
        <f aca="false">Y241</f>
        <v>n/a</v>
      </c>
      <c r="AP241" s="51" t="str">
        <f aca="false">IF(AL241="ARRAY", "CHECK MAX ELEMENTS", "n/a")</f>
        <v>n/a</v>
      </c>
    </row>
    <row r="242" customFormat="false" ht="14.25" hidden="false" customHeight="false" outlineLevel="0" collapsed="false">
      <c r="A242" s="61" t="s">
        <v>49</v>
      </c>
      <c r="B242" s="61" t="s">
        <v>374</v>
      </c>
      <c r="C242" s="61" t="s">
        <v>775</v>
      </c>
      <c r="D242" s="61" t="s">
        <v>776</v>
      </c>
      <c r="E242" s="61" t="s">
        <v>777</v>
      </c>
      <c r="F242" s="60" t="str">
        <f aca="false">IF(OR(ISERROR(VLOOKUP($C242,'DMW | F&amp;L Fields'!$L:$M, 1, FALSE())),IFERROR(INDEX('DMW | F&amp;L Fields'!$C:$C,MATCH($C242,'DMW | F&amp;L Fields'!$L:$L, 0)), "Y") ="Y"),"No", "Yes")</f>
        <v>Yes</v>
      </c>
      <c r="G242" s="61" t="str">
        <f aca="false">IFERROR(VLOOKUP($C242,'DMW | F&amp;L Fields'!$L:$M, 2, FALSE()),"(not found)")</f>
        <v>Indicates whether a direct debit should be set up for a card product.</v>
      </c>
      <c r="H242" s="60" t="str">
        <f aca="false">IF(J242="Id", "Primary", IF(LEFT(J242, 9) ="reference", "Foreign", "n/a"))</f>
        <v>n/a</v>
      </c>
      <c r="I242" s="74" t="s">
        <v>97</v>
      </c>
      <c r="J242" s="61" t="s">
        <v>119</v>
      </c>
      <c r="K242" s="60" t="n">
        <v>255</v>
      </c>
      <c r="L242" s="60" t="n">
        <v>0</v>
      </c>
      <c r="M242" s="60" t="n">
        <v>0</v>
      </c>
      <c r="N242" s="60" t="str">
        <f aca="false">_xlfn.CONCAT(J242,"|",K242,"|",L242,"|",M242)</f>
        <v>picklist|255|0|0</v>
      </c>
      <c r="O242" s="0" t="str">
        <f aca="false">IFERROR(VLOOKUP('nCino | Field Mappings'!$A242,'nCino | Object Info'!$A:$H,5,FALSE()),"(not found)")</f>
        <v>rskcsp_ds_facility</v>
      </c>
      <c r="P242" s="0" t="str">
        <f aca="false">D242</f>
        <v>CCS_Set_up_a_direct_debit_to_manage__c</v>
      </c>
      <c r="Q242" s="51" t="n">
        <f aca="false">IFERROR(VLOOKUP($N242,'nCino | BigQuery Type Lookup'!$A:$F,2,FALSE()),"(not found)")</f>
        <v>255</v>
      </c>
      <c r="R242" s="0" t="str">
        <f aca="false">IFERROR(VLOOKUP('nCino | Field Mappings'!$A242,'nCino | Object Info'!$A:$H,6,FALSE()),"(not found)")</f>
        <v>rskcsp_ds_facility_staging</v>
      </c>
      <c r="S242" s="0" t="str">
        <f aca="false">D242</f>
        <v>CCS_Set_up_a_direct_debit_to_manage__c</v>
      </c>
      <c r="T242" s="51" t="str">
        <f aca="false">H242</f>
        <v>n/a</v>
      </c>
      <c r="U242" s="51" t="str">
        <f aca="false">IF($T242="Primary", "yes", "no")</f>
        <v>no</v>
      </c>
      <c r="V242" s="60" t="str">
        <f aca="false">IFERROR(VLOOKUP($N242,'nCino | BigQuery Type Lookup'!$A:$F,3,FALSE()),"(not found)")</f>
        <v>STRING</v>
      </c>
      <c r="W242" s="51" t="n">
        <f aca="false">IFERROR(VLOOKUP($N242,'nCino | BigQuery Type Lookup'!$A:$F,4,FALSE()),"(not found)")</f>
        <v>255</v>
      </c>
      <c r="X242" s="51" t="str">
        <f aca="false">IFERROR(VLOOKUP($N242,'nCino | BigQuery Type Lookup'!$A:$F,5,FALSE()),"(not found)")</f>
        <v>n/a</v>
      </c>
      <c r="Y242" s="51" t="str">
        <f aca="false">IFERROR(VLOOKUP($N242,'nCino | BigQuery Type Lookup'!$A:$F,6,FALSE()),"(not found)")</f>
        <v>n/a</v>
      </c>
      <c r="Z242" s="0" t="str">
        <f aca="false">IFERROR(VLOOKUP('nCino | Field Mappings'!$A242,'nCino | Object Info'!$A:$H,7,FALSE()),"(not found)")</f>
        <v>rskcsp_ds_facility_curated</v>
      </c>
      <c r="AA242" s="0" t="str">
        <f aca="false">D242</f>
        <v>CCS_Set_up_a_direct_debit_to_manage__c</v>
      </c>
      <c r="AB242" s="51" t="str">
        <f aca="false">H242</f>
        <v>n/a</v>
      </c>
      <c r="AC242" s="51" t="str">
        <f aca="false">I242</f>
        <v>yes</v>
      </c>
      <c r="AD242" s="60" t="str">
        <f aca="false">V242</f>
        <v>STRING</v>
      </c>
      <c r="AE242" s="51" t="n">
        <f aca="false">W242</f>
        <v>255</v>
      </c>
      <c r="AF242" s="51" t="str">
        <f aca="false">X242</f>
        <v>n/a</v>
      </c>
      <c r="AG242" s="51" t="str">
        <f aca="false">Y242</f>
        <v>n/a</v>
      </c>
      <c r="AH242" s="0" t="str">
        <f aca="false">IFERROR(VLOOKUP('nCino | Field Mappings'!$A242,'nCino | Object Info'!$A:$H,8,FALSE()),"(not found)")</f>
        <v>facility</v>
      </c>
      <c r="AI242" s="0" t="str">
        <f aca="false">IF(D242="","",IF(D242="CCS_Step_Frequency__c",SUBSTITUTE(LOWER(D242),"__c",""),_xlfn.IFNA(SUBSTITUTE(SUBSTITUTE(SUBSTITUTE(SUBSTITUTE(D242,"LLC_BI__",""),"CCS_",""),"__c",""),"cm_",""),D242)))</f>
        <v>Set_up_a_direct_debit_to_manage</v>
      </c>
      <c r="AJ242" s="51" t="str">
        <f aca="false">H242</f>
        <v>n/a</v>
      </c>
      <c r="AK242" s="51" t="str">
        <f aca="false">AC242</f>
        <v>yes</v>
      </c>
      <c r="AL242" s="60" t="str">
        <f aca="false">V242</f>
        <v>STRING</v>
      </c>
      <c r="AM242" s="51" t="n">
        <f aca="false">W242</f>
        <v>255</v>
      </c>
      <c r="AN242" s="51" t="str">
        <f aca="false">X242</f>
        <v>n/a</v>
      </c>
      <c r="AO242" s="51" t="str">
        <f aca="false">Y242</f>
        <v>n/a</v>
      </c>
      <c r="AP242" s="51" t="str">
        <f aca="false">IF(AL242="ARRAY", "CHECK MAX ELEMENTS", "n/a")</f>
        <v>n/a</v>
      </c>
    </row>
    <row r="243" customFormat="false" ht="14.25" hidden="false" customHeight="false" outlineLevel="0" collapsed="false">
      <c r="A243" s="61" t="s">
        <v>49</v>
      </c>
      <c r="B243" s="61" t="s">
        <v>374</v>
      </c>
      <c r="C243" s="61" t="s">
        <v>778</v>
      </c>
      <c r="D243" s="61" t="s">
        <v>779</v>
      </c>
      <c r="E243" s="61" t="s">
        <v>780</v>
      </c>
      <c r="F243" s="60" t="str">
        <f aca="false">IF(OR(ISERROR(VLOOKUP($C243,'DMW | F&amp;L Fields'!$L:$M, 1, FALSE())),IFERROR(INDEX('DMW | F&amp;L Fields'!$C:$C,MATCH($C243,'DMW | F&amp;L Fields'!$L:$L, 0)), "Y") ="Y"),"No", "Yes")</f>
        <v>Yes</v>
      </c>
      <c r="G243" s="61" t="str">
        <f aca="false">IFERROR(VLOOKUP($C243,'DMW | F&amp;L Fields'!$L:$M, 2, FALSE()),"(not found)")</f>
        <v>This field is used to give visibility of Display rates Quick Action based on Profile Name</v>
      </c>
      <c r="H243" s="60" t="str">
        <f aca="false">IF(J243="Id", "Primary", IF(LEFT(J243, 9) ="reference", "Foreign", "n/a"))</f>
        <v>n/a</v>
      </c>
      <c r="I243" s="74" t="s">
        <v>110</v>
      </c>
      <c r="J243" s="61" t="s">
        <v>164</v>
      </c>
      <c r="K243" s="60" t="n">
        <v>0</v>
      </c>
      <c r="L243" s="60" t="n">
        <v>0</v>
      </c>
      <c r="M243" s="60" t="n">
        <v>0</v>
      </c>
      <c r="N243" s="60" t="str">
        <f aca="false">_xlfn.CONCAT(J243,"|",K243,"|",L243,"|",M243)</f>
        <v>boolean|0|0|0</v>
      </c>
      <c r="O243" s="0" t="str">
        <f aca="false">IFERROR(VLOOKUP('nCino | Field Mappings'!$A243,'nCino | Object Info'!$A:$H,5,FALSE()),"(not found)")</f>
        <v>rskcsp_ds_facility</v>
      </c>
      <c r="P243" s="0" t="str">
        <f aca="false">D243</f>
        <v>CCS_SetUpDisplayRatesActionProfiles__c</v>
      </c>
      <c r="Q243" s="51" t="n">
        <f aca="false">IFERROR(VLOOKUP($N243,'nCino | BigQuery Type Lookup'!$A:$F,2,FALSE()),"(not found)")</f>
        <v>1</v>
      </c>
      <c r="R243" s="0" t="str">
        <f aca="false">IFERROR(VLOOKUP('nCino | Field Mappings'!$A243,'nCino | Object Info'!$A:$H,6,FALSE()),"(not found)")</f>
        <v>rskcsp_ds_facility_staging</v>
      </c>
      <c r="S243" s="0" t="str">
        <f aca="false">D243</f>
        <v>CCS_SetUpDisplayRatesActionProfiles__c</v>
      </c>
      <c r="T243" s="51" t="str">
        <f aca="false">H243</f>
        <v>n/a</v>
      </c>
      <c r="U243" s="51" t="str">
        <f aca="false">IF($T243="Primary", "yes", "no")</f>
        <v>no</v>
      </c>
      <c r="V243" s="60" t="str">
        <f aca="false">IFERROR(VLOOKUP($N243,'nCino | BigQuery Type Lookup'!$A:$F,3,FALSE()),"(not found)")</f>
        <v>BOOL</v>
      </c>
      <c r="W243" s="51" t="str">
        <f aca="false">IFERROR(VLOOKUP($N243,'nCino | BigQuery Type Lookup'!$A:$F,4,FALSE()),"(not found)")</f>
        <v>n/a</v>
      </c>
      <c r="X243" s="51" t="str">
        <f aca="false">IFERROR(VLOOKUP($N243,'nCino | BigQuery Type Lookup'!$A:$F,5,FALSE()),"(not found)")</f>
        <v>n/a</v>
      </c>
      <c r="Y243" s="51" t="str">
        <f aca="false">IFERROR(VLOOKUP($N243,'nCino | BigQuery Type Lookup'!$A:$F,6,FALSE()),"(not found)")</f>
        <v>n/a</v>
      </c>
      <c r="Z243" s="0" t="str">
        <f aca="false">IFERROR(VLOOKUP('nCino | Field Mappings'!$A243,'nCino | Object Info'!$A:$H,7,FALSE()),"(not found)")</f>
        <v>rskcsp_ds_facility_curated</v>
      </c>
      <c r="AA243" s="0" t="str">
        <f aca="false">D243</f>
        <v>CCS_SetUpDisplayRatesActionProfiles__c</v>
      </c>
      <c r="AB243" s="51" t="str">
        <f aca="false">H243</f>
        <v>n/a</v>
      </c>
      <c r="AC243" s="51" t="str">
        <f aca="false">I243</f>
        <v>no</v>
      </c>
      <c r="AD243" s="60" t="str">
        <f aca="false">V243</f>
        <v>BOOL</v>
      </c>
      <c r="AE243" s="51" t="str">
        <f aca="false">W243</f>
        <v>n/a</v>
      </c>
      <c r="AF243" s="51" t="str">
        <f aca="false">X243</f>
        <v>n/a</v>
      </c>
      <c r="AG243" s="51" t="str">
        <f aca="false">Y243</f>
        <v>n/a</v>
      </c>
      <c r="AH243" s="0" t="str">
        <f aca="false">IFERROR(VLOOKUP('nCino | Field Mappings'!$A243,'nCino | Object Info'!$A:$H,8,FALSE()),"(not found)")</f>
        <v>facility</v>
      </c>
      <c r="AI243" s="0" t="str">
        <f aca="false">IF(D243="","",IF(D243="CCS_Step_Frequency__c",SUBSTITUTE(LOWER(D243),"__c",""),_xlfn.IFNA(SUBSTITUTE(SUBSTITUTE(SUBSTITUTE(SUBSTITUTE(D243,"LLC_BI__",""),"CCS_",""),"__c",""),"cm_",""),D243)))</f>
        <v>SetUpDisplayRatesActionProfiles</v>
      </c>
      <c r="AJ243" s="51" t="str">
        <f aca="false">H243</f>
        <v>n/a</v>
      </c>
      <c r="AK243" s="51" t="str">
        <f aca="false">AC243</f>
        <v>no</v>
      </c>
      <c r="AL243" s="60" t="str">
        <f aca="false">V243</f>
        <v>BOOL</v>
      </c>
      <c r="AM243" s="51" t="str">
        <f aca="false">W243</f>
        <v>n/a</v>
      </c>
      <c r="AN243" s="51" t="str">
        <f aca="false">X243</f>
        <v>n/a</v>
      </c>
      <c r="AO243" s="51" t="str">
        <f aca="false">Y243</f>
        <v>n/a</v>
      </c>
      <c r="AP243" s="51" t="str">
        <f aca="false">IF(AL243="ARRAY", "CHECK MAX ELEMENTS", "n/a")</f>
        <v>n/a</v>
      </c>
    </row>
    <row r="244" customFormat="false" ht="14.25" hidden="false" customHeight="false" outlineLevel="0" collapsed="false">
      <c r="A244" s="61" t="s">
        <v>49</v>
      </c>
      <c r="B244" s="61" t="s">
        <v>374</v>
      </c>
      <c r="C244" s="61" t="s">
        <v>781</v>
      </c>
      <c r="D244" s="61" t="s">
        <v>782</v>
      </c>
      <c r="E244" s="61" t="s">
        <v>783</v>
      </c>
      <c r="F244" s="60" t="str">
        <f aca="false">IF(OR(ISERROR(VLOOKUP($C244,'DMW | F&amp;L Fields'!$L:$M, 1, FALSE())),IFERROR(INDEX('DMW | F&amp;L Fields'!$C:$C,MATCH($C244,'DMW | F&amp;L Fields'!$L:$L, 0)), "Y") ="Y"),"No", "Yes")</f>
        <v>Yes</v>
      </c>
      <c r="G244" s="61" t="str">
        <f aca="false">IFERROR(VLOOKUP($C244,'DMW | F&amp;L Fields'!$L:$M, 2, FALSE()),"(not found)")</f>
        <v>The first signatory of the 4QP.</v>
      </c>
      <c r="H244" s="60" t="str">
        <f aca="false">IF(J244="Id", "Primary", IF(LEFT(J244, 9) ="reference", "Foreign", "n/a"))</f>
        <v>Foreign</v>
      </c>
      <c r="I244" s="74" t="s">
        <v>97</v>
      </c>
      <c r="J244" s="61" t="s">
        <v>240</v>
      </c>
      <c r="K244" s="60" t="n">
        <v>18</v>
      </c>
      <c r="L244" s="60" t="n">
        <v>0</v>
      </c>
      <c r="M244" s="60" t="n">
        <v>0</v>
      </c>
      <c r="N244" s="60" t="str">
        <f aca="false">_xlfn.CONCAT(J244,"|",K244,"|",L244,"|",M244)</f>
        <v>reference(Account)|18|0|0</v>
      </c>
      <c r="O244" s="0" t="str">
        <f aca="false">IFERROR(VLOOKUP('nCino | Field Mappings'!$A244,'nCino | Object Info'!$A:$H,5,FALSE()),"(not found)")</f>
        <v>rskcsp_ds_facility</v>
      </c>
      <c r="P244" s="0" t="str">
        <f aca="false">D244</f>
        <v>CCS_Signatory_1__c</v>
      </c>
      <c r="Q244" s="51" t="n">
        <f aca="false">IFERROR(VLOOKUP($N244,'nCino | BigQuery Type Lookup'!$A:$F,2,FALSE()),"(not found)")</f>
        <v>18</v>
      </c>
      <c r="R244" s="0" t="str">
        <f aca="false">IFERROR(VLOOKUP('nCino | Field Mappings'!$A244,'nCino | Object Info'!$A:$H,6,FALSE()),"(not found)")</f>
        <v>rskcsp_ds_facility_staging</v>
      </c>
      <c r="S244" s="0" t="str">
        <f aca="false">D244</f>
        <v>CCS_Signatory_1__c</v>
      </c>
      <c r="T244" s="51" t="str">
        <f aca="false">H244</f>
        <v>Foreign</v>
      </c>
      <c r="U244" s="51" t="str">
        <f aca="false">IF($T244="Primary", "yes", "no")</f>
        <v>no</v>
      </c>
      <c r="V244" s="60" t="str">
        <f aca="false">IFERROR(VLOOKUP($N244,'nCino | BigQuery Type Lookup'!$A:$F,3,FALSE()),"(not found)")</f>
        <v>STRING</v>
      </c>
      <c r="W244" s="51" t="n">
        <f aca="false">IFERROR(VLOOKUP($N244,'nCino | BigQuery Type Lookup'!$A:$F,4,FALSE()),"(not found)")</f>
        <v>18</v>
      </c>
      <c r="X244" s="51" t="str">
        <f aca="false">IFERROR(VLOOKUP($N244,'nCino | BigQuery Type Lookup'!$A:$F,5,FALSE()),"(not found)")</f>
        <v>n/a</v>
      </c>
      <c r="Y244" s="51" t="str">
        <f aca="false">IFERROR(VLOOKUP($N244,'nCino | BigQuery Type Lookup'!$A:$F,6,FALSE()),"(not found)")</f>
        <v>n/a</v>
      </c>
      <c r="Z244" s="0" t="str">
        <f aca="false">IFERROR(VLOOKUP('nCino | Field Mappings'!$A244,'nCino | Object Info'!$A:$H,7,FALSE()),"(not found)")</f>
        <v>rskcsp_ds_facility_curated</v>
      </c>
      <c r="AA244" s="0" t="str">
        <f aca="false">D244</f>
        <v>CCS_Signatory_1__c</v>
      </c>
      <c r="AB244" s="51" t="str">
        <f aca="false">H244</f>
        <v>Foreign</v>
      </c>
      <c r="AC244" s="51" t="str">
        <f aca="false">I244</f>
        <v>yes</v>
      </c>
      <c r="AD244" s="60" t="str">
        <f aca="false">V244</f>
        <v>STRING</v>
      </c>
      <c r="AE244" s="51" t="n">
        <f aca="false">W244</f>
        <v>18</v>
      </c>
      <c r="AF244" s="51" t="str">
        <f aca="false">X244</f>
        <v>n/a</v>
      </c>
      <c r="AG244" s="51" t="str">
        <f aca="false">Y244</f>
        <v>n/a</v>
      </c>
      <c r="AH244" s="0" t="str">
        <f aca="false">IFERROR(VLOOKUP('nCino | Field Mappings'!$A244,'nCino | Object Info'!$A:$H,8,FALSE()),"(not found)")</f>
        <v>facility</v>
      </c>
      <c r="AI244" s="0" t="str">
        <f aca="false">IF(D244="","",IF(D244="CCS_Step_Frequency__c",SUBSTITUTE(LOWER(D244),"__c",""),_xlfn.IFNA(SUBSTITUTE(SUBSTITUTE(SUBSTITUTE(SUBSTITUTE(D244,"LLC_BI__",""),"CCS_",""),"__c",""),"cm_",""),D244)))</f>
        <v>Signatory_1</v>
      </c>
      <c r="AJ244" s="51" t="str">
        <f aca="false">H244</f>
        <v>Foreign</v>
      </c>
      <c r="AK244" s="51" t="str">
        <f aca="false">AC244</f>
        <v>yes</v>
      </c>
      <c r="AL244" s="60" t="str">
        <f aca="false">V244</f>
        <v>STRING</v>
      </c>
      <c r="AM244" s="51" t="n">
        <f aca="false">W244</f>
        <v>18</v>
      </c>
      <c r="AN244" s="51" t="str">
        <f aca="false">X244</f>
        <v>n/a</v>
      </c>
      <c r="AO244" s="51" t="str">
        <f aca="false">Y244</f>
        <v>n/a</v>
      </c>
      <c r="AP244" s="51" t="str">
        <f aca="false">IF(AL244="ARRAY", "CHECK MAX ELEMENTS", "n/a")</f>
        <v>n/a</v>
      </c>
    </row>
    <row r="245" customFormat="false" ht="14.25" hidden="false" customHeight="false" outlineLevel="0" collapsed="false">
      <c r="A245" s="61" t="s">
        <v>49</v>
      </c>
      <c r="B245" s="61" t="s">
        <v>374</v>
      </c>
      <c r="C245" s="61" t="s">
        <v>784</v>
      </c>
      <c r="D245" s="61" t="s">
        <v>785</v>
      </c>
      <c r="E245" s="61" t="s">
        <v>786</v>
      </c>
      <c r="F245" s="60" t="str">
        <f aca="false">IF(OR(ISERROR(VLOOKUP($C245,'DMW | F&amp;L Fields'!$L:$M, 1, FALSE())),IFERROR(INDEX('DMW | F&amp;L Fields'!$C:$C,MATCH($C245,'DMW | F&amp;L Fields'!$L:$L, 0)), "Y") ="Y"),"No", "Yes")</f>
        <v>Yes</v>
      </c>
      <c r="G245" s="61" t="str">
        <f aca="false">IFERROR(VLOOKUP($C245,'DMW | F&amp;L Fields'!$L:$M, 2, FALSE()),"(not found)")</f>
        <v>The second signatory of the 4QP.</v>
      </c>
      <c r="H245" s="60" t="str">
        <f aca="false">IF(J245="Id", "Primary", IF(LEFT(J245, 9) ="reference", "Foreign", "n/a"))</f>
        <v>Foreign</v>
      </c>
      <c r="I245" s="74" t="s">
        <v>97</v>
      </c>
      <c r="J245" s="61" t="s">
        <v>240</v>
      </c>
      <c r="K245" s="60" t="n">
        <v>18</v>
      </c>
      <c r="L245" s="60" t="n">
        <v>0</v>
      </c>
      <c r="M245" s="60" t="n">
        <v>0</v>
      </c>
      <c r="N245" s="60" t="str">
        <f aca="false">_xlfn.CONCAT(J245,"|",K245,"|",L245,"|",M245)</f>
        <v>reference(Account)|18|0|0</v>
      </c>
      <c r="O245" s="0" t="str">
        <f aca="false">IFERROR(VLOOKUP('nCino | Field Mappings'!$A245,'nCino | Object Info'!$A:$H,5,FALSE()),"(not found)")</f>
        <v>rskcsp_ds_facility</v>
      </c>
      <c r="P245" s="0" t="str">
        <f aca="false">D245</f>
        <v>CCS_Signatory_2__c</v>
      </c>
      <c r="Q245" s="51" t="n">
        <f aca="false">IFERROR(VLOOKUP($N245,'nCino | BigQuery Type Lookup'!$A:$F,2,FALSE()),"(not found)")</f>
        <v>18</v>
      </c>
      <c r="R245" s="0" t="str">
        <f aca="false">IFERROR(VLOOKUP('nCino | Field Mappings'!$A245,'nCino | Object Info'!$A:$H,6,FALSE()),"(not found)")</f>
        <v>rskcsp_ds_facility_staging</v>
      </c>
      <c r="S245" s="0" t="str">
        <f aca="false">D245</f>
        <v>CCS_Signatory_2__c</v>
      </c>
      <c r="T245" s="51" t="str">
        <f aca="false">H245</f>
        <v>Foreign</v>
      </c>
      <c r="U245" s="51" t="str">
        <f aca="false">IF($T245="Primary", "yes", "no")</f>
        <v>no</v>
      </c>
      <c r="V245" s="60" t="str">
        <f aca="false">IFERROR(VLOOKUP($N245,'nCino | BigQuery Type Lookup'!$A:$F,3,FALSE()),"(not found)")</f>
        <v>STRING</v>
      </c>
      <c r="W245" s="51" t="n">
        <f aca="false">IFERROR(VLOOKUP($N245,'nCino | BigQuery Type Lookup'!$A:$F,4,FALSE()),"(not found)")</f>
        <v>18</v>
      </c>
      <c r="X245" s="51" t="str">
        <f aca="false">IFERROR(VLOOKUP($N245,'nCino | BigQuery Type Lookup'!$A:$F,5,FALSE()),"(not found)")</f>
        <v>n/a</v>
      </c>
      <c r="Y245" s="51" t="str">
        <f aca="false">IFERROR(VLOOKUP($N245,'nCino | BigQuery Type Lookup'!$A:$F,6,FALSE()),"(not found)")</f>
        <v>n/a</v>
      </c>
      <c r="Z245" s="0" t="str">
        <f aca="false">IFERROR(VLOOKUP('nCino | Field Mappings'!$A245,'nCino | Object Info'!$A:$H,7,FALSE()),"(not found)")</f>
        <v>rskcsp_ds_facility_curated</v>
      </c>
      <c r="AA245" s="0" t="str">
        <f aca="false">D245</f>
        <v>CCS_Signatory_2__c</v>
      </c>
      <c r="AB245" s="51" t="str">
        <f aca="false">H245</f>
        <v>Foreign</v>
      </c>
      <c r="AC245" s="51" t="str">
        <f aca="false">I245</f>
        <v>yes</v>
      </c>
      <c r="AD245" s="60" t="str">
        <f aca="false">V245</f>
        <v>STRING</v>
      </c>
      <c r="AE245" s="51" t="n">
        <f aca="false">W245</f>
        <v>18</v>
      </c>
      <c r="AF245" s="51" t="str">
        <f aca="false">X245</f>
        <v>n/a</v>
      </c>
      <c r="AG245" s="51" t="str">
        <f aca="false">Y245</f>
        <v>n/a</v>
      </c>
      <c r="AH245" s="0" t="str">
        <f aca="false">IFERROR(VLOOKUP('nCino | Field Mappings'!$A245,'nCino | Object Info'!$A:$H,8,FALSE()),"(not found)")</f>
        <v>facility</v>
      </c>
      <c r="AI245" s="0" t="str">
        <f aca="false">IF(D245="","",IF(D245="CCS_Step_Frequency__c",SUBSTITUTE(LOWER(D245),"__c",""),_xlfn.IFNA(SUBSTITUTE(SUBSTITUTE(SUBSTITUTE(SUBSTITUTE(D245,"LLC_BI__",""),"CCS_",""),"__c",""),"cm_",""),D245)))</f>
        <v>Signatory_2</v>
      </c>
      <c r="AJ245" s="51" t="str">
        <f aca="false">H245</f>
        <v>Foreign</v>
      </c>
      <c r="AK245" s="51" t="str">
        <f aca="false">AC245</f>
        <v>yes</v>
      </c>
      <c r="AL245" s="60" t="str">
        <f aca="false">V245</f>
        <v>STRING</v>
      </c>
      <c r="AM245" s="51" t="n">
        <f aca="false">W245</f>
        <v>18</v>
      </c>
      <c r="AN245" s="51" t="str">
        <f aca="false">X245</f>
        <v>n/a</v>
      </c>
      <c r="AO245" s="51" t="str">
        <f aca="false">Y245</f>
        <v>n/a</v>
      </c>
      <c r="AP245" s="51" t="str">
        <f aca="false">IF(AL245="ARRAY", "CHECK MAX ELEMENTS", "n/a")</f>
        <v>n/a</v>
      </c>
    </row>
    <row r="246" customFormat="false" ht="14.25" hidden="false" customHeight="false" outlineLevel="0" collapsed="false">
      <c r="A246" s="61" t="s">
        <v>49</v>
      </c>
      <c r="B246" s="61" t="s">
        <v>374</v>
      </c>
      <c r="C246" s="61" t="s">
        <v>787</v>
      </c>
      <c r="D246" s="61" t="s">
        <v>788</v>
      </c>
      <c r="E246" s="61" t="s">
        <v>789</v>
      </c>
      <c r="F246" s="60" t="str">
        <f aca="false">IF(OR(ISERROR(VLOOKUP($C246,'DMW | F&amp;L Fields'!$L:$M, 1, FALSE())),IFERROR(INDEX('DMW | F&amp;L Fields'!$C:$C,MATCH($C246,'DMW | F&amp;L Fields'!$L:$L, 0)), "Y") ="Y"),"No", "Yes")</f>
        <v>Yes</v>
      </c>
      <c r="G246" s="61" t="str">
        <f aca="false">IFERROR(VLOOKUP($C246,'DMW | F&amp;L Fields'!$L:$M, 2, FALSE()),"(not found)")</f>
        <v>The third signatory of the 4QP.</v>
      </c>
      <c r="H246" s="60" t="str">
        <f aca="false">IF(J246="Id", "Primary", IF(LEFT(J246, 9) ="reference", "Foreign", "n/a"))</f>
        <v>Foreign</v>
      </c>
      <c r="I246" s="74" t="s">
        <v>97</v>
      </c>
      <c r="J246" s="61" t="s">
        <v>240</v>
      </c>
      <c r="K246" s="60" t="n">
        <v>18</v>
      </c>
      <c r="L246" s="60" t="n">
        <v>0</v>
      </c>
      <c r="M246" s="60" t="n">
        <v>0</v>
      </c>
      <c r="N246" s="60" t="str">
        <f aca="false">_xlfn.CONCAT(J246,"|",K246,"|",L246,"|",M246)</f>
        <v>reference(Account)|18|0|0</v>
      </c>
      <c r="O246" s="0" t="str">
        <f aca="false">IFERROR(VLOOKUP('nCino | Field Mappings'!$A246,'nCino | Object Info'!$A:$H,5,FALSE()),"(not found)")</f>
        <v>rskcsp_ds_facility</v>
      </c>
      <c r="P246" s="0" t="str">
        <f aca="false">D246</f>
        <v>CCS_Signatory_3__c</v>
      </c>
      <c r="Q246" s="51" t="n">
        <f aca="false">IFERROR(VLOOKUP($N246,'nCino | BigQuery Type Lookup'!$A:$F,2,FALSE()),"(not found)")</f>
        <v>18</v>
      </c>
      <c r="R246" s="0" t="str">
        <f aca="false">IFERROR(VLOOKUP('nCino | Field Mappings'!$A246,'nCino | Object Info'!$A:$H,6,FALSE()),"(not found)")</f>
        <v>rskcsp_ds_facility_staging</v>
      </c>
      <c r="S246" s="0" t="str">
        <f aca="false">D246</f>
        <v>CCS_Signatory_3__c</v>
      </c>
      <c r="T246" s="51" t="str">
        <f aca="false">H246</f>
        <v>Foreign</v>
      </c>
      <c r="U246" s="51" t="str">
        <f aca="false">IF($T246="Primary", "yes", "no")</f>
        <v>no</v>
      </c>
      <c r="V246" s="60" t="str">
        <f aca="false">IFERROR(VLOOKUP($N246,'nCino | BigQuery Type Lookup'!$A:$F,3,FALSE()),"(not found)")</f>
        <v>STRING</v>
      </c>
      <c r="W246" s="51" t="n">
        <f aca="false">IFERROR(VLOOKUP($N246,'nCino | BigQuery Type Lookup'!$A:$F,4,FALSE()),"(not found)")</f>
        <v>18</v>
      </c>
      <c r="X246" s="51" t="str">
        <f aca="false">IFERROR(VLOOKUP($N246,'nCino | BigQuery Type Lookup'!$A:$F,5,FALSE()),"(not found)")</f>
        <v>n/a</v>
      </c>
      <c r="Y246" s="51" t="str">
        <f aca="false">IFERROR(VLOOKUP($N246,'nCino | BigQuery Type Lookup'!$A:$F,6,FALSE()),"(not found)")</f>
        <v>n/a</v>
      </c>
      <c r="Z246" s="0" t="str">
        <f aca="false">IFERROR(VLOOKUP('nCino | Field Mappings'!$A246,'nCino | Object Info'!$A:$H,7,FALSE()),"(not found)")</f>
        <v>rskcsp_ds_facility_curated</v>
      </c>
      <c r="AA246" s="0" t="str">
        <f aca="false">D246</f>
        <v>CCS_Signatory_3__c</v>
      </c>
      <c r="AB246" s="51" t="str">
        <f aca="false">H246</f>
        <v>Foreign</v>
      </c>
      <c r="AC246" s="51" t="str">
        <f aca="false">I246</f>
        <v>yes</v>
      </c>
      <c r="AD246" s="60" t="str">
        <f aca="false">V246</f>
        <v>STRING</v>
      </c>
      <c r="AE246" s="51" t="n">
        <f aca="false">W246</f>
        <v>18</v>
      </c>
      <c r="AF246" s="51" t="str">
        <f aca="false">X246</f>
        <v>n/a</v>
      </c>
      <c r="AG246" s="51" t="str">
        <f aca="false">Y246</f>
        <v>n/a</v>
      </c>
      <c r="AH246" s="0" t="str">
        <f aca="false">IFERROR(VLOOKUP('nCino | Field Mappings'!$A246,'nCino | Object Info'!$A:$H,8,FALSE()),"(not found)")</f>
        <v>facility</v>
      </c>
      <c r="AI246" s="0" t="str">
        <f aca="false">IF(D246="","",IF(D246="CCS_Step_Frequency__c",SUBSTITUTE(LOWER(D246),"__c",""),_xlfn.IFNA(SUBSTITUTE(SUBSTITUTE(SUBSTITUTE(SUBSTITUTE(D246,"LLC_BI__",""),"CCS_",""),"__c",""),"cm_",""),D246)))</f>
        <v>Signatory_3</v>
      </c>
      <c r="AJ246" s="51" t="str">
        <f aca="false">H246</f>
        <v>Foreign</v>
      </c>
      <c r="AK246" s="51" t="str">
        <f aca="false">AC246</f>
        <v>yes</v>
      </c>
      <c r="AL246" s="60" t="str">
        <f aca="false">V246</f>
        <v>STRING</v>
      </c>
      <c r="AM246" s="51" t="n">
        <f aca="false">W246</f>
        <v>18</v>
      </c>
      <c r="AN246" s="51" t="str">
        <f aca="false">X246</f>
        <v>n/a</v>
      </c>
      <c r="AO246" s="51" t="str">
        <f aca="false">Y246</f>
        <v>n/a</v>
      </c>
      <c r="AP246" s="51" t="str">
        <f aca="false">IF(AL246="ARRAY", "CHECK MAX ELEMENTS", "n/a")</f>
        <v>n/a</v>
      </c>
    </row>
    <row r="247" customFormat="false" ht="14.25" hidden="false" customHeight="false" outlineLevel="0" collapsed="false">
      <c r="A247" s="61" t="s">
        <v>49</v>
      </c>
      <c r="B247" s="61" t="s">
        <v>374</v>
      </c>
      <c r="C247" s="61" t="s">
        <v>790</v>
      </c>
      <c r="D247" s="61" t="s">
        <v>791</v>
      </c>
      <c r="E247" s="61" t="s">
        <v>792</v>
      </c>
      <c r="F247" s="60" t="str">
        <f aca="false">IF(OR(ISERROR(VLOOKUP($C247,'DMW | F&amp;L Fields'!$L:$M, 1, FALSE())),IFERROR(INDEX('DMW | F&amp;L Fields'!$C:$C,MATCH($C247,'DMW | F&amp;L Fields'!$L:$L, 0)), "Y") ="Y"),"No", "Yes")</f>
        <v>Yes</v>
      </c>
      <c r="G247" s="61" t="str">
        <f aca="false">IFERROR(VLOOKUP($C247,'DMW | F&amp;L Fields'!$L:$M, 2, FALSE()),"(not found)")</f>
        <v>The fourth signatory of the 4QP.</v>
      </c>
      <c r="H247" s="60" t="str">
        <f aca="false">IF(J247="Id", "Primary", IF(LEFT(J247, 9) ="reference", "Foreign", "n/a"))</f>
        <v>Foreign</v>
      </c>
      <c r="I247" s="74" t="s">
        <v>97</v>
      </c>
      <c r="J247" s="61" t="s">
        <v>240</v>
      </c>
      <c r="K247" s="60" t="n">
        <v>18</v>
      </c>
      <c r="L247" s="60" t="n">
        <v>0</v>
      </c>
      <c r="M247" s="60" t="n">
        <v>0</v>
      </c>
      <c r="N247" s="60" t="str">
        <f aca="false">_xlfn.CONCAT(J247,"|",K247,"|",L247,"|",M247)</f>
        <v>reference(Account)|18|0|0</v>
      </c>
      <c r="O247" s="0" t="str">
        <f aca="false">IFERROR(VLOOKUP('nCino | Field Mappings'!$A247,'nCino | Object Info'!$A:$H,5,FALSE()),"(not found)")</f>
        <v>rskcsp_ds_facility</v>
      </c>
      <c r="P247" s="0" t="str">
        <f aca="false">D247</f>
        <v>CCS_Signatory_4__c</v>
      </c>
      <c r="Q247" s="51" t="n">
        <f aca="false">IFERROR(VLOOKUP($N247,'nCino | BigQuery Type Lookup'!$A:$F,2,FALSE()),"(not found)")</f>
        <v>18</v>
      </c>
      <c r="R247" s="0" t="str">
        <f aca="false">IFERROR(VLOOKUP('nCino | Field Mappings'!$A247,'nCino | Object Info'!$A:$H,6,FALSE()),"(not found)")</f>
        <v>rskcsp_ds_facility_staging</v>
      </c>
      <c r="S247" s="0" t="str">
        <f aca="false">D247</f>
        <v>CCS_Signatory_4__c</v>
      </c>
      <c r="T247" s="51" t="str">
        <f aca="false">H247</f>
        <v>Foreign</v>
      </c>
      <c r="U247" s="51" t="str">
        <f aca="false">IF($T247="Primary", "yes", "no")</f>
        <v>no</v>
      </c>
      <c r="V247" s="60" t="str">
        <f aca="false">IFERROR(VLOOKUP($N247,'nCino | BigQuery Type Lookup'!$A:$F,3,FALSE()),"(not found)")</f>
        <v>STRING</v>
      </c>
      <c r="W247" s="51" t="n">
        <f aca="false">IFERROR(VLOOKUP($N247,'nCino | BigQuery Type Lookup'!$A:$F,4,FALSE()),"(not found)")</f>
        <v>18</v>
      </c>
      <c r="X247" s="51" t="str">
        <f aca="false">IFERROR(VLOOKUP($N247,'nCino | BigQuery Type Lookup'!$A:$F,5,FALSE()),"(not found)")</f>
        <v>n/a</v>
      </c>
      <c r="Y247" s="51" t="str">
        <f aca="false">IFERROR(VLOOKUP($N247,'nCino | BigQuery Type Lookup'!$A:$F,6,FALSE()),"(not found)")</f>
        <v>n/a</v>
      </c>
      <c r="Z247" s="0" t="str">
        <f aca="false">IFERROR(VLOOKUP('nCino | Field Mappings'!$A247,'nCino | Object Info'!$A:$H,7,FALSE()),"(not found)")</f>
        <v>rskcsp_ds_facility_curated</v>
      </c>
      <c r="AA247" s="0" t="str">
        <f aca="false">D247</f>
        <v>CCS_Signatory_4__c</v>
      </c>
      <c r="AB247" s="51" t="str">
        <f aca="false">H247</f>
        <v>Foreign</v>
      </c>
      <c r="AC247" s="51" t="str">
        <f aca="false">I247</f>
        <v>yes</v>
      </c>
      <c r="AD247" s="60" t="str">
        <f aca="false">V247</f>
        <v>STRING</v>
      </c>
      <c r="AE247" s="51" t="n">
        <f aca="false">W247</f>
        <v>18</v>
      </c>
      <c r="AF247" s="51" t="str">
        <f aca="false">X247</f>
        <v>n/a</v>
      </c>
      <c r="AG247" s="51" t="str">
        <f aca="false">Y247</f>
        <v>n/a</v>
      </c>
      <c r="AH247" s="0" t="str">
        <f aca="false">IFERROR(VLOOKUP('nCino | Field Mappings'!$A247,'nCino | Object Info'!$A:$H,8,FALSE()),"(not found)")</f>
        <v>facility</v>
      </c>
      <c r="AI247" s="0" t="str">
        <f aca="false">IF(D247="","",IF(D247="CCS_Step_Frequency__c",SUBSTITUTE(LOWER(D247),"__c",""),_xlfn.IFNA(SUBSTITUTE(SUBSTITUTE(SUBSTITUTE(SUBSTITUTE(D247,"LLC_BI__",""),"CCS_",""),"__c",""),"cm_",""),D247)))</f>
        <v>Signatory_4</v>
      </c>
      <c r="AJ247" s="51" t="str">
        <f aca="false">H247</f>
        <v>Foreign</v>
      </c>
      <c r="AK247" s="51" t="str">
        <f aca="false">AC247</f>
        <v>yes</v>
      </c>
      <c r="AL247" s="60" t="str">
        <f aca="false">V247</f>
        <v>STRING</v>
      </c>
      <c r="AM247" s="51" t="n">
        <f aca="false">W247</f>
        <v>18</v>
      </c>
      <c r="AN247" s="51" t="str">
        <f aca="false">X247</f>
        <v>n/a</v>
      </c>
      <c r="AO247" s="51" t="str">
        <f aca="false">Y247</f>
        <v>n/a</v>
      </c>
      <c r="AP247" s="51" t="str">
        <f aca="false">IF(AL247="ARRAY", "CHECK MAX ELEMENTS", "n/a")</f>
        <v>n/a</v>
      </c>
    </row>
    <row r="248" customFormat="false" ht="14.25" hidden="false" customHeight="false" outlineLevel="0" collapsed="false">
      <c r="A248" s="61" t="s">
        <v>49</v>
      </c>
      <c r="B248" s="61" t="s">
        <v>374</v>
      </c>
      <c r="C248" s="61" t="s">
        <v>793</v>
      </c>
      <c r="D248" s="61" t="s">
        <v>794</v>
      </c>
      <c r="E248" s="61" t="s">
        <v>795</v>
      </c>
      <c r="F248" s="60" t="str">
        <f aca="false">IF(OR(ISERROR(VLOOKUP($C248,'DMW | F&amp;L Fields'!$L:$M, 1, FALSE())),IFERROR(INDEX('DMW | F&amp;L Fields'!$C:$C,MATCH($C248,'DMW | F&amp;L Fields'!$L:$L, 0)), "Y") ="Y"),"No", "Yes")</f>
        <v>Yes</v>
      </c>
      <c r="G248" s="61" t="str">
        <f aca="false">IFERROR(VLOOKUP($C248,'DMW | F&amp;L Fields'!$L:$M, 2, FALSE()),"(not found)")</f>
        <v>This field is used on Exposure within Relationship to help group Soft LBCM Facilities into their respected tables.</v>
      </c>
      <c r="H248" s="60" t="str">
        <f aca="false">IF(J248="Id", "Primary", IF(LEFT(J248, 9) ="reference", "Foreign", "n/a"))</f>
        <v>n/a</v>
      </c>
      <c r="I248" s="74" t="s">
        <v>97</v>
      </c>
      <c r="J248" s="61" t="s">
        <v>128</v>
      </c>
      <c r="K248" s="60" t="n">
        <v>0</v>
      </c>
      <c r="L248" s="60" t="n">
        <v>18</v>
      </c>
      <c r="M248" s="60" t="n">
        <v>2</v>
      </c>
      <c r="N248" s="60" t="str">
        <f aca="false">_xlfn.CONCAT(J248,"|",K248,"|",L248,"|",M248)</f>
        <v>currency|0|18|2</v>
      </c>
      <c r="O248" s="0" t="str">
        <f aca="false">IFERROR(VLOOKUP('nCino | Field Mappings'!$A248,'nCino | Object Info'!$A:$H,5,FALSE()),"(not found)")</f>
        <v>rskcsp_ds_facility</v>
      </c>
      <c r="P248" s="0" t="str">
        <f aca="false">D248</f>
        <v>CCS_Soft_Bank_LCBM_Limits__c</v>
      </c>
      <c r="Q248" s="51" t="n">
        <f aca="false">IFERROR(VLOOKUP($N248,'nCino | BigQuery Type Lookup'!$A:$F,2,FALSE()),"(not found)")</f>
        <v>21</v>
      </c>
      <c r="R248" s="0" t="str">
        <f aca="false">IFERROR(VLOOKUP('nCino | Field Mappings'!$A248,'nCino | Object Info'!$A:$H,6,FALSE()),"(not found)")</f>
        <v>rskcsp_ds_facility_staging</v>
      </c>
      <c r="S248" s="0" t="str">
        <f aca="false">D248</f>
        <v>CCS_Soft_Bank_LCBM_Limits__c</v>
      </c>
      <c r="T248" s="51" t="str">
        <f aca="false">H248</f>
        <v>n/a</v>
      </c>
      <c r="U248" s="51" t="str">
        <f aca="false">IF($T248="Primary", "yes", "no")</f>
        <v>no</v>
      </c>
      <c r="V248" s="60" t="str">
        <f aca="false">IFERROR(VLOOKUP($N248,'nCino | BigQuery Type Lookup'!$A:$F,3,FALSE()),"(not found)")</f>
        <v>NUMERIC</v>
      </c>
      <c r="W248" s="51" t="str">
        <f aca="false">IFERROR(VLOOKUP($N248,'nCino | BigQuery Type Lookup'!$A:$F,4,FALSE()),"(not found)")</f>
        <v>n/a</v>
      </c>
      <c r="X248" s="51" t="n">
        <f aca="false">IFERROR(VLOOKUP($N248,'nCino | BigQuery Type Lookup'!$A:$F,5,FALSE()),"(not found)")</f>
        <v>18</v>
      </c>
      <c r="Y248" s="51" t="n">
        <f aca="false">IFERROR(VLOOKUP($N248,'nCino | BigQuery Type Lookup'!$A:$F,6,FALSE()),"(not found)")</f>
        <v>2</v>
      </c>
      <c r="Z248" s="0" t="str">
        <f aca="false">IFERROR(VLOOKUP('nCino | Field Mappings'!$A248,'nCino | Object Info'!$A:$H,7,FALSE()),"(not found)")</f>
        <v>rskcsp_ds_facility_curated</v>
      </c>
      <c r="AA248" s="0" t="str">
        <f aca="false">D248</f>
        <v>CCS_Soft_Bank_LCBM_Limits__c</v>
      </c>
      <c r="AB248" s="51" t="str">
        <f aca="false">H248</f>
        <v>n/a</v>
      </c>
      <c r="AC248" s="51" t="str">
        <f aca="false">I248</f>
        <v>yes</v>
      </c>
      <c r="AD248" s="60" t="str">
        <f aca="false">V248</f>
        <v>NUMERIC</v>
      </c>
      <c r="AE248" s="51" t="str">
        <f aca="false">W248</f>
        <v>n/a</v>
      </c>
      <c r="AF248" s="51" t="n">
        <f aca="false">X248</f>
        <v>18</v>
      </c>
      <c r="AG248" s="51" t="n">
        <f aca="false">Y248</f>
        <v>2</v>
      </c>
      <c r="AH248" s="0" t="str">
        <f aca="false">IFERROR(VLOOKUP('nCino | Field Mappings'!$A248,'nCino | Object Info'!$A:$H,8,FALSE()),"(not found)")</f>
        <v>facility</v>
      </c>
      <c r="AI248" s="0" t="str">
        <f aca="false">IF(D248="","",IF(D248="CCS_Step_Frequency__c",SUBSTITUTE(LOWER(D248),"__c",""),_xlfn.IFNA(SUBSTITUTE(SUBSTITUTE(SUBSTITUTE(SUBSTITUTE(D248,"LLC_BI__",""),"CCS_",""),"__c",""),"cm_",""),D248)))</f>
        <v>Soft_Bank_LCBM_Limits</v>
      </c>
      <c r="AJ248" s="51" t="str">
        <f aca="false">H248</f>
        <v>n/a</v>
      </c>
      <c r="AK248" s="51" t="str">
        <f aca="false">AC248</f>
        <v>yes</v>
      </c>
      <c r="AL248" s="60" t="str">
        <f aca="false">V248</f>
        <v>NUMERIC</v>
      </c>
      <c r="AM248" s="51" t="str">
        <f aca="false">W248</f>
        <v>n/a</v>
      </c>
      <c r="AN248" s="51" t="n">
        <f aca="false">X248</f>
        <v>18</v>
      </c>
      <c r="AO248" s="51" t="n">
        <f aca="false">Y248</f>
        <v>2</v>
      </c>
      <c r="AP248" s="51" t="str">
        <f aca="false">IF(AL248="ARRAY", "CHECK MAX ELEMENTS", "n/a")</f>
        <v>n/a</v>
      </c>
    </row>
    <row r="249" customFormat="false" ht="14.25" hidden="false" customHeight="false" outlineLevel="0" collapsed="false">
      <c r="A249" s="61" t="s">
        <v>49</v>
      </c>
      <c r="B249" s="61" t="s">
        <v>374</v>
      </c>
      <c r="C249" s="61" t="s">
        <v>796</v>
      </c>
      <c r="D249" s="61" t="s">
        <v>797</v>
      </c>
      <c r="E249" s="61" t="s">
        <v>798</v>
      </c>
      <c r="F249" s="60" t="str">
        <f aca="false">IF(OR(ISERROR(VLOOKUP($C249,'DMW | F&amp;L Fields'!$L:$M, 1, FALSE())),IFERROR(INDEX('DMW | F&amp;L Fields'!$C:$C,MATCH($C249,'DMW | F&amp;L Fields'!$L:$L, 0)), "Y") ="Y"),"No", "Yes")</f>
        <v>Yes</v>
      </c>
      <c r="G249" s="61" t="str">
        <f aca="false">IFERROR(VLOOKUP($C249,'DMW | F&amp;L Fields'!$L:$M, 2, FALSE()),"(not found)")</f>
        <v>This field is used on Exposure within Relationship to help group Soft Bank Facilities into their respected tables.</v>
      </c>
      <c r="H249" s="60" t="str">
        <f aca="false">IF(J249="Id", "Primary", IF(LEFT(J249, 9) ="reference", "Foreign", "n/a"))</f>
        <v>n/a</v>
      </c>
      <c r="I249" s="74" t="s">
        <v>97</v>
      </c>
      <c r="J249" s="61" t="s">
        <v>128</v>
      </c>
      <c r="K249" s="60" t="n">
        <v>0</v>
      </c>
      <c r="L249" s="60" t="n">
        <v>18</v>
      </c>
      <c r="M249" s="60" t="n">
        <v>2</v>
      </c>
      <c r="N249" s="60" t="str">
        <f aca="false">_xlfn.CONCAT(J249,"|",K249,"|",L249,"|",M249)</f>
        <v>currency|0|18|2</v>
      </c>
      <c r="O249" s="0" t="str">
        <f aca="false">IFERROR(VLOOKUP('nCino | Field Mappings'!$A249,'nCino | Object Info'!$A:$H,5,FALSE()),"(not found)")</f>
        <v>rskcsp_ds_facility</v>
      </c>
      <c r="P249" s="0" t="str">
        <f aca="false">D249</f>
        <v>CCS_Soft_Bank_Limits__c</v>
      </c>
      <c r="Q249" s="51" t="n">
        <f aca="false">IFERROR(VLOOKUP($N249,'nCino | BigQuery Type Lookup'!$A:$F,2,FALSE()),"(not found)")</f>
        <v>21</v>
      </c>
      <c r="R249" s="0" t="str">
        <f aca="false">IFERROR(VLOOKUP('nCino | Field Mappings'!$A249,'nCino | Object Info'!$A:$H,6,FALSE()),"(not found)")</f>
        <v>rskcsp_ds_facility_staging</v>
      </c>
      <c r="S249" s="0" t="str">
        <f aca="false">D249</f>
        <v>CCS_Soft_Bank_Limits__c</v>
      </c>
      <c r="T249" s="51" t="str">
        <f aca="false">H249</f>
        <v>n/a</v>
      </c>
      <c r="U249" s="51" t="str">
        <f aca="false">IF($T249="Primary", "yes", "no")</f>
        <v>no</v>
      </c>
      <c r="V249" s="60" t="str">
        <f aca="false">IFERROR(VLOOKUP($N249,'nCino | BigQuery Type Lookup'!$A:$F,3,FALSE()),"(not found)")</f>
        <v>NUMERIC</v>
      </c>
      <c r="W249" s="51" t="str">
        <f aca="false">IFERROR(VLOOKUP($N249,'nCino | BigQuery Type Lookup'!$A:$F,4,FALSE()),"(not found)")</f>
        <v>n/a</v>
      </c>
      <c r="X249" s="51" t="n">
        <f aca="false">IFERROR(VLOOKUP($N249,'nCino | BigQuery Type Lookup'!$A:$F,5,FALSE()),"(not found)")</f>
        <v>18</v>
      </c>
      <c r="Y249" s="51" t="n">
        <f aca="false">IFERROR(VLOOKUP($N249,'nCino | BigQuery Type Lookup'!$A:$F,6,FALSE()),"(not found)")</f>
        <v>2</v>
      </c>
      <c r="Z249" s="0" t="str">
        <f aca="false">IFERROR(VLOOKUP('nCino | Field Mappings'!$A249,'nCino | Object Info'!$A:$H,7,FALSE()),"(not found)")</f>
        <v>rskcsp_ds_facility_curated</v>
      </c>
      <c r="AA249" s="0" t="str">
        <f aca="false">D249</f>
        <v>CCS_Soft_Bank_Limits__c</v>
      </c>
      <c r="AB249" s="51" t="str">
        <f aca="false">H249</f>
        <v>n/a</v>
      </c>
      <c r="AC249" s="51" t="str">
        <f aca="false">I249</f>
        <v>yes</v>
      </c>
      <c r="AD249" s="60" t="str">
        <f aca="false">V249</f>
        <v>NUMERIC</v>
      </c>
      <c r="AE249" s="51" t="str">
        <f aca="false">W249</f>
        <v>n/a</v>
      </c>
      <c r="AF249" s="51" t="n">
        <f aca="false">X249</f>
        <v>18</v>
      </c>
      <c r="AG249" s="51" t="n">
        <f aca="false">Y249</f>
        <v>2</v>
      </c>
      <c r="AH249" s="0" t="str">
        <f aca="false">IFERROR(VLOOKUP('nCino | Field Mappings'!$A249,'nCino | Object Info'!$A:$H,8,FALSE()),"(not found)")</f>
        <v>facility</v>
      </c>
      <c r="AI249" s="0" t="str">
        <f aca="false">IF(D249="","",IF(D249="CCS_Step_Frequency__c",SUBSTITUTE(LOWER(D249),"__c",""),_xlfn.IFNA(SUBSTITUTE(SUBSTITUTE(SUBSTITUTE(SUBSTITUTE(D249,"LLC_BI__",""),"CCS_",""),"__c",""),"cm_",""),D249)))</f>
        <v>Soft_Bank_Limits</v>
      </c>
      <c r="AJ249" s="51" t="str">
        <f aca="false">H249</f>
        <v>n/a</v>
      </c>
      <c r="AK249" s="51" t="str">
        <f aca="false">AC249</f>
        <v>yes</v>
      </c>
      <c r="AL249" s="60" t="str">
        <f aca="false">V249</f>
        <v>NUMERIC</v>
      </c>
      <c r="AM249" s="51" t="str">
        <f aca="false">W249</f>
        <v>n/a</v>
      </c>
      <c r="AN249" s="51" t="n">
        <f aca="false">X249</f>
        <v>18</v>
      </c>
      <c r="AO249" s="51" t="n">
        <f aca="false">Y249</f>
        <v>2</v>
      </c>
      <c r="AP249" s="51" t="str">
        <f aca="false">IF(AL249="ARRAY", "CHECK MAX ELEMENTS", "n/a")</f>
        <v>n/a</v>
      </c>
    </row>
    <row r="250" customFormat="false" ht="14.25" hidden="false" customHeight="false" outlineLevel="0" collapsed="false">
      <c r="A250" s="61" t="s">
        <v>49</v>
      </c>
      <c r="B250" s="61" t="s">
        <v>374</v>
      </c>
      <c r="C250" s="61" t="s">
        <v>799</v>
      </c>
      <c r="D250" s="61" t="s">
        <v>800</v>
      </c>
      <c r="E250" s="61" t="s">
        <v>801</v>
      </c>
      <c r="F250" s="60" t="str">
        <f aca="false">IF(OR(ISERROR(VLOOKUP($C250,'DMW | F&amp;L Fields'!$L:$M, 1, FALSE())),IFERROR(INDEX('DMW | F&amp;L Fields'!$C:$C,MATCH($C250,'DMW | F&amp;L Fields'!$L:$L, 0)), "Y") ="Y"),"No", "Yes")</f>
        <v>Yes</v>
      </c>
      <c r="G250" s="61" t="str">
        <f aca="false">IFERROR(VLOOKUP($C250,'DMW | F&amp;L Fields'!$L:$M, 2, FALSE()),"(not found)")</f>
        <v>This field displays the sort code</v>
      </c>
      <c r="H250" s="60" t="str">
        <f aca="false">IF(J250="Id", "Primary", IF(LEFT(J250, 9) ="reference", "Foreign", "n/a"))</f>
        <v>n/a</v>
      </c>
      <c r="I250" s="74" t="s">
        <v>97</v>
      </c>
      <c r="J250" s="61" t="s">
        <v>115</v>
      </c>
      <c r="K250" s="60" t="n">
        <v>6</v>
      </c>
      <c r="L250" s="60" t="n">
        <v>0</v>
      </c>
      <c r="M250" s="60" t="n">
        <v>0</v>
      </c>
      <c r="N250" s="60" t="str">
        <f aca="false">_xlfn.CONCAT(J250,"|",K250,"|",L250,"|",M250)</f>
        <v>string|6|0|0</v>
      </c>
      <c r="O250" s="0" t="str">
        <f aca="false">IFERROR(VLOOKUP('nCino | Field Mappings'!$A250,'nCino | Object Info'!$A:$H,5,FALSE()),"(not found)")</f>
        <v>rskcsp_ds_facility</v>
      </c>
      <c r="P250" s="0" t="str">
        <f aca="false">D250</f>
        <v>CCS_SortCode__c</v>
      </c>
      <c r="Q250" s="51" t="n">
        <f aca="false">IFERROR(VLOOKUP($N250,'nCino | BigQuery Type Lookup'!$A:$F,2,FALSE()),"(not found)")</f>
        <v>6</v>
      </c>
      <c r="R250" s="0" t="str">
        <f aca="false">IFERROR(VLOOKUP('nCino | Field Mappings'!$A250,'nCino | Object Info'!$A:$H,6,FALSE()),"(not found)")</f>
        <v>rskcsp_ds_facility_staging</v>
      </c>
      <c r="S250" s="0" t="str">
        <f aca="false">D250</f>
        <v>CCS_SortCode__c</v>
      </c>
      <c r="T250" s="51" t="str">
        <f aca="false">H250</f>
        <v>n/a</v>
      </c>
      <c r="U250" s="51" t="str">
        <f aca="false">IF($T250="Primary", "yes", "no")</f>
        <v>no</v>
      </c>
      <c r="V250" s="60" t="str">
        <f aca="false">IFERROR(VLOOKUP($N250,'nCino | BigQuery Type Lookup'!$A:$F,3,FALSE()),"(not found)")</f>
        <v>STRING</v>
      </c>
      <c r="W250" s="51" t="n">
        <f aca="false">IFERROR(VLOOKUP($N250,'nCino | BigQuery Type Lookup'!$A:$F,4,FALSE()),"(not found)")</f>
        <v>6</v>
      </c>
      <c r="X250" s="51" t="str">
        <f aca="false">IFERROR(VLOOKUP($N250,'nCino | BigQuery Type Lookup'!$A:$F,5,FALSE()),"(not found)")</f>
        <v>n/a</v>
      </c>
      <c r="Y250" s="51" t="str">
        <f aca="false">IFERROR(VLOOKUP($N250,'nCino | BigQuery Type Lookup'!$A:$F,6,FALSE()),"(not found)")</f>
        <v>n/a</v>
      </c>
      <c r="Z250" s="0" t="str">
        <f aca="false">IFERROR(VLOOKUP('nCino | Field Mappings'!$A250,'nCino | Object Info'!$A:$H,7,FALSE()),"(not found)")</f>
        <v>rskcsp_ds_facility_curated</v>
      </c>
      <c r="AA250" s="0" t="str">
        <f aca="false">D250</f>
        <v>CCS_SortCode__c</v>
      </c>
      <c r="AB250" s="51" t="str">
        <f aca="false">H250</f>
        <v>n/a</v>
      </c>
      <c r="AC250" s="51" t="str">
        <f aca="false">I250</f>
        <v>yes</v>
      </c>
      <c r="AD250" s="60" t="str">
        <f aca="false">V250</f>
        <v>STRING</v>
      </c>
      <c r="AE250" s="51" t="n">
        <f aca="false">W250</f>
        <v>6</v>
      </c>
      <c r="AF250" s="51" t="str">
        <f aca="false">X250</f>
        <v>n/a</v>
      </c>
      <c r="AG250" s="51" t="str">
        <f aca="false">Y250</f>
        <v>n/a</v>
      </c>
      <c r="AH250" s="0" t="str">
        <f aca="false">IFERROR(VLOOKUP('nCino | Field Mappings'!$A250,'nCino | Object Info'!$A:$H,8,FALSE()),"(not found)")</f>
        <v>facility</v>
      </c>
      <c r="AI250" s="0" t="str">
        <f aca="false">IF(D250="","",IF(D250="CCS_Step_Frequency__c",SUBSTITUTE(LOWER(D250),"__c",""),_xlfn.IFNA(SUBSTITUTE(SUBSTITUTE(SUBSTITUTE(SUBSTITUTE(D250,"LLC_BI__",""),"CCS_",""),"__c",""),"cm_",""),D250)))</f>
        <v>SortCode</v>
      </c>
      <c r="AJ250" s="51" t="str">
        <f aca="false">H250</f>
        <v>n/a</v>
      </c>
      <c r="AK250" s="51" t="str">
        <f aca="false">AC250</f>
        <v>yes</v>
      </c>
      <c r="AL250" s="60" t="str">
        <f aca="false">V250</f>
        <v>STRING</v>
      </c>
      <c r="AM250" s="51" t="n">
        <f aca="false">W250</f>
        <v>6</v>
      </c>
      <c r="AN250" s="51" t="str">
        <f aca="false">X250</f>
        <v>n/a</v>
      </c>
      <c r="AO250" s="51" t="str">
        <f aca="false">Y250</f>
        <v>n/a</v>
      </c>
      <c r="AP250" s="51" t="str">
        <f aca="false">IF(AL250="ARRAY", "CHECK MAX ELEMENTS", "n/a")</f>
        <v>n/a</v>
      </c>
    </row>
    <row r="251" customFormat="false" ht="14.25" hidden="false" customHeight="false" outlineLevel="0" collapsed="false">
      <c r="A251" s="61" t="s">
        <v>49</v>
      </c>
      <c r="B251" s="61" t="s">
        <v>374</v>
      </c>
      <c r="C251" s="61" t="s">
        <v>802</v>
      </c>
      <c r="D251" s="61" t="s">
        <v>803</v>
      </c>
      <c r="E251" s="61" t="s">
        <v>804</v>
      </c>
      <c r="F251" s="60" t="str">
        <f aca="false">IF(OR(ISERROR(VLOOKUP($C251,'DMW | F&amp;L Fields'!$L:$M, 1, FALSE())),IFERROR(INDEX('DMW | F&amp;L Fields'!$C:$C,MATCH($C251,'DMW | F&amp;L Fields'!$L:$L, 0)), "Y") ="Y"),"No", "Yes")</f>
        <v>Yes</v>
      </c>
      <c r="G251" s="61" t="str">
        <f aca="false">IFERROR(VLOOKUP($C251,'DMW | F&amp;L Fields'!$L:$M, 2, FALSE()),"(not found)")</f>
        <v>The date of the 'Specific 1' option.</v>
      </c>
      <c r="H251" s="60" t="str">
        <f aca="false">IF(J251="Id", "Primary", IF(LEFT(J251, 9) ="reference", "Foreign", "n/a"))</f>
        <v>n/a</v>
      </c>
      <c r="I251" s="74" t="s">
        <v>97</v>
      </c>
      <c r="J251" s="61" t="s">
        <v>102</v>
      </c>
      <c r="K251" s="60" t="n">
        <v>0</v>
      </c>
      <c r="L251" s="60" t="n">
        <v>0</v>
      </c>
      <c r="M251" s="60" t="n">
        <v>0</v>
      </c>
      <c r="N251" s="60" t="str">
        <f aca="false">_xlfn.CONCAT(J251,"|",K251,"|",L251,"|",M251)</f>
        <v>date|0|0|0</v>
      </c>
      <c r="O251" s="0" t="str">
        <f aca="false">IFERROR(VLOOKUP('nCino | Field Mappings'!$A251,'nCino | Object Info'!$A:$H,5,FALSE()),"(not found)")</f>
        <v>rskcsp_ds_facility</v>
      </c>
      <c r="P251" s="0" t="str">
        <f aca="false">D251</f>
        <v>CCS_Specific_1_Date__c</v>
      </c>
      <c r="Q251" s="51" t="n">
        <f aca="false">IFERROR(VLOOKUP($N251,'nCino | BigQuery Type Lookup'!$A:$F,2,FALSE()),"(not found)")</f>
        <v>8</v>
      </c>
      <c r="R251" s="0" t="str">
        <f aca="false">IFERROR(VLOOKUP('nCino | Field Mappings'!$A251,'nCino | Object Info'!$A:$H,6,FALSE()),"(not found)")</f>
        <v>rskcsp_ds_facility_staging</v>
      </c>
      <c r="S251" s="0" t="str">
        <f aca="false">D251</f>
        <v>CCS_Specific_1_Date__c</v>
      </c>
      <c r="T251" s="51" t="str">
        <f aca="false">H251</f>
        <v>n/a</v>
      </c>
      <c r="U251" s="51" t="str">
        <f aca="false">IF($T251="Primary", "yes", "no")</f>
        <v>no</v>
      </c>
      <c r="V251" s="60" t="str">
        <f aca="false">IFERROR(VLOOKUP($N251,'nCino | BigQuery Type Lookup'!$A:$F,3,FALSE()),"(not found)")</f>
        <v>DATE</v>
      </c>
      <c r="W251" s="51" t="str">
        <f aca="false">IFERROR(VLOOKUP($N251,'nCino | BigQuery Type Lookup'!$A:$F,4,FALSE()),"(not found)")</f>
        <v>n/a</v>
      </c>
      <c r="X251" s="51" t="str">
        <f aca="false">IFERROR(VLOOKUP($N251,'nCino | BigQuery Type Lookup'!$A:$F,5,FALSE()),"(not found)")</f>
        <v>n/a</v>
      </c>
      <c r="Y251" s="51" t="str">
        <f aca="false">IFERROR(VLOOKUP($N251,'nCino | BigQuery Type Lookup'!$A:$F,6,FALSE()),"(not found)")</f>
        <v>n/a</v>
      </c>
      <c r="Z251" s="0" t="str">
        <f aca="false">IFERROR(VLOOKUP('nCino | Field Mappings'!$A251,'nCino | Object Info'!$A:$H,7,FALSE()),"(not found)")</f>
        <v>rskcsp_ds_facility_curated</v>
      </c>
      <c r="AA251" s="0" t="str">
        <f aca="false">D251</f>
        <v>CCS_Specific_1_Date__c</v>
      </c>
      <c r="AB251" s="51" t="str">
        <f aca="false">H251</f>
        <v>n/a</v>
      </c>
      <c r="AC251" s="51" t="str">
        <f aca="false">I251</f>
        <v>yes</v>
      </c>
      <c r="AD251" s="60" t="str">
        <f aca="false">V251</f>
        <v>DATE</v>
      </c>
      <c r="AE251" s="51" t="str">
        <f aca="false">W251</f>
        <v>n/a</v>
      </c>
      <c r="AF251" s="51" t="str">
        <f aca="false">X251</f>
        <v>n/a</v>
      </c>
      <c r="AG251" s="51" t="str">
        <f aca="false">Y251</f>
        <v>n/a</v>
      </c>
      <c r="AH251" s="0" t="str">
        <f aca="false">IFERROR(VLOOKUP('nCino | Field Mappings'!$A251,'nCino | Object Info'!$A:$H,8,FALSE()),"(not found)")</f>
        <v>facility</v>
      </c>
      <c r="AI251" s="0" t="str">
        <f aca="false">IF(D251="","",IF(D251="CCS_Step_Frequency__c",SUBSTITUTE(LOWER(D251),"__c",""),_xlfn.IFNA(SUBSTITUTE(SUBSTITUTE(SUBSTITUTE(SUBSTITUTE(D251,"LLC_BI__",""),"CCS_",""),"__c",""),"cm_",""),D251)))</f>
        <v>Specific_1_Date</v>
      </c>
      <c r="AJ251" s="51" t="str">
        <f aca="false">H251</f>
        <v>n/a</v>
      </c>
      <c r="AK251" s="51" t="str">
        <f aca="false">AC251</f>
        <v>yes</v>
      </c>
      <c r="AL251" s="60" t="str">
        <f aca="false">V251</f>
        <v>DATE</v>
      </c>
      <c r="AM251" s="51" t="str">
        <f aca="false">W251</f>
        <v>n/a</v>
      </c>
      <c r="AN251" s="51" t="str">
        <f aca="false">X251</f>
        <v>n/a</v>
      </c>
      <c r="AO251" s="51" t="str">
        <f aca="false">Y251</f>
        <v>n/a</v>
      </c>
      <c r="AP251" s="51" t="str">
        <f aca="false">IF(AL251="ARRAY", "CHECK MAX ELEMENTS", "n/a")</f>
        <v>n/a</v>
      </c>
    </row>
    <row r="252" customFormat="false" ht="14.25" hidden="false" customHeight="false" outlineLevel="0" collapsed="false">
      <c r="A252" s="61" t="s">
        <v>49</v>
      </c>
      <c r="B252" s="61" t="s">
        <v>374</v>
      </c>
      <c r="C252" s="61" t="s">
        <v>805</v>
      </c>
      <c r="D252" s="61" t="s">
        <v>806</v>
      </c>
      <c r="E252" s="61" t="s">
        <v>807</v>
      </c>
      <c r="F252" s="60" t="str">
        <f aca="false">IF(OR(ISERROR(VLOOKUP($C252,'DMW | F&amp;L Fields'!$L:$M, 1, FALSE())),IFERROR(INDEX('DMW | F&amp;L Fields'!$C:$C,MATCH($C252,'DMW | F&amp;L Fields'!$L:$L, 0)), "Y") ="Y"),"No", "Yes")</f>
        <v>Yes</v>
      </c>
      <c r="G252" s="61" t="str">
        <f aca="false">IFERROR(VLOOKUP($C252,'DMW | F&amp;L Fields'!$L:$M, 2, FALSE()),"(not found)")</f>
        <v>The number of years of the 'Specific 1' option.</v>
      </c>
      <c r="H252" s="60" t="str">
        <f aca="false">IF(J252="Id", "Primary", IF(LEFT(J252, 9) ="reference", "Foreign", "n/a"))</f>
        <v>n/a</v>
      </c>
      <c r="I252" s="74" t="s">
        <v>97</v>
      </c>
      <c r="J252" s="61" t="s">
        <v>98</v>
      </c>
      <c r="K252" s="60" t="n">
        <v>0</v>
      </c>
      <c r="L252" s="60" t="n">
        <v>18</v>
      </c>
      <c r="M252" s="60" t="n">
        <v>0</v>
      </c>
      <c r="N252" s="60" t="str">
        <f aca="false">_xlfn.CONCAT(J252,"|",K252,"|",L252,"|",M252)</f>
        <v>double|0|18|0</v>
      </c>
      <c r="O252" s="0" t="str">
        <f aca="false">IFERROR(VLOOKUP('nCino | Field Mappings'!$A252,'nCino | Object Info'!$A:$H,5,FALSE()),"(not found)")</f>
        <v>rskcsp_ds_facility</v>
      </c>
      <c r="P252" s="0" t="str">
        <f aca="false">D252</f>
        <v>CCS_Specific_1_Number_of_Years__c</v>
      </c>
      <c r="Q252" s="51" t="n">
        <f aca="false">IFERROR(VLOOKUP($N252,'nCino | BigQuery Type Lookup'!$A:$F,2,FALSE()),"(not found)")</f>
        <v>18</v>
      </c>
      <c r="R252" s="0" t="str">
        <f aca="false">IFERROR(VLOOKUP('nCino | Field Mappings'!$A252,'nCino | Object Info'!$A:$H,6,FALSE()),"(not found)")</f>
        <v>rskcsp_ds_facility_staging</v>
      </c>
      <c r="S252" s="0" t="str">
        <f aca="false">D252</f>
        <v>CCS_Specific_1_Number_of_Years__c</v>
      </c>
      <c r="T252" s="51" t="str">
        <f aca="false">H252</f>
        <v>n/a</v>
      </c>
      <c r="U252" s="51" t="str">
        <f aca="false">IF($T252="Primary", "yes", "no")</f>
        <v>no</v>
      </c>
      <c r="V252" s="60" t="str">
        <f aca="false">IFERROR(VLOOKUP($N252,'nCino | BigQuery Type Lookup'!$A:$F,3,FALSE()),"(not found)")</f>
        <v>INT64</v>
      </c>
      <c r="W252" s="51" t="str">
        <f aca="false">IFERROR(VLOOKUP($N252,'nCino | BigQuery Type Lookup'!$A:$F,4,FALSE()),"(not found)")</f>
        <v>n/a</v>
      </c>
      <c r="X252" s="51" t="str">
        <f aca="false">IFERROR(VLOOKUP($N252,'nCino | BigQuery Type Lookup'!$A:$F,5,FALSE()),"(not found)")</f>
        <v>n/a</v>
      </c>
      <c r="Y252" s="51" t="str">
        <f aca="false">IFERROR(VLOOKUP($N252,'nCino | BigQuery Type Lookup'!$A:$F,6,FALSE()),"(not found)")</f>
        <v>n/a</v>
      </c>
      <c r="Z252" s="0" t="str">
        <f aca="false">IFERROR(VLOOKUP('nCino | Field Mappings'!$A252,'nCino | Object Info'!$A:$H,7,FALSE()),"(not found)")</f>
        <v>rskcsp_ds_facility_curated</v>
      </c>
      <c r="AA252" s="0" t="str">
        <f aca="false">D252</f>
        <v>CCS_Specific_1_Number_of_Years__c</v>
      </c>
      <c r="AB252" s="51" t="str">
        <f aca="false">H252</f>
        <v>n/a</v>
      </c>
      <c r="AC252" s="51" t="str">
        <f aca="false">I252</f>
        <v>yes</v>
      </c>
      <c r="AD252" s="60" t="str">
        <f aca="false">V252</f>
        <v>INT64</v>
      </c>
      <c r="AE252" s="51" t="str">
        <f aca="false">W252</f>
        <v>n/a</v>
      </c>
      <c r="AF252" s="51" t="str">
        <f aca="false">X252</f>
        <v>n/a</v>
      </c>
      <c r="AG252" s="51" t="str">
        <f aca="false">Y252</f>
        <v>n/a</v>
      </c>
      <c r="AH252" s="0" t="str">
        <f aca="false">IFERROR(VLOOKUP('nCino | Field Mappings'!$A252,'nCino | Object Info'!$A:$H,8,FALSE()),"(not found)")</f>
        <v>facility</v>
      </c>
      <c r="AI252" s="0" t="str">
        <f aca="false">IF(D252="","",IF(D252="CCS_Step_Frequency__c",SUBSTITUTE(LOWER(D252),"__c",""),_xlfn.IFNA(SUBSTITUTE(SUBSTITUTE(SUBSTITUTE(SUBSTITUTE(D252,"LLC_BI__",""),"CCS_",""),"__c",""),"cm_",""),D252)))</f>
        <v>Specific_1_Number_of_Years</v>
      </c>
      <c r="AJ252" s="51" t="str">
        <f aca="false">H252</f>
        <v>n/a</v>
      </c>
      <c r="AK252" s="51" t="str">
        <f aca="false">AC252</f>
        <v>yes</v>
      </c>
      <c r="AL252" s="60" t="str">
        <f aca="false">V252</f>
        <v>INT64</v>
      </c>
      <c r="AM252" s="51" t="str">
        <f aca="false">W252</f>
        <v>n/a</v>
      </c>
      <c r="AN252" s="51" t="str">
        <f aca="false">X252</f>
        <v>n/a</v>
      </c>
      <c r="AO252" s="51" t="str">
        <f aca="false">Y252</f>
        <v>n/a</v>
      </c>
      <c r="AP252" s="51" t="str">
        <f aca="false">IF(AL252="ARRAY", "CHECK MAX ELEMENTS", "n/a")</f>
        <v>n/a</v>
      </c>
    </row>
    <row r="253" customFormat="false" ht="14.25" hidden="false" customHeight="false" outlineLevel="0" collapsed="false">
      <c r="A253" s="61" t="s">
        <v>49</v>
      </c>
      <c r="B253" s="61" t="s">
        <v>374</v>
      </c>
      <c r="C253" s="61" t="s">
        <v>808</v>
      </c>
      <c r="D253" s="61" t="s">
        <v>809</v>
      </c>
      <c r="E253" s="61" t="s">
        <v>810</v>
      </c>
      <c r="F253" s="60" t="str">
        <f aca="false">IF(OR(ISERROR(VLOOKUP($C253,'DMW | F&amp;L Fields'!$L:$M, 1, FALSE())),IFERROR(INDEX('DMW | F&amp;L Fields'!$C:$C,MATCH($C253,'DMW | F&amp;L Fields'!$L:$L, 0)), "Y") ="Y"),"No", "Yes")</f>
        <v>Yes</v>
      </c>
      <c r="G253" s="61" t="str">
        <f aca="false">IFERROR(VLOOKUP($C253,'DMW | F&amp;L Fields'!$L:$M, 2, FALSE()),"(not found)")</f>
        <v>The period end of the 'Specific 1' option.</v>
      </c>
      <c r="H253" s="60" t="str">
        <f aca="false">IF(J253="Id", "Primary", IF(LEFT(J253, 9) ="reference", "Foreign", "n/a"))</f>
        <v>n/a</v>
      </c>
      <c r="I253" s="74" t="s">
        <v>97</v>
      </c>
      <c r="J253" s="61" t="s">
        <v>119</v>
      </c>
      <c r="K253" s="60" t="n">
        <v>255</v>
      </c>
      <c r="L253" s="60" t="n">
        <v>0</v>
      </c>
      <c r="M253" s="60" t="n">
        <v>0</v>
      </c>
      <c r="N253" s="60" t="str">
        <f aca="false">_xlfn.CONCAT(J253,"|",K253,"|",L253,"|",M253)</f>
        <v>picklist|255|0|0</v>
      </c>
      <c r="O253" s="0" t="str">
        <f aca="false">IFERROR(VLOOKUP('nCino | Field Mappings'!$A253,'nCino | Object Info'!$A:$H,5,FALSE()),"(not found)")</f>
        <v>rskcsp_ds_facility</v>
      </c>
      <c r="P253" s="0" t="str">
        <f aca="false">D253</f>
        <v>CCS_Specific_1_Period_End__c</v>
      </c>
      <c r="Q253" s="51" t="n">
        <f aca="false">IFERROR(VLOOKUP($N253,'nCino | BigQuery Type Lookup'!$A:$F,2,FALSE()),"(not found)")</f>
        <v>255</v>
      </c>
      <c r="R253" s="0" t="str">
        <f aca="false">IFERROR(VLOOKUP('nCino | Field Mappings'!$A253,'nCino | Object Info'!$A:$H,6,FALSE()),"(not found)")</f>
        <v>rskcsp_ds_facility_staging</v>
      </c>
      <c r="S253" s="0" t="str">
        <f aca="false">D253</f>
        <v>CCS_Specific_1_Period_End__c</v>
      </c>
      <c r="T253" s="51" t="str">
        <f aca="false">H253</f>
        <v>n/a</v>
      </c>
      <c r="U253" s="51" t="str">
        <f aca="false">IF($T253="Primary", "yes", "no")</f>
        <v>no</v>
      </c>
      <c r="V253" s="60" t="str">
        <f aca="false">IFERROR(VLOOKUP($N253,'nCino | BigQuery Type Lookup'!$A:$F,3,FALSE()),"(not found)")</f>
        <v>STRING</v>
      </c>
      <c r="W253" s="51" t="n">
        <f aca="false">IFERROR(VLOOKUP($N253,'nCino | BigQuery Type Lookup'!$A:$F,4,FALSE()),"(not found)")</f>
        <v>255</v>
      </c>
      <c r="X253" s="51" t="str">
        <f aca="false">IFERROR(VLOOKUP($N253,'nCino | BigQuery Type Lookup'!$A:$F,5,FALSE()),"(not found)")</f>
        <v>n/a</v>
      </c>
      <c r="Y253" s="51" t="str">
        <f aca="false">IFERROR(VLOOKUP($N253,'nCino | BigQuery Type Lookup'!$A:$F,6,FALSE()),"(not found)")</f>
        <v>n/a</v>
      </c>
      <c r="Z253" s="0" t="str">
        <f aca="false">IFERROR(VLOOKUP('nCino | Field Mappings'!$A253,'nCino | Object Info'!$A:$H,7,FALSE()),"(not found)")</f>
        <v>rskcsp_ds_facility_curated</v>
      </c>
      <c r="AA253" s="0" t="str">
        <f aca="false">D253</f>
        <v>CCS_Specific_1_Period_End__c</v>
      </c>
      <c r="AB253" s="51" t="str">
        <f aca="false">H253</f>
        <v>n/a</v>
      </c>
      <c r="AC253" s="51" t="str">
        <f aca="false">I253</f>
        <v>yes</v>
      </c>
      <c r="AD253" s="60" t="str">
        <f aca="false">V253</f>
        <v>STRING</v>
      </c>
      <c r="AE253" s="51" t="n">
        <f aca="false">W253</f>
        <v>255</v>
      </c>
      <c r="AF253" s="51" t="str">
        <f aca="false">X253</f>
        <v>n/a</v>
      </c>
      <c r="AG253" s="51" t="str">
        <f aca="false">Y253</f>
        <v>n/a</v>
      </c>
      <c r="AH253" s="0" t="str">
        <f aca="false">IFERROR(VLOOKUP('nCino | Field Mappings'!$A253,'nCino | Object Info'!$A:$H,8,FALSE()),"(not found)")</f>
        <v>facility</v>
      </c>
      <c r="AI253" s="0" t="str">
        <f aca="false">IF(D253="","",IF(D253="CCS_Step_Frequency__c",SUBSTITUTE(LOWER(D253),"__c",""),_xlfn.IFNA(SUBSTITUTE(SUBSTITUTE(SUBSTITUTE(SUBSTITUTE(D253,"LLC_BI__",""),"CCS_",""),"__c",""),"cm_",""),D253)))</f>
        <v>Specific_1_Period_End</v>
      </c>
      <c r="AJ253" s="51" t="str">
        <f aca="false">H253</f>
        <v>n/a</v>
      </c>
      <c r="AK253" s="51" t="str">
        <f aca="false">AC253</f>
        <v>yes</v>
      </c>
      <c r="AL253" s="60" t="str">
        <f aca="false">V253</f>
        <v>STRING</v>
      </c>
      <c r="AM253" s="51" t="n">
        <f aca="false">W253</f>
        <v>255</v>
      </c>
      <c r="AN253" s="51" t="str">
        <f aca="false">X253</f>
        <v>n/a</v>
      </c>
      <c r="AO253" s="51" t="str">
        <f aca="false">Y253</f>
        <v>n/a</v>
      </c>
      <c r="AP253" s="51" t="str">
        <f aca="false">IF(AL253="ARRAY", "CHECK MAX ELEMENTS", "n/a")</f>
        <v>n/a</v>
      </c>
    </row>
    <row r="254" customFormat="false" ht="14.25" hidden="false" customHeight="false" outlineLevel="0" collapsed="false">
      <c r="A254" s="61" t="s">
        <v>49</v>
      </c>
      <c r="B254" s="61" t="s">
        <v>374</v>
      </c>
      <c r="C254" s="61" t="s">
        <v>811</v>
      </c>
      <c r="D254" s="61" t="s">
        <v>812</v>
      </c>
      <c r="E254" s="61" t="s">
        <v>813</v>
      </c>
      <c r="F254" s="60" t="str">
        <f aca="false">IF(OR(ISERROR(VLOOKUP($C254,'DMW | F&amp;L Fields'!$L:$M, 1, FALSE())),IFERROR(INDEX('DMW | F&amp;L Fields'!$C:$C,MATCH($C254,'DMW | F&amp;L Fields'!$L:$L, 0)), "Y") ="Y"),"No", "Yes")</f>
        <v>Yes</v>
      </c>
      <c r="G254" s="61" t="str">
        <f aca="false">IFERROR(VLOOKUP($C254,'DMW | F&amp;L Fields'!$L:$M, 2, FALSE()),"(not found)")</f>
        <v>The date of the 'Specific 2' option.</v>
      </c>
      <c r="H254" s="60" t="str">
        <f aca="false">IF(J254="Id", "Primary", IF(LEFT(J254, 9) ="reference", "Foreign", "n/a"))</f>
        <v>n/a</v>
      </c>
      <c r="I254" s="74" t="s">
        <v>97</v>
      </c>
      <c r="J254" s="61" t="s">
        <v>102</v>
      </c>
      <c r="K254" s="60" t="n">
        <v>0</v>
      </c>
      <c r="L254" s="60" t="n">
        <v>0</v>
      </c>
      <c r="M254" s="60" t="n">
        <v>0</v>
      </c>
      <c r="N254" s="60" t="str">
        <f aca="false">_xlfn.CONCAT(J254,"|",K254,"|",L254,"|",M254)</f>
        <v>date|0|0|0</v>
      </c>
      <c r="O254" s="0" t="str">
        <f aca="false">IFERROR(VLOOKUP('nCino | Field Mappings'!$A254,'nCino | Object Info'!$A:$H,5,FALSE()),"(not found)")</f>
        <v>rskcsp_ds_facility</v>
      </c>
      <c r="P254" s="0" t="str">
        <f aca="false">D254</f>
        <v>CCS_Specific_2_Date__c</v>
      </c>
      <c r="Q254" s="51" t="n">
        <f aca="false">IFERROR(VLOOKUP($N254,'nCino | BigQuery Type Lookup'!$A:$F,2,FALSE()),"(not found)")</f>
        <v>8</v>
      </c>
      <c r="R254" s="0" t="str">
        <f aca="false">IFERROR(VLOOKUP('nCino | Field Mappings'!$A254,'nCino | Object Info'!$A:$H,6,FALSE()),"(not found)")</f>
        <v>rskcsp_ds_facility_staging</v>
      </c>
      <c r="S254" s="0" t="str">
        <f aca="false">D254</f>
        <v>CCS_Specific_2_Date__c</v>
      </c>
      <c r="T254" s="51" t="str">
        <f aca="false">H254</f>
        <v>n/a</v>
      </c>
      <c r="U254" s="51" t="str">
        <f aca="false">IF($T254="Primary", "yes", "no")</f>
        <v>no</v>
      </c>
      <c r="V254" s="60" t="str">
        <f aca="false">IFERROR(VLOOKUP($N254,'nCino | BigQuery Type Lookup'!$A:$F,3,FALSE()),"(not found)")</f>
        <v>DATE</v>
      </c>
      <c r="W254" s="51" t="str">
        <f aca="false">IFERROR(VLOOKUP($N254,'nCino | BigQuery Type Lookup'!$A:$F,4,FALSE()),"(not found)")</f>
        <v>n/a</v>
      </c>
      <c r="X254" s="51" t="str">
        <f aca="false">IFERROR(VLOOKUP($N254,'nCino | BigQuery Type Lookup'!$A:$F,5,FALSE()),"(not found)")</f>
        <v>n/a</v>
      </c>
      <c r="Y254" s="51" t="str">
        <f aca="false">IFERROR(VLOOKUP($N254,'nCino | BigQuery Type Lookup'!$A:$F,6,FALSE()),"(not found)")</f>
        <v>n/a</v>
      </c>
      <c r="Z254" s="0" t="str">
        <f aca="false">IFERROR(VLOOKUP('nCino | Field Mappings'!$A254,'nCino | Object Info'!$A:$H,7,FALSE()),"(not found)")</f>
        <v>rskcsp_ds_facility_curated</v>
      </c>
      <c r="AA254" s="0" t="str">
        <f aca="false">D254</f>
        <v>CCS_Specific_2_Date__c</v>
      </c>
      <c r="AB254" s="51" t="str">
        <f aca="false">H254</f>
        <v>n/a</v>
      </c>
      <c r="AC254" s="51" t="str">
        <f aca="false">I254</f>
        <v>yes</v>
      </c>
      <c r="AD254" s="60" t="str">
        <f aca="false">V254</f>
        <v>DATE</v>
      </c>
      <c r="AE254" s="51" t="str">
        <f aca="false">W254</f>
        <v>n/a</v>
      </c>
      <c r="AF254" s="51" t="str">
        <f aca="false">X254</f>
        <v>n/a</v>
      </c>
      <c r="AG254" s="51" t="str">
        <f aca="false">Y254</f>
        <v>n/a</v>
      </c>
      <c r="AH254" s="0" t="str">
        <f aca="false">IFERROR(VLOOKUP('nCino | Field Mappings'!$A254,'nCino | Object Info'!$A:$H,8,FALSE()),"(not found)")</f>
        <v>facility</v>
      </c>
      <c r="AI254" s="0" t="str">
        <f aca="false">IF(D254="","",IF(D254="CCS_Step_Frequency__c",SUBSTITUTE(LOWER(D254),"__c",""),_xlfn.IFNA(SUBSTITUTE(SUBSTITUTE(SUBSTITUTE(SUBSTITUTE(D254,"LLC_BI__",""),"CCS_",""),"__c",""),"cm_",""),D254)))</f>
        <v>Specific_2_Date</v>
      </c>
      <c r="AJ254" s="51" t="str">
        <f aca="false">H254</f>
        <v>n/a</v>
      </c>
      <c r="AK254" s="51" t="str">
        <f aca="false">AC254</f>
        <v>yes</v>
      </c>
      <c r="AL254" s="60" t="str">
        <f aca="false">V254</f>
        <v>DATE</v>
      </c>
      <c r="AM254" s="51" t="str">
        <f aca="false">W254</f>
        <v>n/a</v>
      </c>
      <c r="AN254" s="51" t="str">
        <f aca="false">X254</f>
        <v>n/a</v>
      </c>
      <c r="AO254" s="51" t="str">
        <f aca="false">Y254</f>
        <v>n/a</v>
      </c>
      <c r="AP254" s="51" t="str">
        <f aca="false">IF(AL254="ARRAY", "CHECK MAX ELEMENTS", "n/a")</f>
        <v>n/a</v>
      </c>
    </row>
    <row r="255" customFormat="false" ht="14.25" hidden="false" customHeight="false" outlineLevel="0" collapsed="false">
      <c r="A255" s="61" t="s">
        <v>49</v>
      </c>
      <c r="B255" s="61" t="s">
        <v>374</v>
      </c>
      <c r="C255" s="61" t="s">
        <v>814</v>
      </c>
      <c r="D255" s="61" t="s">
        <v>815</v>
      </c>
      <c r="E255" s="61" t="s">
        <v>816</v>
      </c>
      <c r="F255" s="60" t="str">
        <f aca="false">IF(OR(ISERROR(VLOOKUP($C255,'DMW | F&amp;L Fields'!$L:$M, 1, FALSE())),IFERROR(INDEX('DMW | F&amp;L Fields'!$C:$C,MATCH($C255,'DMW | F&amp;L Fields'!$L:$L, 0)), "Y") ="Y"),"No", "Yes")</f>
        <v>Yes</v>
      </c>
      <c r="G255" s="61" t="str">
        <f aca="false">IFERROR(VLOOKUP($C255,'DMW | F&amp;L Fields'!$L:$M, 2, FALSE()),"(not found)")</f>
        <v>The number of years of the 'Specific 2' option.</v>
      </c>
      <c r="H255" s="60" t="str">
        <f aca="false">IF(J255="Id", "Primary", IF(LEFT(J255, 9) ="reference", "Foreign", "n/a"))</f>
        <v>n/a</v>
      </c>
      <c r="I255" s="74" t="s">
        <v>97</v>
      </c>
      <c r="J255" s="61" t="s">
        <v>98</v>
      </c>
      <c r="K255" s="60" t="n">
        <v>0</v>
      </c>
      <c r="L255" s="60" t="n">
        <v>18</v>
      </c>
      <c r="M255" s="60" t="n">
        <v>0</v>
      </c>
      <c r="N255" s="60" t="str">
        <f aca="false">_xlfn.CONCAT(J255,"|",K255,"|",L255,"|",M255)</f>
        <v>double|0|18|0</v>
      </c>
      <c r="O255" s="0" t="str">
        <f aca="false">IFERROR(VLOOKUP('nCino | Field Mappings'!$A255,'nCino | Object Info'!$A:$H,5,FALSE()),"(not found)")</f>
        <v>rskcsp_ds_facility</v>
      </c>
      <c r="P255" s="0" t="str">
        <f aca="false">D255</f>
        <v>CCS_Specific_2_Number_of_Years__c</v>
      </c>
      <c r="Q255" s="51" t="n">
        <f aca="false">IFERROR(VLOOKUP($N255,'nCino | BigQuery Type Lookup'!$A:$F,2,FALSE()),"(not found)")</f>
        <v>18</v>
      </c>
      <c r="R255" s="0" t="str">
        <f aca="false">IFERROR(VLOOKUP('nCino | Field Mappings'!$A255,'nCino | Object Info'!$A:$H,6,FALSE()),"(not found)")</f>
        <v>rskcsp_ds_facility_staging</v>
      </c>
      <c r="S255" s="0" t="str">
        <f aca="false">D255</f>
        <v>CCS_Specific_2_Number_of_Years__c</v>
      </c>
      <c r="T255" s="51" t="str">
        <f aca="false">H255</f>
        <v>n/a</v>
      </c>
      <c r="U255" s="51" t="str">
        <f aca="false">IF($T255="Primary", "yes", "no")</f>
        <v>no</v>
      </c>
      <c r="V255" s="60" t="str">
        <f aca="false">IFERROR(VLOOKUP($N255,'nCino | BigQuery Type Lookup'!$A:$F,3,FALSE()),"(not found)")</f>
        <v>INT64</v>
      </c>
      <c r="W255" s="51" t="str">
        <f aca="false">IFERROR(VLOOKUP($N255,'nCino | BigQuery Type Lookup'!$A:$F,4,FALSE()),"(not found)")</f>
        <v>n/a</v>
      </c>
      <c r="X255" s="51" t="str">
        <f aca="false">IFERROR(VLOOKUP($N255,'nCino | BigQuery Type Lookup'!$A:$F,5,FALSE()),"(not found)")</f>
        <v>n/a</v>
      </c>
      <c r="Y255" s="51" t="str">
        <f aca="false">IFERROR(VLOOKUP($N255,'nCino | BigQuery Type Lookup'!$A:$F,6,FALSE()),"(not found)")</f>
        <v>n/a</v>
      </c>
      <c r="Z255" s="0" t="str">
        <f aca="false">IFERROR(VLOOKUP('nCino | Field Mappings'!$A255,'nCino | Object Info'!$A:$H,7,FALSE()),"(not found)")</f>
        <v>rskcsp_ds_facility_curated</v>
      </c>
      <c r="AA255" s="0" t="str">
        <f aca="false">D255</f>
        <v>CCS_Specific_2_Number_of_Years__c</v>
      </c>
      <c r="AB255" s="51" t="str">
        <f aca="false">H255</f>
        <v>n/a</v>
      </c>
      <c r="AC255" s="51" t="str">
        <f aca="false">I255</f>
        <v>yes</v>
      </c>
      <c r="AD255" s="60" t="str">
        <f aca="false">V255</f>
        <v>INT64</v>
      </c>
      <c r="AE255" s="51" t="str">
        <f aca="false">W255</f>
        <v>n/a</v>
      </c>
      <c r="AF255" s="51" t="str">
        <f aca="false">X255</f>
        <v>n/a</v>
      </c>
      <c r="AG255" s="51" t="str">
        <f aca="false">Y255</f>
        <v>n/a</v>
      </c>
      <c r="AH255" s="0" t="str">
        <f aca="false">IFERROR(VLOOKUP('nCino | Field Mappings'!$A255,'nCino | Object Info'!$A:$H,8,FALSE()),"(not found)")</f>
        <v>facility</v>
      </c>
      <c r="AI255" s="0" t="str">
        <f aca="false">IF(D255="","",IF(D255="CCS_Step_Frequency__c",SUBSTITUTE(LOWER(D255),"__c",""),_xlfn.IFNA(SUBSTITUTE(SUBSTITUTE(SUBSTITUTE(SUBSTITUTE(D255,"LLC_BI__",""),"CCS_",""),"__c",""),"cm_",""),D255)))</f>
        <v>Specific_2_Number_of_Years</v>
      </c>
      <c r="AJ255" s="51" t="str">
        <f aca="false">H255</f>
        <v>n/a</v>
      </c>
      <c r="AK255" s="51" t="str">
        <f aca="false">AC255</f>
        <v>yes</v>
      </c>
      <c r="AL255" s="60" t="str">
        <f aca="false">V255</f>
        <v>INT64</v>
      </c>
      <c r="AM255" s="51" t="str">
        <f aca="false">W255</f>
        <v>n/a</v>
      </c>
      <c r="AN255" s="51" t="str">
        <f aca="false">X255</f>
        <v>n/a</v>
      </c>
      <c r="AO255" s="51" t="str">
        <f aca="false">Y255</f>
        <v>n/a</v>
      </c>
      <c r="AP255" s="51" t="str">
        <f aca="false">IF(AL255="ARRAY", "CHECK MAX ELEMENTS", "n/a")</f>
        <v>n/a</v>
      </c>
    </row>
    <row r="256" customFormat="false" ht="14.25" hidden="false" customHeight="false" outlineLevel="0" collapsed="false">
      <c r="A256" s="61" t="s">
        <v>49</v>
      </c>
      <c r="B256" s="61" t="s">
        <v>374</v>
      </c>
      <c r="C256" s="61" t="s">
        <v>817</v>
      </c>
      <c r="D256" s="61" t="s">
        <v>818</v>
      </c>
      <c r="E256" s="61" t="s">
        <v>819</v>
      </c>
      <c r="F256" s="60" t="str">
        <f aca="false">IF(OR(ISERROR(VLOOKUP($C256,'DMW | F&amp;L Fields'!$L:$M, 1, FALSE())),IFERROR(INDEX('DMW | F&amp;L Fields'!$C:$C,MATCH($C256,'DMW | F&amp;L Fields'!$L:$L, 0)), "Y") ="Y"),"No", "Yes")</f>
        <v>Yes</v>
      </c>
      <c r="G256" s="61" t="str">
        <f aca="false">IFERROR(VLOOKUP($C256,'DMW | F&amp;L Fields'!$L:$M, 2, FALSE()),"(not found)")</f>
        <v>The period end of the 'Specific 2' option.</v>
      </c>
      <c r="H256" s="60" t="str">
        <f aca="false">IF(J256="Id", "Primary", IF(LEFT(J256, 9) ="reference", "Foreign", "n/a"))</f>
        <v>n/a</v>
      </c>
      <c r="I256" s="74" t="s">
        <v>97</v>
      </c>
      <c r="J256" s="61" t="s">
        <v>119</v>
      </c>
      <c r="K256" s="60" t="n">
        <v>255</v>
      </c>
      <c r="L256" s="60" t="n">
        <v>0</v>
      </c>
      <c r="M256" s="60" t="n">
        <v>0</v>
      </c>
      <c r="N256" s="60" t="str">
        <f aca="false">_xlfn.CONCAT(J256,"|",K256,"|",L256,"|",M256)</f>
        <v>picklist|255|0|0</v>
      </c>
      <c r="O256" s="0" t="str">
        <f aca="false">IFERROR(VLOOKUP('nCino | Field Mappings'!$A256,'nCino | Object Info'!$A:$H,5,FALSE()),"(not found)")</f>
        <v>rskcsp_ds_facility</v>
      </c>
      <c r="P256" s="0" t="str">
        <f aca="false">D256</f>
        <v>CCS_Specific_2_Period_End__c</v>
      </c>
      <c r="Q256" s="51" t="n">
        <f aca="false">IFERROR(VLOOKUP($N256,'nCino | BigQuery Type Lookup'!$A:$F,2,FALSE()),"(not found)")</f>
        <v>255</v>
      </c>
      <c r="R256" s="0" t="str">
        <f aca="false">IFERROR(VLOOKUP('nCino | Field Mappings'!$A256,'nCino | Object Info'!$A:$H,6,FALSE()),"(not found)")</f>
        <v>rskcsp_ds_facility_staging</v>
      </c>
      <c r="S256" s="0" t="str">
        <f aca="false">D256</f>
        <v>CCS_Specific_2_Period_End__c</v>
      </c>
      <c r="T256" s="51" t="str">
        <f aca="false">H256</f>
        <v>n/a</v>
      </c>
      <c r="U256" s="51" t="str">
        <f aca="false">IF($T256="Primary", "yes", "no")</f>
        <v>no</v>
      </c>
      <c r="V256" s="60" t="str">
        <f aca="false">IFERROR(VLOOKUP($N256,'nCino | BigQuery Type Lookup'!$A:$F,3,FALSE()),"(not found)")</f>
        <v>STRING</v>
      </c>
      <c r="W256" s="51" t="n">
        <f aca="false">IFERROR(VLOOKUP($N256,'nCino | BigQuery Type Lookup'!$A:$F,4,FALSE()),"(not found)")</f>
        <v>255</v>
      </c>
      <c r="X256" s="51" t="str">
        <f aca="false">IFERROR(VLOOKUP($N256,'nCino | BigQuery Type Lookup'!$A:$F,5,FALSE()),"(not found)")</f>
        <v>n/a</v>
      </c>
      <c r="Y256" s="51" t="str">
        <f aca="false">IFERROR(VLOOKUP($N256,'nCino | BigQuery Type Lookup'!$A:$F,6,FALSE()),"(not found)")</f>
        <v>n/a</v>
      </c>
      <c r="Z256" s="0" t="str">
        <f aca="false">IFERROR(VLOOKUP('nCino | Field Mappings'!$A256,'nCino | Object Info'!$A:$H,7,FALSE()),"(not found)")</f>
        <v>rskcsp_ds_facility_curated</v>
      </c>
      <c r="AA256" s="0" t="str">
        <f aca="false">D256</f>
        <v>CCS_Specific_2_Period_End__c</v>
      </c>
      <c r="AB256" s="51" t="str">
        <f aca="false">H256</f>
        <v>n/a</v>
      </c>
      <c r="AC256" s="51" t="str">
        <f aca="false">I256</f>
        <v>yes</v>
      </c>
      <c r="AD256" s="60" t="str">
        <f aca="false">V256</f>
        <v>STRING</v>
      </c>
      <c r="AE256" s="51" t="n">
        <f aca="false">W256</f>
        <v>255</v>
      </c>
      <c r="AF256" s="51" t="str">
        <f aca="false">X256</f>
        <v>n/a</v>
      </c>
      <c r="AG256" s="51" t="str">
        <f aca="false">Y256</f>
        <v>n/a</v>
      </c>
      <c r="AH256" s="0" t="str">
        <f aca="false">IFERROR(VLOOKUP('nCino | Field Mappings'!$A256,'nCino | Object Info'!$A:$H,8,FALSE()),"(not found)")</f>
        <v>facility</v>
      </c>
      <c r="AI256" s="0" t="str">
        <f aca="false">IF(D256="","",IF(D256="CCS_Step_Frequency__c",SUBSTITUTE(LOWER(D256),"__c",""),_xlfn.IFNA(SUBSTITUTE(SUBSTITUTE(SUBSTITUTE(SUBSTITUTE(D256,"LLC_BI__",""),"CCS_",""),"__c",""),"cm_",""),D256)))</f>
        <v>Specific_2_Period_End</v>
      </c>
      <c r="AJ256" s="51" t="str">
        <f aca="false">H256</f>
        <v>n/a</v>
      </c>
      <c r="AK256" s="51" t="str">
        <f aca="false">AC256</f>
        <v>yes</v>
      </c>
      <c r="AL256" s="60" t="str">
        <f aca="false">V256</f>
        <v>STRING</v>
      </c>
      <c r="AM256" s="51" t="n">
        <f aca="false">W256</f>
        <v>255</v>
      </c>
      <c r="AN256" s="51" t="str">
        <f aca="false">X256</f>
        <v>n/a</v>
      </c>
      <c r="AO256" s="51" t="str">
        <f aca="false">Y256</f>
        <v>n/a</v>
      </c>
      <c r="AP256" s="51" t="str">
        <f aca="false">IF(AL256="ARRAY", "CHECK MAX ELEMENTS", "n/a")</f>
        <v>n/a</v>
      </c>
    </row>
    <row r="257" customFormat="false" ht="14.25" hidden="false" customHeight="false" outlineLevel="0" collapsed="false">
      <c r="A257" s="61" t="s">
        <v>49</v>
      </c>
      <c r="B257" s="61" t="s">
        <v>374</v>
      </c>
      <c r="C257" s="61" t="s">
        <v>820</v>
      </c>
      <c r="D257" s="61" t="s">
        <v>821</v>
      </c>
      <c r="E257" s="61" t="s">
        <v>822</v>
      </c>
      <c r="F257" s="60" t="str">
        <f aca="false">IF(OR(ISERROR(VLOOKUP($C257,'DMW | F&amp;L Fields'!$L:$M, 1, FALSE())),IFERROR(INDEX('DMW | F&amp;L Fields'!$C:$C,MATCH($C257,'DMW | F&amp;L Fields'!$L:$L, 0)), "Y") ="Y"),"No", "Yes")</f>
        <v>Yes</v>
      </c>
      <c r="G257" s="61" t="str">
        <f aca="false">IFERROR(VLOOKUP($C257,'DMW | F&amp;L Fields'!$L:$M, 2, FALSE()),"(not found)")</f>
        <v>The returned Standard Matrix Pricing Margin for an Overdraft before a proposed decrease.</v>
      </c>
      <c r="H257" s="60" t="str">
        <f aca="false">IF(J257="Id", "Primary", IF(LEFT(J257, 9) ="reference", "Foreign", "n/a"))</f>
        <v>n/a</v>
      </c>
      <c r="I257" s="74" t="s">
        <v>97</v>
      </c>
      <c r="J257" s="61" t="s">
        <v>342</v>
      </c>
      <c r="K257" s="60" t="n">
        <v>0</v>
      </c>
      <c r="L257" s="60" t="n">
        <v>18</v>
      </c>
      <c r="M257" s="60" t="n">
        <v>2</v>
      </c>
      <c r="N257" s="60" t="str">
        <f aca="false">_xlfn.CONCAT(J257,"|",K257,"|",L257,"|",M257)</f>
        <v>percent|0|18|2</v>
      </c>
      <c r="O257" s="0" t="str">
        <f aca="false">IFERROR(VLOOKUP('nCino | Field Mappings'!$A257,'nCino | Object Info'!$A:$H,5,FALSE()),"(not found)")</f>
        <v>rskcsp_ds_facility</v>
      </c>
      <c r="P257" s="0" t="str">
        <f aca="false">D257</f>
        <v>CCS_Standard_Matrix_Pricing_Margin__c</v>
      </c>
      <c r="Q257" s="51" t="n">
        <f aca="false">IFERROR(VLOOKUP($N257,'nCino | BigQuery Type Lookup'!$A:$F,2,FALSE()),"(not found)")</f>
        <v>21</v>
      </c>
      <c r="R257" s="0" t="str">
        <f aca="false">IFERROR(VLOOKUP('nCino | Field Mappings'!$A257,'nCino | Object Info'!$A:$H,6,FALSE()),"(not found)")</f>
        <v>rskcsp_ds_facility_staging</v>
      </c>
      <c r="S257" s="0" t="str">
        <f aca="false">D257</f>
        <v>CCS_Standard_Matrix_Pricing_Margin__c</v>
      </c>
      <c r="T257" s="51" t="str">
        <f aca="false">H257</f>
        <v>n/a</v>
      </c>
      <c r="U257" s="51" t="str">
        <f aca="false">IF($T257="Primary", "yes", "no")</f>
        <v>no</v>
      </c>
      <c r="V257" s="60" t="str">
        <f aca="false">IFERROR(VLOOKUP($N257,'nCino | BigQuery Type Lookup'!$A:$F,3,FALSE()),"(not found)")</f>
        <v>NUMERIC</v>
      </c>
      <c r="W257" s="51" t="str">
        <f aca="false">IFERROR(VLOOKUP($N257,'nCino | BigQuery Type Lookup'!$A:$F,4,FALSE()),"(not found)")</f>
        <v>n/a</v>
      </c>
      <c r="X257" s="51" t="n">
        <f aca="false">IFERROR(VLOOKUP($N257,'nCino | BigQuery Type Lookup'!$A:$F,5,FALSE()),"(not found)")</f>
        <v>18</v>
      </c>
      <c r="Y257" s="51" t="n">
        <f aca="false">IFERROR(VLOOKUP($N257,'nCino | BigQuery Type Lookup'!$A:$F,6,FALSE()),"(not found)")</f>
        <v>2</v>
      </c>
      <c r="Z257" s="0" t="str">
        <f aca="false">IFERROR(VLOOKUP('nCino | Field Mappings'!$A257,'nCino | Object Info'!$A:$H,7,FALSE()),"(not found)")</f>
        <v>rskcsp_ds_facility_curated</v>
      </c>
      <c r="AA257" s="0" t="str">
        <f aca="false">D257</f>
        <v>CCS_Standard_Matrix_Pricing_Margin__c</v>
      </c>
      <c r="AB257" s="51" t="str">
        <f aca="false">H257</f>
        <v>n/a</v>
      </c>
      <c r="AC257" s="51" t="str">
        <f aca="false">I257</f>
        <v>yes</v>
      </c>
      <c r="AD257" s="60" t="str">
        <f aca="false">V257</f>
        <v>NUMERIC</v>
      </c>
      <c r="AE257" s="51" t="str">
        <f aca="false">W257</f>
        <v>n/a</v>
      </c>
      <c r="AF257" s="51" t="n">
        <f aca="false">X257</f>
        <v>18</v>
      </c>
      <c r="AG257" s="51" t="n">
        <f aca="false">Y257</f>
        <v>2</v>
      </c>
      <c r="AH257" s="0" t="str">
        <f aca="false">IFERROR(VLOOKUP('nCino | Field Mappings'!$A257,'nCino | Object Info'!$A:$H,8,FALSE()),"(not found)")</f>
        <v>facility</v>
      </c>
      <c r="AI257" s="0" t="str">
        <f aca="false">IF(D257="","",IF(D257="CCS_Step_Frequency__c",SUBSTITUTE(LOWER(D257),"__c",""),_xlfn.IFNA(SUBSTITUTE(SUBSTITUTE(SUBSTITUTE(SUBSTITUTE(D257,"LLC_BI__",""),"CCS_",""),"__c",""),"cm_",""),D257)))</f>
        <v>Standard_Matrix_Pricing_Margin</v>
      </c>
      <c r="AJ257" s="51" t="str">
        <f aca="false">H257</f>
        <v>n/a</v>
      </c>
      <c r="AK257" s="51" t="str">
        <f aca="false">AC257</f>
        <v>yes</v>
      </c>
      <c r="AL257" s="60" t="str">
        <f aca="false">V257</f>
        <v>NUMERIC</v>
      </c>
      <c r="AM257" s="51" t="str">
        <f aca="false">W257</f>
        <v>n/a</v>
      </c>
      <c r="AN257" s="51" t="n">
        <f aca="false">X257</f>
        <v>18</v>
      </c>
      <c r="AO257" s="51" t="n">
        <f aca="false">Y257</f>
        <v>2</v>
      </c>
      <c r="AP257" s="51" t="str">
        <f aca="false">IF(AL257="ARRAY", "CHECK MAX ELEMENTS", "n/a")</f>
        <v>n/a</v>
      </c>
    </row>
    <row r="258" customFormat="false" ht="14.25" hidden="false" customHeight="false" outlineLevel="0" collapsed="false">
      <c r="A258" s="61" t="s">
        <v>49</v>
      </c>
      <c r="B258" s="61" t="s">
        <v>374</v>
      </c>
      <c r="C258" s="61" t="s">
        <v>823</v>
      </c>
      <c r="D258" s="61" t="s">
        <v>824</v>
      </c>
      <c r="E258" s="61" t="s">
        <v>825</v>
      </c>
      <c r="F258" s="60" t="str">
        <f aca="false">IF(OR(ISERROR(VLOOKUP($C258,'DMW | F&amp;L Fields'!$L:$M, 1, FALSE())),IFERROR(INDEX('DMW | F&amp;L Fields'!$C:$C,MATCH($C258,'DMW | F&amp;L Fields'!$L:$L, 0)), "Y") ="Y"),"No", "Yes")</f>
        <v>Yes</v>
      </c>
      <c r="G258" s="61" t="str">
        <f aca="false">IFERROR(VLOOKUP($C258,'DMW | F&amp;L Fields'!$L:$M, 2, FALSE()),"(not found)")</f>
        <v>The standard rate returned for CCA Card Products</v>
      </c>
      <c r="H258" s="60" t="str">
        <f aca="false">IF(J258="Id", "Primary", IF(LEFT(J258, 9) ="reference", "Foreign", "n/a"))</f>
        <v>n/a</v>
      </c>
      <c r="I258" s="74" t="s">
        <v>97</v>
      </c>
      <c r="J258" s="61" t="s">
        <v>342</v>
      </c>
      <c r="K258" s="60" t="n">
        <v>0</v>
      </c>
      <c r="L258" s="60" t="n">
        <v>18</v>
      </c>
      <c r="M258" s="60" t="n">
        <v>2</v>
      </c>
      <c r="N258" s="60" t="str">
        <f aca="false">_xlfn.CONCAT(J258,"|",K258,"|",L258,"|",M258)</f>
        <v>percent|0|18|2</v>
      </c>
      <c r="O258" s="0" t="str">
        <f aca="false">IFERROR(VLOOKUP('nCino | Field Mappings'!$A258,'nCino | Object Info'!$A:$H,5,FALSE()),"(not found)")</f>
        <v>rskcsp_ds_facility</v>
      </c>
      <c r="P258" s="0" t="str">
        <f aca="false">D258</f>
        <v>CCS_Standard_Rate__c</v>
      </c>
      <c r="Q258" s="51" t="n">
        <f aca="false">IFERROR(VLOOKUP($N258,'nCino | BigQuery Type Lookup'!$A:$F,2,FALSE()),"(not found)")</f>
        <v>21</v>
      </c>
      <c r="R258" s="0" t="str">
        <f aca="false">IFERROR(VLOOKUP('nCino | Field Mappings'!$A258,'nCino | Object Info'!$A:$H,6,FALSE()),"(not found)")</f>
        <v>rskcsp_ds_facility_staging</v>
      </c>
      <c r="S258" s="0" t="str">
        <f aca="false">D258</f>
        <v>CCS_Standard_Rate__c</v>
      </c>
      <c r="T258" s="51" t="str">
        <f aca="false">H258</f>
        <v>n/a</v>
      </c>
      <c r="U258" s="51" t="str">
        <f aca="false">IF($T258="Primary", "yes", "no")</f>
        <v>no</v>
      </c>
      <c r="V258" s="60" t="str">
        <f aca="false">IFERROR(VLOOKUP($N258,'nCino | BigQuery Type Lookup'!$A:$F,3,FALSE()),"(not found)")</f>
        <v>NUMERIC</v>
      </c>
      <c r="W258" s="51" t="str">
        <f aca="false">IFERROR(VLOOKUP($N258,'nCino | BigQuery Type Lookup'!$A:$F,4,FALSE()),"(not found)")</f>
        <v>n/a</v>
      </c>
      <c r="X258" s="51" t="n">
        <f aca="false">IFERROR(VLOOKUP($N258,'nCino | BigQuery Type Lookup'!$A:$F,5,FALSE()),"(not found)")</f>
        <v>18</v>
      </c>
      <c r="Y258" s="51" t="n">
        <f aca="false">IFERROR(VLOOKUP($N258,'nCino | BigQuery Type Lookup'!$A:$F,6,FALSE()),"(not found)")</f>
        <v>2</v>
      </c>
      <c r="Z258" s="0" t="str">
        <f aca="false">IFERROR(VLOOKUP('nCino | Field Mappings'!$A258,'nCino | Object Info'!$A:$H,7,FALSE()),"(not found)")</f>
        <v>rskcsp_ds_facility_curated</v>
      </c>
      <c r="AA258" s="0" t="str">
        <f aca="false">D258</f>
        <v>CCS_Standard_Rate__c</v>
      </c>
      <c r="AB258" s="51" t="str">
        <f aca="false">H258</f>
        <v>n/a</v>
      </c>
      <c r="AC258" s="51" t="str">
        <f aca="false">I258</f>
        <v>yes</v>
      </c>
      <c r="AD258" s="60" t="str">
        <f aca="false">V258</f>
        <v>NUMERIC</v>
      </c>
      <c r="AE258" s="51" t="str">
        <f aca="false">W258</f>
        <v>n/a</v>
      </c>
      <c r="AF258" s="51" t="n">
        <f aca="false">X258</f>
        <v>18</v>
      </c>
      <c r="AG258" s="51" t="n">
        <f aca="false">Y258</f>
        <v>2</v>
      </c>
      <c r="AH258" s="0" t="str">
        <f aca="false">IFERROR(VLOOKUP('nCino | Field Mappings'!$A258,'nCino | Object Info'!$A:$H,8,FALSE()),"(not found)")</f>
        <v>facility</v>
      </c>
      <c r="AI258" s="0" t="str">
        <f aca="false">IF(D258="","",IF(D258="CCS_Step_Frequency__c",SUBSTITUTE(LOWER(D258),"__c",""),_xlfn.IFNA(SUBSTITUTE(SUBSTITUTE(SUBSTITUTE(SUBSTITUTE(D258,"LLC_BI__",""),"CCS_",""),"__c",""),"cm_",""),D258)))</f>
        <v>Standard_Rate</v>
      </c>
      <c r="AJ258" s="51" t="str">
        <f aca="false">H258</f>
        <v>n/a</v>
      </c>
      <c r="AK258" s="51" t="str">
        <f aca="false">AC258</f>
        <v>yes</v>
      </c>
      <c r="AL258" s="60" t="str">
        <f aca="false">V258</f>
        <v>NUMERIC</v>
      </c>
      <c r="AM258" s="51" t="str">
        <f aca="false">W258</f>
        <v>n/a</v>
      </c>
      <c r="AN258" s="51" t="n">
        <f aca="false">X258</f>
        <v>18</v>
      </c>
      <c r="AO258" s="51" t="n">
        <f aca="false">Y258</f>
        <v>2</v>
      </c>
      <c r="AP258" s="51" t="str">
        <f aca="false">IF(AL258="ARRAY", "CHECK MAX ELEMENTS", "n/a")</f>
        <v>n/a</v>
      </c>
    </row>
    <row r="259" customFormat="false" ht="14.25" hidden="false" customHeight="false" outlineLevel="0" collapsed="false">
      <c r="A259" s="61" t="s">
        <v>49</v>
      </c>
      <c r="B259" s="61" t="s">
        <v>374</v>
      </c>
      <c r="C259" s="61" t="s">
        <v>826</v>
      </c>
      <c r="D259" s="61" t="s">
        <v>827</v>
      </c>
      <c r="E259" s="61" t="s">
        <v>828</v>
      </c>
      <c r="F259" s="60" t="str">
        <f aca="false">IF(OR(ISERROR(VLOOKUP($C259,'DMW | F&amp;L Fields'!$L:$M, 1, FALSE())),IFERROR(INDEX('DMW | F&amp;L Fields'!$C:$C,MATCH($C259,'DMW | F&amp;L Fields'!$L:$L, 0)), "Y") ="Y"),"No", "Yes")</f>
        <v>Yes</v>
      </c>
      <c r="G259" s="61" t="str">
        <f aca="false">IFERROR(VLOOKUP($C259,'DMW | F&amp;L Fields'!$L:$M, 2, FALSE()),"(not found)")</f>
        <v>The frequency of steps on a stepped Overdraft</v>
      </c>
      <c r="H259" s="60" t="str">
        <f aca="false">IF(J259="Id", "Primary", IF(LEFT(J259, 9) ="reference", "Foreign", "n/a"))</f>
        <v>n/a</v>
      </c>
      <c r="I259" s="74" t="s">
        <v>97</v>
      </c>
      <c r="J259" s="61" t="s">
        <v>119</v>
      </c>
      <c r="K259" s="60" t="n">
        <v>255</v>
      </c>
      <c r="L259" s="60" t="n">
        <v>0</v>
      </c>
      <c r="M259" s="60" t="n">
        <v>0</v>
      </c>
      <c r="N259" s="60" t="str">
        <f aca="false">_xlfn.CONCAT(J259,"|",K259,"|",L259,"|",M259)</f>
        <v>picklist|255|0|0</v>
      </c>
      <c r="O259" s="0" t="str">
        <f aca="false">IFERROR(VLOOKUP('nCino | Field Mappings'!$A259,'nCino | Object Info'!$A:$H,5,FALSE()),"(not found)")</f>
        <v>rskcsp_ds_facility</v>
      </c>
      <c r="P259" s="0" t="str">
        <f aca="false">D259</f>
        <v>CCS_Step_Frequency__c</v>
      </c>
      <c r="Q259" s="51" t="n">
        <f aca="false">IFERROR(VLOOKUP($N259,'nCino | BigQuery Type Lookup'!$A:$F,2,FALSE()),"(not found)")</f>
        <v>255</v>
      </c>
      <c r="R259" s="0" t="str">
        <f aca="false">IFERROR(VLOOKUP('nCino | Field Mappings'!$A259,'nCino | Object Info'!$A:$H,6,FALSE()),"(not found)")</f>
        <v>rskcsp_ds_facility_staging</v>
      </c>
      <c r="S259" s="0" t="str">
        <f aca="false">D259</f>
        <v>CCS_Step_Frequency__c</v>
      </c>
      <c r="T259" s="51" t="str">
        <f aca="false">H259</f>
        <v>n/a</v>
      </c>
      <c r="U259" s="51" t="str">
        <f aca="false">IF($T259="Primary", "yes", "no")</f>
        <v>no</v>
      </c>
      <c r="V259" s="60" t="str">
        <f aca="false">IFERROR(VLOOKUP($N259,'nCino | BigQuery Type Lookup'!$A:$F,3,FALSE()),"(not found)")</f>
        <v>STRING</v>
      </c>
      <c r="W259" s="51" t="n">
        <f aca="false">IFERROR(VLOOKUP($N259,'nCino | BigQuery Type Lookup'!$A:$F,4,FALSE()),"(not found)")</f>
        <v>255</v>
      </c>
      <c r="X259" s="51" t="str">
        <f aca="false">IFERROR(VLOOKUP($N259,'nCino | BigQuery Type Lookup'!$A:$F,5,FALSE()),"(not found)")</f>
        <v>n/a</v>
      </c>
      <c r="Y259" s="51" t="str">
        <f aca="false">IFERROR(VLOOKUP($N259,'nCino | BigQuery Type Lookup'!$A:$F,6,FALSE()),"(not found)")</f>
        <v>n/a</v>
      </c>
      <c r="Z259" s="0" t="str">
        <f aca="false">IFERROR(VLOOKUP('nCino | Field Mappings'!$A259,'nCino | Object Info'!$A:$H,7,FALSE()),"(not found)")</f>
        <v>rskcsp_ds_facility_curated</v>
      </c>
      <c r="AA259" s="0" t="str">
        <f aca="false">D259</f>
        <v>CCS_Step_Frequency__c</v>
      </c>
      <c r="AB259" s="51" t="str">
        <f aca="false">H259</f>
        <v>n/a</v>
      </c>
      <c r="AC259" s="51" t="str">
        <f aca="false">I259</f>
        <v>yes</v>
      </c>
      <c r="AD259" s="60" t="str">
        <f aca="false">V259</f>
        <v>STRING</v>
      </c>
      <c r="AE259" s="51" t="n">
        <f aca="false">W259</f>
        <v>255</v>
      </c>
      <c r="AF259" s="51" t="str">
        <f aca="false">X259</f>
        <v>n/a</v>
      </c>
      <c r="AG259" s="51" t="str">
        <f aca="false">Y259</f>
        <v>n/a</v>
      </c>
      <c r="AH259" s="0" t="str">
        <f aca="false">IFERROR(VLOOKUP('nCino | Field Mappings'!$A259,'nCino | Object Info'!$A:$H,8,FALSE()),"(not found)")</f>
        <v>facility</v>
      </c>
      <c r="AI259" s="0" t="str">
        <f aca="false">IF(D259="","",IF(D259="CCS_Step_Frequency__c",SUBSTITUTE(LOWER(D259),"__c",""),_xlfn.IFNA(SUBSTITUTE(SUBSTITUTE(SUBSTITUTE(SUBSTITUTE(D259,"LLC_BI__",""),"CCS_",""),"__c",""),"cm_",""),D259)))</f>
        <v>ccs_step_frequency</v>
      </c>
      <c r="AJ259" s="51" t="str">
        <f aca="false">H259</f>
        <v>n/a</v>
      </c>
      <c r="AK259" s="51" t="str">
        <f aca="false">AC259</f>
        <v>yes</v>
      </c>
      <c r="AL259" s="60" t="str">
        <f aca="false">V259</f>
        <v>STRING</v>
      </c>
      <c r="AM259" s="51" t="n">
        <f aca="false">W259</f>
        <v>255</v>
      </c>
      <c r="AN259" s="51" t="str">
        <f aca="false">X259</f>
        <v>n/a</v>
      </c>
      <c r="AO259" s="51" t="str">
        <f aca="false">Y259</f>
        <v>n/a</v>
      </c>
      <c r="AP259" s="51" t="str">
        <f aca="false">IF(AL259="ARRAY", "CHECK MAX ELEMENTS", "n/a")</f>
        <v>n/a</v>
      </c>
    </row>
    <row r="260" customFormat="false" ht="14.25" hidden="false" customHeight="false" outlineLevel="0" collapsed="false">
      <c r="A260" s="61" t="s">
        <v>49</v>
      </c>
      <c r="B260" s="61" t="s">
        <v>374</v>
      </c>
      <c r="C260" s="61" t="s">
        <v>829</v>
      </c>
      <c r="D260" s="61" t="s">
        <v>830</v>
      </c>
      <c r="E260" s="61" t="s">
        <v>831</v>
      </c>
      <c r="F260" s="60" t="str">
        <f aca="false">IF(OR(ISERROR(VLOOKUP($C260,'DMW | F&amp;L Fields'!$L:$M, 1, FALSE())),IFERROR(INDEX('DMW | F&amp;L Fields'!$C:$C,MATCH($C260,'DMW | F&amp;L Fields'!$L:$L, 0)), "Y") ="Y"),"No", "Yes")</f>
        <v>Yes</v>
      </c>
      <c r="G260" s="61" t="str">
        <f aca="false">IFERROR(VLOOKUP($C260,'DMW | F&amp;L Fields'!$L:$M, 2, FALSE()),"(not found)")</f>
        <v>The step option for a stepped Overdraft</v>
      </c>
      <c r="H260" s="60" t="str">
        <f aca="false">IF(J260="Id", "Primary", IF(LEFT(J260, 9) ="reference", "Foreign", "n/a"))</f>
        <v>n/a</v>
      </c>
      <c r="I260" s="74" t="s">
        <v>97</v>
      </c>
      <c r="J260" s="61" t="s">
        <v>119</v>
      </c>
      <c r="K260" s="60" t="n">
        <v>255</v>
      </c>
      <c r="L260" s="60" t="n">
        <v>0</v>
      </c>
      <c r="M260" s="60" t="n">
        <v>0</v>
      </c>
      <c r="N260" s="60" t="str">
        <f aca="false">_xlfn.CONCAT(J260,"|",K260,"|",L260,"|",M260)</f>
        <v>picklist|255|0|0</v>
      </c>
      <c r="O260" s="0" t="str">
        <f aca="false">IFERROR(VLOOKUP('nCino | Field Mappings'!$A260,'nCino | Object Info'!$A:$H,5,FALSE()),"(not found)")</f>
        <v>rskcsp_ds_facility</v>
      </c>
      <c r="P260" s="0" t="str">
        <f aca="false">D260</f>
        <v>CCS_Step_Option__c</v>
      </c>
      <c r="Q260" s="51" t="n">
        <f aca="false">IFERROR(VLOOKUP($N260,'nCino | BigQuery Type Lookup'!$A:$F,2,FALSE()),"(not found)")</f>
        <v>255</v>
      </c>
      <c r="R260" s="0" t="str">
        <f aca="false">IFERROR(VLOOKUP('nCino | Field Mappings'!$A260,'nCino | Object Info'!$A:$H,6,FALSE()),"(not found)")</f>
        <v>rskcsp_ds_facility_staging</v>
      </c>
      <c r="S260" s="0" t="str">
        <f aca="false">D260</f>
        <v>CCS_Step_Option__c</v>
      </c>
      <c r="T260" s="51" t="str">
        <f aca="false">H260</f>
        <v>n/a</v>
      </c>
      <c r="U260" s="51" t="str">
        <f aca="false">IF($T260="Primary", "yes", "no")</f>
        <v>no</v>
      </c>
      <c r="V260" s="60" t="str">
        <f aca="false">IFERROR(VLOOKUP($N260,'nCino | BigQuery Type Lookup'!$A:$F,3,FALSE()),"(not found)")</f>
        <v>STRING</v>
      </c>
      <c r="W260" s="51" t="n">
        <f aca="false">IFERROR(VLOOKUP($N260,'nCino | BigQuery Type Lookup'!$A:$F,4,FALSE()),"(not found)")</f>
        <v>255</v>
      </c>
      <c r="X260" s="51" t="str">
        <f aca="false">IFERROR(VLOOKUP($N260,'nCino | BigQuery Type Lookup'!$A:$F,5,FALSE()),"(not found)")</f>
        <v>n/a</v>
      </c>
      <c r="Y260" s="51" t="str">
        <f aca="false">IFERROR(VLOOKUP($N260,'nCino | BigQuery Type Lookup'!$A:$F,6,FALSE()),"(not found)")</f>
        <v>n/a</v>
      </c>
      <c r="Z260" s="0" t="str">
        <f aca="false">IFERROR(VLOOKUP('nCino | Field Mappings'!$A260,'nCino | Object Info'!$A:$H,7,FALSE()),"(not found)")</f>
        <v>rskcsp_ds_facility_curated</v>
      </c>
      <c r="AA260" s="0" t="str">
        <f aca="false">D260</f>
        <v>CCS_Step_Option__c</v>
      </c>
      <c r="AB260" s="51" t="str">
        <f aca="false">H260</f>
        <v>n/a</v>
      </c>
      <c r="AC260" s="51" t="str">
        <f aca="false">I260</f>
        <v>yes</v>
      </c>
      <c r="AD260" s="60" t="str">
        <f aca="false">V260</f>
        <v>STRING</v>
      </c>
      <c r="AE260" s="51" t="n">
        <f aca="false">W260</f>
        <v>255</v>
      </c>
      <c r="AF260" s="51" t="str">
        <f aca="false">X260</f>
        <v>n/a</v>
      </c>
      <c r="AG260" s="51" t="str">
        <f aca="false">Y260</f>
        <v>n/a</v>
      </c>
      <c r="AH260" s="0" t="str">
        <f aca="false">IFERROR(VLOOKUP('nCino | Field Mappings'!$A260,'nCino | Object Info'!$A:$H,8,FALSE()),"(not found)")</f>
        <v>facility</v>
      </c>
      <c r="AI260" s="0" t="str">
        <f aca="false">IF(D260="","",IF(D260="CCS_Step_Frequency__c",SUBSTITUTE(LOWER(D260),"__c",""),_xlfn.IFNA(SUBSTITUTE(SUBSTITUTE(SUBSTITUTE(SUBSTITUTE(D260,"LLC_BI__",""),"CCS_",""),"__c",""),"cm_",""),D260)))</f>
        <v>Step_Option</v>
      </c>
      <c r="AJ260" s="51" t="str">
        <f aca="false">H260</f>
        <v>n/a</v>
      </c>
      <c r="AK260" s="51" t="str">
        <f aca="false">AC260</f>
        <v>yes</v>
      </c>
      <c r="AL260" s="60" t="str">
        <f aca="false">V260</f>
        <v>STRING</v>
      </c>
      <c r="AM260" s="51" t="n">
        <f aca="false">W260</f>
        <v>255</v>
      </c>
      <c r="AN260" s="51" t="str">
        <f aca="false">X260</f>
        <v>n/a</v>
      </c>
      <c r="AO260" s="51" t="str">
        <f aca="false">Y260</f>
        <v>n/a</v>
      </c>
      <c r="AP260" s="51" t="str">
        <f aca="false">IF(AL260="ARRAY", "CHECK MAX ELEMENTS", "n/a")</f>
        <v>n/a</v>
      </c>
    </row>
    <row r="261" customFormat="false" ht="14.25" hidden="false" customHeight="false" outlineLevel="0" collapsed="false">
      <c r="A261" s="61" t="s">
        <v>49</v>
      </c>
      <c r="B261" s="61" t="s">
        <v>374</v>
      </c>
      <c r="C261" s="61" t="s">
        <v>832</v>
      </c>
      <c r="D261" s="61" t="s">
        <v>833</v>
      </c>
      <c r="E261" s="61" t="s">
        <v>834</v>
      </c>
      <c r="F261" s="60" t="str">
        <f aca="false">IF(OR(ISERROR(VLOOKUP($C261,'DMW | F&amp;L Fields'!$L:$M, 1, FALSE())),IFERROR(INDEX('DMW | F&amp;L Fields'!$C:$C,MATCH($C261,'DMW | F&amp;L Fields'!$L:$L, 0)), "Y") ="Y"),"No", "Yes")</f>
        <v>Yes</v>
      </c>
      <c r="G261" s="61" t="s">
        <v>405</v>
      </c>
      <c r="H261" s="60" t="str">
        <f aca="false">IF(J261="Id", "Primary", IF(LEFT(J261, 9) ="reference", "Foreign", "n/a"))</f>
        <v>n/a</v>
      </c>
      <c r="I261" s="74" t="s">
        <v>97</v>
      </c>
      <c r="J261" s="61" t="s">
        <v>342</v>
      </c>
      <c r="K261" s="60" t="n">
        <v>0</v>
      </c>
      <c r="L261" s="60" t="n">
        <v>18</v>
      </c>
      <c r="M261" s="60" t="n">
        <v>2</v>
      </c>
      <c r="N261" s="60" t="str">
        <f aca="false">_xlfn.CONCAT(J261,"|",K261,"|",L261,"|",M261)</f>
        <v>percent|0|18|2</v>
      </c>
      <c r="O261" s="0" t="str">
        <f aca="false">IFERROR(VLOOKUP('nCino | Field Mappings'!$A261,'nCino | Object Info'!$A:$H,5,FALSE()),"(not found)")</f>
        <v>rskcsp_ds_facility</v>
      </c>
      <c r="P261" s="0" t="str">
        <f aca="false">D261</f>
        <v>CCS_Stressed_Rate__c</v>
      </c>
      <c r="Q261" s="51" t="n">
        <f aca="false">IFERROR(VLOOKUP($N261,'nCino | BigQuery Type Lookup'!$A:$F,2,FALSE()),"(not found)")</f>
        <v>21</v>
      </c>
      <c r="R261" s="0" t="str">
        <f aca="false">IFERROR(VLOOKUP('nCino | Field Mappings'!$A261,'nCino | Object Info'!$A:$H,6,FALSE()),"(not found)")</f>
        <v>rskcsp_ds_facility_staging</v>
      </c>
      <c r="S261" s="0" t="str">
        <f aca="false">D261</f>
        <v>CCS_Stressed_Rate__c</v>
      </c>
      <c r="T261" s="51" t="str">
        <f aca="false">H261</f>
        <v>n/a</v>
      </c>
      <c r="U261" s="51" t="str">
        <f aca="false">IF($T261="Primary", "yes", "no")</f>
        <v>no</v>
      </c>
      <c r="V261" s="60" t="str">
        <f aca="false">IFERROR(VLOOKUP($N261,'nCino | BigQuery Type Lookup'!$A:$F,3,FALSE()),"(not found)")</f>
        <v>NUMERIC</v>
      </c>
      <c r="W261" s="51" t="str">
        <f aca="false">IFERROR(VLOOKUP($N261,'nCino | BigQuery Type Lookup'!$A:$F,4,FALSE()),"(not found)")</f>
        <v>n/a</v>
      </c>
      <c r="X261" s="51" t="n">
        <f aca="false">IFERROR(VLOOKUP($N261,'nCino | BigQuery Type Lookup'!$A:$F,5,FALSE()),"(not found)")</f>
        <v>18</v>
      </c>
      <c r="Y261" s="51" t="n">
        <f aca="false">IFERROR(VLOOKUP($N261,'nCino | BigQuery Type Lookup'!$A:$F,6,FALSE()),"(not found)")</f>
        <v>2</v>
      </c>
      <c r="Z261" s="0" t="str">
        <f aca="false">IFERROR(VLOOKUP('nCino | Field Mappings'!$A261,'nCino | Object Info'!$A:$H,7,FALSE()),"(not found)")</f>
        <v>rskcsp_ds_facility_curated</v>
      </c>
      <c r="AA261" s="0" t="str">
        <f aca="false">D261</f>
        <v>CCS_Stressed_Rate__c</v>
      </c>
      <c r="AB261" s="51" t="str">
        <f aca="false">H261</f>
        <v>n/a</v>
      </c>
      <c r="AC261" s="51" t="str">
        <f aca="false">I261</f>
        <v>yes</v>
      </c>
      <c r="AD261" s="60" t="str">
        <f aca="false">V261</f>
        <v>NUMERIC</v>
      </c>
      <c r="AE261" s="51" t="str">
        <f aca="false">W261</f>
        <v>n/a</v>
      </c>
      <c r="AF261" s="51" t="n">
        <f aca="false">X261</f>
        <v>18</v>
      </c>
      <c r="AG261" s="51" t="n">
        <f aca="false">Y261</f>
        <v>2</v>
      </c>
      <c r="AH261" s="0" t="str">
        <f aca="false">IFERROR(VLOOKUP('nCino | Field Mappings'!$A261,'nCino | Object Info'!$A:$H,8,FALSE()),"(not found)")</f>
        <v>facility</v>
      </c>
      <c r="AI261" s="0" t="str">
        <f aca="false">IF(D261="","",IF(D261="CCS_Step_Frequency__c",SUBSTITUTE(LOWER(D261),"__c",""),_xlfn.IFNA(SUBSTITUTE(SUBSTITUTE(SUBSTITUTE(SUBSTITUTE(D261,"LLC_BI__",""),"CCS_",""),"__c",""),"cm_",""),D261)))</f>
        <v>Stressed_Rate</v>
      </c>
      <c r="AJ261" s="51" t="str">
        <f aca="false">H261</f>
        <v>n/a</v>
      </c>
      <c r="AK261" s="51" t="str">
        <f aca="false">AC261</f>
        <v>yes</v>
      </c>
      <c r="AL261" s="60" t="str">
        <f aca="false">V261</f>
        <v>NUMERIC</v>
      </c>
      <c r="AM261" s="51" t="str">
        <f aca="false">W261</f>
        <v>n/a</v>
      </c>
      <c r="AN261" s="51" t="n">
        <f aca="false">X261</f>
        <v>18</v>
      </c>
      <c r="AO261" s="51" t="n">
        <f aca="false">Y261</f>
        <v>2</v>
      </c>
      <c r="AP261" s="51" t="str">
        <f aca="false">IF(AL261="ARRAY", "CHECK MAX ELEMENTS", "n/a")</f>
        <v>n/a</v>
      </c>
    </row>
    <row r="262" customFormat="false" ht="14.25" hidden="false" customHeight="false" outlineLevel="0" collapsed="false">
      <c r="A262" s="61" t="s">
        <v>49</v>
      </c>
      <c r="B262" s="61" t="s">
        <v>374</v>
      </c>
      <c r="C262" s="61" t="s">
        <v>835</v>
      </c>
      <c r="D262" s="61" t="s">
        <v>836</v>
      </c>
      <c r="E262" s="61" t="s">
        <v>837</v>
      </c>
      <c r="F262" s="60" t="str">
        <f aca="false">IF(OR(ISERROR(VLOOKUP($C262,'DMW | F&amp;L Fields'!$L:$M, 1, FALSE())),IFERROR(INDEX('DMW | F&amp;L Fields'!$C:$C,MATCH($C262,'DMW | F&amp;L Fields'!$L:$L, 0)), "Y") ="Y"),"No", "Yes")</f>
        <v>Yes</v>
      </c>
      <c r="G262" s="61" t="str">
        <f aca="false">IFERROR(VLOOKUP($C262,'DMW | F&amp;L Fields'!$L:$M, 2, FALSE()),"(not found)")</f>
        <v>This is a picklist field that indicates the surround services of the Card Product. </v>
      </c>
      <c r="H262" s="60" t="str">
        <f aca="false">IF(J262="Id", "Primary", IF(LEFT(J262, 9) ="reference", "Foreign", "n/a"))</f>
        <v>n/a</v>
      </c>
      <c r="I262" s="74" t="s">
        <v>97</v>
      </c>
      <c r="J262" s="61" t="s">
        <v>119</v>
      </c>
      <c r="K262" s="60" t="n">
        <v>255</v>
      </c>
      <c r="L262" s="60" t="n">
        <v>0</v>
      </c>
      <c r="M262" s="60" t="n">
        <v>0</v>
      </c>
      <c r="N262" s="60" t="str">
        <f aca="false">_xlfn.CONCAT(J262,"|",K262,"|",L262,"|",M262)</f>
        <v>picklist|255|0|0</v>
      </c>
      <c r="O262" s="0" t="str">
        <f aca="false">IFERROR(VLOOKUP('nCino | Field Mappings'!$A262,'nCino | Object Info'!$A:$H,5,FALSE()),"(not found)")</f>
        <v>rskcsp_ds_facility</v>
      </c>
      <c r="P262" s="0" t="str">
        <f aca="false">D262</f>
        <v>CCS_SurroundServices__c</v>
      </c>
      <c r="Q262" s="51" t="n">
        <f aca="false">IFERROR(VLOOKUP($N262,'nCino | BigQuery Type Lookup'!$A:$F,2,FALSE()),"(not found)")</f>
        <v>255</v>
      </c>
      <c r="R262" s="0" t="str">
        <f aca="false">IFERROR(VLOOKUP('nCino | Field Mappings'!$A262,'nCino | Object Info'!$A:$H,6,FALSE()),"(not found)")</f>
        <v>rskcsp_ds_facility_staging</v>
      </c>
      <c r="S262" s="0" t="str">
        <f aca="false">D262</f>
        <v>CCS_SurroundServices__c</v>
      </c>
      <c r="T262" s="51" t="str">
        <f aca="false">H262</f>
        <v>n/a</v>
      </c>
      <c r="U262" s="51" t="str">
        <f aca="false">IF($T262="Primary", "yes", "no")</f>
        <v>no</v>
      </c>
      <c r="V262" s="60" t="str">
        <f aca="false">IFERROR(VLOOKUP($N262,'nCino | BigQuery Type Lookup'!$A:$F,3,FALSE()),"(not found)")</f>
        <v>STRING</v>
      </c>
      <c r="W262" s="51" t="n">
        <f aca="false">IFERROR(VLOOKUP($N262,'nCino | BigQuery Type Lookup'!$A:$F,4,FALSE()),"(not found)")</f>
        <v>255</v>
      </c>
      <c r="X262" s="51" t="str">
        <f aca="false">IFERROR(VLOOKUP($N262,'nCino | BigQuery Type Lookup'!$A:$F,5,FALSE()),"(not found)")</f>
        <v>n/a</v>
      </c>
      <c r="Y262" s="51" t="str">
        <f aca="false">IFERROR(VLOOKUP($N262,'nCino | BigQuery Type Lookup'!$A:$F,6,FALSE()),"(not found)")</f>
        <v>n/a</v>
      </c>
      <c r="Z262" s="0" t="str">
        <f aca="false">IFERROR(VLOOKUP('nCino | Field Mappings'!$A262,'nCino | Object Info'!$A:$H,7,FALSE()),"(not found)")</f>
        <v>rskcsp_ds_facility_curated</v>
      </c>
      <c r="AA262" s="0" t="str">
        <f aca="false">D262</f>
        <v>CCS_SurroundServices__c</v>
      </c>
      <c r="AB262" s="51" t="str">
        <f aca="false">H262</f>
        <v>n/a</v>
      </c>
      <c r="AC262" s="51" t="str">
        <f aca="false">I262</f>
        <v>yes</v>
      </c>
      <c r="AD262" s="60" t="str">
        <f aca="false">V262</f>
        <v>STRING</v>
      </c>
      <c r="AE262" s="51" t="n">
        <f aca="false">W262</f>
        <v>255</v>
      </c>
      <c r="AF262" s="51" t="str">
        <f aca="false">X262</f>
        <v>n/a</v>
      </c>
      <c r="AG262" s="51" t="str">
        <f aca="false">Y262</f>
        <v>n/a</v>
      </c>
      <c r="AH262" s="0" t="str">
        <f aca="false">IFERROR(VLOOKUP('nCino | Field Mappings'!$A262,'nCino | Object Info'!$A:$H,8,FALSE()),"(not found)")</f>
        <v>facility</v>
      </c>
      <c r="AI262" s="0" t="str">
        <f aca="false">IF(D262="","",IF(D262="CCS_Step_Frequency__c",SUBSTITUTE(LOWER(D262),"__c",""),_xlfn.IFNA(SUBSTITUTE(SUBSTITUTE(SUBSTITUTE(SUBSTITUTE(D262,"LLC_BI__",""),"CCS_",""),"__c",""),"cm_",""),D262)))</f>
        <v>SurroundServices</v>
      </c>
      <c r="AJ262" s="51" t="str">
        <f aca="false">H262</f>
        <v>n/a</v>
      </c>
      <c r="AK262" s="51" t="str">
        <f aca="false">AC262</f>
        <v>yes</v>
      </c>
      <c r="AL262" s="60" t="str">
        <f aca="false">V262</f>
        <v>STRING</v>
      </c>
      <c r="AM262" s="51" t="n">
        <f aca="false">W262</f>
        <v>255</v>
      </c>
      <c r="AN262" s="51" t="str">
        <f aca="false">X262</f>
        <v>n/a</v>
      </c>
      <c r="AO262" s="51" t="str">
        <f aca="false">Y262</f>
        <v>n/a</v>
      </c>
      <c r="AP262" s="51" t="str">
        <f aca="false">IF(AL262="ARRAY", "CHECK MAX ELEMENTS", "n/a")</f>
        <v>n/a</v>
      </c>
    </row>
    <row r="263" customFormat="false" ht="14.25" hidden="false" customHeight="false" outlineLevel="0" collapsed="false">
      <c r="A263" s="61" t="s">
        <v>49</v>
      </c>
      <c r="B263" s="61" t="s">
        <v>374</v>
      </c>
      <c r="C263" s="61" t="s">
        <v>838</v>
      </c>
      <c r="D263" s="61" t="s">
        <v>839</v>
      </c>
      <c r="E263" s="61" t="s">
        <v>840</v>
      </c>
      <c r="F263" s="60" t="str">
        <f aca="false">IF(OR(ISERROR(VLOOKUP($C263,'DMW | F&amp;L Fields'!$L:$M, 1, FALSE())),IFERROR(INDEX('DMW | F&amp;L Fields'!$C:$C,MATCH($C263,'DMW | F&amp;L Fields'!$L:$L, 0)), "Y") ="Y"),"No", "Yes")</f>
        <v>Yes</v>
      </c>
      <c r="G263" s="61" t="str">
        <f aca="false">IFERROR(VLOOKUP($C263,'DMW | F&amp;L Fields'!$L:$M, 2, FALSE()),"(not found)")</f>
        <v>Temporary limit amount</v>
      </c>
      <c r="H263" s="60" t="str">
        <f aca="false">IF(J263="Id", "Primary", IF(LEFT(J263, 9) ="reference", "Foreign", "n/a"))</f>
        <v>n/a</v>
      </c>
      <c r="I263" s="74" t="s">
        <v>97</v>
      </c>
      <c r="J263" s="61" t="s">
        <v>128</v>
      </c>
      <c r="K263" s="60" t="n">
        <v>0</v>
      </c>
      <c r="L263" s="60" t="n">
        <v>18</v>
      </c>
      <c r="M263" s="60" t="n">
        <v>2</v>
      </c>
      <c r="N263" s="60" t="str">
        <f aca="false">_xlfn.CONCAT(J263,"|",K263,"|",L263,"|",M263)</f>
        <v>currency|0|18|2</v>
      </c>
      <c r="O263" s="0" t="str">
        <f aca="false">IFERROR(VLOOKUP('nCino | Field Mappings'!$A263,'nCino | Object Info'!$A:$H,5,FALSE()),"(not found)")</f>
        <v>rskcsp_ds_facility</v>
      </c>
      <c r="P263" s="0" t="str">
        <f aca="false">D263</f>
        <v>CCS_Temporary_Limit_Amount__c</v>
      </c>
      <c r="Q263" s="51" t="n">
        <f aca="false">IFERROR(VLOOKUP($N263,'nCino | BigQuery Type Lookup'!$A:$F,2,FALSE()),"(not found)")</f>
        <v>21</v>
      </c>
      <c r="R263" s="0" t="str">
        <f aca="false">IFERROR(VLOOKUP('nCino | Field Mappings'!$A263,'nCino | Object Info'!$A:$H,6,FALSE()),"(not found)")</f>
        <v>rskcsp_ds_facility_staging</v>
      </c>
      <c r="S263" s="0" t="str">
        <f aca="false">D263</f>
        <v>CCS_Temporary_Limit_Amount__c</v>
      </c>
      <c r="T263" s="51" t="str">
        <f aca="false">H263</f>
        <v>n/a</v>
      </c>
      <c r="U263" s="51" t="str">
        <f aca="false">IF($T263="Primary", "yes", "no")</f>
        <v>no</v>
      </c>
      <c r="V263" s="60" t="str">
        <f aca="false">IFERROR(VLOOKUP($N263,'nCino | BigQuery Type Lookup'!$A:$F,3,FALSE()),"(not found)")</f>
        <v>NUMERIC</v>
      </c>
      <c r="W263" s="51" t="str">
        <f aca="false">IFERROR(VLOOKUP($N263,'nCino | BigQuery Type Lookup'!$A:$F,4,FALSE()),"(not found)")</f>
        <v>n/a</v>
      </c>
      <c r="X263" s="51" t="n">
        <f aca="false">IFERROR(VLOOKUP($N263,'nCino | BigQuery Type Lookup'!$A:$F,5,FALSE()),"(not found)")</f>
        <v>18</v>
      </c>
      <c r="Y263" s="51" t="n">
        <f aca="false">IFERROR(VLOOKUP($N263,'nCino | BigQuery Type Lookup'!$A:$F,6,FALSE()),"(not found)")</f>
        <v>2</v>
      </c>
      <c r="Z263" s="0" t="str">
        <f aca="false">IFERROR(VLOOKUP('nCino | Field Mappings'!$A263,'nCino | Object Info'!$A:$H,7,FALSE()),"(not found)")</f>
        <v>rskcsp_ds_facility_curated</v>
      </c>
      <c r="AA263" s="0" t="str">
        <f aca="false">D263</f>
        <v>CCS_Temporary_Limit_Amount__c</v>
      </c>
      <c r="AB263" s="51" t="str">
        <f aca="false">H263</f>
        <v>n/a</v>
      </c>
      <c r="AC263" s="51" t="str">
        <f aca="false">I263</f>
        <v>yes</v>
      </c>
      <c r="AD263" s="60" t="str">
        <f aca="false">V263</f>
        <v>NUMERIC</v>
      </c>
      <c r="AE263" s="51" t="str">
        <f aca="false">W263</f>
        <v>n/a</v>
      </c>
      <c r="AF263" s="51" t="n">
        <f aca="false">X263</f>
        <v>18</v>
      </c>
      <c r="AG263" s="51" t="n">
        <f aca="false">Y263</f>
        <v>2</v>
      </c>
      <c r="AH263" s="0" t="str">
        <f aca="false">IFERROR(VLOOKUP('nCino | Field Mappings'!$A263,'nCino | Object Info'!$A:$H,8,FALSE()),"(not found)")</f>
        <v>facility</v>
      </c>
      <c r="AI263" s="0" t="str">
        <f aca="false">IF(D263="","",IF(D263="CCS_Step_Frequency__c",SUBSTITUTE(LOWER(D263),"__c",""),_xlfn.IFNA(SUBSTITUTE(SUBSTITUTE(SUBSTITUTE(SUBSTITUTE(D263,"LLC_BI__",""),"CCS_",""),"__c",""),"cm_",""),D263)))</f>
        <v>Temporary_Limit_Amount</v>
      </c>
      <c r="AJ263" s="51" t="str">
        <f aca="false">H263</f>
        <v>n/a</v>
      </c>
      <c r="AK263" s="51" t="str">
        <f aca="false">AC263</f>
        <v>yes</v>
      </c>
      <c r="AL263" s="60" t="str">
        <f aca="false">V263</f>
        <v>NUMERIC</v>
      </c>
      <c r="AM263" s="51" t="str">
        <f aca="false">W263</f>
        <v>n/a</v>
      </c>
      <c r="AN263" s="51" t="n">
        <f aca="false">X263</f>
        <v>18</v>
      </c>
      <c r="AO263" s="51" t="n">
        <f aca="false">Y263</f>
        <v>2</v>
      </c>
      <c r="AP263" s="51" t="str">
        <f aca="false">IF(AL263="ARRAY", "CHECK MAX ELEMENTS", "n/a")</f>
        <v>n/a</v>
      </c>
    </row>
    <row r="264" customFormat="false" ht="14.25" hidden="false" customHeight="false" outlineLevel="0" collapsed="false">
      <c r="A264" s="61" t="s">
        <v>49</v>
      </c>
      <c r="B264" s="61" t="s">
        <v>374</v>
      </c>
      <c r="C264" s="61" t="s">
        <v>841</v>
      </c>
      <c r="D264" s="61" t="s">
        <v>842</v>
      </c>
      <c r="E264" s="61" t="s">
        <v>843</v>
      </c>
      <c r="F264" s="60" t="str">
        <f aca="false">IF(OR(ISERROR(VLOOKUP($C264,'DMW | F&amp;L Fields'!$L:$M, 1, FALSE())),IFERROR(INDEX('DMW | F&amp;L Fields'!$C:$C,MATCH($C264,'DMW | F&amp;L Fields'!$L:$L, 0)), "Y") ="Y"),"No", "Yes")</f>
        <v>Yes</v>
      </c>
      <c r="G264" s="61" t="str">
        <f aca="false">IFERROR(VLOOKUP($C264,'DMW | F&amp;L Fields'!$L:$M, 2, FALSE()),"(not found)")</f>
        <v>The expiry date of the temporary limit</v>
      </c>
      <c r="H264" s="60" t="str">
        <f aca="false">IF(J264="Id", "Primary", IF(LEFT(J264, 9) ="reference", "Foreign", "n/a"))</f>
        <v>n/a</v>
      </c>
      <c r="I264" s="74" t="s">
        <v>97</v>
      </c>
      <c r="J264" s="61" t="s">
        <v>102</v>
      </c>
      <c r="K264" s="60" t="n">
        <v>0</v>
      </c>
      <c r="L264" s="60" t="n">
        <v>0</v>
      </c>
      <c r="M264" s="60" t="n">
        <v>0</v>
      </c>
      <c r="N264" s="60" t="str">
        <f aca="false">_xlfn.CONCAT(J264,"|",K264,"|",L264,"|",M264)</f>
        <v>date|0|0|0</v>
      </c>
      <c r="O264" s="0" t="str">
        <f aca="false">IFERROR(VLOOKUP('nCino | Field Mappings'!$A264,'nCino | Object Info'!$A:$H,5,FALSE()),"(not found)")</f>
        <v>rskcsp_ds_facility</v>
      </c>
      <c r="P264" s="0" t="str">
        <f aca="false">D264</f>
        <v>CCS_Temporary_Limit_Expiry_Date__c</v>
      </c>
      <c r="Q264" s="51" t="n">
        <f aca="false">IFERROR(VLOOKUP($N264,'nCino | BigQuery Type Lookup'!$A:$F,2,FALSE()),"(not found)")</f>
        <v>8</v>
      </c>
      <c r="R264" s="0" t="str">
        <f aca="false">IFERROR(VLOOKUP('nCino | Field Mappings'!$A264,'nCino | Object Info'!$A:$H,6,FALSE()),"(not found)")</f>
        <v>rskcsp_ds_facility_staging</v>
      </c>
      <c r="S264" s="0" t="str">
        <f aca="false">D264</f>
        <v>CCS_Temporary_Limit_Expiry_Date__c</v>
      </c>
      <c r="T264" s="51" t="str">
        <f aca="false">H264</f>
        <v>n/a</v>
      </c>
      <c r="U264" s="51" t="str">
        <f aca="false">IF($T264="Primary", "yes", "no")</f>
        <v>no</v>
      </c>
      <c r="V264" s="60" t="str">
        <f aca="false">IFERROR(VLOOKUP($N264,'nCino | BigQuery Type Lookup'!$A:$F,3,FALSE()),"(not found)")</f>
        <v>DATE</v>
      </c>
      <c r="W264" s="51" t="str">
        <f aca="false">IFERROR(VLOOKUP($N264,'nCino | BigQuery Type Lookup'!$A:$F,4,FALSE()),"(not found)")</f>
        <v>n/a</v>
      </c>
      <c r="X264" s="51" t="str">
        <f aca="false">IFERROR(VLOOKUP($N264,'nCino | BigQuery Type Lookup'!$A:$F,5,FALSE()),"(not found)")</f>
        <v>n/a</v>
      </c>
      <c r="Y264" s="51" t="str">
        <f aca="false">IFERROR(VLOOKUP($N264,'nCino | BigQuery Type Lookup'!$A:$F,6,FALSE()),"(not found)")</f>
        <v>n/a</v>
      </c>
      <c r="Z264" s="0" t="str">
        <f aca="false">IFERROR(VLOOKUP('nCino | Field Mappings'!$A264,'nCino | Object Info'!$A:$H,7,FALSE()),"(not found)")</f>
        <v>rskcsp_ds_facility_curated</v>
      </c>
      <c r="AA264" s="0" t="str">
        <f aca="false">D264</f>
        <v>CCS_Temporary_Limit_Expiry_Date__c</v>
      </c>
      <c r="AB264" s="51" t="str">
        <f aca="false">H264</f>
        <v>n/a</v>
      </c>
      <c r="AC264" s="51" t="str">
        <f aca="false">I264</f>
        <v>yes</v>
      </c>
      <c r="AD264" s="60" t="str">
        <f aca="false">V264</f>
        <v>DATE</v>
      </c>
      <c r="AE264" s="51" t="str">
        <f aca="false">W264</f>
        <v>n/a</v>
      </c>
      <c r="AF264" s="51" t="str">
        <f aca="false">X264</f>
        <v>n/a</v>
      </c>
      <c r="AG264" s="51" t="str">
        <f aca="false">Y264</f>
        <v>n/a</v>
      </c>
      <c r="AH264" s="0" t="str">
        <f aca="false">IFERROR(VLOOKUP('nCino | Field Mappings'!$A264,'nCino | Object Info'!$A:$H,8,FALSE()),"(not found)")</f>
        <v>facility</v>
      </c>
      <c r="AI264" s="0" t="str">
        <f aca="false">IF(D264="","",IF(D264="CCS_Step_Frequency__c",SUBSTITUTE(LOWER(D264),"__c",""),_xlfn.IFNA(SUBSTITUTE(SUBSTITUTE(SUBSTITUTE(SUBSTITUTE(D264,"LLC_BI__",""),"CCS_",""),"__c",""),"cm_",""),D264)))</f>
        <v>Temporary_Limit_Expiry_Date</v>
      </c>
      <c r="AJ264" s="51" t="str">
        <f aca="false">H264</f>
        <v>n/a</v>
      </c>
      <c r="AK264" s="51" t="str">
        <f aca="false">AC264</f>
        <v>yes</v>
      </c>
      <c r="AL264" s="60" t="str">
        <f aca="false">V264</f>
        <v>DATE</v>
      </c>
      <c r="AM264" s="51" t="str">
        <f aca="false">W264</f>
        <v>n/a</v>
      </c>
      <c r="AN264" s="51" t="str">
        <f aca="false">X264</f>
        <v>n/a</v>
      </c>
      <c r="AO264" s="51" t="str">
        <f aca="false">Y264</f>
        <v>n/a</v>
      </c>
      <c r="AP264" s="51" t="str">
        <f aca="false">IF(AL264="ARRAY", "CHECK MAX ELEMENTS", "n/a")</f>
        <v>n/a</v>
      </c>
    </row>
    <row r="265" customFormat="false" ht="14.25" hidden="false" customHeight="false" outlineLevel="0" collapsed="false">
      <c r="A265" s="61" t="s">
        <v>49</v>
      </c>
      <c r="B265" s="61" t="s">
        <v>374</v>
      </c>
      <c r="C265" s="61" t="s">
        <v>844</v>
      </c>
      <c r="D265" s="61" t="s">
        <v>845</v>
      </c>
      <c r="E265" s="61" t="s">
        <v>846</v>
      </c>
      <c r="F265" s="60" t="str">
        <f aca="false">IF(OR(ISERROR(VLOOKUP($C265,'DMW | F&amp;L Fields'!$L:$M, 1, FALSE())),IFERROR(INDEX('DMW | F&amp;L Fields'!$C:$C,MATCH($C265,'DMW | F&amp;L Fields'!$L:$L, 0)), "Y") ="Y"),"No", "Yes")</f>
        <v>Yes</v>
      </c>
      <c r="G265" s="61" t="str">
        <f aca="false">IFERROR(VLOOKUP($C265,'DMW | F&amp;L Fields'!$L:$M, 2, FALSE()),"(not found)")</f>
        <v>Restrict the term of the tenor</v>
      </c>
      <c r="H265" s="60" t="str">
        <f aca="false">IF(J265="Id", "Primary", IF(LEFT(J265, 9) ="reference", "Foreign", "n/a"))</f>
        <v>n/a</v>
      </c>
      <c r="I265" s="74" t="s">
        <v>97</v>
      </c>
      <c r="J265" s="61" t="s">
        <v>119</v>
      </c>
      <c r="K265" s="60" t="n">
        <v>255</v>
      </c>
      <c r="L265" s="60" t="n">
        <v>0</v>
      </c>
      <c r="M265" s="60" t="n">
        <v>0</v>
      </c>
      <c r="N265" s="60" t="str">
        <f aca="false">_xlfn.CONCAT(J265,"|",K265,"|",L265,"|",M265)</f>
        <v>picklist|255|0|0</v>
      </c>
      <c r="O265" s="0" t="str">
        <f aca="false">IFERROR(VLOOKUP('nCino | Field Mappings'!$A265,'nCino | Object Info'!$A:$H,5,FALSE()),"(not found)")</f>
        <v>rskcsp_ds_facility</v>
      </c>
      <c r="P265" s="0" t="str">
        <f aca="false">D265</f>
        <v>CCS_TenorRestriction__c</v>
      </c>
      <c r="Q265" s="51" t="n">
        <f aca="false">IFERROR(VLOOKUP($N265,'nCino | BigQuery Type Lookup'!$A:$F,2,FALSE()),"(not found)")</f>
        <v>255</v>
      </c>
      <c r="R265" s="0" t="str">
        <f aca="false">IFERROR(VLOOKUP('nCino | Field Mappings'!$A265,'nCino | Object Info'!$A:$H,6,FALSE()),"(not found)")</f>
        <v>rskcsp_ds_facility_staging</v>
      </c>
      <c r="S265" s="0" t="str">
        <f aca="false">D265</f>
        <v>CCS_TenorRestriction__c</v>
      </c>
      <c r="T265" s="51" t="str">
        <f aca="false">H265</f>
        <v>n/a</v>
      </c>
      <c r="U265" s="51" t="str">
        <f aca="false">IF($T265="Primary", "yes", "no")</f>
        <v>no</v>
      </c>
      <c r="V265" s="60" t="str">
        <f aca="false">IFERROR(VLOOKUP($N265,'nCino | BigQuery Type Lookup'!$A:$F,3,FALSE()),"(not found)")</f>
        <v>STRING</v>
      </c>
      <c r="W265" s="51" t="n">
        <f aca="false">IFERROR(VLOOKUP($N265,'nCino | BigQuery Type Lookup'!$A:$F,4,FALSE()),"(not found)")</f>
        <v>255</v>
      </c>
      <c r="X265" s="51" t="str">
        <f aca="false">IFERROR(VLOOKUP($N265,'nCino | BigQuery Type Lookup'!$A:$F,5,FALSE()),"(not found)")</f>
        <v>n/a</v>
      </c>
      <c r="Y265" s="51" t="str">
        <f aca="false">IFERROR(VLOOKUP($N265,'nCino | BigQuery Type Lookup'!$A:$F,6,FALSE()),"(not found)")</f>
        <v>n/a</v>
      </c>
      <c r="Z265" s="0" t="str">
        <f aca="false">IFERROR(VLOOKUP('nCino | Field Mappings'!$A265,'nCino | Object Info'!$A:$H,7,FALSE()),"(not found)")</f>
        <v>rskcsp_ds_facility_curated</v>
      </c>
      <c r="AA265" s="0" t="str">
        <f aca="false">D265</f>
        <v>CCS_TenorRestriction__c</v>
      </c>
      <c r="AB265" s="51" t="str">
        <f aca="false">H265</f>
        <v>n/a</v>
      </c>
      <c r="AC265" s="51" t="str">
        <f aca="false">I265</f>
        <v>yes</v>
      </c>
      <c r="AD265" s="60" t="str">
        <f aca="false">V265</f>
        <v>STRING</v>
      </c>
      <c r="AE265" s="51" t="n">
        <f aca="false">W265</f>
        <v>255</v>
      </c>
      <c r="AF265" s="51" t="str">
        <f aca="false">X265</f>
        <v>n/a</v>
      </c>
      <c r="AG265" s="51" t="str">
        <f aca="false">Y265</f>
        <v>n/a</v>
      </c>
      <c r="AH265" s="0" t="str">
        <f aca="false">IFERROR(VLOOKUP('nCino | Field Mappings'!$A265,'nCino | Object Info'!$A:$H,8,FALSE()),"(not found)")</f>
        <v>facility</v>
      </c>
      <c r="AI265" s="0" t="str">
        <f aca="false">IF(D265="","",IF(D265="CCS_Step_Frequency__c",SUBSTITUTE(LOWER(D265),"__c",""),_xlfn.IFNA(SUBSTITUTE(SUBSTITUTE(SUBSTITUTE(SUBSTITUTE(D265,"LLC_BI__",""),"CCS_",""),"__c",""),"cm_",""),D265)))</f>
        <v>TenorRestriction</v>
      </c>
      <c r="AJ265" s="51" t="str">
        <f aca="false">H265</f>
        <v>n/a</v>
      </c>
      <c r="AK265" s="51" t="str">
        <f aca="false">AC265</f>
        <v>yes</v>
      </c>
      <c r="AL265" s="60" t="str">
        <f aca="false">V265</f>
        <v>STRING</v>
      </c>
      <c r="AM265" s="51" t="n">
        <f aca="false">W265</f>
        <v>255</v>
      </c>
      <c r="AN265" s="51" t="str">
        <f aca="false">X265</f>
        <v>n/a</v>
      </c>
      <c r="AO265" s="51" t="str">
        <f aca="false">Y265</f>
        <v>n/a</v>
      </c>
      <c r="AP265" s="51" t="str">
        <f aca="false">IF(AL265="ARRAY", "CHECK MAX ELEMENTS", "n/a")</f>
        <v>n/a</v>
      </c>
    </row>
    <row r="266" customFormat="false" ht="14.25" hidden="false" customHeight="false" outlineLevel="0" collapsed="false">
      <c r="A266" s="61" t="s">
        <v>49</v>
      </c>
      <c r="B266" s="61" t="s">
        <v>374</v>
      </c>
      <c r="C266" s="61" t="s">
        <v>847</v>
      </c>
      <c r="D266" s="61" t="s">
        <v>848</v>
      </c>
      <c r="E266" s="61" t="s">
        <v>849</v>
      </c>
      <c r="F266" s="60" t="str">
        <f aca="false">IF(OR(ISERROR(VLOOKUP($C266,'DMW | F&amp;L Fields'!$L:$M, 1, FALSE())),IFERROR(INDEX('DMW | F&amp;L Fields'!$C:$C,MATCH($C266,'DMW | F&amp;L Fields'!$L:$L, 0)), "Y") ="Y"),"No", "Yes")</f>
        <v>Yes</v>
      </c>
      <c r="G266" s="61" t="str">
        <f aca="false">IFERROR(VLOOKUP($C266,'DMW | F&amp;L Fields'!$L:$M, 2, FALSE()),"(not found)")</f>
        <v>The returned Total Proposed Rate for an Overdraft after a proposed decrease.</v>
      </c>
      <c r="H266" s="60" t="str">
        <f aca="false">IF(J266="Id", "Primary", IF(LEFT(J266, 9) ="reference", "Foreign", "n/a"))</f>
        <v>n/a</v>
      </c>
      <c r="I266" s="74" t="s">
        <v>97</v>
      </c>
      <c r="J266" s="61" t="s">
        <v>342</v>
      </c>
      <c r="K266" s="60" t="n">
        <v>0</v>
      </c>
      <c r="L266" s="60" t="n">
        <v>18</v>
      </c>
      <c r="M266" s="60" t="n">
        <v>2</v>
      </c>
      <c r="N266" s="60" t="str">
        <f aca="false">_xlfn.CONCAT(J266,"|",K266,"|",L266,"|",M266)</f>
        <v>percent|0|18|2</v>
      </c>
      <c r="O266" s="0" t="str">
        <f aca="false">IFERROR(VLOOKUP('nCino | Field Mappings'!$A266,'nCino | Object Info'!$A:$H,5,FALSE()),"(not found)")</f>
        <v>rskcsp_ds_facility</v>
      </c>
      <c r="P266" s="0" t="str">
        <f aca="false">D266</f>
        <v>CCS_Total_Exception_Proposed_Rate__c</v>
      </c>
      <c r="Q266" s="51" t="n">
        <f aca="false">IFERROR(VLOOKUP($N266,'nCino | BigQuery Type Lookup'!$A:$F,2,FALSE()),"(not found)")</f>
        <v>21</v>
      </c>
      <c r="R266" s="0" t="str">
        <f aca="false">IFERROR(VLOOKUP('nCino | Field Mappings'!$A266,'nCino | Object Info'!$A:$H,6,FALSE()),"(not found)")</f>
        <v>rskcsp_ds_facility_staging</v>
      </c>
      <c r="S266" s="0" t="str">
        <f aca="false">D266</f>
        <v>CCS_Total_Exception_Proposed_Rate__c</v>
      </c>
      <c r="T266" s="51" t="str">
        <f aca="false">H266</f>
        <v>n/a</v>
      </c>
      <c r="U266" s="51" t="str">
        <f aca="false">IF($T266="Primary", "yes", "no")</f>
        <v>no</v>
      </c>
      <c r="V266" s="60" t="str">
        <f aca="false">IFERROR(VLOOKUP($N266,'nCino | BigQuery Type Lookup'!$A:$F,3,FALSE()),"(not found)")</f>
        <v>NUMERIC</v>
      </c>
      <c r="W266" s="51" t="str">
        <f aca="false">IFERROR(VLOOKUP($N266,'nCino | BigQuery Type Lookup'!$A:$F,4,FALSE()),"(not found)")</f>
        <v>n/a</v>
      </c>
      <c r="X266" s="51" t="n">
        <f aca="false">IFERROR(VLOOKUP($N266,'nCino | BigQuery Type Lookup'!$A:$F,5,FALSE()),"(not found)")</f>
        <v>18</v>
      </c>
      <c r="Y266" s="51" t="n">
        <f aca="false">IFERROR(VLOOKUP($N266,'nCino | BigQuery Type Lookup'!$A:$F,6,FALSE()),"(not found)")</f>
        <v>2</v>
      </c>
      <c r="Z266" s="0" t="str">
        <f aca="false">IFERROR(VLOOKUP('nCino | Field Mappings'!$A266,'nCino | Object Info'!$A:$H,7,FALSE()),"(not found)")</f>
        <v>rskcsp_ds_facility_curated</v>
      </c>
      <c r="AA266" s="0" t="str">
        <f aca="false">D266</f>
        <v>CCS_Total_Exception_Proposed_Rate__c</v>
      </c>
      <c r="AB266" s="51" t="str">
        <f aca="false">H266</f>
        <v>n/a</v>
      </c>
      <c r="AC266" s="51" t="str">
        <f aca="false">I266</f>
        <v>yes</v>
      </c>
      <c r="AD266" s="60" t="str">
        <f aca="false">V266</f>
        <v>NUMERIC</v>
      </c>
      <c r="AE266" s="51" t="str">
        <f aca="false">W266</f>
        <v>n/a</v>
      </c>
      <c r="AF266" s="51" t="n">
        <f aca="false">X266</f>
        <v>18</v>
      </c>
      <c r="AG266" s="51" t="n">
        <f aca="false">Y266</f>
        <v>2</v>
      </c>
      <c r="AH266" s="0" t="str">
        <f aca="false">IFERROR(VLOOKUP('nCino | Field Mappings'!$A266,'nCino | Object Info'!$A:$H,8,FALSE()),"(not found)")</f>
        <v>facility</v>
      </c>
      <c r="AI266" s="0" t="str">
        <f aca="false">IF(D266="","",IF(D266="CCS_Step_Frequency__c",SUBSTITUTE(LOWER(D266),"__c",""),_xlfn.IFNA(SUBSTITUTE(SUBSTITUTE(SUBSTITUTE(SUBSTITUTE(D266,"LLC_BI__",""),"CCS_",""),"__c",""),"cm_",""),D266)))</f>
        <v>Total_Exception_Proposed_Rate</v>
      </c>
      <c r="AJ266" s="51" t="str">
        <f aca="false">H266</f>
        <v>n/a</v>
      </c>
      <c r="AK266" s="51" t="str">
        <f aca="false">AC266</f>
        <v>yes</v>
      </c>
      <c r="AL266" s="60" t="str">
        <f aca="false">V266</f>
        <v>NUMERIC</v>
      </c>
      <c r="AM266" s="51" t="str">
        <f aca="false">W266</f>
        <v>n/a</v>
      </c>
      <c r="AN266" s="51" t="n">
        <f aca="false">X266</f>
        <v>18</v>
      </c>
      <c r="AO266" s="51" t="n">
        <f aca="false">Y266</f>
        <v>2</v>
      </c>
      <c r="AP266" s="51" t="str">
        <f aca="false">IF(AL266="ARRAY", "CHECK MAX ELEMENTS", "n/a")</f>
        <v>n/a</v>
      </c>
    </row>
    <row r="267" customFormat="false" ht="14.25" hidden="false" customHeight="false" outlineLevel="0" collapsed="false">
      <c r="A267" s="61" t="s">
        <v>49</v>
      </c>
      <c r="B267" s="61" t="s">
        <v>374</v>
      </c>
      <c r="C267" s="61" t="s">
        <v>850</v>
      </c>
      <c r="D267" s="61" t="s">
        <v>851</v>
      </c>
      <c r="E267" s="61" t="s">
        <v>849</v>
      </c>
      <c r="F267" s="60" t="str">
        <f aca="false">IF(OR(ISERROR(VLOOKUP($C267,'DMW | F&amp;L Fields'!$L:$M, 1, FALSE())),IFERROR(INDEX('DMW | F&amp;L Fields'!$C:$C,MATCH($C267,'DMW | F&amp;L Fields'!$L:$L, 0)), "Y") ="Y"),"No", "Yes")</f>
        <v>No</v>
      </c>
      <c r="G267" s="61" t="str">
        <f aca="false">IFERROR(VLOOKUP($C267,'DMW | F&amp;L Fields'!$L:$M, 2, FALSE()),"(not found)")</f>
        <v>The returned Total Proposed Rate for an Overdraft after a proposed decrease.</v>
      </c>
      <c r="H267" s="60" t="str">
        <f aca="false">IF(J267="Id", "Primary", IF(LEFT(J267, 9) ="reference", "Foreign", "n/a"))</f>
        <v>n/a</v>
      </c>
      <c r="I267" s="74" t="s">
        <v>97</v>
      </c>
      <c r="J267" s="61" t="s">
        <v>342</v>
      </c>
      <c r="K267" s="60" t="n">
        <v>0</v>
      </c>
      <c r="L267" s="60" t="n">
        <v>18</v>
      </c>
      <c r="M267" s="60" t="n">
        <v>2</v>
      </c>
      <c r="N267" s="60" t="str">
        <f aca="false">_xlfn.CONCAT(J267,"|",K267,"|",L267,"|",M267)</f>
        <v>percent|0|18|2</v>
      </c>
      <c r="O267" s="0" t="str">
        <f aca="false">IFERROR(VLOOKUP('nCino | Field Mappings'!$A267,'nCino | Object Info'!$A:$H,5,FALSE()),"(not found)")</f>
        <v>rskcsp_ds_facility</v>
      </c>
      <c r="P267" s="0" t="str">
        <f aca="false">D267</f>
        <v>CCS_Total_Exception_Proposed_Rate_del__c</v>
      </c>
      <c r="Q267" s="51" t="n">
        <f aca="false">IFERROR(VLOOKUP($N267,'nCino | BigQuery Type Lookup'!$A:$F,2,FALSE()),"(not found)")</f>
        <v>21</v>
      </c>
    </row>
    <row r="268" customFormat="false" ht="14.25" hidden="false" customHeight="false" outlineLevel="0" collapsed="false">
      <c r="A268" s="61" t="s">
        <v>49</v>
      </c>
      <c r="B268" s="61" t="s">
        <v>374</v>
      </c>
      <c r="C268" s="61" t="s">
        <v>852</v>
      </c>
      <c r="D268" s="61" t="s">
        <v>853</v>
      </c>
      <c r="E268" s="61" t="s">
        <v>854</v>
      </c>
      <c r="F268" s="60" t="str">
        <f aca="false">IF(OR(ISERROR(VLOOKUP($C268,'DMW | F&amp;L Fields'!$L:$M, 1, FALSE())),IFERROR(INDEX('DMW | F&amp;L Fields'!$C:$C,MATCH($C268,'DMW | F&amp;L Fields'!$L:$L, 0)), "Y") ="Y"),"No", "Yes")</f>
        <v>No</v>
      </c>
      <c r="G268" s="61" t="str">
        <f aca="false">IFERROR(VLOOKUP($C268,'DMW | F&amp;L Fields'!$L:$M, 2, FALSE()),"(not found)")</f>
        <v>Total Fee Amount, needed to not include Tranche Drawdown amount for SME Property Dev Loans</v>
      </c>
      <c r="H268" s="60" t="str">
        <f aca="false">IF(J268="Id", "Primary", IF(LEFT(J268, 9) ="reference", "Foreign", "n/a"))</f>
        <v>n/a</v>
      </c>
      <c r="I268" s="74" t="s">
        <v>97</v>
      </c>
      <c r="J268" s="61" t="s">
        <v>128</v>
      </c>
      <c r="K268" s="60" t="n">
        <v>0</v>
      </c>
      <c r="L268" s="60" t="n">
        <v>18</v>
      </c>
      <c r="M268" s="60" t="n">
        <v>2</v>
      </c>
      <c r="N268" s="60" t="str">
        <f aca="false">_xlfn.CONCAT(J268,"|",K268,"|",L268,"|",M268)</f>
        <v>currency|0|18|2</v>
      </c>
      <c r="O268" s="0" t="str">
        <f aca="false">IFERROR(VLOOKUP('nCino | Field Mappings'!$A268,'nCino | Object Info'!$A:$H,5,FALSE()),"(not found)")</f>
        <v>rskcsp_ds_facility</v>
      </c>
      <c r="P268" s="0" t="str">
        <f aca="false">D268</f>
        <v>CCS_Total_Fee_Amount__c</v>
      </c>
      <c r="Q268" s="51" t="n">
        <f aca="false">IFERROR(VLOOKUP($N268,'nCino | BigQuery Type Lookup'!$A:$F,2,FALSE()),"(not found)")</f>
        <v>21</v>
      </c>
    </row>
    <row r="269" customFormat="false" ht="14.25" hidden="false" customHeight="false" outlineLevel="0" collapsed="false">
      <c r="A269" s="61" t="s">
        <v>49</v>
      </c>
      <c r="B269" s="61" t="s">
        <v>374</v>
      </c>
      <c r="C269" s="61" t="s">
        <v>855</v>
      </c>
      <c r="D269" s="61" t="s">
        <v>856</v>
      </c>
      <c r="E269" s="61" t="s">
        <v>857</v>
      </c>
      <c r="F269" s="60" t="str">
        <f aca="false">IF(OR(ISERROR(VLOOKUP($C269,'DMW | F&amp;L Fields'!$L:$M, 1, FALSE())),IFERROR(INDEX('DMW | F&amp;L Fields'!$C:$C,MATCH($C269,'DMW | F&amp;L Fields'!$L:$L, 0)), "Y") ="Y"),"No", "Yes")</f>
        <v>Yes</v>
      </c>
      <c r="G269" s="61" t="str">
        <f aca="false">IFERROR(VLOOKUP($C269,'DMW | F&amp;L Fields'!$L:$M, 2, FALSE()),"(not found)")</f>
        <v>The Total Interest Rate of a pricing option.</v>
      </c>
      <c r="H269" s="60" t="str">
        <f aca="false">IF(J269="Id", "Primary", IF(LEFT(J269, 9) ="reference", "Foreign", "n/a"))</f>
        <v>n/a</v>
      </c>
      <c r="I269" s="74" t="s">
        <v>97</v>
      </c>
      <c r="J269" s="61" t="s">
        <v>342</v>
      </c>
      <c r="K269" s="60" t="n">
        <v>0</v>
      </c>
      <c r="L269" s="60" t="n">
        <v>18</v>
      </c>
      <c r="M269" s="60" t="n">
        <v>2</v>
      </c>
      <c r="N269" s="60" t="str">
        <f aca="false">_xlfn.CONCAT(J269,"|",K269,"|",L269,"|",M269)</f>
        <v>percent|0|18|2</v>
      </c>
      <c r="O269" s="0" t="str">
        <f aca="false">IFERROR(VLOOKUP('nCino | Field Mappings'!$A269,'nCino | Object Info'!$A:$H,5,FALSE()),"(not found)")</f>
        <v>rskcsp_ds_facility</v>
      </c>
      <c r="P269" s="0" t="str">
        <f aca="false">D269</f>
        <v>CCS_Total_Interest_Rate__c</v>
      </c>
      <c r="Q269" s="51" t="n">
        <f aca="false">IFERROR(VLOOKUP($N269,'nCino | BigQuery Type Lookup'!$A:$F,2,FALSE()),"(not found)")</f>
        <v>21</v>
      </c>
      <c r="R269" s="0" t="str">
        <f aca="false">IFERROR(VLOOKUP('nCino | Field Mappings'!$A269,'nCino | Object Info'!$A:$H,6,FALSE()),"(not found)")</f>
        <v>rskcsp_ds_facility_staging</v>
      </c>
      <c r="S269" s="0" t="str">
        <f aca="false">D269</f>
        <v>CCS_Total_Interest_Rate__c</v>
      </c>
      <c r="T269" s="51" t="str">
        <f aca="false">H269</f>
        <v>n/a</v>
      </c>
      <c r="U269" s="51" t="str">
        <f aca="false">IF($T269="Primary", "yes", "no")</f>
        <v>no</v>
      </c>
      <c r="V269" s="60" t="str">
        <f aca="false">IFERROR(VLOOKUP($N269,'nCino | BigQuery Type Lookup'!$A:$F,3,FALSE()),"(not found)")</f>
        <v>NUMERIC</v>
      </c>
      <c r="W269" s="51" t="str">
        <f aca="false">IFERROR(VLOOKUP($N269,'nCino | BigQuery Type Lookup'!$A:$F,4,FALSE()),"(not found)")</f>
        <v>n/a</v>
      </c>
      <c r="X269" s="51" t="n">
        <f aca="false">IFERROR(VLOOKUP($N269,'nCino | BigQuery Type Lookup'!$A:$F,5,FALSE()),"(not found)")</f>
        <v>18</v>
      </c>
      <c r="Y269" s="51" t="n">
        <f aca="false">IFERROR(VLOOKUP($N269,'nCino | BigQuery Type Lookup'!$A:$F,6,FALSE()),"(not found)")</f>
        <v>2</v>
      </c>
      <c r="Z269" s="0" t="str">
        <f aca="false">IFERROR(VLOOKUP('nCino | Field Mappings'!$A269,'nCino | Object Info'!$A:$H,7,FALSE()),"(not found)")</f>
        <v>rskcsp_ds_facility_curated</v>
      </c>
      <c r="AA269" s="0" t="str">
        <f aca="false">D269</f>
        <v>CCS_Total_Interest_Rate__c</v>
      </c>
      <c r="AB269" s="51" t="str">
        <f aca="false">H269</f>
        <v>n/a</v>
      </c>
      <c r="AC269" s="51" t="str">
        <f aca="false">I269</f>
        <v>yes</v>
      </c>
      <c r="AD269" s="60" t="str">
        <f aca="false">V269</f>
        <v>NUMERIC</v>
      </c>
      <c r="AE269" s="51" t="str">
        <f aca="false">W269</f>
        <v>n/a</v>
      </c>
      <c r="AF269" s="51" t="n">
        <f aca="false">X269</f>
        <v>18</v>
      </c>
      <c r="AG269" s="51" t="n">
        <f aca="false">Y269</f>
        <v>2</v>
      </c>
      <c r="AH269" s="0" t="str">
        <f aca="false">IFERROR(VLOOKUP('nCino | Field Mappings'!$A269,'nCino | Object Info'!$A:$H,8,FALSE()),"(not found)")</f>
        <v>facility</v>
      </c>
      <c r="AI269" s="0" t="str">
        <f aca="false">IF(D269="","",IF(D269="CCS_Step_Frequency__c",SUBSTITUTE(LOWER(D269),"__c",""),_xlfn.IFNA(SUBSTITUTE(SUBSTITUTE(SUBSTITUTE(SUBSTITUTE(D269,"LLC_BI__",""),"CCS_",""),"__c",""),"cm_",""),D269)))</f>
        <v>Total_Interest_Rate</v>
      </c>
      <c r="AJ269" s="51" t="str">
        <f aca="false">H269</f>
        <v>n/a</v>
      </c>
      <c r="AK269" s="51" t="str">
        <f aca="false">AC269</f>
        <v>yes</v>
      </c>
      <c r="AL269" s="60" t="str">
        <f aca="false">V269</f>
        <v>NUMERIC</v>
      </c>
      <c r="AM269" s="51" t="str">
        <f aca="false">W269</f>
        <v>n/a</v>
      </c>
      <c r="AN269" s="51" t="n">
        <f aca="false">X269</f>
        <v>18</v>
      </c>
      <c r="AO269" s="51" t="n">
        <f aca="false">Y269</f>
        <v>2</v>
      </c>
      <c r="AP269" s="51" t="str">
        <f aca="false">IF(AL269="ARRAY", "CHECK MAX ELEMENTS", "n/a")</f>
        <v>n/a</v>
      </c>
    </row>
    <row r="270" customFormat="false" ht="14.25" hidden="false" customHeight="false" outlineLevel="0" collapsed="false">
      <c r="A270" s="61" t="s">
        <v>49</v>
      </c>
      <c r="B270" s="61" t="s">
        <v>374</v>
      </c>
      <c r="C270" s="61" t="s">
        <v>858</v>
      </c>
      <c r="D270" s="61" t="s">
        <v>859</v>
      </c>
      <c r="E270" s="61" t="s">
        <v>857</v>
      </c>
      <c r="F270" s="60" t="str">
        <f aca="false">IF(OR(ISERROR(VLOOKUP($C270,'DMW | F&amp;L Fields'!$L:$M, 1, FALSE())),IFERROR(INDEX('DMW | F&amp;L Fields'!$C:$C,MATCH($C270,'DMW | F&amp;L Fields'!$L:$L, 0)), "Y") ="Y"),"No", "Yes")</f>
        <v>Yes</v>
      </c>
      <c r="G270" s="61" t="str">
        <f aca="false">IFERROR(VLOOKUP($C270,'DMW | F&amp;L Fields'!$L:$M, 2, FALSE()),"(not found)")</f>
        <v>The Total Interest Rate of a pricing option for a Split.</v>
      </c>
      <c r="H270" s="60" t="str">
        <f aca="false">IF(J270="Id", "Primary", IF(LEFT(J270, 9) ="reference", "Foreign", "n/a"))</f>
        <v>n/a</v>
      </c>
      <c r="I270" s="74" t="s">
        <v>97</v>
      </c>
      <c r="J270" s="61" t="s">
        <v>342</v>
      </c>
      <c r="K270" s="60" t="n">
        <v>0</v>
      </c>
      <c r="L270" s="60" t="n">
        <v>18</v>
      </c>
      <c r="M270" s="60" t="n">
        <v>2</v>
      </c>
      <c r="N270" s="60" t="str">
        <f aca="false">_xlfn.CONCAT(J270,"|",K270,"|",L270,"|",M270)</f>
        <v>percent|0|18|2</v>
      </c>
      <c r="O270" s="0" t="str">
        <f aca="false">IFERROR(VLOOKUP('nCino | Field Mappings'!$A270,'nCino | Object Info'!$A:$H,5,FALSE()),"(not found)")</f>
        <v>rskcsp_ds_facility</v>
      </c>
      <c r="P270" s="0" t="str">
        <f aca="false">D270</f>
        <v>CCS_Total_Interest_Rate_split__c</v>
      </c>
      <c r="Q270" s="51" t="n">
        <f aca="false">IFERROR(VLOOKUP($N270,'nCino | BigQuery Type Lookup'!$A:$F,2,FALSE()),"(not found)")</f>
        <v>21</v>
      </c>
      <c r="R270" s="0" t="str">
        <f aca="false">IFERROR(VLOOKUP('nCino | Field Mappings'!$A270,'nCino | Object Info'!$A:$H,6,FALSE()),"(not found)")</f>
        <v>rskcsp_ds_facility_staging</v>
      </c>
      <c r="S270" s="0" t="str">
        <f aca="false">D270</f>
        <v>CCS_Total_Interest_Rate_split__c</v>
      </c>
      <c r="T270" s="51" t="str">
        <f aca="false">H270</f>
        <v>n/a</v>
      </c>
      <c r="U270" s="51" t="str">
        <f aca="false">IF($T270="Primary", "yes", "no")</f>
        <v>no</v>
      </c>
      <c r="V270" s="60" t="str">
        <f aca="false">IFERROR(VLOOKUP($N270,'nCino | BigQuery Type Lookup'!$A:$F,3,FALSE()),"(not found)")</f>
        <v>NUMERIC</v>
      </c>
      <c r="W270" s="51" t="str">
        <f aca="false">IFERROR(VLOOKUP($N270,'nCino | BigQuery Type Lookup'!$A:$F,4,FALSE()),"(not found)")</f>
        <v>n/a</v>
      </c>
      <c r="X270" s="51" t="n">
        <f aca="false">IFERROR(VLOOKUP($N270,'nCino | BigQuery Type Lookup'!$A:$F,5,FALSE()),"(not found)")</f>
        <v>18</v>
      </c>
      <c r="Y270" s="51" t="n">
        <f aca="false">IFERROR(VLOOKUP($N270,'nCino | BigQuery Type Lookup'!$A:$F,6,FALSE()),"(not found)")</f>
        <v>2</v>
      </c>
      <c r="Z270" s="0" t="str">
        <f aca="false">IFERROR(VLOOKUP('nCino | Field Mappings'!$A270,'nCino | Object Info'!$A:$H,7,FALSE()),"(not found)")</f>
        <v>rskcsp_ds_facility_curated</v>
      </c>
      <c r="AA270" s="0" t="str">
        <f aca="false">D270</f>
        <v>CCS_Total_Interest_Rate_split__c</v>
      </c>
      <c r="AB270" s="51" t="str">
        <f aca="false">H270</f>
        <v>n/a</v>
      </c>
      <c r="AC270" s="51" t="str">
        <f aca="false">I270</f>
        <v>yes</v>
      </c>
      <c r="AD270" s="60" t="str">
        <f aca="false">V270</f>
        <v>NUMERIC</v>
      </c>
      <c r="AE270" s="51" t="str">
        <f aca="false">W270</f>
        <v>n/a</v>
      </c>
      <c r="AF270" s="51" t="n">
        <f aca="false">X270</f>
        <v>18</v>
      </c>
      <c r="AG270" s="51" t="n">
        <f aca="false">Y270</f>
        <v>2</v>
      </c>
      <c r="AH270" s="0" t="str">
        <f aca="false">IFERROR(VLOOKUP('nCino | Field Mappings'!$A270,'nCino | Object Info'!$A:$H,8,FALSE()),"(not found)")</f>
        <v>facility</v>
      </c>
      <c r="AI270" s="0" t="str">
        <f aca="false">IF(D270="","",IF(D270="CCS_Step_Frequency__c",SUBSTITUTE(LOWER(D270),"__c",""),_xlfn.IFNA(SUBSTITUTE(SUBSTITUTE(SUBSTITUTE(SUBSTITUTE(D270,"LLC_BI__",""),"CCS_",""),"__c",""),"cm_",""),D270)))</f>
        <v>Total_Interest_Rate_split</v>
      </c>
      <c r="AJ270" s="51" t="str">
        <f aca="false">H270</f>
        <v>n/a</v>
      </c>
      <c r="AK270" s="51" t="str">
        <f aca="false">AC270</f>
        <v>yes</v>
      </c>
      <c r="AL270" s="60" t="str">
        <f aca="false">V270</f>
        <v>NUMERIC</v>
      </c>
      <c r="AM270" s="51" t="str">
        <f aca="false">W270</f>
        <v>n/a</v>
      </c>
      <c r="AN270" s="51" t="n">
        <f aca="false">X270</f>
        <v>18</v>
      </c>
      <c r="AO270" s="51" t="n">
        <f aca="false">Y270</f>
        <v>2</v>
      </c>
      <c r="AP270" s="51" t="str">
        <f aca="false">IF(AL270="ARRAY", "CHECK MAX ELEMENTS", "n/a")</f>
        <v>n/a</v>
      </c>
    </row>
    <row r="271" customFormat="false" ht="14.25" hidden="false" customHeight="false" outlineLevel="0" collapsed="false">
      <c r="A271" s="61" t="s">
        <v>49</v>
      </c>
      <c r="B271" s="61" t="s">
        <v>374</v>
      </c>
      <c r="C271" s="61" t="s">
        <v>860</v>
      </c>
      <c r="D271" s="61" t="s">
        <v>861</v>
      </c>
      <c r="E271" s="61" t="s">
        <v>862</v>
      </c>
      <c r="F271" s="60" t="str">
        <f aca="false">IF(OR(ISERROR(VLOOKUP($C271,'DMW | F&amp;L Fields'!$L:$M, 1, FALSE())),IFERROR(INDEX('DMW | F&amp;L Fields'!$C:$C,MATCH($C271,'DMW | F&amp;L Fields'!$L:$L, 0)), "Y") ="Y"),"No", "Yes")</f>
        <v>Yes</v>
      </c>
      <c r="G271" s="61" t="str">
        <f aca="false">IFERROR(VLOOKUP($C271,'DMW | F&amp;L Fields'!$L:$M, 2, FALSE()),"(not found)")</f>
        <v> Field used in Cardholder summary to show total limit amount of all Cardholders</v>
      </c>
      <c r="H271" s="60" t="str">
        <f aca="false">IF(J271="Id", "Primary", IF(LEFT(J271, 9) ="reference", "Foreign", "n/a"))</f>
        <v>n/a</v>
      </c>
      <c r="I271" s="74" t="s">
        <v>97</v>
      </c>
      <c r="J271" s="61" t="s">
        <v>128</v>
      </c>
      <c r="K271" s="60" t="n">
        <v>0</v>
      </c>
      <c r="L271" s="60" t="n">
        <v>18</v>
      </c>
      <c r="M271" s="60" t="n">
        <v>0</v>
      </c>
      <c r="N271" s="60" t="str">
        <f aca="false">_xlfn.CONCAT(J271,"|",K271,"|",L271,"|",M271)</f>
        <v>currency|0|18|0</v>
      </c>
      <c r="O271" s="0" t="str">
        <f aca="false">IFERROR(VLOOKUP('nCino | Field Mappings'!$A271,'nCino | Object Info'!$A:$H,5,FALSE()),"(not found)")</f>
        <v>rskcsp_ds_facility</v>
      </c>
      <c r="P271" s="0" t="str">
        <f aca="false">D271</f>
        <v>CCS_Total_Limit_for_Cardholders__c</v>
      </c>
      <c r="Q271" s="51" t="n">
        <f aca="false">IFERROR(VLOOKUP($N271,'nCino | BigQuery Type Lookup'!$A:$F,2,FALSE()),"(not found)")</f>
        <v>18</v>
      </c>
      <c r="R271" s="0" t="str">
        <f aca="false">IFERROR(VLOOKUP('nCino | Field Mappings'!$A271,'nCino | Object Info'!$A:$H,6,FALSE()),"(not found)")</f>
        <v>rskcsp_ds_facility_staging</v>
      </c>
      <c r="S271" s="0" t="str">
        <f aca="false">D271</f>
        <v>CCS_Total_Limit_for_Cardholders__c</v>
      </c>
      <c r="T271" s="51" t="str">
        <f aca="false">H271</f>
        <v>n/a</v>
      </c>
      <c r="U271" s="51" t="str">
        <f aca="false">IF($T271="Primary", "yes", "no")</f>
        <v>no</v>
      </c>
      <c r="V271" s="60" t="str">
        <f aca="false">IFERROR(VLOOKUP($N271,'nCino | BigQuery Type Lookup'!$A:$F,3,FALSE()),"(not found)")</f>
        <v>INT64</v>
      </c>
      <c r="W271" s="51" t="str">
        <f aca="false">IFERROR(VLOOKUP($N271,'nCino | BigQuery Type Lookup'!$A:$F,4,FALSE()),"(not found)")</f>
        <v>n/a</v>
      </c>
      <c r="X271" s="51" t="str">
        <f aca="false">IFERROR(VLOOKUP($N271,'nCino | BigQuery Type Lookup'!$A:$F,5,FALSE()),"(not found)")</f>
        <v>n/a</v>
      </c>
      <c r="Y271" s="51" t="str">
        <f aca="false">IFERROR(VLOOKUP($N271,'nCino | BigQuery Type Lookup'!$A:$F,6,FALSE()),"(not found)")</f>
        <v>n/a</v>
      </c>
      <c r="Z271" s="0" t="str">
        <f aca="false">IFERROR(VLOOKUP('nCino | Field Mappings'!$A271,'nCino | Object Info'!$A:$H,7,FALSE()),"(not found)")</f>
        <v>rskcsp_ds_facility_curated</v>
      </c>
      <c r="AA271" s="0" t="str">
        <f aca="false">D271</f>
        <v>CCS_Total_Limit_for_Cardholders__c</v>
      </c>
      <c r="AB271" s="51" t="str">
        <f aca="false">H271</f>
        <v>n/a</v>
      </c>
      <c r="AC271" s="51" t="str">
        <f aca="false">I271</f>
        <v>yes</v>
      </c>
      <c r="AD271" s="60" t="str">
        <f aca="false">V271</f>
        <v>INT64</v>
      </c>
      <c r="AE271" s="51" t="str">
        <f aca="false">W271</f>
        <v>n/a</v>
      </c>
      <c r="AF271" s="51" t="str">
        <f aca="false">X271</f>
        <v>n/a</v>
      </c>
      <c r="AG271" s="51" t="str">
        <f aca="false">Y271</f>
        <v>n/a</v>
      </c>
      <c r="AH271" s="0" t="str">
        <f aca="false">IFERROR(VLOOKUP('nCino | Field Mappings'!$A271,'nCino | Object Info'!$A:$H,8,FALSE()),"(not found)")</f>
        <v>facility</v>
      </c>
      <c r="AI271" s="0" t="str">
        <f aca="false">IF(D271="","",IF(D271="CCS_Step_Frequency__c",SUBSTITUTE(LOWER(D271),"__c",""),_xlfn.IFNA(SUBSTITUTE(SUBSTITUTE(SUBSTITUTE(SUBSTITUTE(D271,"LLC_BI__",""),"CCS_",""),"__c",""),"cm_",""),D271)))</f>
        <v>Total_Limit_for_Cardholders</v>
      </c>
      <c r="AJ271" s="51" t="str">
        <f aca="false">H271</f>
        <v>n/a</v>
      </c>
      <c r="AK271" s="51" t="str">
        <f aca="false">AC271</f>
        <v>yes</v>
      </c>
      <c r="AL271" s="60" t="str">
        <f aca="false">V271</f>
        <v>INT64</v>
      </c>
      <c r="AM271" s="51" t="str">
        <f aca="false">W271</f>
        <v>n/a</v>
      </c>
      <c r="AN271" s="51" t="str">
        <f aca="false">X271</f>
        <v>n/a</v>
      </c>
      <c r="AO271" s="51" t="str">
        <f aca="false">Y271</f>
        <v>n/a</v>
      </c>
      <c r="AP271" s="51" t="str">
        <f aca="false">IF(AL271="ARRAY", "CHECK MAX ELEMENTS", "n/a")</f>
        <v>n/a</v>
      </c>
    </row>
    <row r="272" customFormat="false" ht="14.25" hidden="false" customHeight="false" outlineLevel="0" collapsed="false">
      <c r="A272" s="61" t="s">
        <v>49</v>
      </c>
      <c r="B272" s="61" t="s">
        <v>374</v>
      </c>
      <c r="C272" s="61" t="s">
        <v>863</v>
      </c>
      <c r="D272" s="61" t="s">
        <v>864</v>
      </c>
      <c r="E272" s="61" t="s">
        <v>865</v>
      </c>
      <c r="F272" s="60" t="str">
        <f aca="false">IF(OR(ISERROR(VLOOKUP($C272,'DMW | F&amp;L Fields'!$L:$M, 1, FALSE())),IFERROR(INDEX('DMW | F&amp;L Fields'!$C:$C,MATCH($C272,'DMW | F&amp;L Fields'!$L:$L, 0)), "Y") ="Y"),"No", "Yes")</f>
        <v>Yes</v>
      </c>
      <c r="G272" s="61" t="str">
        <f aca="false">IFERROR(VLOOKUP($C272,'DMW | F&amp;L Fields'!$L:$M, 2, FALSE()),"(not found)")</f>
        <v>The returned Total Proposed Rate for an Overdraft before a proposed decrease.</v>
      </c>
      <c r="H272" s="60" t="str">
        <f aca="false">IF(J272="Id", "Primary", IF(LEFT(J272, 9) ="reference", "Foreign", "n/a"))</f>
        <v>n/a</v>
      </c>
      <c r="I272" s="74" t="s">
        <v>97</v>
      </c>
      <c r="J272" s="61" t="s">
        <v>342</v>
      </c>
      <c r="K272" s="60" t="n">
        <v>0</v>
      </c>
      <c r="L272" s="60" t="n">
        <v>18</v>
      </c>
      <c r="M272" s="60" t="n">
        <v>2</v>
      </c>
      <c r="N272" s="60" t="str">
        <f aca="false">_xlfn.CONCAT(J272,"|",K272,"|",L272,"|",M272)</f>
        <v>percent|0|18|2</v>
      </c>
      <c r="O272" s="0" t="str">
        <f aca="false">IFERROR(VLOOKUP('nCino | Field Mappings'!$A272,'nCino | Object Info'!$A:$H,5,FALSE()),"(not found)")</f>
        <v>rskcsp_ds_facility</v>
      </c>
      <c r="P272" s="0" t="str">
        <f aca="false">D272</f>
        <v>CCS_Total_Proposed_Rate__c</v>
      </c>
      <c r="Q272" s="51" t="n">
        <f aca="false">IFERROR(VLOOKUP($N272,'nCino | BigQuery Type Lookup'!$A:$F,2,FALSE()),"(not found)")</f>
        <v>21</v>
      </c>
      <c r="R272" s="0" t="str">
        <f aca="false">IFERROR(VLOOKUP('nCino | Field Mappings'!$A272,'nCino | Object Info'!$A:$H,6,FALSE()),"(not found)")</f>
        <v>rskcsp_ds_facility_staging</v>
      </c>
      <c r="S272" s="0" t="str">
        <f aca="false">D272</f>
        <v>CCS_Total_Proposed_Rate__c</v>
      </c>
      <c r="T272" s="51" t="str">
        <f aca="false">H272</f>
        <v>n/a</v>
      </c>
      <c r="U272" s="51" t="str">
        <f aca="false">IF($T272="Primary", "yes", "no")</f>
        <v>no</v>
      </c>
      <c r="V272" s="60" t="str">
        <f aca="false">IFERROR(VLOOKUP($N272,'nCino | BigQuery Type Lookup'!$A:$F,3,FALSE()),"(not found)")</f>
        <v>NUMERIC</v>
      </c>
      <c r="W272" s="51" t="str">
        <f aca="false">IFERROR(VLOOKUP($N272,'nCino | BigQuery Type Lookup'!$A:$F,4,FALSE()),"(not found)")</f>
        <v>n/a</v>
      </c>
      <c r="X272" s="51" t="n">
        <f aca="false">IFERROR(VLOOKUP($N272,'nCino | BigQuery Type Lookup'!$A:$F,5,FALSE()),"(not found)")</f>
        <v>18</v>
      </c>
      <c r="Y272" s="51" t="n">
        <f aca="false">IFERROR(VLOOKUP($N272,'nCino | BigQuery Type Lookup'!$A:$F,6,FALSE()),"(not found)")</f>
        <v>2</v>
      </c>
      <c r="Z272" s="0" t="str">
        <f aca="false">IFERROR(VLOOKUP('nCino | Field Mappings'!$A272,'nCino | Object Info'!$A:$H,7,FALSE()),"(not found)")</f>
        <v>rskcsp_ds_facility_curated</v>
      </c>
      <c r="AA272" s="0" t="str">
        <f aca="false">D272</f>
        <v>CCS_Total_Proposed_Rate__c</v>
      </c>
      <c r="AB272" s="51" t="str">
        <f aca="false">H272</f>
        <v>n/a</v>
      </c>
      <c r="AC272" s="51" t="str">
        <f aca="false">I272</f>
        <v>yes</v>
      </c>
      <c r="AD272" s="60" t="str">
        <f aca="false">V272</f>
        <v>NUMERIC</v>
      </c>
      <c r="AE272" s="51" t="str">
        <f aca="false">W272</f>
        <v>n/a</v>
      </c>
      <c r="AF272" s="51" t="n">
        <f aca="false">X272</f>
        <v>18</v>
      </c>
      <c r="AG272" s="51" t="n">
        <f aca="false">Y272</f>
        <v>2</v>
      </c>
      <c r="AH272" s="0" t="str">
        <f aca="false">IFERROR(VLOOKUP('nCino | Field Mappings'!$A272,'nCino | Object Info'!$A:$H,8,FALSE()),"(not found)")</f>
        <v>facility</v>
      </c>
      <c r="AI272" s="0" t="str">
        <f aca="false">IF(D272="","",IF(D272="CCS_Step_Frequency__c",SUBSTITUTE(LOWER(D272),"__c",""),_xlfn.IFNA(SUBSTITUTE(SUBSTITUTE(SUBSTITUTE(SUBSTITUTE(D272,"LLC_BI__",""),"CCS_",""),"__c",""),"cm_",""),D272)))</f>
        <v>Total_Proposed_Rate</v>
      </c>
      <c r="AJ272" s="51" t="str">
        <f aca="false">H272</f>
        <v>n/a</v>
      </c>
      <c r="AK272" s="51" t="str">
        <f aca="false">AC272</f>
        <v>yes</v>
      </c>
      <c r="AL272" s="60" t="str">
        <f aca="false">V272</f>
        <v>NUMERIC</v>
      </c>
      <c r="AM272" s="51" t="str">
        <f aca="false">W272</f>
        <v>n/a</v>
      </c>
      <c r="AN272" s="51" t="n">
        <f aca="false">X272</f>
        <v>18</v>
      </c>
      <c r="AO272" s="51" t="n">
        <f aca="false">Y272</f>
        <v>2</v>
      </c>
      <c r="AP272" s="51" t="str">
        <f aca="false">IF(AL272="ARRAY", "CHECK MAX ELEMENTS", "n/a")</f>
        <v>n/a</v>
      </c>
    </row>
    <row r="273" customFormat="false" ht="14.25" hidden="false" customHeight="false" outlineLevel="0" collapsed="false">
      <c r="A273" s="61" t="s">
        <v>49</v>
      </c>
      <c r="B273" s="61" t="s">
        <v>374</v>
      </c>
      <c r="C273" s="61" t="s">
        <v>866</v>
      </c>
      <c r="D273" s="61" t="s">
        <v>867</v>
      </c>
      <c r="E273" s="61" t="s">
        <v>868</v>
      </c>
      <c r="F273" s="60" t="str">
        <f aca="false">IF(OR(ISERROR(VLOOKUP($C273,'DMW | F&amp;L Fields'!$L:$M, 1, FALSE())),IFERROR(INDEX('DMW | F&amp;L Fields'!$C:$C,MATCH($C273,'DMW | F&amp;L Fields'!$L:$L, 0)), "Y") ="Y"),"No", "Yes")</f>
        <v>Yes</v>
      </c>
      <c r="G273" s="61" t="str">
        <f aca="false">IFERROR(VLOOKUP($C273,'DMW | F&amp;L Fields'!$L:$M, 2, FALSE()),"(not found)")</f>
        <v>Classification of whether the Facility is 'Traded' or 'Non-Traded', depending on Product.</v>
      </c>
      <c r="H273" s="60" t="str">
        <f aca="false">IF(J273="Id", "Primary", IF(LEFT(J273, 9) ="reference", "Foreign", "n/a"))</f>
        <v>n/a</v>
      </c>
      <c r="I273" s="74" t="s">
        <v>97</v>
      </c>
      <c r="J273" s="61" t="s">
        <v>115</v>
      </c>
      <c r="K273" s="60" t="n">
        <v>1300</v>
      </c>
      <c r="L273" s="60" t="n">
        <v>0</v>
      </c>
      <c r="M273" s="60" t="n">
        <v>0</v>
      </c>
      <c r="N273" s="60" t="str">
        <f aca="false">_xlfn.CONCAT(J273,"|",K273,"|",L273,"|",M273)</f>
        <v>string|1300|0|0</v>
      </c>
      <c r="O273" s="0" t="str">
        <f aca="false">IFERROR(VLOOKUP('nCino | Field Mappings'!$A273,'nCino | Object Info'!$A:$H,5,FALSE()),"(not found)")</f>
        <v>rskcsp_ds_facility</v>
      </c>
      <c r="P273" s="0" t="str">
        <f aca="false">D273</f>
        <v>CCS_Traded_Non_Traded__c</v>
      </c>
      <c r="Q273" s="51" t="n">
        <f aca="false">IFERROR(VLOOKUP($N273,'nCino | BigQuery Type Lookup'!$A:$F,2,FALSE()),"(not found)")</f>
        <v>1300</v>
      </c>
      <c r="R273" s="0" t="str">
        <f aca="false">IFERROR(VLOOKUP('nCino | Field Mappings'!$A273,'nCino | Object Info'!$A:$H,6,FALSE()),"(not found)")</f>
        <v>rskcsp_ds_facility_staging</v>
      </c>
      <c r="S273" s="0" t="str">
        <f aca="false">D273</f>
        <v>CCS_Traded_Non_Traded__c</v>
      </c>
      <c r="T273" s="51" t="str">
        <f aca="false">H273</f>
        <v>n/a</v>
      </c>
      <c r="U273" s="51" t="str">
        <f aca="false">IF($T273="Primary", "yes", "no")</f>
        <v>no</v>
      </c>
      <c r="V273" s="60" t="str">
        <f aca="false">IFERROR(VLOOKUP($N273,'nCino | BigQuery Type Lookup'!$A:$F,3,FALSE()),"(not found)")</f>
        <v>STRING</v>
      </c>
      <c r="W273" s="51" t="n">
        <f aca="false">IFERROR(VLOOKUP($N273,'nCino | BigQuery Type Lookup'!$A:$F,4,FALSE()),"(not found)")</f>
        <v>1300</v>
      </c>
      <c r="X273" s="51" t="str">
        <f aca="false">IFERROR(VLOOKUP($N273,'nCino | BigQuery Type Lookup'!$A:$F,5,FALSE()),"(not found)")</f>
        <v>n/a</v>
      </c>
      <c r="Y273" s="51" t="str">
        <f aca="false">IFERROR(VLOOKUP($N273,'nCino | BigQuery Type Lookup'!$A:$F,6,FALSE()),"(not found)")</f>
        <v>n/a</v>
      </c>
      <c r="Z273" s="0" t="str">
        <f aca="false">IFERROR(VLOOKUP('nCino | Field Mappings'!$A273,'nCino | Object Info'!$A:$H,7,FALSE()),"(not found)")</f>
        <v>rskcsp_ds_facility_curated</v>
      </c>
      <c r="AA273" s="0" t="str">
        <f aca="false">D273</f>
        <v>CCS_Traded_Non_Traded__c</v>
      </c>
      <c r="AB273" s="51" t="str">
        <f aca="false">H273</f>
        <v>n/a</v>
      </c>
      <c r="AC273" s="51" t="str">
        <f aca="false">I273</f>
        <v>yes</v>
      </c>
      <c r="AD273" s="60" t="str">
        <f aca="false">V273</f>
        <v>STRING</v>
      </c>
      <c r="AE273" s="51" t="n">
        <f aca="false">W273</f>
        <v>1300</v>
      </c>
      <c r="AF273" s="51" t="str">
        <f aca="false">X273</f>
        <v>n/a</v>
      </c>
      <c r="AG273" s="51" t="str">
        <f aca="false">Y273</f>
        <v>n/a</v>
      </c>
      <c r="AH273" s="0" t="str">
        <f aca="false">IFERROR(VLOOKUP('nCino | Field Mappings'!$A273,'nCino | Object Info'!$A:$H,8,FALSE()),"(not found)")</f>
        <v>facility</v>
      </c>
      <c r="AI273" s="0" t="str">
        <f aca="false">IF(D273="","",IF(D273="CCS_Step_Frequency__c",SUBSTITUTE(LOWER(D273),"__c",""),_xlfn.IFNA(SUBSTITUTE(SUBSTITUTE(SUBSTITUTE(SUBSTITUTE(D273,"LLC_BI__",""),"CCS_",""),"__c",""),"cm_",""),D273)))</f>
        <v>Traded_Non_Traded</v>
      </c>
      <c r="AJ273" s="51" t="str">
        <f aca="false">H273</f>
        <v>n/a</v>
      </c>
      <c r="AK273" s="51" t="str">
        <f aca="false">AC273</f>
        <v>yes</v>
      </c>
      <c r="AL273" s="60" t="str">
        <f aca="false">V273</f>
        <v>STRING</v>
      </c>
      <c r="AM273" s="51" t="n">
        <f aca="false">W273</f>
        <v>1300</v>
      </c>
      <c r="AN273" s="51" t="str">
        <f aca="false">X273</f>
        <v>n/a</v>
      </c>
      <c r="AO273" s="51" t="str">
        <f aca="false">Y273</f>
        <v>n/a</v>
      </c>
      <c r="AP273" s="51" t="str">
        <f aca="false">IF(AL273="ARRAY", "CHECK MAX ELEMENTS", "n/a")</f>
        <v>n/a</v>
      </c>
    </row>
    <row r="274" customFormat="false" ht="14.25" hidden="false" customHeight="false" outlineLevel="0" collapsed="false">
      <c r="A274" s="61" t="s">
        <v>49</v>
      </c>
      <c r="B274" s="61" t="s">
        <v>374</v>
      </c>
      <c r="C274" s="61" t="s">
        <v>869</v>
      </c>
      <c r="D274" s="61" t="s">
        <v>870</v>
      </c>
      <c r="E274" s="61" t="s">
        <v>871</v>
      </c>
      <c r="F274" s="60" t="str">
        <f aca="false">IF(OR(ISERROR(VLOOKUP($C274,'DMW | F&amp;L Fields'!$L:$M, 1, FALSE())),IFERROR(INDEX('DMW | F&amp;L Fields'!$C:$C,MATCH($C274,'DMW | F&amp;L Fields'!$L:$L, 0)), "Y") ="Y"),"No", "Yes")</f>
        <v>Yes</v>
      </c>
      <c r="G274" s="61" t="str">
        <f aca="false">IFERROR(VLOOKUP($C274,'DMW | F&amp;L Fields'!$L:$M, 2, FALSE()),"(not found)")</f>
        <v>Flag to indicate whether Tranche Drawdowns are applicable for the Facility.</v>
      </c>
      <c r="H274" s="60" t="str">
        <f aca="false">IF(J274="Id", "Primary", IF(LEFT(J274, 9) ="reference", "Foreign", "n/a"))</f>
        <v>n/a</v>
      </c>
      <c r="I274" s="74" t="s">
        <v>97</v>
      </c>
      <c r="J274" s="61" t="s">
        <v>115</v>
      </c>
      <c r="K274" s="60" t="n">
        <v>1300</v>
      </c>
      <c r="L274" s="60" t="n">
        <v>0</v>
      </c>
      <c r="M274" s="60" t="n">
        <v>0</v>
      </c>
      <c r="N274" s="60" t="str">
        <f aca="false">_xlfn.CONCAT(J274,"|",K274,"|",L274,"|",M274)</f>
        <v>string|1300|0|0</v>
      </c>
      <c r="O274" s="0" t="str">
        <f aca="false">IFERROR(VLOOKUP('nCino | Field Mappings'!$A274,'nCino | Object Info'!$A:$H,5,FALSE()),"(not found)")</f>
        <v>rskcsp_ds_facility</v>
      </c>
      <c r="P274" s="0" t="str">
        <f aca="false">D274</f>
        <v>CCS_TrancheDrawdown__c</v>
      </c>
      <c r="Q274" s="51" t="n">
        <f aca="false">IFERROR(VLOOKUP($N274,'nCino | BigQuery Type Lookup'!$A:$F,2,FALSE()),"(not found)")</f>
        <v>1300</v>
      </c>
      <c r="R274" s="0" t="str">
        <f aca="false">IFERROR(VLOOKUP('nCino | Field Mappings'!$A274,'nCino | Object Info'!$A:$H,6,FALSE()),"(not found)")</f>
        <v>rskcsp_ds_facility_staging</v>
      </c>
      <c r="S274" s="0" t="str">
        <f aca="false">D274</f>
        <v>CCS_TrancheDrawdown__c</v>
      </c>
      <c r="T274" s="51" t="str">
        <f aca="false">H274</f>
        <v>n/a</v>
      </c>
      <c r="U274" s="51" t="str">
        <f aca="false">IF($T274="Primary", "yes", "no")</f>
        <v>no</v>
      </c>
      <c r="V274" s="60" t="str">
        <f aca="false">IFERROR(VLOOKUP($N274,'nCino | BigQuery Type Lookup'!$A:$F,3,FALSE()),"(not found)")</f>
        <v>STRING</v>
      </c>
      <c r="W274" s="51" t="n">
        <f aca="false">IFERROR(VLOOKUP($N274,'nCino | BigQuery Type Lookup'!$A:$F,4,FALSE()),"(not found)")</f>
        <v>1300</v>
      </c>
      <c r="X274" s="51" t="str">
        <f aca="false">IFERROR(VLOOKUP($N274,'nCino | BigQuery Type Lookup'!$A:$F,5,FALSE()),"(not found)")</f>
        <v>n/a</v>
      </c>
      <c r="Y274" s="51" t="str">
        <f aca="false">IFERROR(VLOOKUP($N274,'nCino | BigQuery Type Lookup'!$A:$F,6,FALSE()),"(not found)")</f>
        <v>n/a</v>
      </c>
      <c r="Z274" s="0" t="str">
        <f aca="false">IFERROR(VLOOKUP('nCino | Field Mappings'!$A274,'nCino | Object Info'!$A:$H,7,FALSE()),"(not found)")</f>
        <v>rskcsp_ds_facility_curated</v>
      </c>
      <c r="AA274" s="0" t="str">
        <f aca="false">D274</f>
        <v>CCS_TrancheDrawdown__c</v>
      </c>
      <c r="AB274" s="51" t="str">
        <f aca="false">H274</f>
        <v>n/a</v>
      </c>
      <c r="AC274" s="51" t="str">
        <f aca="false">I274</f>
        <v>yes</v>
      </c>
      <c r="AD274" s="60" t="str">
        <f aca="false">V274</f>
        <v>STRING</v>
      </c>
      <c r="AE274" s="51" t="n">
        <f aca="false">W274</f>
        <v>1300</v>
      </c>
      <c r="AF274" s="51" t="str">
        <f aca="false">X274</f>
        <v>n/a</v>
      </c>
      <c r="AG274" s="51" t="str">
        <f aca="false">Y274</f>
        <v>n/a</v>
      </c>
      <c r="AH274" s="0" t="str">
        <f aca="false">IFERROR(VLOOKUP('nCino | Field Mappings'!$A274,'nCino | Object Info'!$A:$H,8,FALSE()),"(not found)")</f>
        <v>facility</v>
      </c>
      <c r="AI274" s="0" t="str">
        <f aca="false">IF(D274="","",IF(D274="CCS_Step_Frequency__c",SUBSTITUTE(LOWER(D274),"__c",""),_xlfn.IFNA(SUBSTITUTE(SUBSTITUTE(SUBSTITUTE(SUBSTITUTE(D274,"LLC_BI__",""),"CCS_",""),"__c",""),"cm_",""),D274)))</f>
        <v>TrancheDrawdown</v>
      </c>
      <c r="AJ274" s="51" t="str">
        <f aca="false">H274</f>
        <v>n/a</v>
      </c>
      <c r="AK274" s="51" t="str">
        <f aca="false">AC274</f>
        <v>yes</v>
      </c>
      <c r="AL274" s="60" t="str">
        <f aca="false">V274</f>
        <v>STRING</v>
      </c>
      <c r="AM274" s="51" t="n">
        <f aca="false">W274</f>
        <v>1300</v>
      </c>
      <c r="AN274" s="51" t="str">
        <f aca="false">X274</f>
        <v>n/a</v>
      </c>
      <c r="AO274" s="51" t="str">
        <f aca="false">Y274</f>
        <v>n/a</v>
      </c>
      <c r="AP274" s="51" t="str">
        <f aca="false">IF(AL274="ARRAY", "CHECK MAX ELEMENTS", "n/a")</f>
        <v>n/a</v>
      </c>
    </row>
    <row r="275" customFormat="false" ht="14.25" hidden="false" customHeight="false" outlineLevel="0" collapsed="false">
      <c r="A275" s="61" t="s">
        <v>49</v>
      </c>
      <c r="B275" s="61" t="s">
        <v>374</v>
      </c>
      <c r="C275" s="61" t="s">
        <v>872</v>
      </c>
      <c r="D275" s="61" t="s">
        <v>873</v>
      </c>
      <c r="E275" s="61" t="s">
        <v>874</v>
      </c>
      <c r="F275" s="60" t="str">
        <f aca="false">IF(OR(ISERROR(VLOOKUP($C275,'DMW | F&amp;L Fields'!$L:$M, 1, FALSE())),IFERROR(INDEX('DMW | F&amp;L Fields'!$C:$C,MATCH($C275,'DMW | F&amp;L Fields'!$L:$L, 0)), "Y") ="Y"),"No", "Yes")</f>
        <v>Yes</v>
      </c>
      <c r="G275" s="61" t="str">
        <f aca="false">IFERROR(VLOOKUP($C275,'DMW | F&amp;L Fields'!$L:$M, 2, FALSE()),"(not found)")</f>
        <v>The typical APR returned for CCA Card Products</v>
      </c>
      <c r="H275" s="60" t="str">
        <f aca="false">IF(J275="Id", "Primary", IF(LEFT(J275, 9) ="reference", "Foreign", "n/a"))</f>
        <v>n/a</v>
      </c>
      <c r="I275" s="74" t="s">
        <v>97</v>
      </c>
      <c r="J275" s="61" t="s">
        <v>342</v>
      </c>
      <c r="K275" s="60" t="n">
        <v>0</v>
      </c>
      <c r="L275" s="60" t="n">
        <v>18</v>
      </c>
      <c r="M275" s="60" t="n">
        <v>2</v>
      </c>
      <c r="N275" s="60" t="str">
        <f aca="false">_xlfn.CONCAT(J275,"|",K275,"|",L275,"|",M275)</f>
        <v>percent|0|18|2</v>
      </c>
      <c r="O275" s="0" t="str">
        <f aca="false">IFERROR(VLOOKUP('nCino | Field Mappings'!$A275,'nCino | Object Info'!$A:$H,5,FALSE()),"(not found)")</f>
        <v>rskcsp_ds_facility</v>
      </c>
      <c r="P275" s="0" t="str">
        <f aca="false">D275</f>
        <v>CCS_Typical_APR__c</v>
      </c>
      <c r="Q275" s="51" t="n">
        <f aca="false">IFERROR(VLOOKUP($N275,'nCino | BigQuery Type Lookup'!$A:$F,2,FALSE()),"(not found)")</f>
        <v>21</v>
      </c>
      <c r="R275" s="0" t="str">
        <f aca="false">IFERROR(VLOOKUP('nCino | Field Mappings'!$A275,'nCino | Object Info'!$A:$H,6,FALSE()),"(not found)")</f>
        <v>rskcsp_ds_facility_staging</v>
      </c>
      <c r="S275" s="0" t="str">
        <f aca="false">D275</f>
        <v>CCS_Typical_APR__c</v>
      </c>
      <c r="T275" s="51" t="str">
        <f aca="false">H275</f>
        <v>n/a</v>
      </c>
      <c r="U275" s="51" t="str">
        <f aca="false">IF($T275="Primary", "yes", "no")</f>
        <v>no</v>
      </c>
      <c r="V275" s="60" t="str">
        <f aca="false">IFERROR(VLOOKUP($N275,'nCino | BigQuery Type Lookup'!$A:$F,3,FALSE()),"(not found)")</f>
        <v>NUMERIC</v>
      </c>
      <c r="W275" s="51" t="str">
        <f aca="false">IFERROR(VLOOKUP($N275,'nCino | BigQuery Type Lookup'!$A:$F,4,FALSE()),"(not found)")</f>
        <v>n/a</v>
      </c>
      <c r="X275" s="51" t="n">
        <f aca="false">IFERROR(VLOOKUP($N275,'nCino | BigQuery Type Lookup'!$A:$F,5,FALSE()),"(not found)")</f>
        <v>18</v>
      </c>
      <c r="Y275" s="51" t="n">
        <f aca="false">IFERROR(VLOOKUP($N275,'nCino | BigQuery Type Lookup'!$A:$F,6,FALSE()),"(not found)")</f>
        <v>2</v>
      </c>
      <c r="Z275" s="0" t="str">
        <f aca="false">IFERROR(VLOOKUP('nCino | Field Mappings'!$A275,'nCino | Object Info'!$A:$H,7,FALSE()),"(not found)")</f>
        <v>rskcsp_ds_facility_curated</v>
      </c>
      <c r="AA275" s="0" t="str">
        <f aca="false">D275</f>
        <v>CCS_Typical_APR__c</v>
      </c>
      <c r="AB275" s="51" t="str">
        <f aca="false">H275</f>
        <v>n/a</v>
      </c>
      <c r="AC275" s="51" t="str">
        <f aca="false">I275</f>
        <v>yes</v>
      </c>
      <c r="AD275" s="60" t="str">
        <f aca="false">V275</f>
        <v>NUMERIC</v>
      </c>
      <c r="AE275" s="51" t="str">
        <f aca="false">W275</f>
        <v>n/a</v>
      </c>
      <c r="AF275" s="51" t="n">
        <f aca="false">X275</f>
        <v>18</v>
      </c>
      <c r="AG275" s="51" t="n">
        <f aca="false">Y275</f>
        <v>2</v>
      </c>
      <c r="AH275" s="0" t="str">
        <f aca="false">IFERROR(VLOOKUP('nCino | Field Mappings'!$A275,'nCino | Object Info'!$A:$H,8,FALSE()),"(not found)")</f>
        <v>facility</v>
      </c>
      <c r="AI275" s="0" t="str">
        <f aca="false">IF(D275="","",IF(D275="CCS_Step_Frequency__c",SUBSTITUTE(LOWER(D275),"__c",""),_xlfn.IFNA(SUBSTITUTE(SUBSTITUTE(SUBSTITUTE(SUBSTITUTE(D275,"LLC_BI__",""),"CCS_",""),"__c",""),"cm_",""),D275)))</f>
        <v>Typical_APR</v>
      </c>
      <c r="AJ275" s="51" t="str">
        <f aca="false">H275</f>
        <v>n/a</v>
      </c>
      <c r="AK275" s="51" t="str">
        <f aca="false">AC275</f>
        <v>yes</v>
      </c>
      <c r="AL275" s="60" t="str">
        <f aca="false">V275</f>
        <v>NUMERIC</v>
      </c>
      <c r="AM275" s="51" t="str">
        <f aca="false">W275</f>
        <v>n/a</v>
      </c>
      <c r="AN275" s="51" t="n">
        <f aca="false">X275</f>
        <v>18</v>
      </c>
      <c r="AO275" s="51" t="n">
        <f aca="false">Y275</f>
        <v>2</v>
      </c>
      <c r="AP275" s="51" t="str">
        <f aca="false">IF(AL275="ARRAY", "CHECK MAX ELEMENTS", "n/a")</f>
        <v>n/a</v>
      </c>
    </row>
    <row r="276" customFormat="false" ht="14.25" hidden="false" customHeight="false" outlineLevel="0" collapsed="false">
      <c r="A276" s="61" t="s">
        <v>49</v>
      </c>
      <c r="B276" s="61" t="s">
        <v>374</v>
      </c>
      <c r="C276" s="61" t="s">
        <v>875</v>
      </c>
      <c r="D276" s="61" t="s">
        <v>208</v>
      </c>
      <c r="E276" s="61" t="s">
        <v>876</v>
      </c>
      <c r="F276" s="60" t="str">
        <f aca="false">IF(OR(ISERROR(VLOOKUP($C276,'DMW | F&amp;L Fields'!$L:$M, 1, FALSE())),IFERROR(INDEX('DMW | F&amp;L Fields'!$C:$C,MATCH($C276,'DMW | F&amp;L Fields'!$L:$L, 0)), "Y") ="Y"),"No", "Yes")</f>
        <v>Yes</v>
      </c>
      <c r="G276" s="61" t="str">
        <f aca="false">IFERROR(VLOOKUP($C276,'DMW | F&amp;L Fields'!$L:$M, 2, FALSE()),"(not found)")</f>
        <v>The field 'Outstanding Balance' of the corresponding facility which is displayed on exposure tab of relationship record</v>
      </c>
      <c r="H276" s="60" t="str">
        <f aca="false">IF(J276="Id", "Primary", IF(LEFT(J276, 9) ="reference", "Foreign", "n/a"))</f>
        <v>n/a</v>
      </c>
      <c r="I276" s="74" t="s">
        <v>97</v>
      </c>
      <c r="J276" s="61" t="s">
        <v>128</v>
      </c>
      <c r="K276" s="60" t="n">
        <v>0</v>
      </c>
      <c r="L276" s="60" t="n">
        <v>18</v>
      </c>
      <c r="M276" s="60" t="n">
        <v>2</v>
      </c>
      <c r="N276" s="60" t="str">
        <f aca="false">_xlfn.CONCAT(J276,"|",K276,"|",L276,"|",M276)</f>
        <v>currency|0|18|2</v>
      </c>
      <c r="O276" s="0" t="str">
        <f aca="false">IFERROR(VLOOKUP('nCino | Field Mappings'!$A276,'nCino | Object Info'!$A:$H,5,FALSE()),"(not found)")</f>
        <v>rskcsp_ds_facility</v>
      </c>
      <c r="P276" s="0" t="str">
        <f aca="false">D276</f>
        <v>CCS_Utilisation__c</v>
      </c>
      <c r="Q276" s="51" t="n">
        <f aca="false">IFERROR(VLOOKUP($N276,'nCino | BigQuery Type Lookup'!$A:$F,2,FALSE()),"(not found)")</f>
        <v>21</v>
      </c>
      <c r="R276" s="0" t="str">
        <f aca="false">IFERROR(VLOOKUP('nCino | Field Mappings'!$A276,'nCino | Object Info'!$A:$H,6,FALSE()),"(not found)")</f>
        <v>rskcsp_ds_facility_staging</v>
      </c>
      <c r="S276" s="0" t="str">
        <f aca="false">D276</f>
        <v>CCS_Utilisation__c</v>
      </c>
      <c r="T276" s="51" t="str">
        <f aca="false">H276</f>
        <v>n/a</v>
      </c>
      <c r="U276" s="51" t="str">
        <f aca="false">IF($T276="Primary", "yes", "no")</f>
        <v>no</v>
      </c>
      <c r="V276" s="60" t="str">
        <f aca="false">IFERROR(VLOOKUP($N276,'nCino | BigQuery Type Lookup'!$A:$F,3,FALSE()),"(not found)")</f>
        <v>NUMERIC</v>
      </c>
      <c r="W276" s="51" t="str">
        <f aca="false">IFERROR(VLOOKUP($N276,'nCino | BigQuery Type Lookup'!$A:$F,4,FALSE()),"(not found)")</f>
        <v>n/a</v>
      </c>
      <c r="X276" s="51" t="n">
        <f aca="false">IFERROR(VLOOKUP($N276,'nCino | BigQuery Type Lookup'!$A:$F,5,FALSE()),"(not found)")</f>
        <v>18</v>
      </c>
      <c r="Y276" s="51" t="n">
        <f aca="false">IFERROR(VLOOKUP($N276,'nCino | BigQuery Type Lookup'!$A:$F,6,FALSE()),"(not found)")</f>
        <v>2</v>
      </c>
      <c r="Z276" s="0" t="str">
        <f aca="false">IFERROR(VLOOKUP('nCino | Field Mappings'!$A276,'nCino | Object Info'!$A:$H,7,FALSE()),"(not found)")</f>
        <v>rskcsp_ds_facility_curated</v>
      </c>
      <c r="AA276" s="0" t="str">
        <f aca="false">D276</f>
        <v>CCS_Utilisation__c</v>
      </c>
      <c r="AB276" s="51" t="str">
        <f aca="false">H276</f>
        <v>n/a</v>
      </c>
      <c r="AC276" s="51" t="str">
        <f aca="false">I276</f>
        <v>yes</v>
      </c>
      <c r="AD276" s="60" t="str">
        <f aca="false">V276</f>
        <v>NUMERIC</v>
      </c>
      <c r="AE276" s="51" t="str">
        <f aca="false">W276</f>
        <v>n/a</v>
      </c>
      <c r="AF276" s="51" t="n">
        <f aca="false">X276</f>
        <v>18</v>
      </c>
      <c r="AG276" s="51" t="n">
        <f aca="false">Y276</f>
        <v>2</v>
      </c>
      <c r="AH276" s="0" t="str">
        <f aca="false">IFERROR(VLOOKUP('nCino | Field Mappings'!$A276,'nCino | Object Info'!$A:$H,8,FALSE()),"(not found)")</f>
        <v>facility</v>
      </c>
      <c r="AI276" s="0" t="str">
        <f aca="false">IF(D276="","",IF(D276="CCS_Step_Frequency__c",SUBSTITUTE(LOWER(D276),"__c",""),_xlfn.IFNA(SUBSTITUTE(SUBSTITUTE(SUBSTITUTE(SUBSTITUTE(D276,"LLC_BI__",""),"CCS_",""),"__c",""),"cm_",""),D276)))</f>
        <v>Utilisation</v>
      </c>
      <c r="AJ276" s="51" t="str">
        <f aca="false">H276</f>
        <v>n/a</v>
      </c>
      <c r="AK276" s="51" t="str">
        <f aca="false">AC276</f>
        <v>yes</v>
      </c>
      <c r="AL276" s="60" t="str">
        <f aca="false">V276</f>
        <v>NUMERIC</v>
      </c>
      <c r="AM276" s="51" t="str">
        <f aca="false">W276</f>
        <v>n/a</v>
      </c>
      <c r="AN276" s="51" t="n">
        <f aca="false">X276</f>
        <v>18</v>
      </c>
      <c r="AO276" s="51" t="n">
        <f aca="false">Y276</f>
        <v>2</v>
      </c>
      <c r="AP276" s="51" t="str">
        <f aca="false">IF(AL276="ARRAY", "CHECK MAX ELEMENTS", "n/a")</f>
        <v>n/a</v>
      </c>
    </row>
    <row r="277" customFormat="false" ht="14.25" hidden="false" customHeight="false" outlineLevel="0" collapsed="false">
      <c r="A277" s="61" t="s">
        <v>49</v>
      </c>
      <c r="B277" s="61" t="s">
        <v>374</v>
      </c>
      <c r="C277" s="61" t="s">
        <v>877</v>
      </c>
      <c r="D277" s="61" t="s">
        <v>878</v>
      </c>
      <c r="E277" s="61" t="s">
        <v>879</v>
      </c>
      <c r="F277" s="60" t="str">
        <f aca="false">IF(OR(ISERROR(VLOOKUP($C277,'DMW | F&amp;L Fields'!$L:$M, 1, FALSE())),IFERROR(INDEX('DMW | F&amp;L Fields'!$C:$C,MATCH($C277,'DMW | F&amp;L Fields'!$L:$L, 0)), "Y") ="Y"),"No", "Yes")</f>
        <v>Yes</v>
      </c>
      <c r="G277" s="61" t="str">
        <f aca="false">IFERROR(VLOOKUP($C277,'DMW | F&amp;L Fields'!$L:$M, 2, FALSE()),"(not found)")</f>
        <v>CCTUC-4292: Checkbox field used to conditionally display a banner on the facility record page for traded products when any Utilisation &gt; Current Limit for a Tenor within the Tenor Buckets table.</v>
      </c>
      <c r="H277" s="60" t="str">
        <f aca="false">IF(J277="Id", "Primary", IF(LEFT(J277, 9) ="reference", "Foreign", "n/a"))</f>
        <v>n/a</v>
      </c>
      <c r="I277" s="74" t="s">
        <v>110</v>
      </c>
      <c r="J277" s="61" t="s">
        <v>164</v>
      </c>
      <c r="K277" s="60" t="n">
        <v>0</v>
      </c>
      <c r="L277" s="60" t="n">
        <v>0</v>
      </c>
      <c r="M277" s="60" t="n">
        <v>0</v>
      </c>
      <c r="N277" s="60" t="str">
        <f aca="false">_xlfn.CONCAT(J277,"|",K277,"|",L277,"|",M277)</f>
        <v>boolean|0|0|0</v>
      </c>
      <c r="O277" s="0" t="str">
        <f aca="false">IFERROR(VLOOKUP('nCino | Field Mappings'!$A277,'nCino | Object Info'!$A:$H,5,FALSE()),"(not found)")</f>
        <v>rskcsp_ds_facility</v>
      </c>
      <c r="P277" s="0" t="str">
        <f aca="false">D277</f>
        <v>CCS_Utilisation_exceed_Current_Limit__c</v>
      </c>
      <c r="Q277" s="51" t="n">
        <f aca="false">IFERROR(VLOOKUP($N277,'nCino | BigQuery Type Lookup'!$A:$F,2,FALSE()),"(not found)")</f>
        <v>1</v>
      </c>
      <c r="R277" s="0" t="str">
        <f aca="false">IFERROR(VLOOKUP('nCino | Field Mappings'!$A277,'nCino | Object Info'!$A:$H,6,FALSE()),"(not found)")</f>
        <v>rskcsp_ds_facility_staging</v>
      </c>
      <c r="S277" s="0" t="str">
        <f aca="false">D277</f>
        <v>CCS_Utilisation_exceed_Current_Limit__c</v>
      </c>
      <c r="T277" s="51" t="str">
        <f aca="false">H277</f>
        <v>n/a</v>
      </c>
      <c r="U277" s="51" t="str">
        <f aca="false">IF($T277="Primary", "yes", "no")</f>
        <v>no</v>
      </c>
      <c r="V277" s="60" t="str">
        <f aca="false">IFERROR(VLOOKUP($N277,'nCino | BigQuery Type Lookup'!$A:$F,3,FALSE()),"(not found)")</f>
        <v>BOOL</v>
      </c>
      <c r="W277" s="51" t="str">
        <f aca="false">IFERROR(VLOOKUP($N277,'nCino | BigQuery Type Lookup'!$A:$F,4,FALSE()),"(not found)")</f>
        <v>n/a</v>
      </c>
      <c r="X277" s="51" t="str">
        <f aca="false">IFERROR(VLOOKUP($N277,'nCino | BigQuery Type Lookup'!$A:$F,5,FALSE()),"(not found)")</f>
        <v>n/a</v>
      </c>
      <c r="Y277" s="51" t="str">
        <f aca="false">IFERROR(VLOOKUP($N277,'nCino | BigQuery Type Lookup'!$A:$F,6,FALSE()),"(not found)")</f>
        <v>n/a</v>
      </c>
      <c r="Z277" s="0" t="str">
        <f aca="false">IFERROR(VLOOKUP('nCino | Field Mappings'!$A277,'nCino | Object Info'!$A:$H,7,FALSE()),"(not found)")</f>
        <v>rskcsp_ds_facility_curated</v>
      </c>
      <c r="AA277" s="0" t="str">
        <f aca="false">D277</f>
        <v>CCS_Utilisation_exceed_Current_Limit__c</v>
      </c>
      <c r="AB277" s="51" t="str">
        <f aca="false">H277</f>
        <v>n/a</v>
      </c>
      <c r="AC277" s="51" t="str">
        <f aca="false">I277</f>
        <v>no</v>
      </c>
      <c r="AD277" s="60" t="str">
        <f aca="false">V277</f>
        <v>BOOL</v>
      </c>
      <c r="AE277" s="51" t="str">
        <f aca="false">W277</f>
        <v>n/a</v>
      </c>
      <c r="AF277" s="51" t="str">
        <f aca="false">X277</f>
        <v>n/a</v>
      </c>
      <c r="AG277" s="51" t="str">
        <f aca="false">Y277</f>
        <v>n/a</v>
      </c>
      <c r="AH277" s="0" t="str">
        <f aca="false">IFERROR(VLOOKUP('nCino | Field Mappings'!$A277,'nCino | Object Info'!$A:$H,8,FALSE()),"(not found)")</f>
        <v>facility</v>
      </c>
      <c r="AI277" s="0" t="str">
        <f aca="false">IF(D277="","",IF(D277="CCS_Step_Frequency__c",SUBSTITUTE(LOWER(D277),"__c",""),_xlfn.IFNA(SUBSTITUTE(SUBSTITUTE(SUBSTITUTE(SUBSTITUTE(D277,"LLC_BI__",""),"CCS_",""),"__c",""),"cm_",""),D277)))</f>
        <v>Utilisation_exceed_Current_Limit</v>
      </c>
      <c r="AJ277" s="51" t="str">
        <f aca="false">H277</f>
        <v>n/a</v>
      </c>
      <c r="AK277" s="51" t="str">
        <f aca="false">AC277</f>
        <v>no</v>
      </c>
      <c r="AL277" s="60" t="str">
        <f aca="false">V277</f>
        <v>BOOL</v>
      </c>
      <c r="AM277" s="51" t="str">
        <f aca="false">W277</f>
        <v>n/a</v>
      </c>
      <c r="AN277" s="51" t="str">
        <f aca="false">X277</f>
        <v>n/a</v>
      </c>
      <c r="AO277" s="51" t="str">
        <f aca="false">Y277</f>
        <v>n/a</v>
      </c>
      <c r="AP277" s="51" t="str">
        <f aca="false">IF(AL277="ARRAY", "CHECK MAX ELEMENTS", "n/a")</f>
        <v>n/a</v>
      </c>
    </row>
    <row r="278" customFormat="false" ht="14.25" hidden="false" customHeight="false" outlineLevel="0" collapsed="false">
      <c r="A278" s="61" t="s">
        <v>49</v>
      </c>
      <c r="B278" s="61" t="s">
        <v>374</v>
      </c>
      <c r="C278" s="61" t="s">
        <v>880</v>
      </c>
      <c r="D278" s="61" t="s">
        <v>881</v>
      </c>
      <c r="E278" s="61" t="s">
        <v>209</v>
      </c>
      <c r="F278" s="60" t="str">
        <f aca="false">IF(OR(ISERROR(VLOOKUP($C278,'DMW | F&amp;L Fields'!$L:$M, 1, FALSE())),IFERROR(INDEX('DMW | F&amp;L Fields'!$C:$C,MATCH($C278,'DMW | F&amp;L Fields'!$L:$L, 0)), "Y") ="Y"),"No", "Yes")</f>
        <v>No</v>
      </c>
      <c r="G278" s="61" t="str">
        <f aca="false">IFERROR(VLOOKUP($C278,'DMW | F&amp;L Fields'!$L:$M, 2, FALSE()),"(not found)")</f>
        <v>Outlines utilisation of limit and comes from COG</v>
      </c>
      <c r="H278" s="60" t="str">
        <f aca="false">IF(J278="Id", "Primary", IF(LEFT(J278, 9) ="reference", "Foreign", "n/a"))</f>
        <v>n/a</v>
      </c>
      <c r="I278" s="74" t="s">
        <v>97</v>
      </c>
      <c r="J278" s="61" t="s">
        <v>342</v>
      </c>
      <c r="K278" s="60" t="n">
        <v>0</v>
      </c>
      <c r="L278" s="60" t="n">
        <v>5</v>
      </c>
      <c r="M278" s="60" t="n">
        <v>2</v>
      </c>
      <c r="N278" s="60" t="str">
        <f aca="false">_xlfn.CONCAT(J278,"|",K278,"|",L278,"|",M278)</f>
        <v>percent|0|5|2</v>
      </c>
      <c r="O278" s="0" t="str">
        <f aca="false">IFERROR(VLOOKUP('nCino | Field Mappings'!$A278,'nCino | Object Info'!$A:$H,5,FALSE()),"(not found)")</f>
        <v>rskcsp_ds_facility</v>
      </c>
      <c r="P278" s="0" t="str">
        <f aca="false">D278</f>
        <v>CCS_Utilisations__c</v>
      </c>
      <c r="Q278" s="51" t="n">
        <f aca="false">IFERROR(VLOOKUP($N278,'nCino | BigQuery Type Lookup'!$A:$F,2,FALSE()),"(not found)")</f>
        <v>8</v>
      </c>
    </row>
    <row r="279" customFormat="false" ht="14.25" hidden="false" customHeight="false" outlineLevel="0" collapsed="false">
      <c r="A279" s="61" t="s">
        <v>49</v>
      </c>
      <c r="B279" s="61" t="s">
        <v>374</v>
      </c>
      <c r="C279" s="61" t="s">
        <v>882</v>
      </c>
      <c r="D279" s="61" t="s">
        <v>883</v>
      </c>
      <c r="E279" s="61" t="s">
        <v>884</v>
      </c>
      <c r="F279" s="60" t="str">
        <f aca="false">IF(OR(ISERROR(VLOOKUP($C279,'DMW | F&amp;L Fields'!$L:$M, 1, FALSE())),IFERROR(INDEX('DMW | F&amp;L Fields'!$C:$C,MATCH($C279,'DMW | F&amp;L Fields'!$L:$L, 0)), "Y") ="Y"),"No", "Yes")</f>
        <v>Yes</v>
      </c>
      <c r="G279" s="61" t="str">
        <f aca="false">IFERROR(VLOOKUP($C279,'DMW | F&amp;L Fields'!$L:$M, 2, FALSE()),"(not found)")</f>
        <v>This field captures the value of daily order for an Ancillary Limit</v>
      </c>
      <c r="H279" s="60" t="str">
        <f aca="false">IF(J279="Id", "Primary", IF(LEFT(J279, 9) ="reference", "Foreign", "n/a"))</f>
        <v>n/a</v>
      </c>
      <c r="I279" s="74" t="s">
        <v>97</v>
      </c>
      <c r="J279" s="61" t="s">
        <v>128</v>
      </c>
      <c r="K279" s="60" t="n">
        <v>0</v>
      </c>
      <c r="L279" s="60" t="n">
        <v>18</v>
      </c>
      <c r="M279" s="60" t="n">
        <v>2</v>
      </c>
      <c r="N279" s="60" t="str">
        <f aca="false">_xlfn.CONCAT(J279,"|",K279,"|",L279,"|",M279)</f>
        <v>currency|0|18|2</v>
      </c>
      <c r="O279" s="0" t="str">
        <f aca="false">IFERROR(VLOOKUP('nCino | Field Mappings'!$A279,'nCino | Object Info'!$A:$H,5,FALSE()),"(not found)")</f>
        <v>rskcsp_ds_facility</v>
      </c>
      <c r="P279" s="0" t="str">
        <f aca="false">D279</f>
        <v>CCS_ValueOfDailyOrder__c</v>
      </c>
      <c r="Q279" s="51" t="n">
        <f aca="false">IFERROR(VLOOKUP($N279,'nCino | BigQuery Type Lookup'!$A:$F,2,FALSE()),"(not found)")</f>
        <v>21</v>
      </c>
      <c r="R279" s="0" t="str">
        <f aca="false">IFERROR(VLOOKUP('nCino | Field Mappings'!$A279,'nCino | Object Info'!$A:$H,6,FALSE()),"(not found)")</f>
        <v>rskcsp_ds_facility_staging</v>
      </c>
      <c r="S279" s="0" t="str">
        <f aca="false">D279</f>
        <v>CCS_ValueOfDailyOrder__c</v>
      </c>
      <c r="T279" s="51" t="str">
        <f aca="false">H279</f>
        <v>n/a</v>
      </c>
      <c r="U279" s="51" t="str">
        <f aca="false">IF($T279="Primary", "yes", "no")</f>
        <v>no</v>
      </c>
      <c r="V279" s="60" t="str">
        <f aca="false">IFERROR(VLOOKUP($N279,'nCino | BigQuery Type Lookup'!$A:$F,3,FALSE()),"(not found)")</f>
        <v>NUMERIC</v>
      </c>
      <c r="W279" s="51" t="str">
        <f aca="false">IFERROR(VLOOKUP($N279,'nCino | BigQuery Type Lookup'!$A:$F,4,FALSE()),"(not found)")</f>
        <v>n/a</v>
      </c>
      <c r="X279" s="51" t="n">
        <f aca="false">IFERROR(VLOOKUP($N279,'nCino | BigQuery Type Lookup'!$A:$F,5,FALSE()),"(not found)")</f>
        <v>18</v>
      </c>
      <c r="Y279" s="51" t="n">
        <f aca="false">IFERROR(VLOOKUP($N279,'nCino | BigQuery Type Lookup'!$A:$F,6,FALSE()),"(not found)")</f>
        <v>2</v>
      </c>
      <c r="Z279" s="0" t="str">
        <f aca="false">IFERROR(VLOOKUP('nCino | Field Mappings'!$A279,'nCino | Object Info'!$A:$H,7,FALSE()),"(not found)")</f>
        <v>rskcsp_ds_facility_curated</v>
      </c>
      <c r="AA279" s="0" t="str">
        <f aca="false">D279</f>
        <v>CCS_ValueOfDailyOrder__c</v>
      </c>
      <c r="AB279" s="51" t="str">
        <f aca="false">H279</f>
        <v>n/a</v>
      </c>
      <c r="AC279" s="51" t="str">
        <f aca="false">I279</f>
        <v>yes</v>
      </c>
      <c r="AD279" s="60" t="str">
        <f aca="false">V279</f>
        <v>NUMERIC</v>
      </c>
      <c r="AE279" s="51" t="str">
        <f aca="false">W279</f>
        <v>n/a</v>
      </c>
      <c r="AF279" s="51" t="n">
        <f aca="false">X279</f>
        <v>18</v>
      </c>
      <c r="AG279" s="51" t="n">
        <f aca="false">Y279</f>
        <v>2</v>
      </c>
      <c r="AH279" s="0" t="str">
        <f aca="false">IFERROR(VLOOKUP('nCino | Field Mappings'!$A279,'nCino | Object Info'!$A:$H,8,FALSE()),"(not found)")</f>
        <v>facility</v>
      </c>
      <c r="AI279" s="0" t="str">
        <f aca="false">IF(D279="","",IF(D279="CCS_Step_Frequency__c",SUBSTITUTE(LOWER(D279),"__c",""),_xlfn.IFNA(SUBSTITUTE(SUBSTITUTE(SUBSTITUTE(SUBSTITUTE(D279,"LLC_BI__",""),"CCS_",""),"__c",""),"cm_",""),D279)))</f>
        <v>ValueOfDailyOrder</v>
      </c>
      <c r="AJ279" s="51" t="str">
        <f aca="false">H279</f>
        <v>n/a</v>
      </c>
      <c r="AK279" s="51" t="str">
        <f aca="false">AC279</f>
        <v>yes</v>
      </c>
      <c r="AL279" s="60" t="str">
        <f aca="false">V279</f>
        <v>NUMERIC</v>
      </c>
      <c r="AM279" s="51" t="str">
        <f aca="false">W279</f>
        <v>n/a</v>
      </c>
      <c r="AN279" s="51" t="n">
        <f aca="false">X279</f>
        <v>18</v>
      </c>
      <c r="AO279" s="51" t="n">
        <f aca="false">Y279</f>
        <v>2</v>
      </c>
      <c r="AP279" s="51" t="str">
        <f aca="false">IF(AL279="ARRAY", "CHECK MAX ELEMENTS", "n/a")</f>
        <v>n/a</v>
      </c>
    </row>
    <row r="280" customFormat="false" ht="14.25" hidden="false" customHeight="false" outlineLevel="0" collapsed="false">
      <c r="A280" s="61" t="s">
        <v>49</v>
      </c>
      <c r="B280" s="61" t="s">
        <v>374</v>
      </c>
      <c r="C280" s="61" t="s">
        <v>885</v>
      </c>
      <c r="D280" s="61" t="s">
        <v>886</v>
      </c>
      <c r="E280" s="61" t="s">
        <v>887</v>
      </c>
      <c r="F280" s="60" t="str">
        <f aca="false">IF(OR(ISERROR(VLOOKUP($C280,'DMW | F&amp;L Fields'!$L:$M, 1, FALSE())),IFERROR(INDEX('DMW | F&amp;L Fields'!$C:$C,MATCH($C280,'DMW | F&amp;L Fields'!$L:$L, 0)), "Y") ="Y"),"No", "Yes")</f>
        <v>Yes</v>
      </c>
      <c r="G280" s="61" t="str">
        <f aca="false">IFERROR(VLOOKUP($C280,'DMW | F&amp;L Fields'!$L:$M, 2, FALSE()),"(not found)")</f>
        <v>The fixed percentage to pay off each month for a card product.</v>
      </c>
      <c r="H280" s="60" t="str">
        <f aca="false">IF(J280="Id", "Primary", IF(LEFT(J280, 9) ="reference", "Foreign", "n/a"))</f>
        <v>n/a</v>
      </c>
      <c r="I280" s="74" t="s">
        <v>97</v>
      </c>
      <c r="J280" s="61" t="s">
        <v>342</v>
      </c>
      <c r="K280" s="60" t="n">
        <v>0</v>
      </c>
      <c r="L280" s="60" t="n">
        <v>18</v>
      </c>
      <c r="M280" s="60" t="n">
        <v>2</v>
      </c>
      <c r="N280" s="60" t="str">
        <f aca="false">_xlfn.CONCAT(J280,"|",K280,"|",L280,"|",M280)</f>
        <v>percent|0|18|2</v>
      </c>
      <c r="O280" s="0" t="str">
        <f aca="false">IFERROR(VLOOKUP('nCino | Field Mappings'!$A280,'nCino | Object Info'!$A:$H,5,FALSE()),"(not found)")</f>
        <v>rskcsp_ds_facility</v>
      </c>
      <c r="P280" s="0" t="str">
        <f aca="false">D280</f>
        <v>CCS_What_percentage_like_to_pay__c</v>
      </c>
      <c r="Q280" s="51" t="n">
        <f aca="false">IFERROR(VLOOKUP($N280,'nCino | BigQuery Type Lookup'!$A:$F,2,FALSE()),"(not found)")</f>
        <v>21</v>
      </c>
      <c r="R280" s="0" t="str">
        <f aca="false">IFERROR(VLOOKUP('nCino | Field Mappings'!$A280,'nCino | Object Info'!$A:$H,6,FALSE()),"(not found)")</f>
        <v>rskcsp_ds_facility_staging</v>
      </c>
      <c r="S280" s="0" t="str">
        <f aca="false">D280</f>
        <v>CCS_What_percentage_like_to_pay__c</v>
      </c>
      <c r="T280" s="51" t="str">
        <f aca="false">H280</f>
        <v>n/a</v>
      </c>
      <c r="U280" s="51" t="str">
        <f aca="false">IF($T280="Primary", "yes", "no")</f>
        <v>no</v>
      </c>
      <c r="V280" s="60" t="str">
        <f aca="false">IFERROR(VLOOKUP($N280,'nCino | BigQuery Type Lookup'!$A:$F,3,FALSE()),"(not found)")</f>
        <v>NUMERIC</v>
      </c>
      <c r="W280" s="51" t="str">
        <f aca="false">IFERROR(VLOOKUP($N280,'nCino | BigQuery Type Lookup'!$A:$F,4,FALSE()),"(not found)")</f>
        <v>n/a</v>
      </c>
      <c r="X280" s="51" t="n">
        <f aca="false">IFERROR(VLOOKUP($N280,'nCino | BigQuery Type Lookup'!$A:$F,5,FALSE()),"(not found)")</f>
        <v>18</v>
      </c>
      <c r="Y280" s="51" t="n">
        <f aca="false">IFERROR(VLOOKUP($N280,'nCino | BigQuery Type Lookup'!$A:$F,6,FALSE()),"(not found)")</f>
        <v>2</v>
      </c>
      <c r="Z280" s="0" t="str">
        <f aca="false">IFERROR(VLOOKUP('nCino | Field Mappings'!$A280,'nCino | Object Info'!$A:$H,7,FALSE()),"(not found)")</f>
        <v>rskcsp_ds_facility_curated</v>
      </c>
      <c r="AA280" s="0" t="str">
        <f aca="false">D280</f>
        <v>CCS_What_percentage_like_to_pay__c</v>
      </c>
      <c r="AB280" s="51" t="str">
        <f aca="false">H280</f>
        <v>n/a</v>
      </c>
      <c r="AC280" s="51" t="str">
        <f aca="false">I280</f>
        <v>yes</v>
      </c>
      <c r="AD280" s="60" t="str">
        <f aca="false">V280</f>
        <v>NUMERIC</v>
      </c>
      <c r="AE280" s="51" t="str">
        <f aca="false">W280</f>
        <v>n/a</v>
      </c>
      <c r="AF280" s="51" t="n">
        <f aca="false">X280</f>
        <v>18</v>
      </c>
      <c r="AG280" s="51" t="n">
        <f aca="false">Y280</f>
        <v>2</v>
      </c>
      <c r="AH280" s="0" t="str">
        <f aca="false">IFERROR(VLOOKUP('nCino | Field Mappings'!$A280,'nCino | Object Info'!$A:$H,8,FALSE()),"(not found)")</f>
        <v>facility</v>
      </c>
      <c r="AI280" s="0" t="str">
        <f aca="false">IF(D280="","",IF(D280="CCS_Step_Frequency__c",SUBSTITUTE(LOWER(D280),"__c",""),_xlfn.IFNA(SUBSTITUTE(SUBSTITUTE(SUBSTITUTE(SUBSTITUTE(D280,"LLC_BI__",""),"CCS_",""),"__c",""),"cm_",""),D280)))</f>
        <v>What_percentage_like_to_pay</v>
      </c>
      <c r="AJ280" s="51" t="str">
        <f aca="false">H280</f>
        <v>n/a</v>
      </c>
      <c r="AK280" s="51" t="str">
        <f aca="false">AC280</f>
        <v>yes</v>
      </c>
      <c r="AL280" s="60" t="str">
        <f aca="false">V280</f>
        <v>NUMERIC</v>
      </c>
      <c r="AM280" s="51" t="str">
        <f aca="false">W280</f>
        <v>n/a</v>
      </c>
      <c r="AN280" s="51" t="n">
        <f aca="false">X280</f>
        <v>18</v>
      </c>
      <c r="AO280" s="51" t="n">
        <f aca="false">Y280</f>
        <v>2</v>
      </c>
      <c r="AP280" s="51" t="str">
        <f aca="false">IF(AL280="ARRAY", "CHECK MAX ELEMENTS", "n/a")</f>
        <v>n/a</v>
      </c>
    </row>
    <row r="281" customFormat="false" ht="14.25" hidden="false" customHeight="false" outlineLevel="0" collapsed="false">
      <c r="A281" s="61" t="s">
        <v>49</v>
      </c>
      <c r="B281" s="61" t="s">
        <v>374</v>
      </c>
      <c r="C281" s="61" t="s">
        <v>888</v>
      </c>
      <c r="D281" s="61" t="s">
        <v>889</v>
      </c>
      <c r="E281" s="61" t="s">
        <v>890</v>
      </c>
      <c r="F281" s="60" t="str">
        <f aca="false">IF(OR(ISERROR(VLOOKUP($C281,'DMW | F&amp;L Fields'!$L:$M, 1, FALSE())),IFERROR(INDEX('DMW | F&amp;L Fields'!$C:$C,MATCH($C281,'DMW | F&amp;L Fields'!$L:$L, 0)), "Y") ="Y"),"No", "Yes")</f>
        <v>Yes</v>
      </c>
      <c r="G281" s="61" t="str">
        <f aca="false">IFERROR(VLOOKUP($C281,'DMW | F&amp;L Fields'!$L:$M, 2, FALSE()),"(not found)")</f>
        <v>This field denotes what % of the Facility is Secured.</v>
      </c>
      <c r="H281" s="60" t="str">
        <f aca="false">IF(J281="Id", "Primary", IF(LEFT(J281, 9) ="reference", "Foreign", "n/a"))</f>
        <v>n/a</v>
      </c>
      <c r="I281" s="74" t="s">
        <v>97</v>
      </c>
      <c r="J281" s="61" t="s">
        <v>342</v>
      </c>
      <c r="K281" s="60" t="n">
        <v>0</v>
      </c>
      <c r="L281" s="60" t="n">
        <v>18</v>
      </c>
      <c r="M281" s="60" t="n">
        <v>0</v>
      </c>
      <c r="N281" s="60" t="str">
        <f aca="false">_xlfn.CONCAT(J281,"|",K281,"|",L281,"|",M281)</f>
        <v>percent|0|18|0</v>
      </c>
      <c r="O281" s="0" t="str">
        <f aca="false">IFERROR(VLOOKUP('nCino | Field Mappings'!$A281,'nCino | Object Info'!$A:$H,5,FALSE()),"(not found)")</f>
        <v>rskcsp_ds_facility</v>
      </c>
      <c r="P281" s="0" t="str">
        <f aca="false">D281</f>
        <v>CCS_WhatIsSecured__c</v>
      </c>
      <c r="Q281" s="51" t="n">
        <f aca="false">IFERROR(VLOOKUP($N281,'nCino | BigQuery Type Lookup'!$A:$F,2,FALSE()),"(not found)")</f>
        <v>18</v>
      </c>
      <c r="R281" s="0" t="str">
        <f aca="false">IFERROR(VLOOKUP('nCino | Field Mappings'!$A281,'nCino | Object Info'!$A:$H,6,FALSE()),"(not found)")</f>
        <v>rskcsp_ds_facility_staging</v>
      </c>
      <c r="S281" s="0" t="str">
        <f aca="false">D281</f>
        <v>CCS_WhatIsSecured__c</v>
      </c>
      <c r="T281" s="51" t="str">
        <f aca="false">H281</f>
        <v>n/a</v>
      </c>
      <c r="U281" s="51" t="str">
        <f aca="false">IF($T281="Primary", "yes", "no")</f>
        <v>no</v>
      </c>
      <c r="V281" s="60" t="str">
        <f aca="false">IFERROR(VLOOKUP($N281,'nCino | BigQuery Type Lookup'!$A:$F,3,FALSE()),"(not found)")</f>
        <v>INT64</v>
      </c>
      <c r="W281" s="51" t="str">
        <f aca="false">IFERROR(VLOOKUP($N281,'nCino | BigQuery Type Lookup'!$A:$F,4,FALSE()),"(not found)")</f>
        <v>n/a</v>
      </c>
      <c r="X281" s="51" t="str">
        <f aca="false">IFERROR(VLOOKUP($N281,'nCino | BigQuery Type Lookup'!$A:$F,5,FALSE()),"(not found)")</f>
        <v>n/a</v>
      </c>
      <c r="Y281" s="51" t="str">
        <f aca="false">IFERROR(VLOOKUP($N281,'nCino | BigQuery Type Lookup'!$A:$F,6,FALSE()),"(not found)")</f>
        <v>n/a</v>
      </c>
      <c r="Z281" s="0" t="str">
        <f aca="false">IFERROR(VLOOKUP('nCino | Field Mappings'!$A281,'nCino | Object Info'!$A:$H,7,FALSE()),"(not found)")</f>
        <v>rskcsp_ds_facility_curated</v>
      </c>
      <c r="AA281" s="0" t="str">
        <f aca="false">D281</f>
        <v>CCS_WhatIsSecured__c</v>
      </c>
      <c r="AB281" s="51" t="str">
        <f aca="false">H281</f>
        <v>n/a</v>
      </c>
      <c r="AC281" s="51" t="str">
        <f aca="false">I281</f>
        <v>yes</v>
      </c>
      <c r="AD281" s="60" t="str">
        <f aca="false">V281</f>
        <v>INT64</v>
      </c>
      <c r="AE281" s="51" t="str">
        <f aca="false">W281</f>
        <v>n/a</v>
      </c>
      <c r="AF281" s="51" t="str">
        <f aca="false">X281</f>
        <v>n/a</v>
      </c>
      <c r="AG281" s="51" t="str">
        <f aca="false">Y281</f>
        <v>n/a</v>
      </c>
      <c r="AH281" s="0" t="str">
        <f aca="false">IFERROR(VLOOKUP('nCino | Field Mappings'!$A281,'nCino | Object Info'!$A:$H,8,FALSE()),"(not found)")</f>
        <v>facility</v>
      </c>
      <c r="AI281" s="0" t="str">
        <f aca="false">IF(D281="","",IF(D281="CCS_Step_Frequency__c",SUBSTITUTE(LOWER(D281),"__c",""),_xlfn.IFNA(SUBSTITUTE(SUBSTITUTE(SUBSTITUTE(SUBSTITUTE(D281,"LLC_BI__",""),"CCS_",""),"__c",""),"cm_",""),D281)))</f>
        <v>WhatIsSecured</v>
      </c>
      <c r="AJ281" s="51" t="str">
        <f aca="false">H281</f>
        <v>n/a</v>
      </c>
      <c r="AK281" s="51" t="str">
        <f aca="false">AC281</f>
        <v>yes</v>
      </c>
      <c r="AL281" s="60" t="str">
        <f aca="false">V281</f>
        <v>INT64</v>
      </c>
      <c r="AM281" s="51" t="str">
        <f aca="false">W281</f>
        <v>n/a</v>
      </c>
      <c r="AN281" s="51" t="str">
        <f aca="false">X281</f>
        <v>n/a</v>
      </c>
      <c r="AO281" s="51" t="str">
        <f aca="false">Y281</f>
        <v>n/a</v>
      </c>
      <c r="AP281" s="51" t="str">
        <f aca="false">IF(AL281="ARRAY", "CHECK MAX ELEMENTS", "n/a")</f>
        <v>n/a</v>
      </c>
    </row>
    <row r="282" customFormat="false" ht="14.25" hidden="false" customHeight="false" outlineLevel="0" collapsed="false">
      <c r="A282" s="61" t="s">
        <v>49</v>
      </c>
      <c r="B282" s="61" t="s">
        <v>374</v>
      </c>
      <c r="C282" s="61" t="s">
        <v>891</v>
      </c>
      <c r="D282" s="61" t="s">
        <v>892</v>
      </c>
      <c r="E282" s="61" t="s">
        <v>893</v>
      </c>
      <c r="F282" s="60" t="str">
        <f aca="false">IF(OR(ISERROR(VLOOKUP($C282,'DMW | F&amp;L Fields'!$L:$M, 1, FALSE())),IFERROR(INDEX('DMW | F&amp;L Fields'!$C:$C,MATCH($C282,'DMW | F&amp;L Fields'!$L:$L, 0)), "Y") ="Y"),"No", "Yes")</f>
        <v>Yes</v>
      </c>
      <c r="G282" s="61" t="str">
        <f aca="false">IFERROR(VLOOKUP($C282,'DMW | F&amp;L Fields'!$L:$M, 2, FALSE()),"(not found)")</f>
        <v>This field indicates which limit types applies to an ancillary limit facility</v>
      </c>
      <c r="H282" s="60" t="str">
        <f aca="false">IF(J282="Id", "Primary", IF(LEFT(J282, 9) ="reference", "Foreign", "n/a"))</f>
        <v>n/a</v>
      </c>
      <c r="I282" s="74" t="s">
        <v>97</v>
      </c>
      <c r="J282" s="61" t="s">
        <v>296</v>
      </c>
      <c r="K282" s="60" t="n">
        <v>4099</v>
      </c>
      <c r="L282" s="60" t="n">
        <v>4</v>
      </c>
      <c r="M282" s="60" t="n">
        <v>0</v>
      </c>
      <c r="N282" s="60" t="str">
        <f aca="false">_xlfn.CONCAT(J282,"|",K282,"|",L282,"|",M282)</f>
        <v>multipicklist|4099|4|0</v>
      </c>
      <c r="O282" s="0" t="str">
        <f aca="false">IFERROR(VLOOKUP('nCino | Field Mappings'!$A282,'nCino | Object Info'!$A:$H,5,FALSE()),"(not found)")</f>
        <v>rskcsp_ds_facility</v>
      </c>
      <c r="P282" s="0" t="str">
        <f aca="false">D282</f>
        <v>CCS_Which_limits_apply_to_the_facility__c</v>
      </c>
      <c r="Q282" s="51" t="n">
        <f aca="false">IFERROR(VLOOKUP($N282,'nCino | BigQuery Type Lookup'!$A:$F,2,FALSE()),"(not found)")</f>
        <v>4099</v>
      </c>
      <c r="R282" s="0" t="str">
        <f aca="false">IFERROR(VLOOKUP('nCino | Field Mappings'!$A282,'nCino | Object Info'!$A:$H,6,FALSE()),"(not found)")</f>
        <v>rskcsp_ds_facility_staging</v>
      </c>
      <c r="S282" s="0" t="str">
        <f aca="false">D282</f>
        <v>CCS_Which_limits_apply_to_the_facility__c</v>
      </c>
      <c r="T282" s="51" t="str">
        <f aca="false">H282</f>
        <v>n/a</v>
      </c>
      <c r="U282" s="51" t="str">
        <f aca="false">IF($T282="Primary", "yes", "no")</f>
        <v>no</v>
      </c>
      <c r="V282" s="60" t="str">
        <f aca="false">IFERROR(VLOOKUP($N282,'nCino | BigQuery Type Lookup'!$A:$F,3,FALSE()),"(not found)")</f>
        <v>ARRAY&lt;STRING&gt;</v>
      </c>
      <c r="W282" s="51" t="n">
        <f aca="false">IFERROR(VLOOKUP($N282,'nCino | BigQuery Type Lookup'!$A:$F,4,FALSE()),"(not found)")</f>
        <v>4099</v>
      </c>
      <c r="X282" s="51" t="str">
        <f aca="false">IFERROR(VLOOKUP($N282,'nCino | BigQuery Type Lookup'!$A:$F,5,FALSE()),"(not found)")</f>
        <v>n/a</v>
      </c>
      <c r="Y282" s="51" t="str">
        <f aca="false">IFERROR(VLOOKUP($N282,'nCino | BigQuery Type Lookup'!$A:$F,6,FALSE()),"(not found)")</f>
        <v>n/a</v>
      </c>
      <c r="Z282" s="0" t="str">
        <f aca="false">IFERROR(VLOOKUP('nCino | Field Mappings'!$A282,'nCino | Object Info'!$A:$H,7,FALSE()),"(not found)")</f>
        <v>rskcsp_ds_facility_curated</v>
      </c>
      <c r="AA282" s="0" t="str">
        <f aca="false">D282</f>
        <v>CCS_Which_limits_apply_to_the_facility__c</v>
      </c>
      <c r="AB282" s="51" t="str">
        <f aca="false">H282</f>
        <v>n/a</v>
      </c>
      <c r="AC282" s="51" t="str">
        <f aca="false">I282</f>
        <v>yes</v>
      </c>
      <c r="AD282" s="60" t="str">
        <f aca="false">V282</f>
        <v>ARRAY&lt;STRING&gt;</v>
      </c>
      <c r="AE282" s="51" t="n">
        <f aca="false">W282</f>
        <v>4099</v>
      </c>
      <c r="AF282" s="51" t="str">
        <f aca="false">X282</f>
        <v>n/a</v>
      </c>
      <c r="AG282" s="51" t="str">
        <f aca="false">Y282</f>
        <v>n/a</v>
      </c>
      <c r="AH282" s="0" t="str">
        <f aca="false">IFERROR(VLOOKUP('nCino | Field Mappings'!$A282,'nCino | Object Info'!$A:$H,8,FALSE()),"(not found)")</f>
        <v>facility</v>
      </c>
      <c r="AI282" s="0" t="str">
        <f aca="false">IF(D282="","",IF(D282="CCS_Step_Frequency__c",SUBSTITUTE(LOWER(D282),"__c",""),_xlfn.IFNA(SUBSTITUTE(SUBSTITUTE(SUBSTITUTE(SUBSTITUTE(D282,"LLC_BI__",""),"CCS_",""),"__c",""),"cm_",""),D282)))</f>
        <v>Which_limits_apply_to_the_facility</v>
      </c>
      <c r="AJ282" s="51" t="str">
        <f aca="false">H282</f>
        <v>n/a</v>
      </c>
      <c r="AK282" s="51" t="str">
        <f aca="false">AC282</f>
        <v>yes</v>
      </c>
      <c r="AL282" s="60" t="str">
        <f aca="false">V282</f>
        <v>ARRAY&lt;STRING&gt;</v>
      </c>
      <c r="AM282" s="51" t="n">
        <f aca="false">W282</f>
        <v>4099</v>
      </c>
      <c r="AN282" s="51" t="str">
        <f aca="false">X282</f>
        <v>n/a</v>
      </c>
      <c r="AO282" s="51" t="str">
        <f aca="false">Y282</f>
        <v>n/a</v>
      </c>
      <c r="AP282" s="51" t="n">
        <v>4</v>
      </c>
    </row>
    <row r="283" customFormat="false" ht="14.25" hidden="false" customHeight="false" outlineLevel="0" collapsed="false">
      <c r="A283" s="61" t="s">
        <v>49</v>
      </c>
      <c r="B283" s="61" t="s">
        <v>374</v>
      </c>
      <c r="C283" s="61" t="s">
        <v>894</v>
      </c>
      <c r="D283" s="61" t="s">
        <v>895</v>
      </c>
      <c r="E283" s="61" t="s">
        <v>896</v>
      </c>
      <c r="F283" s="60" t="str">
        <f aca="false">IF(OR(ISERROR(VLOOKUP($C283,'DMW | F&amp;L Fields'!$L:$M, 1, FALSE())),IFERROR(INDEX('DMW | F&amp;L Fields'!$C:$C,MATCH($C283,'DMW | F&amp;L Fields'!$L:$L, 0)), "Y") ="Y"),"No", "Yes")</f>
        <v>No</v>
      </c>
      <c r="G283" s="61" t="str">
        <f aca="false">IFERROR(VLOOKUP($C283,'DMW | F&amp;L Fields'!$L:$M, 2, FALSE()),"(not found)")</f>
        <v>(not found)</v>
      </c>
      <c r="H283" s="60" t="str">
        <f aca="false">IF(J283="Id", "Primary", IF(LEFT(J283, 9) ="reference", "Foreign", "n/a"))</f>
        <v>Foreign</v>
      </c>
      <c r="I283" s="74" t="s">
        <v>97</v>
      </c>
      <c r="J283" s="61" t="s">
        <v>149</v>
      </c>
      <c r="K283" s="60" t="n">
        <v>18</v>
      </c>
      <c r="L283" s="60" t="n">
        <v>0</v>
      </c>
      <c r="M283" s="60" t="n">
        <v>0</v>
      </c>
      <c r="N283" s="60" t="str">
        <f aca="false">_xlfn.CONCAT(J283,"|",K283,"|",L283,"|",M283)</f>
        <v>reference(User)|18|0|0</v>
      </c>
      <c r="O283" s="0" t="str">
        <f aca="false">IFERROR(VLOOKUP('nCino | Field Mappings'!$A283,'nCino | Object Info'!$A:$H,5,FALSE()),"(not found)")</f>
        <v>rskcsp_ds_facility</v>
      </c>
      <c r="P283" s="0" t="str">
        <f aca="false">D283</f>
        <v>cm_Closer__c</v>
      </c>
      <c r="Q283" s="51" t="n">
        <f aca="false">IFERROR(VLOOKUP($N283,'nCino | BigQuery Type Lookup'!$A:$F,2,FALSE()),"(not found)")</f>
        <v>18</v>
      </c>
    </row>
    <row r="284" customFormat="false" ht="14.25" hidden="false" customHeight="false" outlineLevel="0" collapsed="false">
      <c r="A284" s="61" t="s">
        <v>49</v>
      </c>
      <c r="B284" s="61" t="s">
        <v>374</v>
      </c>
      <c r="C284" s="61" t="s">
        <v>897</v>
      </c>
      <c r="D284" s="61" t="s">
        <v>898</v>
      </c>
      <c r="E284" s="61" t="s">
        <v>899</v>
      </c>
      <c r="F284" s="60" t="str">
        <f aca="false">IF(OR(ISERROR(VLOOKUP($C284,'DMW | F&amp;L Fields'!$L:$M, 1, FALSE())),IFERROR(INDEX('DMW | F&amp;L Fields'!$C:$C,MATCH($C284,'DMW | F&amp;L Fields'!$L:$L, 0)), "Y") ="Y"),"No", "Yes")</f>
        <v>No</v>
      </c>
      <c r="G284" s="61" t="str">
        <f aca="false">IFERROR(VLOOKUP($C284,'DMW | F&amp;L Fields'!$L:$M, 2, FALSE()),"(not found)")</f>
        <v>(not found)</v>
      </c>
      <c r="H284" s="60" t="str">
        <f aca="false">IF(J284="Id", "Primary", IF(LEFT(J284, 9) ="reference", "Foreign", "n/a"))</f>
        <v>n/a</v>
      </c>
      <c r="I284" s="74" t="s">
        <v>97</v>
      </c>
      <c r="J284" s="61" t="s">
        <v>102</v>
      </c>
      <c r="K284" s="60" t="n">
        <v>0</v>
      </c>
      <c r="L284" s="60" t="n">
        <v>0</v>
      </c>
      <c r="M284" s="60" t="n">
        <v>0</v>
      </c>
      <c r="N284" s="60" t="str">
        <f aca="false">_xlfn.CONCAT(J284,"|",K284,"|",L284,"|",M284)</f>
        <v>date|0|0|0</v>
      </c>
      <c r="O284" s="0" t="str">
        <f aca="false">IFERROR(VLOOKUP('nCino | Field Mappings'!$A284,'nCino | Object Info'!$A:$H,5,FALSE()),"(not found)")</f>
        <v>rskcsp_ds_facility</v>
      </c>
      <c r="P284" s="0" t="str">
        <f aca="false">D284</f>
        <v>cm_Completed_Application__c</v>
      </c>
      <c r="Q284" s="51" t="n">
        <f aca="false">IFERROR(VLOOKUP($N284,'nCino | BigQuery Type Lookup'!$A:$F,2,FALSE()),"(not found)")</f>
        <v>8</v>
      </c>
    </row>
    <row r="285" customFormat="false" ht="14.25" hidden="false" customHeight="false" outlineLevel="0" collapsed="false">
      <c r="A285" s="61" t="s">
        <v>49</v>
      </c>
      <c r="B285" s="61" t="s">
        <v>374</v>
      </c>
      <c r="C285" s="61" t="s">
        <v>900</v>
      </c>
      <c r="D285" s="61" t="s">
        <v>901</v>
      </c>
      <c r="E285" s="61" t="s">
        <v>902</v>
      </c>
      <c r="F285" s="60" t="str">
        <f aca="false">IF(OR(ISERROR(VLOOKUP($C285,'DMW | F&amp;L Fields'!$L:$M, 1, FALSE())),IFERROR(INDEX('DMW | F&amp;L Fields'!$C:$C,MATCH($C285,'DMW | F&amp;L Fields'!$L:$L, 0)), "Y") ="Y"),"No", "Yes")</f>
        <v>No</v>
      </c>
      <c r="G285" s="61" t="str">
        <f aca="false">IFERROR(VLOOKUP($C285,'DMW | F&amp;L Fields'!$L:$M, 2, FALSE()),"(not found)")</f>
        <v>(not found)</v>
      </c>
      <c r="H285" s="60" t="str">
        <f aca="false">IF(J285="Id", "Primary", IF(LEFT(J285, 9) ="reference", "Foreign", "n/a"))</f>
        <v>Foreign</v>
      </c>
      <c r="I285" s="74" t="s">
        <v>97</v>
      </c>
      <c r="J285" s="61" t="s">
        <v>149</v>
      </c>
      <c r="K285" s="60" t="n">
        <v>18</v>
      </c>
      <c r="L285" s="60" t="n">
        <v>0</v>
      </c>
      <c r="M285" s="60" t="n">
        <v>0</v>
      </c>
      <c r="N285" s="60" t="str">
        <f aca="false">_xlfn.CONCAT(J285,"|",K285,"|",L285,"|",M285)</f>
        <v>reference(User)|18|0|0</v>
      </c>
      <c r="O285" s="0" t="str">
        <f aca="false">IFERROR(VLOOKUP('nCino | Field Mappings'!$A285,'nCino | Object Info'!$A:$H,5,FALSE()),"(not found)")</f>
        <v>rskcsp_ds_facility</v>
      </c>
      <c r="P285" s="0" t="str">
        <f aca="false">D285</f>
        <v>cm_Credit_Analyst_Underwriter__c</v>
      </c>
      <c r="Q285" s="51" t="n">
        <f aca="false">IFERROR(VLOOKUP($N285,'nCino | BigQuery Type Lookup'!$A:$F,2,FALSE()),"(not found)")</f>
        <v>18</v>
      </c>
    </row>
    <row r="286" customFormat="false" ht="14.25" hidden="false" customHeight="false" outlineLevel="0" collapsed="false">
      <c r="A286" s="61" t="s">
        <v>49</v>
      </c>
      <c r="B286" s="61" t="s">
        <v>374</v>
      </c>
      <c r="C286" s="61" t="s">
        <v>903</v>
      </c>
      <c r="D286" s="61" t="s">
        <v>904</v>
      </c>
      <c r="E286" s="61" t="s">
        <v>905</v>
      </c>
      <c r="F286" s="60" t="str">
        <f aca="false">IF(OR(ISERROR(VLOOKUP($C286,'DMW | F&amp;L Fields'!$L:$M, 1, FALSE())),IFERROR(INDEX('DMW | F&amp;L Fields'!$C:$C,MATCH($C286,'DMW | F&amp;L Fields'!$L:$L, 0)), "Y") ="Y"),"No", "Yes")</f>
        <v>No</v>
      </c>
      <c r="G286" s="61" t="str">
        <f aca="false">IFERROR(VLOOKUP($C286,'DMW | F&amp;L Fields'!$L:$M, 2, FALSE()),"(not found)")</f>
        <v>(not found)</v>
      </c>
      <c r="H286" s="60" t="str">
        <f aca="false">IF(J286="Id", "Primary", IF(LEFT(J286, 9) ="reference", "Foreign", "n/a"))</f>
        <v>Foreign</v>
      </c>
      <c r="I286" s="74" t="s">
        <v>97</v>
      </c>
      <c r="J286" s="61" t="s">
        <v>149</v>
      </c>
      <c r="K286" s="60" t="n">
        <v>18</v>
      </c>
      <c r="L286" s="60" t="n">
        <v>0</v>
      </c>
      <c r="M286" s="60" t="n">
        <v>0</v>
      </c>
      <c r="N286" s="60" t="str">
        <f aca="false">_xlfn.CONCAT(J286,"|",K286,"|",L286,"|",M286)</f>
        <v>reference(User)|18|0|0</v>
      </c>
      <c r="O286" s="0" t="str">
        <f aca="false">IFERROR(VLOOKUP('nCino | Field Mappings'!$A286,'nCino | Object Info'!$A:$H,5,FALSE()),"(not found)")</f>
        <v>rskcsp_ds_facility</v>
      </c>
      <c r="P286" s="0" t="str">
        <f aca="false">D286</f>
        <v>cm_Loan_Assistant__c</v>
      </c>
      <c r="Q286" s="51" t="n">
        <f aca="false">IFERROR(VLOOKUP($N286,'nCino | BigQuery Type Lookup'!$A:$F,2,FALSE()),"(not found)")</f>
        <v>18</v>
      </c>
    </row>
    <row r="287" customFormat="false" ht="14.25" hidden="false" customHeight="false" outlineLevel="0" collapsed="false">
      <c r="A287" s="61" t="s">
        <v>49</v>
      </c>
      <c r="B287" s="61" t="s">
        <v>374</v>
      </c>
      <c r="C287" s="61" t="s">
        <v>906</v>
      </c>
      <c r="D287" s="61" t="s">
        <v>907</v>
      </c>
      <c r="E287" s="61" t="s">
        <v>908</v>
      </c>
      <c r="F287" s="60" t="str">
        <f aca="false">IF(OR(ISERROR(VLOOKUP($C287,'DMW | F&amp;L Fields'!$L:$M, 1, FALSE())),IFERROR(INDEX('DMW | F&amp;L Fields'!$C:$C,MATCH($C287,'DMW | F&amp;L Fields'!$L:$L, 0)), "Y") ="Y"),"No", "Yes")</f>
        <v>No</v>
      </c>
      <c r="G287" s="61" t="str">
        <f aca="false">IFERROR(VLOOKUP($C287,'DMW | F&amp;L Fields'!$L:$M, 2, FALSE()),"(not found)")</f>
        <v>(not found)</v>
      </c>
      <c r="H287" s="60" t="str">
        <f aca="false">IF(J287="Id", "Primary", IF(LEFT(J287, 9) ="reference", "Foreign", "n/a"))</f>
        <v>Foreign</v>
      </c>
      <c r="I287" s="74" t="s">
        <v>97</v>
      </c>
      <c r="J287" s="61" t="s">
        <v>149</v>
      </c>
      <c r="K287" s="60" t="n">
        <v>18</v>
      </c>
      <c r="L287" s="60" t="n">
        <v>0</v>
      </c>
      <c r="M287" s="60" t="n">
        <v>0</v>
      </c>
      <c r="N287" s="60" t="str">
        <f aca="false">_xlfn.CONCAT(J287,"|",K287,"|",L287,"|",M287)</f>
        <v>reference(User)|18|0|0</v>
      </c>
      <c r="O287" s="0" t="str">
        <f aca="false">IFERROR(VLOOKUP('nCino | Field Mappings'!$A287,'nCino | Object Info'!$A:$H,5,FALSE()),"(not found)")</f>
        <v>rskcsp_ds_facility</v>
      </c>
      <c r="P287" s="0" t="str">
        <f aca="false">D287</f>
        <v>cm_Loan_Ops__c</v>
      </c>
      <c r="Q287" s="51" t="n">
        <f aca="false">IFERROR(VLOOKUP($N287,'nCino | BigQuery Type Lookup'!$A:$F,2,FALSE()),"(not found)")</f>
        <v>18</v>
      </c>
    </row>
    <row r="288" customFormat="false" ht="14.25" hidden="false" customHeight="false" outlineLevel="0" collapsed="false">
      <c r="A288" s="61" t="s">
        <v>49</v>
      </c>
      <c r="B288" s="61" t="s">
        <v>374</v>
      </c>
      <c r="C288" s="61" t="s">
        <v>909</v>
      </c>
      <c r="D288" s="61" t="s">
        <v>910</v>
      </c>
      <c r="E288" s="61" t="s">
        <v>911</v>
      </c>
      <c r="F288" s="60" t="str">
        <f aca="false">IF(OR(ISERROR(VLOOKUP($C288,'DMW | F&amp;L Fields'!$L:$M, 1, FALSE())),IFERROR(INDEX('DMW | F&amp;L Fields'!$C:$C,MATCH($C288,'DMW | F&amp;L Fields'!$L:$L, 0)), "Y") ="Y"),"No", "Yes")</f>
        <v>Yes</v>
      </c>
      <c r="G288" s="61" t="str">
        <f aca="false">IFERROR(VLOOKUP($C288,'DMW | F&amp;L Fields'!$L:$M, 2, FALSE()),"(not found)")</f>
        <v>A hidden roll-up summary field to count the number of Under Review Change Memo records. Used in Memo AP automation.</v>
      </c>
      <c r="H288" s="60" t="str">
        <f aca="false">IF(J288="Id", "Primary", IF(LEFT(J288, 9) ="reference", "Foreign", "n/a"))</f>
        <v>n/a</v>
      </c>
      <c r="I288" s="74" t="s">
        <v>97</v>
      </c>
      <c r="J288" s="61" t="s">
        <v>98</v>
      </c>
      <c r="K288" s="60" t="n">
        <v>0</v>
      </c>
      <c r="L288" s="60" t="n">
        <v>18</v>
      </c>
      <c r="M288" s="60" t="n">
        <v>0</v>
      </c>
      <c r="N288" s="60" t="str">
        <f aca="false">_xlfn.CONCAT(J288,"|",K288,"|",L288,"|",M288)</f>
        <v>double|0|18|0</v>
      </c>
      <c r="O288" s="0" t="str">
        <f aca="false">IFERROR(VLOOKUP('nCino | Field Mappings'!$A288,'nCino | Object Info'!$A:$H,5,FALSE()),"(not found)")</f>
        <v>rskcsp_ds_facility</v>
      </c>
      <c r="P288" s="0" t="str">
        <f aca="false">D288</f>
        <v>cm_Memo_Modification_Count__c</v>
      </c>
      <c r="Q288" s="51" t="n">
        <f aca="false">IFERROR(VLOOKUP($N288,'nCino | BigQuery Type Lookup'!$A:$F,2,FALSE()),"(not found)")</f>
        <v>18</v>
      </c>
      <c r="R288" s="0" t="str">
        <f aca="false">IFERROR(VLOOKUP('nCino | Field Mappings'!$A288,'nCino | Object Info'!$A:$H,6,FALSE()),"(not found)")</f>
        <v>rskcsp_ds_facility_staging</v>
      </c>
      <c r="S288" s="0" t="str">
        <f aca="false">D288</f>
        <v>cm_Memo_Modification_Count__c</v>
      </c>
      <c r="T288" s="51" t="str">
        <f aca="false">H288</f>
        <v>n/a</v>
      </c>
      <c r="U288" s="51" t="str">
        <f aca="false">IF($T288="Primary", "yes", "no")</f>
        <v>no</v>
      </c>
      <c r="V288" s="60" t="str">
        <f aca="false">IFERROR(VLOOKUP($N288,'nCino | BigQuery Type Lookup'!$A:$F,3,FALSE()),"(not found)")</f>
        <v>INT64</v>
      </c>
      <c r="W288" s="51" t="str">
        <f aca="false">IFERROR(VLOOKUP($N288,'nCino | BigQuery Type Lookup'!$A:$F,4,FALSE()),"(not found)")</f>
        <v>n/a</v>
      </c>
      <c r="X288" s="51" t="str">
        <f aca="false">IFERROR(VLOOKUP($N288,'nCino | BigQuery Type Lookup'!$A:$F,5,FALSE()),"(not found)")</f>
        <v>n/a</v>
      </c>
      <c r="Y288" s="51" t="str">
        <f aca="false">IFERROR(VLOOKUP($N288,'nCino | BigQuery Type Lookup'!$A:$F,6,FALSE()),"(not found)")</f>
        <v>n/a</v>
      </c>
      <c r="Z288" s="0" t="str">
        <f aca="false">IFERROR(VLOOKUP('nCino | Field Mappings'!$A288,'nCino | Object Info'!$A:$H,7,FALSE()),"(not found)")</f>
        <v>rskcsp_ds_facility_curated</v>
      </c>
      <c r="AA288" s="0" t="str">
        <f aca="false">D288</f>
        <v>cm_Memo_Modification_Count__c</v>
      </c>
      <c r="AB288" s="51" t="str">
        <f aca="false">H288</f>
        <v>n/a</v>
      </c>
      <c r="AC288" s="51" t="str">
        <f aca="false">I288</f>
        <v>yes</v>
      </c>
      <c r="AD288" s="60" t="str">
        <f aca="false">V288</f>
        <v>INT64</v>
      </c>
      <c r="AE288" s="51" t="str">
        <f aca="false">W288</f>
        <v>n/a</v>
      </c>
      <c r="AF288" s="51" t="str">
        <f aca="false">X288</f>
        <v>n/a</v>
      </c>
      <c r="AG288" s="51" t="str">
        <f aca="false">Y288</f>
        <v>n/a</v>
      </c>
      <c r="AH288" s="0" t="str">
        <f aca="false">IFERROR(VLOOKUP('nCino | Field Mappings'!$A288,'nCino | Object Info'!$A:$H,8,FALSE()),"(not found)")</f>
        <v>facility</v>
      </c>
      <c r="AI288" s="0" t="str">
        <f aca="false">IF(D288="","",IF(D288="CCS_Step_Frequency__c",SUBSTITUTE(LOWER(D288),"__c",""),_xlfn.IFNA(SUBSTITUTE(SUBSTITUTE(SUBSTITUTE(SUBSTITUTE(D288,"LLC_BI__",""),"CCS_",""),"__c",""),"cm_",""),D288)))</f>
        <v>Memo_Modification_Count</v>
      </c>
      <c r="AJ288" s="51" t="str">
        <f aca="false">H288</f>
        <v>n/a</v>
      </c>
      <c r="AK288" s="51" t="str">
        <f aca="false">AC288</f>
        <v>yes</v>
      </c>
      <c r="AL288" s="60" t="str">
        <f aca="false">V288</f>
        <v>INT64</v>
      </c>
      <c r="AM288" s="51" t="str">
        <f aca="false">W288</f>
        <v>n/a</v>
      </c>
      <c r="AN288" s="51" t="str">
        <f aca="false">X288</f>
        <v>n/a</v>
      </c>
      <c r="AO288" s="51" t="str">
        <f aca="false">Y288</f>
        <v>n/a</v>
      </c>
      <c r="AP288" s="51" t="str">
        <f aca="false">IF(AL288="ARRAY", "CHECK MAX ELEMENTS", "n/a")</f>
        <v>n/a</v>
      </c>
    </row>
    <row r="289" customFormat="false" ht="14.25" hidden="false" customHeight="false" outlineLevel="0" collapsed="false">
      <c r="A289" s="61" t="s">
        <v>49</v>
      </c>
      <c r="B289" s="61" t="s">
        <v>374</v>
      </c>
      <c r="C289" s="61" t="s">
        <v>912</v>
      </c>
      <c r="D289" s="61" t="s">
        <v>913</v>
      </c>
      <c r="E289" s="61" t="s">
        <v>914</v>
      </c>
      <c r="F289" s="60" t="str">
        <f aca="false">IF(OR(ISERROR(VLOOKUP($C289,'DMW | F&amp;L Fields'!$L:$M, 1, FALSE())),IFERROR(INDEX('DMW | F&amp;L Fields'!$C:$C,MATCH($C289,'DMW | F&amp;L Fields'!$L:$L, 0)), "Y") ="Y"),"No", "Yes")</f>
        <v>No</v>
      </c>
      <c r="G289" s="61" t="str">
        <f aca="false">IFERROR(VLOOKUP($C289,'DMW | F&amp;L Fields'!$L:$M, 2, FALSE()),"(not found)")</f>
        <v>(not found)</v>
      </c>
      <c r="H289" s="60" t="str">
        <f aca="false">IF(J289="Id", "Primary", IF(LEFT(J289, 9) ="reference", "Foreign", "n/a"))</f>
        <v>n/a</v>
      </c>
      <c r="I289" s="74" t="s">
        <v>97</v>
      </c>
      <c r="J289" s="61" t="s">
        <v>119</v>
      </c>
      <c r="K289" s="60" t="n">
        <v>255</v>
      </c>
      <c r="L289" s="60" t="n">
        <v>0</v>
      </c>
      <c r="M289" s="60" t="n">
        <v>0</v>
      </c>
      <c r="N289" s="60" t="str">
        <f aca="false">_xlfn.CONCAT(J289,"|",K289,"|",L289,"|",M289)</f>
        <v>picklist|255|0|0</v>
      </c>
      <c r="O289" s="0" t="str">
        <f aca="false">IFERROR(VLOOKUP('nCino | Field Mappings'!$A289,'nCino | Object Info'!$A:$H,5,FALSE()),"(not found)")</f>
        <v>rskcsp_ds_facility</v>
      </c>
      <c r="P289" s="0" t="str">
        <f aca="false">D289</f>
        <v>cm_Method_of_Doc_Prep__c</v>
      </c>
      <c r="Q289" s="51" t="n">
        <f aca="false">IFERROR(VLOOKUP($N289,'nCino | BigQuery Type Lookup'!$A:$F,2,FALSE()),"(not found)")</f>
        <v>255</v>
      </c>
    </row>
    <row r="290" customFormat="false" ht="14.25" hidden="false" customHeight="false" outlineLevel="0" collapsed="false">
      <c r="A290" s="61" t="s">
        <v>49</v>
      </c>
      <c r="B290" s="61" t="s">
        <v>374</v>
      </c>
      <c r="C290" s="61" t="s">
        <v>915</v>
      </c>
      <c r="D290" s="61" t="s">
        <v>916</v>
      </c>
      <c r="E290" s="61" t="s">
        <v>917</v>
      </c>
      <c r="F290" s="60" t="str">
        <f aca="false">IF(OR(ISERROR(VLOOKUP($C290,'DMW | F&amp;L Fields'!$L:$M, 1, FALSE())),IFERROR(INDEX('DMW | F&amp;L Fields'!$C:$C,MATCH($C290,'DMW | F&amp;L Fields'!$L:$L, 0)), "Y") ="Y"),"No", "Yes")</f>
        <v>No</v>
      </c>
      <c r="G290" s="61" t="str">
        <f aca="false">IFERROR(VLOOKUP($C290,'DMW | F&amp;L Fields'!$L:$M, 2, FALSE()),"(not found)")</f>
        <v>(not found)</v>
      </c>
      <c r="H290" s="60" t="str">
        <f aca="false">IF(J290="Id", "Primary", IF(LEFT(J290, 9) ="reference", "Foreign", "n/a"))</f>
        <v>Foreign</v>
      </c>
      <c r="I290" s="74" t="s">
        <v>97</v>
      </c>
      <c r="J290" s="61" t="s">
        <v>149</v>
      </c>
      <c r="K290" s="60" t="n">
        <v>18</v>
      </c>
      <c r="L290" s="60" t="n">
        <v>0</v>
      </c>
      <c r="M290" s="60" t="n">
        <v>0</v>
      </c>
      <c r="N290" s="60" t="str">
        <f aca="false">_xlfn.CONCAT(J290,"|",K290,"|",L290,"|",M290)</f>
        <v>reference(User)|18|0|0</v>
      </c>
      <c r="O290" s="0" t="str">
        <f aca="false">IFERROR(VLOOKUP('nCino | Field Mappings'!$A290,'nCino | Object Info'!$A:$H,5,FALSE()),"(not found)")</f>
        <v>rskcsp_ds_facility</v>
      </c>
      <c r="P290" s="0" t="str">
        <f aca="false">D290</f>
        <v>cm_Portfolio_Manager__c</v>
      </c>
      <c r="Q290" s="51" t="n">
        <f aca="false">IFERROR(VLOOKUP($N290,'nCino | BigQuery Type Lookup'!$A:$F,2,FALSE()),"(not found)")</f>
        <v>18</v>
      </c>
    </row>
    <row r="291" customFormat="false" ht="14.25" hidden="false" customHeight="false" outlineLevel="0" collapsed="false">
      <c r="A291" s="61" t="s">
        <v>49</v>
      </c>
      <c r="B291" s="61" t="s">
        <v>374</v>
      </c>
      <c r="C291" s="61" t="s">
        <v>918</v>
      </c>
      <c r="D291" s="61" t="s">
        <v>919</v>
      </c>
      <c r="E291" s="61" t="s">
        <v>920</v>
      </c>
      <c r="F291" s="60" t="str">
        <f aca="false">IF(OR(ISERROR(VLOOKUP($C291,'DMW | F&amp;L Fields'!$L:$M, 1, FALSE())),IFERROR(INDEX('DMW | F&amp;L Fields'!$C:$C,MATCH($C291,'DMW | F&amp;L Fields'!$L:$L, 0)), "Y") ="Y"),"No", "Yes")</f>
        <v>No</v>
      </c>
      <c r="G291" s="61" t="str">
        <f aca="false">IFERROR(VLOOKUP($C291,'DMW | F&amp;L Fields'!$L:$M, 2, FALSE()),"(not found)")</f>
        <v>(not found)</v>
      </c>
      <c r="H291" s="60" t="str">
        <f aca="false">IF(J291="Id", "Primary", IF(LEFT(J291, 9) ="reference", "Foreign", "n/a"))</f>
        <v>n/a</v>
      </c>
      <c r="I291" s="74" t="s">
        <v>97</v>
      </c>
      <c r="J291" s="61" t="s">
        <v>98</v>
      </c>
      <c r="K291" s="60" t="n">
        <v>0</v>
      </c>
      <c r="L291" s="60" t="n">
        <v>18</v>
      </c>
      <c r="M291" s="60" t="n">
        <v>0</v>
      </c>
      <c r="N291" s="60" t="str">
        <f aca="false">_xlfn.CONCAT(J291,"|",K291,"|",L291,"|",M291)</f>
        <v>double|0|18|0</v>
      </c>
      <c r="O291" s="0" t="str">
        <f aca="false">IFERROR(VLOOKUP('nCino | Field Mappings'!$A291,'nCino | Object Info'!$A:$H,5,FALSE()),"(not found)")</f>
        <v>rskcsp_ds_facility</v>
      </c>
      <c r="P291" s="0" t="str">
        <f aca="false">D291</f>
        <v>cm_Roll_Up_Adverse_Action__c</v>
      </c>
      <c r="Q291" s="51" t="n">
        <f aca="false">IFERROR(VLOOKUP($N291,'nCino | BigQuery Type Lookup'!$A:$F,2,FALSE()),"(not found)")</f>
        <v>18</v>
      </c>
    </row>
    <row r="292" customFormat="false" ht="14.25" hidden="false" customHeight="false" outlineLevel="0" collapsed="false">
      <c r="A292" s="61" t="s">
        <v>49</v>
      </c>
      <c r="B292" s="61" t="s">
        <v>374</v>
      </c>
      <c r="C292" s="61" t="s">
        <v>921</v>
      </c>
      <c r="D292" s="61" t="s">
        <v>922</v>
      </c>
      <c r="E292" s="61" t="s">
        <v>923</v>
      </c>
      <c r="F292" s="60" t="str">
        <f aca="false">IF(OR(ISERROR(VLOOKUP($C292,'DMW | F&amp;L Fields'!$L:$M, 1, FALSE())),IFERROR(INDEX('DMW | F&amp;L Fields'!$C:$C,MATCH($C292,'DMW | F&amp;L Fields'!$L:$L, 0)), "Y") ="Y"),"No", "Yes")</f>
        <v>No</v>
      </c>
      <c r="G292" s="61" t="str">
        <f aca="false">IFERROR(VLOOKUP($C292,'DMW | F&amp;L Fields'!$L:$M, 2, FALSE()),"(not found)")</f>
        <v>(not found)</v>
      </c>
      <c r="H292" s="60" t="str">
        <f aca="false">IF(J292="Id", "Primary", IF(LEFT(J292, 9) ="reference", "Foreign", "n/a"))</f>
        <v>n/a</v>
      </c>
      <c r="I292" s="74" t="s">
        <v>97</v>
      </c>
      <c r="J292" s="61" t="s">
        <v>102</v>
      </c>
      <c r="K292" s="60" t="n">
        <v>0</v>
      </c>
      <c r="L292" s="60" t="n">
        <v>0</v>
      </c>
      <c r="M292" s="60" t="n">
        <v>0</v>
      </c>
      <c r="N292" s="60" t="str">
        <f aca="false">_xlfn.CONCAT(J292,"|",K292,"|",L292,"|",M292)</f>
        <v>date|0|0|0</v>
      </c>
      <c r="O292" s="0" t="str">
        <f aca="false">IFERROR(VLOOKUP('nCino | Field Mappings'!$A292,'nCino | Object Info'!$A:$H,5,FALSE()),"(not found)")</f>
        <v>rskcsp_ds_facility</v>
      </c>
      <c r="P292" s="0" t="str">
        <f aca="false">D292</f>
        <v>cm_Today_s_Date__c</v>
      </c>
      <c r="Q292" s="51" t="n">
        <f aca="false">IFERROR(VLOOKUP($N292,'nCino | BigQuery Type Lookup'!$A:$F,2,FALSE()),"(not found)")</f>
        <v>8</v>
      </c>
    </row>
    <row r="293" customFormat="false" ht="14.25" hidden="false" customHeight="false" outlineLevel="0" collapsed="false">
      <c r="A293" s="61" t="s">
        <v>49</v>
      </c>
      <c r="B293" s="61" t="s">
        <v>374</v>
      </c>
      <c r="C293" s="61" t="s">
        <v>924</v>
      </c>
      <c r="D293" s="61" t="s">
        <v>140</v>
      </c>
      <c r="E293" s="61" t="s">
        <v>141</v>
      </c>
      <c r="F293" s="60" t="str">
        <f aca="false">IF(OR(ISERROR(VLOOKUP($C293,'DMW | F&amp;L Fields'!$L:$M, 1, FALSE())),IFERROR(INDEX('DMW | F&amp;L Fields'!$C:$C,MATCH($C293,'DMW | F&amp;L Fields'!$L:$L, 0)), "Y") ="Y"),"No", "Yes")</f>
        <v>No</v>
      </c>
      <c r="G293" s="61" t="str">
        <f aca="false">IFERROR(VLOOKUP($C293,'DMW | F&amp;L Fields'!$L:$M, 2, FALSE()),"(not found)")</f>
        <v>(not found)</v>
      </c>
      <c r="H293" s="60" t="str">
        <f aca="false">IF(J293="Id", "Primary", IF(LEFT(J293, 9) ="reference", "Foreign", "n/a"))</f>
        <v>Foreign</v>
      </c>
      <c r="I293" s="74" t="s">
        <v>97</v>
      </c>
      <c r="J293" s="61" t="s">
        <v>142</v>
      </c>
      <c r="K293" s="60" t="n">
        <v>18</v>
      </c>
      <c r="L293" s="60" t="n">
        <v>0</v>
      </c>
      <c r="M293" s="60" t="n">
        <v>0</v>
      </c>
      <c r="N293" s="60" t="str">
        <f aca="false">_xlfn.CONCAT(J293,"|",K293,"|",L293,"|",M293)</f>
        <v>reference(PartnerNetworkConnection)|18|0|0</v>
      </c>
      <c r="O293" s="0" t="str">
        <f aca="false">IFERROR(VLOOKUP('nCino | Field Mappings'!$A293,'nCino | Object Info'!$A:$H,5,FALSE()),"(not found)")</f>
        <v>rskcsp_ds_facility</v>
      </c>
      <c r="P293" s="0" t="str">
        <f aca="false">D293</f>
        <v>ConnectionReceivedId</v>
      </c>
      <c r="Q293" s="51" t="n">
        <f aca="false">IFERROR(VLOOKUP($N293,'nCino | BigQuery Type Lookup'!$A:$F,2,FALSE()),"(not found)")</f>
        <v>18</v>
      </c>
    </row>
    <row r="294" customFormat="false" ht="14.25" hidden="false" customHeight="false" outlineLevel="0" collapsed="false">
      <c r="A294" s="61" t="s">
        <v>49</v>
      </c>
      <c r="B294" s="61" t="s">
        <v>374</v>
      </c>
      <c r="C294" s="61" t="s">
        <v>925</v>
      </c>
      <c r="D294" s="61" t="s">
        <v>144</v>
      </c>
      <c r="E294" s="61" t="s">
        <v>145</v>
      </c>
      <c r="F294" s="60" t="str">
        <f aca="false">IF(OR(ISERROR(VLOOKUP($C294,'DMW | F&amp;L Fields'!$L:$M, 1, FALSE())),IFERROR(INDEX('DMW | F&amp;L Fields'!$C:$C,MATCH($C294,'DMW | F&amp;L Fields'!$L:$L, 0)), "Y") ="Y"),"No", "Yes")</f>
        <v>No</v>
      </c>
      <c r="G294" s="61" t="str">
        <f aca="false">IFERROR(VLOOKUP($C294,'DMW | F&amp;L Fields'!$L:$M, 2, FALSE()),"(not found)")</f>
        <v>(not found)</v>
      </c>
      <c r="H294" s="60" t="str">
        <f aca="false">IF(J294="Id", "Primary", IF(LEFT(J294, 9) ="reference", "Foreign", "n/a"))</f>
        <v>Foreign</v>
      </c>
      <c r="I294" s="74" t="s">
        <v>97</v>
      </c>
      <c r="J294" s="61" t="s">
        <v>142</v>
      </c>
      <c r="K294" s="60" t="n">
        <v>18</v>
      </c>
      <c r="L294" s="60" t="n">
        <v>0</v>
      </c>
      <c r="M294" s="60" t="n">
        <v>0</v>
      </c>
      <c r="N294" s="60" t="str">
        <f aca="false">_xlfn.CONCAT(J294,"|",K294,"|",L294,"|",M294)</f>
        <v>reference(PartnerNetworkConnection)|18|0|0</v>
      </c>
      <c r="O294" s="0" t="str">
        <f aca="false">IFERROR(VLOOKUP('nCino | Field Mappings'!$A294,'nCino | Object Info'!$A:$H,5,FALSE()),"(not found)")</f>
        <v>rskcsp_ds_facility</v>
      </c>
      <c r="P294" s="0" t="str">
        <f aca="false">D294</f>
        <v>ConnectionSentId</v>
      </c>
      <c r="Q294" s="51" t="n">
        <f aca="false">IFERROR(VLOOKUP($N294,'nCino | BigQuery Type Lookup'!$A:$F,2,FALSE()),"(not found)")</f>
        <v>18</v>
      </c>
    </row>
    <row r="295" customFormat="false" ht="14.25" hidden="false" customHeight="false" outlineLevel="0" collapsed="false">
      <c r="A295" s="61" t="s">
        <v>49</v>
      </c>
      <c r="B295" s="61" t="s">
        <v>374</v>
      </c>
      <c r="C295" s="61" t="s">
        <v>926</v>
      </c>
      <c r="D295" s="61" t="s">
        <v>147</v>
      </c>
      <c r="E295" s="61" t="s">
        <v>148</v>
      </c>
      <c r="F295" s="60" t="str">
        <f aca="false">IF(OR(ISERROR(VLOOKUP($C295,'DMW | F&amp;L Fields'!$L:$M, 1, FALSE())),IFERROR(INDEX('DMW | F&amp;L Fields'!$C:$C,MATCH($C295,'DMW | F&amp;L Fields'!$L:$L, 0)), "Y") ="Y"),"No", "Yes")</f>
        <v>Yes</v>
      </c>
      <c r="G295" s="61" t="str">
        <f aca="false">IFERROR(VLOOKUP($C295,'DMW | F&amp;L Fields'!$L:$M, 2, FALSE()),"(not found)")</f>
        <v>Record created by user.</v>
      </c>
      <c r="H295" s="60" t="str">
        <f aca="false">IF(J295="Id", "Primary", IF(LEFT(J295, 9) ="reference", "Foreign", "n/a"))</f>
        <v>Foreign</v>
      </c>
      <c r="I295" s="74" t="s">
        <v>110</v>
      </c>
      <c r="J295" s="61" t="s">
        <v>149</v>
      </c>
      <c r="K295" s="60" t="n">
        <v>18</v>
      </c>
      <c r="L295" s="60" t="n">
        <v>0</v>
      </c>
      <c r="M295" s="60" t="n">
        <v>0</v>
      </c>
      <c r="N295" s="60" t="str">
        <f aca="false">_xlfn.CONCAT(J295,"|",K295,"|",L295,"|",M295)</f>
        <v>reference(User)|18|0|0</v>
      </c>
      <c r="O295" s="0" t="str">
        <f aca="false">IFERROR(VLOOKUP('nCino | Field Mappings'!$A295,'nCino | Object Info'!$A:$H,5,FALSE()),"(not found)")</f>
        <v>rskcsp_ds_facility</v>
      </c>
      <c r="P295" s="0" t="str">
        <f aca="false">D295</f>
        <v>CreatedById</v>
      </c>
      <c r="Q295" s="51" t="n">
        <f aca="false">IFERROR(VLOOKUP($N295,'nCino | BigQuery Type Lookup'!$A:$F,2,FALSE()),"(not found)")</f>
        <v>18</v>
      </c>
      <c r="R295" s="0" t="str">
        <f aca="false">IFERROR(VLOOKUP('nCino | Field Mappings'!$A295,'nCino | Object Info'!$A:$H,6,FALSE()),"(not found)")</f>
        <v>rskcsp_ds_facility_staging</v>
      </c>
      <c r="S295" s="0" t="str">
        <f aca="false">D295</f>
        <v>CreatedById</v>
      </c>
      <c r="T295" s="51" t="str">
        <f aca="false">H295</f>
        <v>Foreign</v>
      </c>
      <c r="U295" s="51" t="str">
        <f aca="false">IF($T295="Primary", "yes", "no")</f>
        <v>no</v>
      </c>
      <c r="V295" s="60" t="str">
        <f aca="false">IFERROR(VLOOKUP($N295,'nCino | BigQuery Type Lookup'!$A:$F,3,FALSE()),"(not found)")</f>
        <v>STRING</v>
      </c>
      <c r="W295" s="51" t="n">
        <f aca="false">IFERROR(VLOOKUP($N295,'nCino | BigQuery Type Lookup'!$A:$F,4,FALSE()),"(not found)")</f>
        <v>18</v>
      </c>
      <c r="X295" s="51" t="str">
        <f aca="false">IFERROR(VLOOKUP($N295,'nCino | BigQuery Type Lookup'!$A:$F,5,FALSE()),"(not found)")</f>
        <v>n/a</v>
      </c>
      <c r="Y295" s="51" t="str">
        <f aca="false">IFERROR(VLOOKUP($N295,'nCino | BigQuery Type Lookup'!$A:$F,6,FALSE()),"(not found)")</f>
        <v>n/a</v>
      </c>
      <c r="Z295" s="0" t="str">
        <f aca="false">IFERROR(VLOOKUP('nCino | Field Mappings'!$A295,'nCino | Object Info'!$A:$H,7,FALSE()),"(not found)")</f>
        <v>rskcsp_ds_facility_curated</v>
      </c>
      <c r="AA295" s="0" t="str">
        <f aca="false">D295</f>
        <v>CreatedById</v>
      </c>
      <c r="AB295" s="51" t="str">
        <f aca="false">H295</f>
        <v>Foreign</v>
      </c>
      <c r="AC295" s="51" t="str">
        <f aca="false">I295</f>
        <v>no</v>
      </c>
      <c r="AD295" s="60" t="str">
        <f aca="false">V295</f>
        <v>STRING</v>
      </c>
      <c r="AE295" s="51" t="n">
        <f aca="false">W295</f>
        <v>18</v>
      </c>
      <c r="AF295" s="51" t="str">
        <f aca="false">X295</f>
        <v>n/a</v>
      </c>
      <c r="AG295" s="51" t="str">
        <f aca="false">Y295</f>
        <v>n/a</v>
      </c>
      <c r="AH295" s="0" t="str">
        <f aca="false">IFERROR(VLOOKUP('nCino | Field Mappings'!$A295,'nCino | Object Info'!$A:$H,8,FALSE()),"(not found)")</f>
        <v>facility</v>
      </c>
      <c r="AI295" s="0" t="str">
        <f aca="false">IF(D295="","",IF(D295="CCS_Step_Frequency__c",SUBSTITUTE(LOWER(D295),"__c",""),_xlfn.IFNA(SUBSTITUTE(SUBSTITUTE(SUBSTITUTE(SUBSTITUTE(D295,"LLC_BI__",""),"CCS_",""),"__c",""),"cm_",""),D295)))</f>
        <v>CreatedById</v>
      </c>
      <c r="AJ295" s="51" t="str">
        <f aca="false">H295</f>
        <v>Foreign</v>
      </c>
      <c r="AK295" s="51" t="str">
        <f aca="false">AC295</f>
        <v>no</v>
      </c>
      <c r="AL295" s="60" t="str">
        <f aca="false">V295</f>
        <v>STRING</v>
      </c>
      <c r="AM295" s="51" t="n">
        <f aca="false">W295</f>
        <v>18</v>
      </c>
      <c r="AN295" s="51" t="str">
        <f aca="false">X295</f>
        <v>n/a</v>
      </c>
      <c r="AO295" s="51" t="str">
        <f aca="false">Y295</f>
        <v>n/a</v>
      </c>
      <c r="AP295" s="51" t="str">
        <f aca="false">IF(AL295="ARRAY", "CHECK MAX ELEMENTS", "n/a")</f>
        <v>n/a</v>
      </c>
    </row>
    <row r="296" customFormat="false" ht="14.25" hidden="false" customHeight="false" outlineLevel="0" collapsed="false">
      <c r="A296" s="61" t="s">
        <v>49</v>
      </c>
      <c r="B296" s="61" t="s">
        <v>374</v>
      </c>
      <c r="C296" s="61" t="s">
        <v>927</v>
      </c>
      <c r="D296" s="61" t="s">
        <v>151</v>
      </c>
      <c r="E296" s="61" t="s">
        <v>152</v>
      </c>
      <c r="F296" s="60" t="str">
        <f aca="false">IF(OR(ISERROR(VLOOKUP($C296,'DMW | F&amp;L Fields'!$L:$M, 1, FALSE())),IFERROR(INDEX('DMW | F&amp;L Fields'!$C:$C,MATCH($C296,'DMW | F&amp;L Fields'!$L:$L, 0)), "Y") ="Y"),"No", "Yes")</f>
        <v>Yes</v>
      </c>
      <c r="G296" s="61" t="str">
        <f aca="false">IFERROR(VLOOKUP($C296,'DMW | F&amp;L Fields'!$L:$M, 2, FALSE()),"(not found)")</f>
        <v>Record created date.</v>
      </c>
      <c r="H296" s="60" t="str">
        <f aca="false">IF(J296="Id", "Primary", IF(LEFT(J296, 9) ="reference", "Foreign", "n/a"))</f>
        <v>n/a</v>
      </c>
      <c r="I296" s="74" t="s">
        <v>110</v>
      </c>
      <c r="J296" s="61" t="s">
        <v>153</v>
      </c>
      <c r="K296" s="60" t="n">
        <v>0</v>
      </c>
      <c r="L296" s="60" t="n">
        <v>0</v>
      </c>
      <c r="M296" s="60" t="n">
        <v>0</v>
      </c>
      <c r="N296" s="60" t="str">
        <f aca="false">_xlfn.CONCAT(J296,"|",K296,"|",L296,"|",M296)</f>
        <v>datetime|0|0|0</v>
      </c>
      <c r="O296" s="0" t="str">
        <f aca="false">IFERROR(VLOOKUP('nCino | Field Mappings'!$A296,'nCino | Object Info'!$A:$H,5,FALSE()),"(not found)")</f>
        <v>rskcsp_ds_facility</v>
      </c>
      <c r="P296" s="0" t="str">
        <f aca="false">D296</f>
        <v>CreatedDate</v>
      </c>
      <c r="Q296" s="51" t="n">
        <f aca="false">IFERROR(VLOOKUP($N296,'nCino | BigQuery Type Lookup'!$A:$F,2,FALSE()),"(not found)")</f>
        <v>14</v>
      </c>
      <c r="R296" s="0" t="str">
        <f aca="false">IFERROR(VLOOKUP('nCino | Field Mappings'!$A296,'nCino | Object Info'!$A:$H,6,FALSE()),"(not found)")</f>
        <v>rskcsp_ds_facility_staging</v>
      </c>
      <c r="S296" s="0" t="str">
        <f aca="false">D296</f>
        <v>CreatedDate</v>
      </c>
      <c r="T296" s="51" t="str">
        <f aca="false">H296</f>
        <v>n/a</v>
      </c>
      <c r="U296" s="51" t="str">
        <f aca="false">IF($T296="Primary", "yes", "no")</f>
        <v>no</v>
      </c>
      <c r="V296" s="60" t="str">
        <f aca="false">IFERROR(VLOOKUP($N296,'nCino | BigQuery Type Lookup'!$A:$F,3,FALSE()),"(not found)")</f>
        <v>DATETIME</v>
      </c>
      <c r="W296" s="51" t="str">
        <f aca="false">IFERROR(VLOOKUP($N296,'nCino | BigQuery Type Lookup'!$A:$F,4,FALSE()),"(not found)")</f>
        <v>n/a</v>
      </c>
      <c r="X296" s="51" t="str">
        <f aca="false">IFERROR(VLOOKUP($N296,'nCino | BigQuery Type Lookup'!$A:$F,5,FALSE()),"(not found)")</f>
        <v>n/a</v>
      </c>
      <c r="Y296" s="51" t="str">
        <f aca="false">IFERROR(VLOOKUP($N296,'nCino | BigQuery Type Lookup'!$A:$F,6,FALSE()),"(not found)")</f>
        <v>n/a</v>
      </c>
      <c r="Z296" s="0" t="str">
        <f aca="false">IFERROR(VLOOKUP('nCino | Field Mappings'!$A296,'nCino | Object Info'!$A:$H,7,FALSE()),"(not found)")</f>
        <v>rskcsp_ds_facility_curated</v>
      </c>
      <c r="AA296" s="0" t="str">
        <f aca="false">D296</f>
        <v>CreatedDate</v>
      </c>
      <c r="AB296" s="51" t="str">
        <f aca="false">H296</f>
        <v>n/a</v>
      </c>
      <c r="AC296" s="51" t="str">
        <f aca="false">I296</f>
        <v>no</v>
      </c>
      <c r="AD296" s="60" t="str">
        <f aca="false">V296</f>
        <v>DATETIME</v>
      </c>
      <c r="AE296" s="51" t="str">
        <f aca="false">W296</f>
        <v>n/a</v>
      </c>
      <c r="AF296" s="51" t="str">
        <f aca="false">X296</f>
        <v>n/a</v>
      </c>
      <c r="AG296" s="51" t="str">
        <f aca="false">Y296</f>
        <v>n/a</v>
      </c>
      <c r="AH296" s="0" t="str">
        <f aca="false">IFERROR(VLOOKUP('nCino | Field Mappings'!$A296,'nCino | Object Info'!$A:$H,8,FALSE()),"(not found)")</f>
        <v>facility</v>
      </c>
      <c r="AI296" s="0" t="str">
        <f aca="false">IF(D296="","",IF(D296="CCS_Step_Frequency__c",SUBSTITUTE(LOWER(D296),"__c",""),_xlfn.IFNA(SUBSTITUTE(SUBSTITUTE(SUBSTITUTE(SUBSTITUTE(D296,"LLC_BI__",""),"CCS_",""),"__c",""),"cm_",""),D296)))</f>
        <v>CreatedDate</v>
      </c>
      <c r="AJ296" s="51" t="str">
        <f aca="false">H296</f>
        <v>n/a</v>
      </c>
      <c r="AK296" s="51" t="str">
        <f aca="false">AC296</f>
        <v>no</v>
      </c>
      <c r="AL296" s="60" t="str">
        <f aca="false">V296</f>
        <v>DATETIME</v>
      </c>
      <c r="AM296" s="51" t="str">
        <f aca="false">W296</f>
        <v>n/a</v>
      </c>
      <c r="AN296" s="51" t="str">
        <f aca="false">X296</f>
        <v>n/a</v>
      </c>
      <c r="AO296" s="51" t="str">
        <f aca="false">Y296</f>
        <v>n/a</v>
      </c>
      <c r="AP296" s="51" t="str">
        <f aca="false">IF(AL296="ARRAY", "CHECK MAX ELEMENTS", "n/a")</f>
        <v>n/a</v>
      </c>
    </row>
    <row r="297" customFormat="false" ht="14.25" hidden="false" customHeight="false" outlineLevel="0" collapsed="false">
      <c r="A297" s="61" t="s">
        <v>49</v>
      </c>
      <c r="B297" s="61" t="s">
        <v>374</v>
      </c>
      <c r="C297" s="61" t="s">
        <v>928</v>
      </c>
      <c r="D297" s="61" t="s">
        <v>929</v>
      </c>
      <c r="E297" s="61" t="s">
        <v>930</v>
      </c>
      <c r="F297" s="60" t="str">
        <f aca="false">IF(OR(ISERROR(VLOOKUP($C297,'DMW | F&amp;L Fields'!$L:$M, 1, FALSE())),IFERROR(INDEX('DMW | F&amp;L Fields'!$C:$C,MATCH($C297,'DMW | F&amp;L Fields'!$L:$L, 0)), "Y") ="Y"),"No", "Yes")</f>
        <v>No</v>
      </c>
      <c r="G297" s="61" t="str">
        <f aca="false">IFERROR(VLOOKUP($C297,'DMW | F&amp;L Fields'!$L:$M, 2, FALSE()),"(not found)")</f>
        <v>(not found)</v>
      </c>
      <c r="H297" s="60" t="str">
        <f aca="false">IF(J297="Id", "Primary", IF(LEFT(J297, 9) ="reference", "Foreign", "n/a"))</f>
        <v>n/a</v>
      </c>
      <c r="I297" s="74" t="s">
        <v>97</v>
      </c>
      <c r="J297" s="61" t="s">
        <v>115</v>
      </c>
      <c r="K297" s="60" t="n">
        <v>1300</v>
      </c>
      <c r="L297" s="60" t="n">
        <v>0</v>
      </c>
      <c r="M297" s="60" t="n">
        <v>0</v>
      </c>
      <c r="N297" s="60" t="str">
        <f aca="false">_xlfn.CONCAT(J297,"|",K297,"|",L297,"|",M297)</f>
        <v>string|1300|0|0</v>
      </c>
      <c r="O297" s="0" t="str">
        <f aca="false">IFERROR(VLOOKUP('nCino | Field Mappings'!$A297,'nCino | Object Info'!$A:$H,5,FALSE()),"(not found)")</f>
        <v>rskcsp_ds_facility</v>
      </c>
      <c r="P297" s="0" t="str">
        <f aca="false">D297</f>
        <v>CSS_Profile__c</v>
      </c>
      <c r="Q297" s="51" t="n">
        <f aca="false">IFERROR(VLOOKUP($N297,'nCino | BigQuery Type Lookup'!$A:$F,2,FALSE()),"(not found)")</f>
        <v>1300</v>
      </c>
    </row>
    <row r="298" customFormat="false" ht="14.25" hidden="false" customHeight="false" outlineLevel="0" collapsed="false">
      <c r="A298" s="61" t="s">
        <v>49</v>
      </c>
      <c r="B298" s="61" t="s">
        <v>374</v>
      </c>
      <c r="C298" s="61" t="s">
        <v>931</v>
      </c>
      <c r="D298" s="61" t="s">
        <v>155</v>
      </c>
      <c r="E298" s="61" t="s">
        <v>156</v>
      </c>
      <c r="F298" s="60" t="str">
        <f aca="false">IF(OR(ISERROR(VLOOKUP($C298,'DMW | F&amp;L Fields'!$L:$M, 1, FALSE())),IFERROR(INDEX('DMW | F&amp;L Fields'!$C:$C,MATCH($C298,'DMW | F&amp;L Fields'!$L:$L, 0)), "Y") ="Y"),"No", "Yes")</f>
        <v>Yes</v>
      </c>
      <c r="G298" s="61" t="str">
        <f aca="false">IFERROR(VLOOKUP($C298,'DMW | F&amp;L Fields'!$L:$M, 2, FALSE()),"(not found)")</f>
        <v>This is a picklist field that allows the user to select the applicable currency (e.g. GBP, EU, etc.)</v>
      </c>
      <c r="H298" s="60" t="str">
        <f aca="false">IF(J298="Id", "Primary", IF(LEFT(J298, 9) ="reference", "Foreign", "n/a"))</f>
        <v>n/a</v>
      </c>
      <c r="I298" s="74" t="s">
        <v>97</v>
      </c>
      <c r="J298" s="61" t="s">
        <v>119</v>
      </c>
      <c r="K298" s="60" t="n">
        <v>3</v>
      </c>
      <c r="L298" s="60" t="n">
        <v>0</v>
      </c>
      <c r="M298" s="60" t="n">
        <v>0</v>
      </c>
      <c r="N298" s="60" t="str">
        <f aca="false">_xlfn.CONCAT(J298,"|",K298,"|",L298,"|",M298)</f>
        <v>picklist|3|0|0</v>
      </c>
      <c r="O298" s="0" t="str">
        <f aca="false">IFERROR(VLOOKUP('nCino | Field Mappings'!$A298,'nCino | Object Info'!$A:$H,5,FALSE()),"(not found)")</f>
        <v>rskcsp_ds_facility</v>
      </c>
      <c r="P298" s="0" t="str">
        <f aca="false">D298</f>
        <v>CurrencyIsoCode</v>
      </c>
      <c r="Q298" s="51" t="n">
        <f aca="false">IFERROR(VLOOKUP($N298,'nCino | BigQuery Type Lookup'!$A:$F,2,FALSE()),"(not found)")</f>
        <v>3</v>
      </c>
      <c r="R298" s="0" t="str">
        <f aca="false">IFERROR(VLOOKUP('nCino | Field Mappings'!$A298,'nCino | Object Info'!$A:$H,6,FALSE()),"(not found)")</f>
        <v>rskcsp_ds_facility_staging</v>
      </c>
      <c r="S298" s="0" t="str">
        <f aca="false">D298</f>
        <v>CurrencyIsoCode</v>
      </c>
      <c r="T298" s="51" t="str">
        <f aca="false">H298</f>
        <v>n/a</v>
      </c>
      <c r="U298" s="51" t="str">
        <f aca="false">IF($T298="Primary", "yes", "no")</f>
        <v>no</v>
      </c>
      <c r="V298" s="60" t="str">
        <f aca="false">IFERROR(VLOOKUP($N298,'nCino | BigQuery Type Lookup'!$A:$F,3,FALSE()),"(not found)")</f>
        <v>STRING</v>
      </c>
      <c r="W298" s="51" t="n">
        <f aca="false">IFERROR(VLOOKUP($N298,'nCino | BigQuery Type Lookup'!$A:$F,4,FALSE()),"(not found)")</f>
        <v>3</v>
      </c>
      <c r="X298" s="51" t="str">
        <f aca="false">IFERROR(VLOOKUP($N298,'nCino | BigQuery Type Lookup'!$A:$F,5,FALSE()),"(not found)")</f>
        <v>n/a</v>
      </c>
      <c r="Y298" s="51" t="str">
        <f aca="false">IFERROR(VLOOKUP($N298,'nCino | BigQuery Type Lookup'!$A:$F,6,FALSE()),"(not found)")</f>
        <v>n/a</v>
      </c>
      <c r="Z298" s="0" t="str">
        <f aca="false">IFERROR(VLOOKUP('nCino | Field Mappings'!$A298,'nCino | Object Info'!$A:$H,7,FALSE()),"(not found)")</f>
        <v>rskcsp_ds_facility_curated</v>
      </c>
      <c r="AA298" s="0" t="str">
        <f aca="false">D298</f>
        <v>CurrencyIsoCode</v>
      </c>
      <c r="AB298" s="51" t="str">
        <f aca="false">H298</f>
        <v>n/a</v>
      </c>
      <c r="AC298" s="51" t="str">
        <f aca="false">I298</f>
        <v>yes</v>
      </c>
      <c r="AD298" s="60" t="str">
        <f aca="false">V298</f>
        <v>STRING</v>
      </c>
      <c r="AE298" s="51" t="n">
        <f aca="false">W298</f>
        <v>3</v>
      </c>
      <c r="AF298" s="51" t="str">
        <f aca="false">X298</f>
        <v>n/a</v>
      </c>
      <c r="AG298" s="51" t="str">
        <f aca="false">Y298</f>
        <v>n/a</v>
      </c>
      <c r="AH298" s="0" t="str">
        <f aca="false">IFERROR(VLOOKUP('nCino | Field Mappings'!$A298,'nCino | Object Info'!$A:$H,8,FALSE()),"(not found)")</f>
        <v>facility</v>
      </c>
      <c r="AI298" s="0" t="str">
        <f aca="false">IF(D298="","",IF(D298="CCS_Step_Frequency__c",SUBSTITUTE(LOWER(D298),"__c",""),_xlfn.IFNA(SUBSTITUTE(SUBSTITUTE(SUBSTITUTE(SUBSTITUTE(D298,"LLC_BI__",""),"CCS_",""),"__c",""),"cm_",""),D298)))</f>
        <v>CurrencyIsoCode</v>
      </c>
      <c r="AJ298" s="51" t="str">
        <f aca="false">H298</f>
        <v>n/a</v>
      </c>
      <c r="AK298" s="51" t="str">
        <f aca="false">AC298</f>
        <v>yes</v>
      </c>
      <c r="AL298" s="60" t="str">
        <f aca="false">V298</f>
        <v>STRING</v>
      </c>
      <c r="AM298" s="51" t="n">
        <f aca="false">W298</f>
        <v>3</v>
      </c>
      <c r="AN298" s="51" t="str">
        <f aca="false">X298</f>
        <v>n/a</v>
      </c>
      <c r="AO298" s="51" t="str">
        <f aca="false">Y298</f>
        <v>n/a</v>
      </c>
      <c r="AP298" s="51" t="str">
        <f aca="false">IF(AL298="ARRAY", "CHECK MAX ELEMENTS", "n/a")</f>
        <v>n/a</v>
      </c>
    </row>
    <row r="299" customFormat="false" ht="14.25" hidden="false" customHeight="false" outlineLevel="0" collapsed="false">
      <c r="A299" s="61" t="s">
        <v>49</v>
      </c>
      <c r="B299" s="61" t="s">
        <v>374</v>
      </c>
      <c r="C299" s="61" t="s">
        <v>932</v>
      </c>
      <c r="D299" s="61" t="s">
        <v>933</v>
      </c>
      <c r="E299" s="61" t="s">
        <v>934</v>
      </c>
      <c r="F299" s="60" t="str">
        <f aca="false">IF(OR(ISERROR(VLOOKUP($C299,'DMW | F&amp;L Fields'!$L:$M, 1, FALSE())),IFERROR(INDEX('DMW | F&amp;L Fields'!$C:$C,MATCH($C299,'DMW | F&amp;L Fields'!$L:$L, 0)), "Y") ="Y"),"No", "Yes")</f>
        <v>No</v>
      </c>
      <c r="G299" s="61" t="str">
        <f aca="false">IFERROR(VLOOKUP($C299,'DMW | F&amp;L Fields'!$L:$M, 2, FALSE()),"(not found)")</f>
        <v>(not found)</v>
      </c>
      <c r="H299" s="60" t="str">
        <f aca="false">IF(J299="Id", "Primary", IF(LEFT(J299, 9) ="reference", "Foreign", "n/a"))</f>
        <v>n/a</v>
      </c>
      <c r="I299" s="74" t="s">
        <v>97</v>
      </c>
      <c r="J299" s="61" t="s">
        <v>115</v>
      </c>
      <c r="K299" s="60" t="n">
        <v>1300</v>
      </c>
      <c r="L299" s="60" t="n">
        <v>0</v>
      </c>
      <c r="M299" s="60" t="n">
        <v>0</v>
      </c>
      <c r="N299" s="60" t="str">
        <f aca="false">_xlfn.CONCAT(J299,"|",K299,"|",L299,"|",M299)</f>
        <v>string|1300|0|0</v>
      </c>
      <c r="O299" s="0" t="str">
        <f aca="false">IFERROR(VLOOKUP('nCino | Field Mappings'!$A299,'nCino | Object Info'!$A:$H,5,FALSE()),"(not found)")</f>
        <v>rskcsp_ds_facility</v>
      </c>
      <c r="P299" s="0" t="str">
        <f aca="false">D299</f>
        <v>Full_Product_Name__c</v>
      </c>
      <c r="Q299" s="51" t="n">
        <f aca="false">IFERROR(VLOOKUP($N299,'nCino | BigQuery Type Lookup'!$A:$F,2,FALSE()),"(not found)")</f>
        <v>1300</v>
      </c>
    </row>
    <row r="300" customFormat="false" ht="14.25" hidden="false" customHeight="false" outlineLevel="0" collapsed="false">
      <c r="A300" s="61" t="s">
        <v>49</v>
      </c>
      <c r="B300" s="61" t="s">
        <v>374</v>
      </c>
      <c r="C300" s="61" t="s">
        <v>935</v>
      </c>
      <c r="D300" s="61" t="s">
        <v>936</v>
      </c>
      <c r="E300" s="61" t="s">
        <v>937</v>
      </c>
      <c r="F300" s="60" t="str">
        <f aca="false">IF(OR(ISERROR(VLOOKUP($C300,'DMW | F&amp;L Fields'!$L:$M, 1, FALSE())),IFERROR(INDEX('DMW | F&amp;L Fields'!$C:$C,MATCH($C300,'DMW | F&amp;L Fields'!$L:$L, 0)), "Y") ="Y"),"No", "Yes")</f>
        <v>No</v>
      </c>
      <c r="G300" s="61" t="str">
        <f aca="false">IFERROR(VLOOKUP($C300,'DMW | F&amp;L Fields'!$L:$M, 2, FALSE()),"(not found)")</f>
        <v>(not found)</v>
      </c>
      <c r="H300" s="60" t="str">
        <f aca="false">IF(J300="Id", "Primary", IF(LEFT(J300, 9) ="reference", "Foreign", "n/a"))</f>
        <v>n/a</v>
      </c>
      <c r="I300" s="74" t="s">
        <v>97</v>
      </c>
      <c r="J300" s="61" t="s">
        <v>102</v>
      </c>
      <c r="K300" s="60" t="n">
        <v>0</v>
      </c>
      <c r="L300" s="60" t="n">
        <v>0</v>
      </c>
      <c r="M300" s="60" t="n">
        <v>0</v>
      </c>
      <c r="N300" s="60" t="str">
        <f aca="false">_xlfn.CONCAT(J300,"|",K300,"|",L300,"|",M300)</f>
        <v>date|0|0|0</v>
      </c>
      <c r="O300" s="0" t="str">
        <f aca="false">IFERROR(VLOOKUP('nCino | Field Mappings'!$A300,'nCino | Object Info'!$A:$H,5,FALSE()),"(not found)")</f>
        <v>rskcsp_ds_facility</v>
      </c>
      <c r="P300" s="0" t="str">
        <f aca="false">D300</f>
        <v>Funding_Date__c</v>
      </c>
      <c r="Q300" s="51" t="n">
        <f aca="false">IFERROR(VLOOKUP($N300,'nCino | BigQuery Type Lookup'!$A:$F,2,FALSE()),"(not found)")</f>
        <v>8</v>
      </c>
    </row>
    <row r="301" customFormat="false" ht="14.25" hidden="false" customHeight="false" outlineLevel="0" collapsed="false">
      <c r="A301" s="61" t="s">
        <v>49</v>
      </c>
      <c r="B301" s="61" t="s">
        <v>374</v>
      </c>
      <c r="C301" s="61" t="s">
        <v>938</v>
      </c>
      <c r="D301" s="61" t="s">
        <v>939</v>
      </c>
      <c r="E301" s="61" t="s">
        <v>940</v>
      </c>
      <c r="F301" s="60" t="str">
        <f aca="false">IF(OR(ISERROR(VLOOKUP($C301,'DMW | F&amp;L Fields'!$L:$M, 1, FALSE())),IFERROR(INDEX('DMW | F&amp;L Fields'!$C:$C,MATCH($C301,'DMW | F&amp;L Fields'!$L:$L, 0)), "Y") ="Y"),"No", "Yes")</f>
        <v>No</v>
      </c>
      <c r="G301" s="61" t="str">
        <f aca="false">IFERROR(VLOOKUP($C301,'DMW | F&amp;L Fields'!$L:$M, 2, FALSE()),"(not found)")</f>
        <v>(not found)</v>
      </c>
      <c r="H301" s="60" t="str">
        <f aca="false">IF(J301="Id", "Primary", IF(LEFT(J301, 9) ="reference", "Foreign", "n/a"))</f>
        <v>n/a</v>
      </c>
      <c r="I301" s="74" t="s">
        <v>110</v>
      </c>
      <c r="J301" s="61" t="s">
        <v>164</v>
      </c>
      <c r="K301" s="60" t="n">
        <v>0</v>
      </c>
      <c r="L301" s="60" t="n">
        <v>0</v>
      </c>
      <c r="M301" s="60" t="n">
        <v>0</v>
      </c>
      <c r="N301" s="60" t="str">
        <f aca="false">_xlfn.CONCAT(J301,"|",K301,"|",L301,"|",M301)</f>
        <v>boolean|0|0|0</v>
      </c>
      <c r="O301" s="0" t="str">
        <f aca="false">IFERROR(VLOOKUP('nCino | Field Mappings'!$A301,'nCino | Object Info'!$A:$H,5,FALSE()),"(not found)")</f>
        <v>rskcsp_ds_facility</v>
      </c>
      <c r="P301" s="0" t="str">
        <f aca="false">D301</f>
        <v>HVCRE_Reportable__c</v>
      </c>
      <c r="Q301" s="51" t="n">
        <f aca="false">IFERROR(VLOOKUP($N301,'nCino | BigQuery Type Lookup'!$A:$F,2,FALSE()),"(not found)")</f>
        <v>1</v>
      </c>
    </row>
    <row r="302" customFormat="false" ht="14.25" hidden="false" customHeight="false" outlineLevel="0" collapsed="false">
      <c r="A302" s="61" t="s">
        <v>49</v>
      </c>
      <c r="B302" s="61" t="s">
        <v>374</v>
      </c>
      <c r="C302" s="61" t="s">
        <v>941</v>
      </c>
      <c r="D302" s="61" t="s">
        <v>158</v>
      </c>
      <c r="E302" s="61" t="s">
        <v>159</v>
      </c>
      <c r="F302" s="60" t="str">
        <f aca="false">IF(OR(ISERROR(VLOOKUP($C302,'DMW | F&amp;L Fields'!$L:$M, 1, FALSE())),IFERROR(INDEX('DMW | F&amp;L Fields'!$C:$C,MATCH($C302,'DMW | F&amp;L Fields'!$L:$L, 0)), "Y") ="Y"),"No", "Yes")</f>
        <v>Yes</v>
      </c>
      <c r="G302" s="61" t="str">
        <f aca="false">IFERROR(VLOOKUP($C302,'DMW | F&amp;L Fields'!$L:$M, 2, FALSE()),"(not found)")</f>
        <v>Id</v>
      </c>
      <c r="H302" s="60" t="str">
        <f aca="false">IF(J302="Id", "Primary", IF(LEFT(J302, 9) ="reference", "Foreign", "n/a"))</f>
        <v>Primary</v>
      </c>
      <c r="I302" s="74" t="s">
        <v>110</v>
      </c>
      <c r="J302" s="61" t="s">
        <v>160</v>
      </c>
      <c r="K302" s="60" t="n">
        <v>18</v>
      </c>
      <c r="L302" s="60" t="n">
        <v>0</v>
      </c>
      <c r="M302" s="60" t="n">
        <v>0</v>
      </c>
      <c r="N302" s="60" t="str">
        <f aca="false">_xlfn.CONCAT(J302,"|",K302,"|",L302,"|",M302)</f>
        <v>id|18|0|0</v>
      </c>
      <c r="O302" s="0" t="str">
        <f aca="false">IFERROR(VLOOKUP('nCino | Field Mappings'!$A302,'nCino | Object Info'!$A:$H,5,FALSE()),"(not found)")</f>
        <v>rskcsp_ds_facility</v>
      </c>
      <c r="P302" s="0" t="str">
        <f aca="false">D302</f>
        <v>Id</v>
      </c>
      <c r="Q302" s="51" t="n">
        <f aca="false">IFERROR(VLOOKUP($N302,'nCino | BigQuery Type Lookup'!$A:$F,2,FALSE()),"(not found)")</f>
        <v>18</v>
      </c>
      <c r="R302" s="0" t="str">
        <f aca="false">IFERROR(VLOOKUP('nCino | Field Mappings'!$A302,'nCino | Object Info'!$A:$H,6,FALSE()),"(not found)")</f>
        <v>rskcsp_ds_facility_staging</v>
      </c>
      <c r="S302" s="0" t="str">
        <f aca="false">D302</f>
        <v>Id</v>
      </c>
      <c r="T302" s="51" t="str">
        <f aca="false">H302</f>
        <v>Primary</v>
      </c>
      <c r="U302" s="51" t="str">
        <f aca="false">IF($T302="Primary", "yes", "no")</f>
        <v>yes</v>
      </c>
      <c r="V302" s="60" t="str">
        <f aca="false">IFERROR(VLOOKUP($N302,'nCino | BigQuery Type Lookup'!$A:$F,3,FALSE()),"(not found)")</f>
        <v>STRING</v>
      </c>
      <c r="W302" s="51" t="n">
        <f aca="false">IFERROR(VLOOKUP($N302,'nCino | BigQuery Type Lookup'!$A:$F,4,FALSE()),"(not found)")</f>
        <v>18</v>
      </c>
      <c r="X302" s="51" t="str">
        <f aca="false">IFERROR(VLOOKUP($N302,'nCino | BigQuery Type Lookup'!$A:$F,5,FALSE()),"(not found)")</f>
        <v>n/a</v>
      </c>
      <c r="Y302" s="51" t="str">
        <f aca="false">IFERROR(VLOOKUP($N302,'nCino | BigQuery Type Lookup'!$A:$F,6,FALSE()),"(not found)")</f>
        <v>n/a</v>
      </c>
      <c r="Z302" s="0" t="str">
        <f aca="false">IFERROR(VLOOKUP('nCino | Field Mappings'!$A302,'nCino | Object Info'!$A:$H,7,FALSE()),"(not found)")</f>
        <v>rskcsp_ds_facility_curated</v>
      </c>
      <c r="AA302" s="0" t="str">
        <f aca="false">D302</f>
        <v>Id</v>
      </c>
      <c r="AB302" s="51" t="str">
        <f aca="false">H302</f>
        <v>Primary</v>
      </c>
      <c r="AC302" s="51" t="str">
        <f aca="false">I302</f>
        <v>no</v>
      </c>
      <c r="AD302" s="60" t="str">
        <f aca="false">V302</f>
        <v>STRING</v>
      </c>
      <c r="AE302" s="51" t="n">
        <f aca="false">W302</f>
        <v>18</v>
      </c>
      <c r="AF302" s="51" t="str">
        <f aca="false">X302</f>
        <v>n/a</v>
      </c>
      <c r="AG302" s="51" t="str">
        <f aca="false">Y302</f>
        <v>n/a</v>
      </c>
      <c r="AH302" s="0" t="str">
        <f aca="false">IFERROR(VLOOKUP('nCino | Field Mappings'!$A302,'nCino | Object Info'!$A:$H,8,FALSE()),"(not found)")</f>
        <v>facility</v>
      </c>
      <c r="AI302" s="0" t="str">
        <f aca="false">IF(D302="","",IF(D302="CCS_Step_Frequency__c",SUBSTITUTE(LOWER(D302),"__c",""),_xlfn.IFNA(SUBSTITUTE(SUBSTITUTE(SUBSTITUTE(SUBSTITUTE(D302,"LLC_BI__",""),"CCS_",""),"__c",""),"cm_",""),D302)))</f>
        <v>Id</v>
      </c>
      <c r="AJ302" s="51" t="str">
        <f aca="false">H302</f>
        <v>Primary</v>
      </c>
      <c r="AK302" s="51" t="str">
        <f aca="false">AC302</f>
        <v>no</v>
      </c>
      <c r="AL302" s="60" t="str">
        <f aca="false">V302</f>
        <v>STRING</v>
      </c>
      <c r="AM302" s="51" t="n">
        <f aca="false">W302</f>
        <v>18</v>
      </c>
      <c r="AN302" s="51" t="str">
        <f aca="false">X302</f>
        <v>n/a</v>
      </c>
      <c r="AO302" s="51" t="str">
        <f aca="false">Y302</f>
        <v>n/a</v>
      </c>
      <c r="AP302" s="51" t="str">
        <f aca="false">IF(AL302="ARRAY", "CHECK MAX ELEMENTS", "n/a")</f>
        <v>n/a</v>
      </c>
    </row>
    <row r="303" customFormat="false" ht="14.25" hidden="false" customHeight="false" outlineLevel="0" collapsed="false">
      <c r="A303" s="61" t="s">
        <v>49</v>
      </c>
      <c r="B303" s="61" t="s">
        <v>374</v>
      </c>
      <c r="C303" s="61" t="s">
        <v>942</v>
      </c>
      <c r="D303" s="61" t="s">
        <v>232</v>
      </c>
      <c r="E303" s="61" t="s">
        <v>233</v>
      </c>
      <c r="F303" s="60" t="str">
        <f aca="false">IF(OR(ISERROR(VLOOKUP($C303,'DMW | F&amp;L Fields'!$L:$M, 1, FALSE())),IFERROR(INDEX('DMW | F&amp;L Fields'!$C:$C,MATCH($C303,'DMW | F&amp;L Fields'!$L:$L, 0)), "Y") ="Y"),"No", "Yes")</f>
        <v>No</v>
      </c>
      <c r="G303" s="61" t="str">
        <f aca="false">IFERROR(VLOOKUP($C303,'DMW | F&amp;L Fields'!$L:$M, 2, FALSE()),"(not found)")</f>
        <v>(not found)</v>
      </c>
      <c r="H303" s="60" t="str">
        <f aca="false">IF(J303="Id", "Primary", IF(LEFT(J303, 9) ="reference", "Foreign", "n/a"))</f>
        <v>n/a</v>
      </c>
      <c r="I303" s="74" t="s">
        <v>97</v>
      </c>
      <c r="J303" s="61" t="s">
        <v>115</v>
      </c>
      <c r="K303" s="60" t="n">
        <v>255</v>
      </c>
      <c r="L303" s="60" t="n">
        <v>0</v>
      </c>
      <c r="M303" s="60" t="n">
        <v>0</v>
      </c>
      <c r="N303" s="60" t="str">
        <f aca="false">_xlfn.CONCAT(J303,"|",K303,"|",L303,"|",M303)</f>
        <v>string|255|0|0</v>
      </c>
      <c r="O303" s="0" t="str">
        <f aca="false">IFERROR(VLOOKUP('nCino | Field Mappings'!$A303,'nCino | Object Info'!$A:$H,5,FALSE()),"(not found)")</f>
        <v>rskcsp_ds_facility</v>
      </c>
      <c r="P303" s="0" t="str">
        <f aca="false">D303</f>
        <v>Integration_Source__c</v>
      </c>
      <c r="Q303" s="51" t="n">
        <f aca="false">IFERROR(VLOOKUP($N303,'nCino | BigQuery Type Lookup'!$A:$F,2,FALSE()),"(not found)")</f>
        <v>255</v>
      </c>
    </row>
    <row r="304" customFormat="false" ht="14.25" hidden="false" customHeight="false" outlineLevel="0" collapsed="false">
      <c r="A304" s="61" t="s">
        <v>49</v>
      </c>
      <c r="B304" s="61" t="s">
        <v>374</v>
      </c>
      <c r="C304" s="61" t="s">
        <v>943</v>
      </c>
      <c r="D304" s="61" t="s">
        <v>944</v>
      </c>
      <c r="E304" s="61" t="s">
        <v>945</v>
      </c>
      <c r="F304" s="60" t="str">
        <f aca="false">IF(OR(ISERROR(VLOOKUP($C304,'DMW | F&amp;L Fields'!$L:$M, 1, FALSE())),IFERROR(INDEX('DMW | F&amp;L Fields'!$C:$C,MATCH($C304,'DMW | F&amp;L Fields'!$L:$L, 0)), "Y") ="Y"),"No", "Yes")</f>
        <v>No</v>
      </c>
      <c r="G304" s="61" t="str">
        <f aca="false">IFERROR(VLOOKUP($C304,'DMW | F&amp;L Fields'!$L:$M, 2, FALSE()),"(not found)")</f>
        <v>(not found)</v>
      </c>
      <c r="H304" s="60" t="str">
        <f aca="false">IF(J304="Id", "Primary", IF(LEFT(J304, 9) ="reference", "Foreign", "n/a"))</f>
        <v>n/a</v>
      </c>
      <c r="I304" s="74" t="s">
        <v>97</v>
      </c>
      <c r="J304" s="61" t="s">
        <v>119</v>
      </c>
      <c r="K304" s="60" t="n">
        <v>255</v>
      </c>
      <c r="L304" s="60" t="n">
        <v>0</v>
      </c>
      <c r="M304" s="60" t="n">
        <v>0</v>
      </c>
      <c r="N304" s="60" t="str">
        <f aca="false">_xlfn.CONCAT(J304,"|",K304,"|",L304,"|",M304)</f>
        <v>picklist|255|0|0</v>
      </c>
      <c r="O304" s="0" t="str">
        <f aca="false">IFERROR(VLOOKUP('nCino | Field Mappings'!$A304,'nCino | Object Info'!$A:$H,5,FALSE()),"(not found)")</f>
        <v>rskcsp_ds_facility</v>
      </c>
      <c r="P304" s="0" t="str">
        <f aca="false">D304</f>
        <v>Is_this_a_Test__c</v>
      </c>
      <c r="Q304" s="51" t="n">
        <f aca="false">IFERROR(VLOOKUP($N304,'nCino | BigQuery Type Lookup'!$A:$F,2,FALSE()),"(not found)")</f>
        <v>255</v>
      </c>
    </row>
    <row r="305" customFormat="false" ht="14.25" hidden="false" customHeight="false" outlineLevel="0" collapsed="false">
      <c r="A305" s="61" t="s">
        <v>49</v>
      </c>
      <c r="B305" s="61" t="s">
        <v>374</v>
      </c>
      <c r="C305" s="61" t="s">
        <v>946</v>
      </c>
      <c r="D305" s="61" t="s">
        <v>162</v>
      </c>
      <c r="E305" s="61" t="s">
        <v>163</v>
      </c>
      <c r="F305" s="60" t="str">
        <f aca="false">IF(OR(ISERROR(VLOOKUP($C305,'DMW | F&amp;L Fields'!$L:$M, 1, FALSE())),IFERROR(INDEX('DMW | F&amp;L Fields'!$C:$C,MATCH($C305,'DMW | F&amp;L Fields'!$L:$L, 0)), "Y") ="Y"),"No", "Yes")</f>
        <v>No</v>
      </c>
      <c r="G305" s="61" t="str">
        <f aca="false">IFERROR(VLOOKUP($C305,'DMW | F&amp;L Fields'!$L:$M, 2, FALSE()),"(not found)")</f>
        <v>(not found)</v>
      </c>
      <c r="H305" s="60" t="str">
        <f aca="false">IF(J305="Id", "Primary", IF(LEFT(J305, 9) ="reference", "Foreign", "n/a"))</f>
        <v>n/a</v>
      </c>
      <c r="I305" s="74" t="s">
        <v>110</v>
      </c>
      <c r="J305" s="61" t="s">
        <v>164</v>
      </c>
      <c r="K305" s="60" t="n">
        <v>0</v>
      </c>
      <c r="L305" s="60" t="n">
        <v>0</v>
      </c>
      <c r="M305" s="60" t="n">
        <v>0</v>
      </c>
      <c r="N305" s="60" t="str">
        <f aca="false">_xlfn.CONCAT(J305,"|",K305,"|",L305,"|",M305)</f>
        <v>boolean|0|0|0</v>
      </c>
      <c r="O305" s="0" t="str">
        <f aca="false">IFERROR(VLOOKUP('nCino | Field Mappings'!$A305,'nCino | Object Info'!$A:$H,5,FALSE()),"(not found)")</f>
        <v>rskcsp_ds_facility</v>
      </c>
      <c r="P305" s="0" t="str">
        <f aca="false">D305</f>
        <v>IsDeleted</v>
      </c>
      <c r="Q305" s="51" t="n">
        <f aca="false">IFERROR(VLOOKUP($N305,'nCino | BigQuery Type Lookup'!$A:$F,2,FALSE()),"(not found)")</f>
        <v>1</v>
      </c>
    </row>
    <row r="306" customFormat="false" ht="14.25" hidden="false" customHeight="false" outlineLevel="0" collapsed="false">
      <c r="A306" s="61" t="s">
        <v>49</v>
      </c>
      <c r="B306" s="61" t="s">
        <v>374</v>
      </c>
      <c r="C306" s="61" t="s">
        <v>947</v>
      </c>
      <c r="D306" s="61" t="s">
        <v>948</v>
      </c>
      <c r="E306" s="61" t="s">
        <v>635</v>
      </c>
      <c r="F306" s="60" t="str">
        <f aca="false">IF(OR(ISERROR(VLOOKUP($C306,'DMW | F&amp;L Fields'!$L:$M, 1, FALSE())),IFERROR(INDEX('DMW | F&amp;L Fields'!$C:$C,MATCH($C306,'DMW | F&amp;L Fields'!$L:$L, 0)), "Y") ="Y"),"No", "Yes")</f>
        <v>No</v>
      </c>
      <c r="G306" s="61" t="str">
        <f aca="false">IFERROR(VLOOKUP($C306,'DMW | F&amp;L Fields'!$L:$M, 2, FALSE()),"(not found)")</f>
        <v>(not found)</v>
      </c>
      <c r="H306" s="60" t="str">
        <f aca="false">IF(J306="Id", "Primary", IF(LEFT(J306, 9) ="reference", "Foreign", "n/a"))</f>
        <v>n/a</v>
      </c>
      <c r="I306" s="74" t="s">
        <v>97</v>
      </c>
      <c r="J306" s="61" t="s">
        <v>119</v>
      </c>
      <c r="K306" s="60" t="n">
        <v>255</v>
      </c>
      <c r="L306" s="60" t="n">
        <v>0</v>
      </c>
      <c r="M306" s="60" t="n">
        <v>0</v>
      </c>
      <c r="N306" s="60" t="str">
        <f aca="false">_xlfn.CONCAT(J306,"|",K306,"|",L306,"|",M306)</f>
        <v>picklist|255|0|0</v>
      </c>
      <c r="O306" s="0" t="str">
        <f aca="false">IFERROR(VLOOKUP('nCino | Field Mappings'!$A306,'nCino | Object Info'!$A:$H,5,FALSE()),"(not found)")</f>
        <v>rskcsp_ds_facility</v>
      </c>
      <c r="P306" s="0" t="str">
        <f aca="false">D306</f>
        <v>Journey__c</v>
      </c>
      <c r="Q306" s="51" t="n">
        <f aca="false">IFERROR(VLOOKUP($N306,'nCino | BigQuery Type Lookup'!$A:$F,2,FALSE()),"(not found)")</f>
        <v>255</v>
      </c>
    </row>
    <row r="307" customFormat="false" ht="14.25" hidden="false" customHeight="false" outlineLevel="0" collapsed="false">
      <c r="A307" s="61" t="s">
        <v>49</v>
      </c>
      <c r="B307" s="61" t="s">
        <v>374</v>
      </c>
      <c r="C307" s="61" t="s">
        <v>949</v>
      </c>
      <c r="D307" s="61" t="s">
        <v>166</v>
      </c>
      <c r="E307" s="61" t="s">
        <v>167</v>
      </c>
      <c r="F307" s="60" t="str">
        <f aca="false">IF(OR(ISERROR(VLOOKUP($C307,'DMW | F&amp;L Fields'!$L:$M, 1, FALSE())),IFERROR(INDEX('DMW | F&amp;L Fields'!$C:$C,MATCH($C307,'DMW | F&amp;L Fields'!$L:$L, 0)), "Y") ="Y"),"No", "Yes")</f>
        <v>No</v>
      </c>
      <c r="G307" s="61" t="str">
        <f aca="false">IFERROR(VLOOKUP($C307,'DMW | F&amp;L Fields'!$L:$M, 2, FALSE()),"(not found)")</f>
        <v>(not found)</v>
      </c>
      <c r="H307" s="60" t="str">
        <f aca="false">IF(J307="Id", "Primary", IF(LEFT(J307, 9) ="reference", "Foreign", "n/a"))</f>
        <v>n/a</v>
      </c>
      <c r="I307" s="74" t="s">
        <v>97</v>
      </c>
      <c r="J307" s="61" t="s">
        <v>102</v>
      </c>
      <c r="K307" s="60" t="n">
        <v>0</v>
      </c>
      <c r="L307" s="60" t="n">
        <v>0</v>
      </c>
      <c r="M307" s="60" t="n">
        <v>0</v>
      </c>
      <c r="N307" s="60" t="str">
        <f aca="false">_xlfn.CONCAT(J307,"|",K307,"|",L307,"|",M307)</f>
        <v>date|0|0|0</v>
      </c>
      <c r="O307" s="0" t="str">
        <f aca="false">IFERROR(VLOOKUP('nCino | Field Mappings'!$A307,'nCino | Object Info'!$A:$H,5,FALSE()),"(not found)")</f>
        <v>rskcsp_ds_facility</v>
      </c>
      <c r="P307" s="0" t="str">
        <f aca="false">D307</f>
        <v>LastActivityDate</v>
      </c>
      <c r="Q307" s="51" t="n">
        <f aca="false">IFERROR(VLOOKUP($N307,'nCino | BigQuery Type Lookup'!$A:$F,2,FALSE()),"(not found)")</f>
        <v>8</v>
      </c>
    </row>
    <row r="308" customFormat="false" ht="14.25" hidden="false" customHeight="false" outlineLevel="0" collapsed="false">
      <c r="A308" s="61" t="s">
        <v>49</v>
      </c>
      <c r="B308" s="61" t="s">
        <v>374</v>
      </c>
      <c r="C308" s="61" t="s">
        <v>950</v>
      </c>
      <c r="D308" s="61" t="s">
        <v>169</v>
      </c>
      <c r="E308" s="61" t="s">
        <v>170</v>
      </c>
      <c r="F308" s="60" t="str">
        <f aca="false">IF(OR(ISERROR(VLOOKUP($C308,'DMW | F&amp;L Fields'!$L:$M, 1, FALSE())),IFERROR(INDEX('DMW | F&amp;L Fields'!$C:$C,MATCH($C308,'DMW | F&amp;L Fields'!$L:$L, 0)), "Y") ="Y"),"No", "Yes")</f>
        <v>Yes</v>
      </c>
      <c r="G308" s="61" t="str">
        <f aca="false">IFERROR(VLOOKUP($C308,'DMW | F&amp;L Fields'!$L:$M, 2, FALSE()),"(not found)")</f>
        <v>Last modified by user.</v>
      </c>
      <c r="H308" s="60" t="str">
        <f aca="false">IF(J308="Id", "Primary", IF(LEFT(J308, 9) ="reference", "Foreign", "n/a"))</f>
        <v>Foreign</v>
      </c>
      <c r="I308" s="74" t="s">
        <v>110</v>
      </c>
      <c r="J308" s="61" t="s">
        <v>149</v>
      </c>
      <c r="K308" s="60" t="n">
        <v>18</v>
      </c>
      <c r="L308" s="60" t="n">
        <v>0</v>
      </c>
      <c r="M308" s="60" t="n">
        <v>0</v>
      </c>
      <c r="N308" s="60" t="str">
        <f aca="false">_xlfn.CONCAT(J308,"|",K308,"|",L308,"|",M308)</f>
        <v>reference(User)|18|0|0</v>
      </c>
      <c r="O308" s="0" t="str">
        <f aca="false">IFERROR(VLOOKUP('nCino | Field Mappings'!$A308,'nCino | Object Info'!$A:$H,5,FALSE()),"(not found)")</f>
        <v>rskcsp_ds_facility</v>
      </c>
      <c r="P308" s="0" t="str">
        <f aca="false">D308</f>
        <v>LastModifiedById</v>
      </c>
      <c r="Q308" s="51" t="n">
        <f aca="false">IFERROR(VLOOKUP($N308,'nCino | BigQuery Type Lookup'!$A:$F,2,FALSE()),"(not found)")</f>
        <v>18</v>
      </c>
      <c r="R308" s="0" t="str">
        <f aca="false">IFERROR(VLOOKUP('nCino | Field Mappings'!$A308,'nCino | Object Info'!$A:$H,6,FALSE()),"(not found)")</f>
        <v>rskcsp_ds_facility_staging</v>
      </c>
      <c r="S308" s="0" t="str">
        <f aca="false">D308</f>
        <v>LastModifiedById</v>
      </c>
      <c r="T308" s="51" t="str">
        <f aca="false">H308</f>
        <v>Foreign</v>
      </c>
      <c r="U308" s="51" t="str">
        <f aca="false">IF($T308="Primary", "yes", "no")</f>
        <v>no</v>
      </c>
      <c r="V308" s="60" t="str">
        <f aca="false">IFERROR(VLOOKUP($N308,'nCino | BigQuery Type Lookup'!$A:$F,3,FALSE()),"(not found)")</f>
        <v>STRING</v>
      </c>
      <c r="W308" s="51" t="n">
        <f aca="false">IFERROR(VLOOKUP($N308,'nCino | BigQuery Type Lookup'!$A:$F,4,FALSE()),"(not found)")</f>
        <v>18</v>
      </c>
      <c r="X308" s="51" t="str">
        <f aca="false">IFERROR(VLOOKUP($N308,'nCino | BigQuery Type Lookup'!$A:$F,5,FALSE()),"(not found)")</f>
        <v>n/a</v>
      </c>
      <c r="Y308" s="51" t="str">
        <f aca="false">IFERROR(VLOOKUP($N308,'nCino | BigQuery Type Lookup'!$A:$F,6,FALSE()),"(not found)")</f>
        <v>n/a</v>
      </c>
      <c r="Z308" s="0" t="str">
        <f aca="false">IFERROR(VLOOKUP('nCino | Field Mappings'!$A308,'nCino | Object Info'!$A:$H,7,FALSE()),"(not found)")</f>
        <v>rskcsp_ds_facility_curated</v>
      </c>
      <c r="AA308" s="0" t="str">
        <f aca="false">D308</f>
        <v>LastModifiedById</v>
      </c>
      <c r="AB308" s="51" t="str">
        <f aca="false">H308</f>
        <v>Foreign</v>
      </c>
      <c r="AC308" s="51" t="str">
        <f aca="false">I308</f>
        <v>no</v>
      </c>
      <c r="AD308" s="60" t="str">
        <f aca="false">V308</f>
        <v>STRING</v>
      </c>
      <c r="AE308" s="51" t="n">
        <f aca="false">W308</f>
        <v>18</v>
      </c>
      <c r="AF308" s="51" t="str">
        <f aca="false">X308</f>
        <v>n/a</v>
      </c>
      <c r="AG308" s="51" t="str">
        <f aca="false">Y308</f>
        <v>n/a</v>
      </c>
      <c r="AH308" s="0" t="str">
        <f aca="false">IFERROR(VLOOKUP('nCino | Field Mappings'!$A308,'nCino | Object Info'!$A:$H,8,FALSE()),"(not found)")</f>
        <v>facility</v>
      </c>
      <c r="AI308" s="0" t="str">
        <f aca="false">IF(D308="","",IF(D308="CCS_Step_Frequency__c",SUBSTITUTE(LOWER(D308),"__c",""),_xlfn.IFNA(SUBSTITUTE(SUBSTITUTE(SUBSTITUTE(SUBSTITUTE(D308,"LLC_BI__",""),"CCS_",""),"__c",""),"cm_",""),D308)))</f>
        <v>LastModifiedById</v>
      </c>
      <c r="AJ308" s="51" t="str">
        <f aca="false">H308</f>
        <v>Foreign</v>
      </c>
      <c r="AK308" s="51" t="str">
        <f aca="false">AC308</f>
        <v>no</v>
      </c>
      <c r="AL308" s="60" t="str">
        <f aca="false">V308</f>
        <v>STRING</v>
      </c>
      <c r="AM308" s="51" t="n">
        <f aca="false">W308</f>
        <v>18</v>
      </c>
      <c r="AN308" s="51" t="str">
        <f aca="false">X308</f>
        <v>n/a</v>
      </c>
      <c r="AO308" s="51" t="str">
        <f aca="false">Y308</f>
        <v>n/a</v>
      </c>
      <c r="AP308" s="51" t="str">
        <f aca="false">IF(AL308="ARRAY", "CHECK MAX ELEMENTS", "n/a")</f>
        <v>n/a</v>
      </c>
    </row>
    <row r="309" customFormat="false" ht="14.25" hidden="false" customHeight="false" outlineLevel="0" collapsed="false">
      <c r="A309" s="61" t="s">
        <v>49</v>
      </c>
      <c r="B309" s="61" t="s">
        <v>374</v>
      </c>
      <c r="C309" s="61" t="s">
        <v>951</v>
      </c>
      <c r="D309" s="61" t="s">
        <v>172</v>
      </c>
      <c r="E309" s="61" t="s">
        <v>173</v>
      </c>
      <c r="F309" s="60" t="str">
        <f aca="false">IF(OR(ISERROR(VLOOKUP($C309,'DMW | F&amp;L Fields'!$L:$M, 1, FALSE())),IFERROR(INDEX('DMW | F&amp;L Fields'!$C:$C,MATCH($C309,'DMW | F&amp;L Fields'!$L:$L, 0)), "Y") ="Y"),"No", "Yes")</f>
        <v>Yes</v>
      </c>
      <c r="G309" s="61" t="str">
        <f aca="false">IFERROR(VLOOKUP($C309,'DMW | F&amp;L Fields'!$L:$M, 2, FALSE()),"(not found)")</f>
        <v>Last modified date.</v>
      </c>
      <c r="H309" s="60" t="str">
        <f aca="false">IF(J309="Id", "Primary", IF(LEFT(J309, 9) ="reference", "Foreign", "n/a"))</f>
        <v>n/a</v>
      </c>
      <c r="I309" s="74" t="s">
        <v>110</v>
      </c>
      <c r="J309" s="61" t="s">
        <v>153</v>
      </c>
      <c r="K309" s="60" t="n">
        <v>0</v>
      </c>
      <c r="L309" s="60" t="n">
        <v>0</v>
      </c>
      <c r="M309" s="60" t="n">
        <v>0</v>
      </c>
      <c r="N309" s="60" t="str">
        <f aca="false">_xlfn.CONCAT(J309,"|",K309,"|",L309,"|",M309)</f>
        <v>datetime|0|0|0</v>
      </c>
      <c r="O309" s="0" t="str">
        <f aca="false">IFERROR(VLOOKUP('nCino | Field Mappings'!$A309,'nCino | Object Info'!$A:$H,5,FALSE()),"(not found)")</f>
        <v>rskcsp_ds_facility</v>
      </c>
      <c r="P309" s="0" t="str">
        <f aca="false">D309</f>
        <v>LastModifiedDate</v>
      </c>
      <c r="Q309" s="51" t="n">
        <f aca="false">IFERROR(VLOOKUP($N309,'nCino | BigQuery Type Lookup'!$A:$F,2,FALSE()),"(not found)")</f>
        <v>14</v>
      </c>
      <c r="R309" s="0" t="str">
        <f aca="false">IFERROR(VLOOKUP('nCino | Field Mappings'!$A309,'nCino | Object Info'!$A:$H,6,FALSE()),"(not found)")</f>
        <v>rskcsp_ds_facility_staging</v>
      </c>
      <c r="S309" s="0" t="str">
        <f aca="false">D309</f>
        <v>LastModifiedDate</v>
      </c>
      <c r="T309" s="51" t="str">
        <f aca="false">H309</f>
        <v>n/a</v>
      </c>
      <c r="U309" s="51" t="str">
        <f aca="false">IF($T309="Primary", "yes", "no")</f>
        <v>no</v>
      </c>
      <c r="V309" s="60" t="str">
        <f aca="false">IFERROR(VLOOKUP($N309,'nCino | BigQuery Type Lookup'!$A:$F,3,FALSE()),"(not found)")</f>
        <v>DATETIME</v>
      </c>
      <c r="W309" s="51" t="str">
        <f aca="false">IFERROR(VLOOKUP($N309,'nCino | BigQuery Type Lookup'!$A:$F,4,FALSE()),"(not found)")</f>
        <v>n/a</v>
      </c>
      <c r="X309" s="51" t="str">
        <f aca="false">IFERROR(VLOOKUP($N309,'nCino | BigQuery Type Lookup'!$A:$F,5,FALSE()),"(not found)")</f>
        <v>n/a</v>
      </c>
      <c r="Y309" s="51" t="str">
        <f aca="false">IFERROR(VLOOKUP($N309,'nCino | BigQuery Type Lookup'!$A:$F,6,FALSE()),"(not found)")</f>
        <v>n/a</v>
      </c>
      <c r="Z309" s="0" t="str">
        <f aca="false">IFERROR(VLOOKUP('nCino | Field Mappings'!$A309,'nCino | Object Info'!$A:$H,7,FALSE()),"(not found)")</f>
        <v>rskcsp_ds_facility_curated</v>
      </c>
      <c r="AA309" s="0" t="str">
        <f aca="false">D309</f>
        <v>LastModifiedDate</v>
      </c>
      <c r="AB309" s="51" t="str">
        <f aca="false">H309</f>
        <v>n/a</v>
      </c>
      <c r="AC309" s="51" t="str">
        <f aca="false">I309</f>
        <v>no</v>
      </c>
      <c r="AD309" s="60" t="str">
        <f aca="false">V309</f>
        <v>DATETIME</v>
      </c>
      <c r="AE309" s="51" t="str">
        <f aca="false">W309</f>
        <v>n/a</v>
      </c>
      <c r="AF309" s="51" t="str">
        <f aca="false">X309</f>
        <v>n/a</v>
      </c>
      <c r="AG309" s="51" t="str">
        <f aca="false">Y309</f>
        <v>n/a</v>
      </c>
      <c r="AH309" s="0" t="str">
        <f aca="false">IFERROR(VLOOKUP('nCino | Field Mappings'!$A309,'nCino | Object Info'!$A:$H,8,FALSE()),"(not found)")</f>
        <v>facility</v>
      </c>
      <c r="AI309" s="0" t="str">
        <f aca="false">IF(D309="","",IF(D309="CCS_Step_Frequency__c",SUBSTITUTE(LOWER(D309),"__c",""),_xlfn.IFNA(SUBSTITUTE(SUBSTITUTE(SUBSTITUTE(SUBSTITUTE(D309,"LLC_BI__",""),"CCS_",""),"__c",""),"cm_",""),D309)))</f>
        <v>LastModifiedDate</v>
      </c>
      <c r="AJ309" s="51" t="str">
        <f aca="false">H309</f>
        <v>n/a</v>
      </c>
      <c r="AK309" s="51" t="str">
        <f aca="false">AC309</f>
        <v>no</v>
      </c>
      <c r="AL309" s="60" t="str">
        <f aca="false">V309</f>
        <v>DATETIME</v>
      </c>
      <c r="AM309" s="51" t="str">
        <f aca="false">W309</f>
        <v>n/a</v>
      </c>
      <c r="AN309" s="51" t="str">
        <f aca="false">X309</f>
        <v>n/a</v>
      </c>
      <c r="AO309" s="51" t="str">
        <f aca="false">Y309</f>
        <v>n/a</v>
      </c>
      <c r="AP309" s="51" t="str">
        <f aca="false">IF(AL309="ARRAY", "CHECK MAX ELEMENTS", "n/a")</f>
        <v>n/a</v>
      </c>
    </row>
    <row r="310" customFormat="false" ht="14.25" hidden="false" customHeight="false" outlineLevel="0" collapsed="false">
      <c r="A310" s="61" t="s">
        <v>49</v>
      </c>
      <c r="B310" s="61" t="s">
        <v>374</v>
      </c>
      <c r="C310" s="61" t="s">
        <v>952</v>
      </c>
      <c r="D310" s="61" t="s">
        <v>175</v>
      </c>
      <c r="E310" s="61" t="s">
        <v>176</v>
      </c>
      <c r="F310" s="60" t="str">
        <f aca="false">IF(OR(ISERROR(VLOOKUP($C310,'DMW | F&amp;L Fields'!$L:$M, 1, FALSE())),IFERROR(INDEX('DMW | F&amp;L Fields'!$C:$C,MATCH($C310,'DMW | F&amp;L Fields'!$L:$L, 0)), "Y") ="Y"),"No", "Yes")</f>
        <v>No</v>
      </c>
      <c r="G310" s="61" t="str">
        <f aca="false">IFERROR(VLOOKUP($C310,'DMW | F&amp;L Fields'!$L:$M, 2, FALSE()),"(not found)")</f>
        <v>(not found)</v>
      </c>
      <c r="H310" s="60" t="str">
        <f aca="false">IF(J310="Id", "Primary", IF(LEFT(J310, 9) ="reference", "Foreign", "n/a"))</f>
        <v>n/a</v>
      </c>
      <c r="I310" s="74" t="s">
        <v>97</v>
      </c>
      <c r="J310" s="61" t="s">
        <v>153</v>
      </c>
      <c r="K310" s="60" t="n">
        <v>0</v>
      </c>
      <c r="L310" s="60" t="n">
        <v>0</v>
      </c>
      <c r="M310" s="60" t="n">
        <v>0</v>
      </c>
      <c r="N310" s="60" t="str">
        <f aca="false">_xlfn.CONCAT(J310,"|",K310,"|",L310,"|",M310)</f>
        <v>datetime|0|0|0</v>
      </c>
      <c r="O310" s="0" t="str">
        <f aca="false">IFERROR(VLOOKUP('nCino | Field Mappings'!$A310,'nCino | Object Info'!$A:$H,5,FALSE()),"(not found)")</f>
        <v>rskcsp_ds_facility</v>
      </c>
      <c r="P310" s="0" t="str">
        <f aca="false">D310</f>
        <v>LastReferencedDate</v>
      </c>
      <c r="Q310" s="51" t="n">
        <f aca="false">IFERROR(VLOOKUP($N310,'nCino | BigQuery Type Lookup'!$A:$F,2,FALSE()),"(not found)")</f>
        <v>14</v>
      </c>
    </row>
    <row r="311" customFormat="false" ht="14.25" hidden="false" customHeight="false" outlineLevel="0" collapsed="false">
      <c r="A311" s="61" t="s">
        <v>49</v>
      </c>
      <c r="B311" s="61" t="s">
        <v>374</v>
      </c>
      <c r="C311" s="61" t="s">
        <v>953</v>
      </c>
      <c r="D311" s="61" t="s">
        <v>178</v>
      </c>
      <c r="E311" s="61" t="s">
        <v>179</v>
      </c>
      <c r="F311" s="60" t="str">
        <f aca="false">IF(OR(ISERROR(VLOOKUP($C311,'DMW | F&amp;L Fields'!$L:$M, 1, FALSE())),IFERROR(INDEX('DMW | F&amp;L Fields'!$C:$C,MATCH($C311,'DMW | F&amp;L Fields'!$L:$L, 0)), "Y") ="Y"),"No", "Yes")</f>
        <v>No</v>
      </c>
      <c r="G311" s="61" t="str">
        <f aca="false">IFERROR(VLOOKUP($C311,'DMW | F&amp;L Fields'!$L:$M, 2, FALSE()),"(not found)")</f>
        <v>(not found)</v>
      </c>
      <c r="H311" s="60" t="str">
        <f aca="false">IF(J311="Id", "Primary", IF(LEFT(J311, 9) ="reference", "Foreign", "n/a"))</f>
        <v>n/a</v>
      </c>
      <c r="I311" s="74" t="s">
        <v>97</v>
      </c>
      <c r="J311" s="61" t="s">
        <v>153</v>
      </c>
      <c r="K311" s="60" t="n">
        <v>0</v>
      </c>
      <c r="L311" s="60" t="n">
        <v>0</v>
      </c>
      <c r="M311" s="60" t="n">
        <v>0</v>
      </c>
      <c r="N311" s="60" t="str">
        <f aca="false">_xlfn.CONCAT(J311,"|",K311,"|",L311,"|",M311)</f>
        <v>datetime|0|0|0</v>
      </c>
      <c r="O311" s="0" t="str">
        <f aca="false">IFERROR(VLOOKUP('nCino | Field Mappings'!$A311,'nCino | Object Info'!$A:$H,5,FALSE()),"(not found)")</f>
        <v>rskcsp_ds_facility</v>
      </c>
      <c r="P311" s="0" t="str">
        <f aca="false">D311</f>
        <v>LastViewedDate</v>
      </c>
      <c r="Q311" s="51" t="n">
        <f aca="false">IFERROR(VLOOKUP($N311,'nCino | BigQuery Type Lookup'!$A:$F,2,FALSE()),"(not found)")</f>
        <v>14</v>
      </c>
    </row>
    <row r="312" customFormat="false" ht="14.25" hidden="false" customHeight="false" outlineLevel="0" collapsed="false">
      <c r="A312" s="61" t="s">
        <v>49</v>
      </c>
      <c r="B312" s="61" t="s">
        <v>374</v>
      </c>
      <c r="C312" s="61" t="s">
        <v>954</v>
      </c>
      <c r="D312" s="61" t="s">
        <v>955</v>
      </c>
      <c r="E312" s="61" t="s">
        <v>956</v>
      </c>
      <c r="F312" s="60" t="str">
        <f aca="false">IF(OR(ISERROR(VLOOKUP($C312,'DMW | F&amp;L Fields'!$L:$M, 1, FALSE())),IFERROR(INDEX('DMW | F&amp;L Fields'!$C:$C,MATCH($C312,'DMW | F&amp;L Fields'!$L:$L, 0)), "Y") ="Y"),"No", "Yes")</f>
        <v>No</v>
      </c>
      <c r="G312" s="61" t="str">
        <f aca="false">IFERROR(VLOOKUP($C312,'DMW | F&amp;L Fields'!$L:$M, 2, FALSE()),"(not found)")</f>
        <v>(not found)</v>
      </c>
      <c r="H312" s="60" t="str">
        <f aca="false">IF(J312="Id", "Primary", IF(LEFT(J312, 9) ="reference", "Foreign", "n/a"))</f>
        <v>Foreign</v>
      </c>
      <c r="I312" s="74" t="s">
        <v>97</v>
      </c>
      <c r="J312" s="61" t="s">
        <v>240</v>
      </c>
      <c r="K312" s="60" t="n">
        <v>18</v>
      </c>
      <c r="L312" s="60" t="n">
        <v>0</v>
      </c>
      <c r="M312" s="60" t="n">
        <v>0</v>
      </c>
      <c r="N312" s="60" t="str">
        <f aca="false">_xlfn.CONCAT(J312,"|",K312,"|",L312,"|",M312)</f>
        <v>reference(Account)|18|0|0</v>
      </c>
      <c r="O312" s="0" t="str">
        <f aca="false">IFERROR(VLOOKUP('nCino | Field Mappings'!$A312,'nCino | Object Info'!$A:$H,5,FALSE()),"(not found)")</f>
        <v>rskcsp_ds_facility</v>
      </c>
      <c r="P312" s="0" t="str">
        <f aca="false">D312</f>
        <v>Legal_Firm_Customer__c</v>
      </c>
      <c r="Q312" s="51" t="n">
        <f aca="false">IFERROR(VLOOKUP($N312,'nCino | BigQuery Type Lookup'!$A:$F,2,FALSE()),"(not found)")</f>
        <v>18</v>
      </c>
    </row>
    <row r="313" customFormat="false" ht="14.25" hidden="false" customHeight="false" outlineLevel="0" collapsed="false">
      <c r="A313" s="61" t="s">
        <v>49</v>
      </c>
      <c r="B313" s="61" t="s">
        <v>374</v>
      </c>
      <c r="C313" s="61" t="s">
        <v>957</v>
      </c>
      <c r="D313" s="61" t="s">
        <v>238</v>
      </c>
      <c r="E313" s="61" t="s">
        <v>958</v>
      </c>
      <c r="F313" s="60" t="str">
        <f aca="false">IF(OR(ISERROR(VLOOKUP($C313,'DMW | F&amp;L Fields'!$L:$M, 1, FALSE())),IFERROR(INDEX('DMW | F&amp;L Fields'!$C:$C,MATCH($C313,'DMW | F&amp;L Fields'!$L:$L, 0)), "Y") ="Y"),"No", "Yes")</f>
        <v>Yes</v>
      </c>
      <c r="G313" s="61" t="str">
        <f aca="false">IFERROR(VLOOKUP($C313,'DMW | F&amp;L Fields'!$L:$M, 2, FALSE()),"(not found)")</f>
        <v>This is a lookup field to a relationship/account object that the loan is associated to and denotes the primary borrower for the loan</v>
      </c>
      <c r="H313" s="60" t="str">
        <f aca="false">IF(J313="Id", "Primary", IF(LEFT(J313, 9) ="reference", "Foreign", "n/a"))</f>
        <v>Foreign</v>
      </c>
      <c r="I313" s="74" t="s">
        <v>97</v>
      </c>
      <c r="J313" s="61" t="s">
        <v>240</v>
      </c>
      <c r="K313" s="60" t="n">
        <v>18</v>
      </c>
      <c r="L313" s="60" t="n">
        <v>0</v>
      </c>
      <c r="M313" s="60" t="n">
        <v>0</v>
      </c>
      <c r="N313" s="60" t="str">
        <f aca="false">_xlfn.CONCAT(J313,"|",K313,"|",L313,"|",M313)</f>
        <v>reference(Account)|18|0|0</v>
      </c>
      <c r="O313" s="0" t="str">
        <f aca="false">IFERROR(VLOOKUP('nCino | Field Mappings'!$A313,'nCino | Object Info'!$A:$H,5,FALSE()),"(not found)")</f>
        <v>rskcsp_ds_facility</v>
      </c>
      <c r="P313" s="0" t="str">
        <f aca="false">D313</f>
        <v>LLC_BI__Account__c</v>
      </c>
      <c r="Q313" s="51" t="n">
        <f aca="false">IFERROR(VLOOKUP($N313,'nCino | BigQuery Type Lookup'!$A:$F,2,FALSE()),"(not found)")</f>
        <v>18</v>
      </c>
      <c r="R313" s="0" t="str">
        <f aca="false">IFERROR(VLOOKUP('nCino | Field Mappings'!$A313,'nCino | Object Info'!$A:$H,6,FALSE()),"(not found)")</f>
        <v>rskcsp_ds_facility_staging</v>
      </c>
      <c r="S313" s="0" t="str">
        <f aca="false">D313</f>
        <v>LLC_BI__Account__c</v>
      </c>
      <c r="T313" s="51" t="str">
        <f aca="false">H313</f>
        <v>Foreign</v>
      </c>
      <c r="U313" s="51" t="str">
        <f aca="false">IF($T313="Primary", "yes", "no")</f>
        <v>no</v>
      </c>
      <c r="V313" s="60" t="str">
        <f aca="false">IFERROR(VLOOKUP($N313,'nCino | BigQuery Type Lookup'!$A:$F,3,FALSE()),"(not found)")</f>
        <v>STRING</v>
      </c>
      <c r="W313" s="51" t="n">
        <f aca="false">IFERROR(VLOOKUP($N313,'nCino | BigQuery Type Lookup'!$A:$F,4,FALSE()),"(not found)")</f>
        <v>18</v>
      </c>
      <c r="X313" s="51" t="str">
        <f aca="false">IFERROR(VLOOKUP($N313,'nCino | BigQuery Type Lookup'!$A:$F,5,FALSE()),"(not found)")</f>
        <v>n/a</v>
      </c>
      <c r="Y313" s="51" t="str">
        <f aca="false">IFERROR(VLOOKUP($N313,'nCino | BigQuery Type Lookup'!$A:$F,6,FALSE()),"(not found)")</f>
        <v>n/a</v>
      </c>
      <c r="Z313" s="0" t="str">
        <f aca="false">IFERROR(VLOOKUP('nCino | Field Mappings'!$A313,'nCino | Object Info'!$A:$H,7,FALSE()),"(not found)")</f>
        <v>rskcsp_ds_facility_curated</v>
      </c>
      <c r="AA313" s="0" t="str">
        <f aca="false">D313</f>
        <v>LLC_BI__Account__c</v>
      </c>
      <c r="AB313" s="51" t="str">
        <f aca="false">H313</f>
        <v>Foreign</v>
      </c>
      <c r="AC313" s="51" t="str">
        <f aca="false">I313</f>
        <v>yes</v>
      </c>
      <c r="AD313" s="60" t="str">
        <f aca="false">V313</f>
        <v>STRING</v>
      </c>
      <c r="AE313" s="51" t="n">
        <f aca="false">W313</f>
        <v>18</v>
      </c>
      <c r="AF313" s="51" t="str">
        <f aca="false">X313</f>
        <v>n/a</v>
      </c>
      <c r="AG313" s="51" t="str">
        <f aca="false">Y313</f>
        <v>n/a</v>
      </c>
      <c r="AH313" s="0" t="str">
        <f aca="false">IFERROR(VLOOKUP('nCino | Field Mappings'!$A313,'nCino | Object Info'!$A:$H,8,FALSE()),"(not found)")</f>
        <v>facility</v>
      </c>
      <c r="AI313" s="0" t="str">
        <f aca="false">IF(D313="","",IF(D313="CCS_Step_Frequency__c",SUBSTITUTE(LOWER(D313),"__c",""),_xlfn.IFNA(SUBSTITUTE(SUBSTITUTE(SUBSTITUTE(SUBSTITUTE(D313,"LLC_BI__",""),"CCS_",""),"__c",""),"cm_",""),D313)))</f>
        <v>Account</v>
      </c>
      <c r="AJ313" s="51" t="str">
        <f aca="false">H313</f>
        <v>Foreign</v>
      </c>
      <c r="AK313" s="51" t="str">
        <f aca="false">AC313</f>
        <v>yes</v>
      </c>
      <c r="AL313" s="60" t="str">
        <f aca="false">V313</f>
        <v>STRING</v>
      </c>
      <c r="AM313" s="51" t="n">
        <f aca="false">W313</f>
        <v>18</v>
      </c>
      <c r="AN313" s="51" t="str">
        <f aca="false">X313</f>
        <v>n/a</v>
      </c>
      <c r="AO313" s="51" t="str">
        <f aca="false">Y313</f>
        <v>n/a</v>
      </c>
      <c r="AP313" s="51" t="str">
        <f aca="false">IF(AL313="ARRAY", "CHECK MAX ELEMENTS", "n/a")</f>
        <v>n/a</v>
      </c>
    </row>
    <row r="314" customFormat="false" ht="14.25" hidden="false" customHeight="false" outlineLevel="0" collapsed="false">
      <c r="A314" s="61" t="s">
        <v>49</v>
      </c>
      <c r="B314" s="61" t="s">
        <v>374</v>
      </c>
      <c r="C314" s="61" t="s">
        <v>959</v>
      </c>
      <c r="D314" s="61" t="s">
        <v>960</v>
      </c>
      <c r="E314" s="61" t="s">
        <v>961</v>
      </c>
      <c r="F314" s="60" t="str">
        <f aca="false">IF(OR(ISERROR(VLOOKUP($C314,'DMW | F&amp;L Fields'!$L:$M, 1, FALSE())),IFERROR(INDEX('DMW | F&amp;L Fields'!$C:$C,MATCH($C314,'DMW | F&amp;L Fields'!$L:$L, 0)), "Y") ="Y"),"No", "Yes")</f>
        <v>No</v>
      </c>
      <c r="G314" s="61" t="str">
        <f aca="false">IFERROR(VLOOKUP($C314,'DMW | F&amp;L Fields'!$L:$M, 2, FALSE()),"(not found)")</f>
        <v>(not found)</v>
      </c>
      <c r="H314" s="60" t="str">
        <f aca="false">IF(J314="Id", "Primary", IF(LEFT(J314, 9) ="reference", "Foreign", "n/a"))</f>
        <v>n/a</v>
      </c>
      <c r="I314" s="74" t="s">
        <v>97</v>
      </c>
      <c r="J314" s="61" t="s">
        <v>115</v>
      </c>
      <c r="K314" s="60" t="n">
        <v>255</v>
      </c>
      <c r="L314" s="60" t="n">
        <v>0</v>
      </c>
      <c r="M314" s="60" t="n">
        <v>0</v>
      </c>
      <c r="N314" s="60" t="str">
        <f aca="false">_xlfn.CONCAT(J314,"|",K314,"|",L314,"|",M314)</f>
        <v>string|255|0|0</v>
      </c>
      <c r="O314" s="0" t="str">
        <f aca="false">IFERROR(VLOOKUP('nCino | Field Mappings'!$A314,'nCino | Object Info'!$A:$H,5,FALSE()),"(not found)")</f>
        <v>rskcsp_ds_facility</v>
      </c>
      <c r="P314" s="0" t="str">
        <f aca="false">D314</f>
        <v>LLC_BI__Account_Officer__c</v>
      </c>
      <c r="Q314" s="51" t="n">
        <f aca="false">IFERROR(VLOOKUP($N314,'nCino | BigQuery Type Lookup'!$A:$F,2,FALSE()),"(not found)")</f>
        <v>255</v>
      </c>
    </row>
    <row r="315" customFormat="false" ht="14.25" hidden="false" customHeight="false" outlineLevel="0" collapsed="false">
      <c r="A315" s="61" t="s">
        <v>49</v>
      </c>
      <c r="B315" s="61" t="s">
        <v>374</v>
      </c>
      <c r="C315" s="61" t="s">
        <v>962</v>
      </c>
      <c r="D315" s="61" t="s">
        <v>963</v>
      </c>
      <c r="E315" s="61" t="s">
        <v>964</v>
      </c>
      <c r="F315" s="60" t="str">
        <f aca="false">IF(OR(ISERROR(VLOOKUP($C315,'DMW | F&amp;L Fields'!$L:$M, 1, FALSE())),IFERROR(INDEX('DMW | F&amp;L Fields'!$C:$C,MATCH($C315,'DMW | F&amp;L Fields'!$L:$L, 0)), "Y") ="Y"),"No", "Yes")</f>
        <v>No</v>
      </c>
      <c r="G315" s="61" t="str">
        <f aca="false">IFERROR(VLOOKUP($C315,'DMW | F&amp;L Fields'!$L:$M, 2, FALSE()),"(not found)")</f>
        <v>(not found)</v>
      </c>
      <c r="H315" s="60" t="str">
        <f aca="false">IF(J315="Id", "Primary", IF(LEFT(J315, 9) ="reference", "Foreign", "n/a"))</f>
        <v>n/a</v>
      </c>
      <c r="I315" s="74" t="s">
        <v>97</v>
      </c>
      <c r="J315" s="61" t="s">
        <v>128</v>
      </c>
      <c r="K315" s="60" t="n">
        <v>0</v>
      </c>
      <c r="L315" s="60" t="n">
        <v>18</v>
      </c>
      <c r="M315" s="60" t="n">
        <v>2</v>
      </c>
      <c r="N315" s="60" t="str">
        <f aca="false">_xlfn.CONCAT(J315,"|",K315,"|",L315,"|",M315)</f>
        <v>currency|0|18|2</v>
      </c>
      <c r="O315" s="0" t="str">
        <f aca="false">IFERROR(VLOOKUP('nCino | Field Mappings'!$A315,'nCino | Object Info'!$A:$H,5,FALSE()),"(not found)")</f>
        <v>rskcsp_ds_facility</v>
      </c>
      <c r="P315" s="0" t="str">
        <f aca="false">D315</f>
        <v>LLC_BI__Accrued_Interest__c</v>
      </c>
      <c r="Q315" s="51" t="n">
        <f aca="false">IFERROR(VLOOKUP($N315,'nCino | BigQuery Type Lookup'!$A:$F,2,FALSE()),"(not found)")</f>
        <v>21</v>
      </c>
    </row>
    <row r="316" customFormat="false" ht="14.25" hidden="false" customHeight="false" outlineLevel="0" collapsed="false">
      <c r="A316" s="61" t="s">
        <v>49</v>
      </c>
      <c r="B316" s="61" t="s">
        <v>374</v>
      </c>
      <c r="C316" s="61" t="s">
        <v>965</v>
      </c>
      <c r="D316" s="61" t="s">
        <v>966</v>
      </c>
      <c r="E316" s="61" t="s">
        <v>967</v>
      </c>
      <c r="F316" s="60" t="str">
        <f aca="false">IF(OR(ISERROR(VLOOKUP($C316,'DMW | F&amp;L Fields'!$L:$M, 1, FALSE())),IFERROR(INDEX('DMW | F&amp;L Fields'!$C:$C,MATCH($C316,'DMW | F&amp;L Fields'!$L:$L, 0)), "Y") ="Y"),"No", "Yes")</f>
        <v>No</v>
      </c>
      <c r="G316" s="61" t="str">
        <f aca="false">IFERROR(VLOOKUP($C316,'DMW | F&amp;L Fields'!$L:$M, 2, FALSE()),"(not found)")</f>
        <v>(not found)</v>
      </c>
      <c r="H316" s="60" t="str">
        <f aca="false">IF(J316="Id", "Primary", IF(LEFT(J316, 9) ="reference", "Foreign", "n/a"))</f>
        <v>n/a</v>
      </c>
      <c r="I316" s="74" t="s">
        <v>97</v>
      </c>
      <c r="J316" s="61" t="s">
        <v>98</v>
      </c>
      <c r="K316" s="60" t="n">
        <v>0</v>
      </c>
      <c r="L316" s="60" t="n">
        <v>18</v>
      </c>
      <c r="M316" s="60" t="n">
        <v>0</v>
      </c>
      <c r="N316" s="60" t="str">
        <f aca="false">_xlfn.CONCAT(J316,"|",K316,"|",L316,"|",M316)</f>
        <v>double|0|18|0</v>
      </c>
      <c r="O316" s="0" t="str">
        <f aca="false">IFERROR(VLOOKUP('nCino | Field Mappings'!$A316,'nCino | Object Info'!$A:$H,5,FALSE()),"(not found)")</f>
        <v>rskcsp_ds_facility</v>
      </c>
      <c r="P316" s="0" t="str">
        <f aca="false">D316</f>
        <v>LLC_BI__Adverse_Action_Flag__c</v>
      </c>
      <c r="Q316" s="51" t="n">
        <f aca="false">IFERROR(VLOOKUP($N316,'nCino | BigQuery Type Lookup'!$A:$F,2,FALSE()),"(not found)")</f>
        <v>18</v>
      </c>
    </row>
    <row r="317" customFormat="false" ht="14.25" hidden="false" customHeight="false" outlineLevel="0" collapsed="false">
      <c r="A317" s="61" t="s">
        <v>49</v>
      </c>
      <c r="B317" s="61" t="s">
        <v>374</v>
      </c>
      <c r="C317" s="61" t="s">
        <v>968</v>
      </c>
      <c r="D317" s="61" t="s">
        <v>969</v>
      </c>
      <c r="E317" s="61" t="s">
        <v>970</v>
      </c>
      <c r="F317" s="60" t="str">
        <f aca="false">IF(OR(ISERROR(VLOOKUP($C317,'DMW | F&amp;L Fields'!$L:$M, 1, FALSE())),IFERROR(INDEX('DMW | F&amp;L Fields'!$C:$C,MATCH($C317,'DMW | F&amp;L Fields'!$L:$L, 0)), "Y") ="Y"),"No", "Yes")</f>
        <v>No</v>
      </c>
      <c r="G317" s="61" t="str">
        <f aca="false">IFERROR(VLOOKUP($C317,'DMW | F&amp;L Fields'!$L:$M, 2, FALSE()),"(not found)")</f>
        <v>(not found)</v>
      </c>
      <c r="H317" s="60" t="str">
        <f aca="false">IF(J317="Id", "Primary", IF(LEFT(J317, 9) ="reference", "Foreign", "n/a"))</f>
        <v>n/a</v>
      </c>
      <c r="I317" s="74" t="s">
        <v>97</v>
      </c>
      <c r="J317" s="61" t="s">
        <v>128</v>
      </c>
      <c r="K317" s="60" t="n">
        <v>0</v>
      </c>
      <c r="L317" s="60" t="n">
        <v>18</v>
      </c>
      <c r="M317" s="60" t="n">
        <v>2</v>
      </c>
      <c r="N317" s="60" t="str">
        <f aca="false">_xlfn.CONCAT(J317,"|",K317,"|",L317,"|",M317)</f>
        <v>currency|0|18|2</v>
      </c>
      <c r="O317" s="0" t="str">
        <f aca="false">IFERROR(VLOOKUP('nCino | Field Mappings'!$A317,'nCino | Object Info'!$A:$H,5,FALSE()),"(not found)")</f>
        <v>rskcsp_ds_facility</v>
      </c>
      <c r="P317" s="0" t="str">
        <f aca="false">D317</f>
        <v>LLC_BI__Allocated_Facility_Amount__c</v>
      </c>
      <c r="Q317" s="51" t="n">
        <f aca="false">IFERROR(VLOOKUP($N317,'nCino | BigQuery Type Lookup'!$A:$F,2,FALSE()),"(not found)")</f>
        <v>21</v>
      </c>
    </row>
    <row r="318" customFormat="false" ht="14.25" hidden="false" customHeight="false" outlineLevel="0" collapsed="false">
      <c r="A318" s="61" t="s">
        <v>49</v>
      </c>
      <c r="B318" s="61" t="s">
        <v>374</v>
      </c>
      <c r="C318" s="61" t="s">
        <v>971</v>
      </c>
      <c r="D318" s="61" t="s">
        <v>972</v>
      </c>
      <c r="E318" s="61" t="s">
        <v>973</v>
      </c>
      <c r="F318" s="60" t="str">
        <f aca="false">IF(OR(ISERROR(VLOOKUP($C318,'DMW | F&amp;L Fields'!$L:$M, 1, FALSE())),IFERROR(INDEX('DMW | F&amp;L Fields'!$C:$C,MATCH($C318,'DMW | F&amp;L Fields'!$L:$L, 0)), "Y") ="Y"),"No", "Yes")</f>
        <v>No</v>
      </c>
      <c r="G318" s="61" t="str">
        <f aca="false">IFERROR(VLOOKUP($C318,'DMW | F&amp;L Fields'!$L:$M, 2, FALSE()),"(not found)")</f>
        <v>(not found)</v>
      </c>
      <c r="H318" s="60" t="str">
        <f aca="false">IF(J318="Id", "Primary", IF(LEFT(J318, 9) ="reference", "Foreign", "n/a"))</f>
        <v>n/a</v>
      </c>
      <c r="I318" s="74" t="s">
        <v>97</v>
      </c>
      <c r="J318" s="61" t="s">
        <v>128</v>
      </c>
      <c r="K318" s="60" t="n">
        <v>0</v>
      </c>
      <c r="L318" s="60" t="n">
        <v>18</v>
      </c>
      <c r="M318" s="60" t="n">
        <v>2</v>
      </c>
      <c r="N318" s="60" t="str">
        <f aca="false">_xlfn.CONCAT(J318,"|",K318,"|",L318,"|",M318)</f>
        <v>currency|0|18|2</v>
      </c>
      <c r="O318" s="0" t="str">
        <f aca="false">IFERROR(VLOOKUP('nCino | Field Mappings'!$A318,'nCino | Object Info'!$A:$H,5,FALSE()),"(not found)")</f>
        <v>rskcsp_ds_facility</v>
      </c>
      <c r="P318" s="0" t="str">
        <f aca="false">D318</f>
        <v>LLC_BI__Amortized_Term__c</v>
      </c>
      <c r="Q318" s="51" t="n">
        <f aca="false">IFERROR(VLOOKUP($N318,'nCino | BigQuery Type Lookup'!$A:$F,2,FALSE()),"(not found)")</f>
        <v>21</v>
      </c>
    </row>
    <row r="319" customFormat="false" ht="14.25" hidden="false" customHeight="false" outlineLevel="0" collapsed="false">
      <c r="A319" s="61" t="s">
        <v>49</v>
      </c>
      <c r="B319" s="61" t="s">
        <v>374</v>
      </c>
      <c r="C319" s="61" t="s">
        <v>974</v>
      </c>
      <c r="D319" s="61" t="s">
        <v>975</v>
      </c>
      <c r="E319" s="61" t="s">
        <v>976</v>
      </c>
      <c r="F319" s="60" t="str">
        <f aca="false">IF(OR(ISERROR(VLOOKUP($C319,'DMW | F&amp;L Fields'!$L:$M, 1, FALSE())),IFERROR(INDEX('DMW | F&amp;L Fields'!$C:$C,MATCH($C319,'DMW | F&amp;L Fields'!$L:$L, 0)), "Y") ="Y"),"No", "Yes")</f>
        <v>No</v>
      </c>
      <c r="G319" s="61" t="str">
        <f aca="false">IFERROR(VLOOKUP($C319,'DMW | F&amp;L Fields'!$L:$M, 2, FALSE()),"(not found)")</f>
        <v>(not found)</v>
      </c>
      <c r="H319" s="60" t="str">
        <f aca="false">IF(J319="Id", "Primary", IF(LEFT(J319, 9) ="reference", "Foreign", "n/a"))</f>
        <v>n/a</v>
      </c>
      <c r="I319" s="74" t="s">
        <v>97</v>
      </c>
      <c r="J319" s="61" t="s">
        <v>98</v>
      </c>
      <c r="K319" s="60" t="n">
        <v>0</v>
      </c>
      <c r="L319" s="60" t="n">
        <v>18</v>
      </c>
      <c r="M319" s="60" t="n">
        <v>0</v>
      </c>
      <c r="N319" s="60" t="str">
        <f aca="false">_xlfn.CONCAT(J319,"|",K319,"|",L319,"|",M319)</f>
        <v>double|0|18|0</v>
      </c>
      <c r="O319" s="0" t="str">
        <f aca="false">IFERROR(VLOOKUP('nCino | Field Mappings'!$A319,'nCino | Object Info'!$A:$H,5,FALSE()),"(not found)")</f>
        <v>rskcsp_ds_facility</v>
      </c>
      <c r="P319" s="0" t="str">
        <f aca="false">D319</f>
        <v>LLC_BI__Amortized_Term_Months__c</v>
      </c>
      <c r="Q319" s="51" t="n">
        <f aca="false">IFERROR(VLOOKUP($N319,'nCino | BigQuery Type Lookup'!$A:$F,2,FALSE()),"(not found)")</f>
        <v>18</v>
      </c>
    </row>
    <row r="320" customFormat="false" ht="14.25" hidden="false" customHeight="false" outlineLevel="0" collapsed="false">
      <c r="A320" s="61" t="s">
        <v>49</v>
      </c>
      <c r="B320" s="61" t="s">
        <v>374</v>
      </c>
      <c r="C320" s="61" t="s">
        <v>977</v>
      </c>
      <c r="D320" s="61" t="s">
        <v>978</v>
      </c>
      <c r="E320" s="61" t="s">
        <v>538</v>
      </c>
      <c r="F320" s="60" t="str">
        <f aca="false">IF(OR(ISERROR(VLOOKUP($C320,'DMW | F&amp;L Fields'!$L:$M, 1, FALSE())),IFERROR(INDEX('DMW | F&amp;L Fields'!$C:$C,MATCH($C320,'DMW | F&amp;L Fields'!$L:$L, 0)), "Y") ="Y"),"No", "Yes")</f>
        <v>Yes</v>
      </c>
      <c r="G320" s="61" t="str">
        <f aca="false">IFERROR(VLOOKUP($C320,'DMW | F&amp;L Fields'!$L:$M, 2, FALSE()),"(not found)")</f>
        <v>This field contains the full original amount of the Loan; this is the amount of the Loan at the time it was booked. This value should not change over time and is consistent over installment and line of credit products. This is used to calculate exposure for Line of Credit Products.</v>
      </c>
      <c r="H320" s="60" t="str">
        <f aca="false">IF(J320="Id", "Primary", IF(LEFT(J320, 9) ="reference", "Foreign", "n/a"))</f>
        <v>n/a</v>
      </c>
      <c r="I320" s="74" t="s">
        <v>97</v>
      </c>
      <c r="J320" s="61" t="s">
        <v>128</v>
      </c>
      <c r="K320" s="60" t="n">
        <v>0</v>
      </c>
      <c r="L320" s="60" t="n">
        <v>18</v>
      </c>
      <c r="M320" s="60" t="n">
        <v>2</v>
      </c>
      <c r="N320" s="60" t="str">
        <f aca="false">_xlfn.CONCAT(J320,"|",K320,"|",L320,"|",M320)</f>
        <v>currency|0|18|2</v>
      </c>
      <c r="O320" s="0" t="str">
        <f aca="false">IFERROR(VLOOKUP('nCino | Field Mappings'!$A320,'nCino | Object Info'!$A:$H,5,FALSE()),"(not found)")</f>
        <v>rskcsp_ds_facility</v>
      </c>
      <c r="P320" s="0" t="str">
        <f aca="false">D320</f>
        <v>LLC_BI__Amount__c</v>
      </c>
      <c r="Q320" s="51" t="n">
        <f aca="false">IFERROR(VLOOKUP($N320,'nCino | BigQuery Type Lookup'!$A:$F,2,FALSE()),"(not found)")</f>
        <v>21</v>
      </c>
      <c r="R320" s="0" t="str">
        <f aca="false">IFERROR(VLOOKUP('nCino | Field Mappings'!$A320,'nCino | Object Info'!$A:$H,6,FALSE()),"(not found)")</f>
        <v>rskcsp_ds_facility_staging</v>
      </c>
      <c r="S320" s="0" t="str">
        <f aca="false">D320</f>
        <v>LLC_BI__Amount__c</v>
      </c>
      <c r="T320" s="51" t="str">
        <f aca="false">H320</f>
        <v>n/a</v>
      </c>
      <c r="U320" s="51" t="str">
        <f aca="false">IF($T320="Primary", "yes", "no")</f>
        <v>no</v>
      </c>
      <c r="V320" s="60" t="str">
        <f aca="false">IFERROR(VLOOKUP($N320,'nCino | BigQuery Type Lookup'!$A:$F,3,FALSE()),"(not found)")</f>
        <v>NUMERIC</v>
      </c>
      <c r="W320" s="51" t="str">
        <f aca="false">IFERROR(VLOOKUP($N320,'nCino | BigQuery Type Lookup'!$A:$F,4,FALSE()),"(not found)")</f>
        <v>n/a</v>
      </c>
      <c r="X320" s="51" t="n">
        <f aca="false">IFERROR(VLOOKUP($N320,'nCino | BigQuery Type Lookup'!$A:$F,5,FALSE()),"(not found)")</f>
        <v>18</v>
      </c>
      <c r="Y320" s="51" t="n">
        <f aca="false">IFERROR(VLOOKUP($N320,'nCino | BigQuery Type Lookup'!$A:$F,6,FALSE()),"(not found)")</f>
        <v>2</v>
      </c>
      <c r="Z320" s="0" t="str">
        <f aca="false">IFERROR(VLOOKUP('nCino | Field Mappings'!$A320,'nCino | Object Info'!$A:$H,7,FALSE()),"(not found)")</f>
        <v>rskcsp_ds_facility_curated</v>
      </c>
      <c r="AA320" s="0" t="str">
        <f aca="false">D320</f>
        <v>LLC_BI__Amount__c</v>
      </c>
      <c r="AB320" s="51" t="str">
        <f aca="false">H320</f>
        <v>n/a</v>
      </c>
      <c r="AC320" s="51" t="str">
        <f aca="false">I320</f>
        <v>yes</v>
      </c>
      <c r="AD320" s="60" t="str">
        <f aca="false">V320</f>
        <v>NUMERIC</v>
      </c>
      <c r="AE320" s="51" t="str">
        <f aca="false">W320</f>
        <v>n/a</v>
      </c>
      <c r="AF320" s="51" t="n">
        <f aca="false">X320</f>
        <v>18</v>
      </c>
      <c r="AG320" s="51" t="n">
        <f aca="false">Y320</f>
        <v>2</v>
      </c>
      <c r="AH320" s="0" t="str">
        <f aca="false">IFERROR(VLOOKUP('nCino | Field Mappings'!$A320,'nCino | Object Info'!$A:$H,8,FALSE()),"(not found)")</f>
        <v>facility</v>
      </c>
      <c r="AI320" s="0" t="str">
        <f aca="false">IF(D320="","",IF(D320="CCS_Step_Frequency__c",SUBSTITUTE(LOWER(D320),"__c",""),_xlfn.IFNA(SUBSTITUTE(SUBSTITUTE(SUBSTITUTE(SUBSTITUTE(D320,"LLC_BI__",""),"CCS_",""),"__c",""),"cm_",""),D320)))</f>
        <v>Amount</v>
      </c>
      <c r="AJ320" s="51" t="str">
        <f aca="false">H320</f>
        <v>n/a</v>
      </c>
      <c r="AK320" s="51" t="str">
        <f aca="false">AC320</f>
        <v>yes</v>
      </c>
      <c r="AL320" s="60" t="str">
        <f aca="false">V320</f>
        <v>NUMERIC</v>
      </c>
      <c r="AM320" s="51" t="str">
        <f aca="false">W320</f>
        <v>n/a</v>
      </c>
      <c r="AN320" s="51" t="n">
        <f aca="false">X320</f>
        <v>18</v>
      </c>
      <c r="AO320" s="51" t="n">
        <f aca="false">Y320</f>
        <v>2</v>
      </c>
      <c r="AP320" s="51" t="str">
        <f aca="false">IF(AL320="ARRAY", "CHECK MAX ELEMENTS", "n/a")</f>
        <v>n/a</v>
      </c>
    </row>
    <row r="321" customFormat="false" ht="14.25" hidden="false" customHeight="false" outlineLevel="0" collapsed="false">
      <c r="A321" s="61" t="s">
        <v>49</v>
      </c>
      <c r="B321" s="61" t="s">
        <v>374</v>
      </c>
      <c r="C321" s="61" t="s">
        <v>979</v>
      </c>
      <c r="D321" s="61" t="s">
        <v>980</v>
      </c>
      <c r="E321" s="61" t="s">
        <v>981</v>
      </c>
      <c r="F321" s="60" t="str">
        <f aca="false">IF(OR(ISERROR(VLOOKUP($C321,'DMW | F&amp;L Fields'!$L:$M, 1, FALSE())),IFERROR(INDEX('DMW | F&amp;L Fields'!$C:$C,MATCH($C321,'DMW | F&amp;L Fields'!$L:$L, 0)), "Y") ="Y"),"No", "Yes")</f>
        <v>No</v>
      </c>
      <c r="G321" s="61" t="str">
        <f aca="false">IFERROR(VLOOKUP($C321,'DMW | F&amp;L Fields'!$L:$M, 2, FALSE()),"(not found)")</f>
        <v>(not found)</v>
      </c>
      <c r="H321" s="60" t="str">
        <f aca="false">IF(J321="Id", "Primary", IF(LEFT(J321, 9) ="reference", "Foreign", "n/a"))</f>
        <v>n/a</v>
      </c>
      <c r="I321" s="74" t="s">
        <v>97</v>
      </c>
      <c r="J321" s="61" t="s">
        <v>128</v>
      </c>
      <c r="K321" s="60" t="n">
        <v>0</v>
      </c>
      <c r="L321" s="60" t="n">
        <v>18</v>
      </c>
      <c r="M321" s="60" t="n">
        <v>2</v>
      </c>
      <c r="N321" s="60" t="str">
        <f aca="false">_xlfn.CONCAT(J321,"|",K321,"|",L321,"|",M321)</f>
        <v>currency|0|18|2</v>
      </c>
      <c r="O321" s="0" t="str">
        <f aca="false">IFERROR(VLOOKUP('nCino | Field Mappings'!$A321,'nCino | Object Info'!$A:$H,5,FALSE()),"(not found)")</f>
        <v>rskcsp_ds_facility</v>
      </c>
      <c r="P321" s="0" t="str">
        <f aca="false">D321</f>
        <v>LLC_BI__Amount_Available__c</v>
      </c>
      <c r="Q321" s="51" t="n">
        <f aca="false">IFERROR(VLOOKUP($N321,'nCino | BigQuery Type Lookup'!$A:$F,2,FALSE()),"(not found)")</f>
        <v>21</v>
      </c>
    </row>
    <row r="322" customFormat="false" ht="14.25" hidden="false" customHeight="false" outlineLevel="0" collapsed="false">
      <c r="A322" s="61" t="s">
        <v>49</v>
      </c>
      <c r="B322" s="61" t="s">
        <v>374</v>
      </c>
      <c r="C322" s="61" t="s">
        <v>982</v>
      </c>
      <c r="D322" s="61" t="s">
        <v>983</v>
      </c>
      <c r="E322" s="61" t="s">
        <v>984</v>
      </c>
      <c r="F322" s="60" t="str">
        <f aca="false">IF(OR(ISERROR(VLOOKUP($C322,'DMW | F&amp;L Fields'!$L:$M, 1, FALSE())),IFERROR(INDEX('DMW | F&amp;L Fields'!$C:$C,MATCH($C322,'DMW | F&amp;L Fields'!$L:$L, 0)), "Y") ="Y"),"No", "Yes")</f>
        <v>No</v>
      </c>
      <c r="G322" s="61" t="str">
        <f aca="false">IFERROR(VLOOKUP($C322,'DMW | F&amp;L Fields'!$L:$M, 2, FALSE()),"(not found)")</f>
        <v>(not found)</v>
      </c>
      <c r="H322" s="60" t="str">
        <f aca="false">IF(J322="Id", "Primary", IF(LEFT(J322, 9) ="reference", "Foreign", "n/a"))</f>
        <v>n/a</v>
      </c>
      <c r="I322" s="74" t="s">
        <v>97</v>
      </c>
      <c r="J322" s="61" t="s">
        <v>128</v>
      </c>
      <c r="K322" s="60" t="n">
        <v>0</v>
      </c>
      <c r="L322" s="60" t="n">
        <v>18</v>
      </c>
      <c r="M322" s="60" t="n">
        <v>2</v>
      </c>
      <c r="N322" s="60" t="str">
        <f aca="false">_xlfn.CONCAT(J322,"|",K322,"|",L322,"|",M322)</f>
        <v>currency|0|18|2</v>
      </c>
      <c r="O322" s="0" t="str">
        <f aca="false">IFERROR(VLOOKUP('nCino | Field Mappings'!$A322,'nCino | Object Info'!$A:$H,5,FALSE()),"(not found)")</f>
        <v>rskcsp_ds_facility</v>
      </c>
      <c r="P322" s="0" t="str">
        <f aca="false">D322</f>
        <v>LLC_BI__Amount_New_Money__c</v>
      </c>
      <c r="Q322" s="51" t="n">
        <f aca="false">IFERROR(VLOOKUP($N322,'nCino | BigQuery Type Lookup'!$A:$F,2,FALSE()),"(not found)")</f>
        <v>21</v>
      </c>
    </row>
    <row r="323" customFormat="false" ht="14.25" hidden="false" customHeight="false" outlineLevel="0" collapsed="false">
      <c r="A323" s="61" t="s">
        <v>49</v>
      </c>
      <c r="B323" s="61" t="s">
        <v>374</v>
      </c>
      <c r="C323" s="61" t="s">
        <v>985</v>
      </c>
      <c r="D323" s="61" t="s">
        <v>986</v>
      </c>
      <c r="E323" s="61" t="s">
        <v>987</v>
      </c>
      <c r="F323" s="60" t="str">
        <f aca="false">IF(OR(ISERROR(VLOOKUP($C323,'DMW | F&amp;L Fields'!$L:$M, 1, FALSE())),IFERROR(INDEX('DMW | F&amp;L Fields'!$C:$C,MATCH($C323,'DMW | F&amp;L Fields'!$L:$L, 0)), "Y") ="Y"),"No", "Yes")</f>
        <v>No</v>
      </c>
      <c r="G323" s="61" t="str">
        <f aca="false">IFERROR(VLOOKUP($C323,'DMW | F&amp;L Fields'!$L:$M, 2, FALSE()),"(not found)")</f>
        <v>(not found)</v>
      </c>
      <c r="H323" s="60" t="str">
        <f aca="false">IF(J323="Id", "Primary", IF(LEFT(J323, 9) ="reference", "Foreign", "n/a"))</f>
        <v>n/a</v>
      </c>
      <c r="I323" s="74" t="s">
        <v>97</v>
      </c>
      <c r="J323" s="61" t="s">
        <v>128</v>
      </c>
      <c r="K323" s="60" t="n">
        <v>0</v>
      </c>
      <c r="L323" s="60" t="n">
        <v>18</v>
      </c>
      <c r="M323" s="60" t="n">
        <v>2</v>
      </c>
      <c r="N323" s="60" t="str">
        <f aca="false">_xlfn.CONCAT(J323,"|",K323,"|",L323,"|",M323)</f>
        <v>currency|0|18|2</v>
      </c>
      <c r="O323" s="0" t="str">
        <f aca="false">IFERROR(VLOOKUP('nCino | Field Mappings'!$A323,'nCino | Object Info'!$A:$H,5,FALSE()),"(not found)")</f>
        <v>rskcsp_ds_facility</v>
      </c>
      <c r="P323" s="0" t="str">
        <f aca="false">D323</f>
        <v>LLC_BI__Amount_Unused__c</v>
      </c>
      <c r="Q323" s="51" t="n">
        <f aca="false">IFERROR(VLOOKUP($N323,'nCino | BigQuery Type Lookup'!$A:$F,2,FALSE()),"(not found)")</f>
        <v>21</v>
      </c>
    </row>
    <row r="324" customFormat="false" ht="14.25" hidden="false" customHeight="false" outlineLevel="0" collapsed="false">
      <c r="A324" s="61" t="s">
        <v>49</v>
      </c>
      <c r="B324" s="61" t="s">
        <v>374</v>
      </c>
      <c r="C324" s="61" t="s">
        <v>988</v>
      </c>
      <c r="D324" s="61" t="s">
        <v>989</v>
      </c>
      <c r="E324" s="61" t="s">
        <v>990</v>
      </c>
      <c r="F324" s="60" t="str">
        <f aca="false">IF(OR(ISERROR(VLOOKUP($C324,'DMW | F&amp;L Fields'!$L:$M, 1, FALSE())),IFERROR(INDEX('DMW | F&amp;L Fields'!$C:$C,MATCH($C324,'DMW | F&amp;L Fields'!$L:$L, 0)), "Y") ="Y"),"No", "Yes")</f>
        <v>No</v>
      </c>
      <c r="G324" s="61" t="str">
        <f aca="false">IFERROR(VLOOKUP($C324,'DMW | F&amp;L Fields'!$L:$M, 2, FALSE()),"(not found)")</f>
        <v>(not found)</v>
      </c>
      <c r="H324" s="60" t="str">
        <f aca="false">IF(J324="Id", "Primary", IF(LEFT(J324, 9) ="reference", "Foreign", "n/a"))</f>
        <v>n/a</v>
      </c>
      <c r="I324" s="74" t="s">
        <v>97</v>
      </c>
      <c r="J324" s="61" t="s">
        <v>128</v>
      </c>
      <c r="K324" s="60" t="n">
        <v>0</v>
      </c>
      <c r="L324" s="60" t="n">
        <v>18</v>
      </c>
      <c r="M324" s="60" t="n">
        <v>2</v>
      </c>
      <c r="N324" s="60" t="str">
        <f aca="false">_xlfn.CONCAT(J324,"|",K324,"|",L324,"|",M324)</f>
        <v>currency|0|18|2</v>
      </c>
      <c r="O324" s="0" t="str">
        <f aca="false">IFERROR(VLOOKUP('nCino | Field Mappings'!$A324,'nCino | Object Info'!$A:$H,5,FALSE()),"(not found)")</f>
        <v>rskcsp_ds_facility</v>
      </c>
      <c r="P324" s="0" t="str">
        <f aca="false">D324</f>
        <v>LLC_BI__AmountOutstanding__c</v>
      </c>
      <c r="Q324" s="51" t="n">
        <f aca="false">IFERROR(VLOOKUP($N324,'nCino | BigQuery Type Lookup'!$A:$F,2,FALSE()),"(not found)")</f>
        <v>21</v>
      </c>
    </row>
    <row r="325" customFormat="false" ht="14.25" hidden="false" customHeight="false" outlineLevel="0" collapsed="false">
      <c r="A325" s="61" t="s">
        <v>49</v>
      </c>
      <c r="B325" s="61" t="s">
        <v>374</v>
      </c>
      <c r="C325" s="61" t="s">
        <v>991</v>
      </c>
      <c r="D325" s="61" t="s">
        <v>992</v>
      </c>
      <c r="E325" s="61" t="s">
        <v>993</v>
      </c>
      <c r="F325" s="60" t="str">
        <f aca="false">IF(OR(ISERROR(VLOOKUP($C325,'DMW | F&amp;L Fields'!$L:$M, 1, FALSE())),IFERROR(INDEX('DMW | F&amp;L Fields'!$C:$C,MATCH($C325,'DMW | F&amp;L Fields'!$L:$L, 0)), "Y") ="Y"),"No", "Yes")</f>
        <v>No</v>
      </c>
      <c r="G325" s="61" t="str">
        <f aca="false">IFERROR(VLOOKUP($C325,'DMW | F&amp;L Fields'!$L:$M, 2, FALSE()),"(not found)")</f>
        <v>(not found)</v>
      </c>
      <c r="H325" s="60" t="str">
        <f aca="false">IF(J325="Id", "Primary", IF(LEFT(J325, 9) ="reference", "Foreign", "n/a"))</f>
        <v>n/a</v>
      </c>
      <c r="I325" s="74" t="s">
        <v>97</v>
      </c>
      <c r="J325" s="61" t="s">
        <v>342</v>
      </c>
      <c r="K325" s="60" t="n">
        <v>0</v>
      </c>
      <c r="L325" s="60" t="n">
        <v>11</v>
      </c>
      <c r="M325" s="60" t="n">
        <v>8</v>
      </c>
      <c r="N325" s="60" t="str">
        <f aca="false">_xlfn.CONCAT(J325,"|",K325,"|",L325,"|",M325)</f>
        <v>percent|0|11|8</v>
      </c>
      <c r="O325" s="0" t="str">
        <f aca="false">IFERROR(VLOOKUP('nCino | Field Mappings'!$A325,'nCino | Object Info'!$A:$H,5,FALSE()),"(not found)")</f>
        <v>rskcsp_ds_facility</v>
      </c>
      <c r="P325" s="0" t="str">
        <f aca="false">D325</f>
        <v>LLC_BI__Annual_Rate_Increase__c</v>
      </c>
      <c r="Q325" s="51" t="n">
        <f aca="false">IFERROR(VLOOKUP($N325,'nCino | BigQuery Type Lookup'!$A:$F,2,FALSE()),"(not found)")</f>
        <v>20</v>
      </c>
    </row>
    <row r="326" customFormat="false" ht="14.25" hidden="false" customHeight="false" outlineLevel="0" collapsed="false">
      <c r="A326" s="61" t="s">
        <v>49</v>
      </c>
      <c r="B326" s="61" t="s">
        <v>374</v>
      </c>
      <c r="C326" s="61" t="s">
        <v>994</v>
      </c>
      <c r="D326" s="61" t="s">
        <v>995</v>
      </c>
      <c r="E326" s="61" t="s">
        <v>996</v>
      </c>
      <c r="F326" s="60" t="str">
        <f aca="false">IF(OR(ISERROR(VLOOKUP($C326,'DMW | F&amp;L Fields'!$L:$M, 1, FALSE())),IFERROR(INDEX('DMW | F&amp;L Fields'!$C:$C,MATCH($C326,'DMW | F&amp;L Fields'!$L:$L, 0)), "Y") ="Y"),"No", "Yes")</f>
        <v>No</v>
      </c>
      <c r="G326" s="61" t="str">
        <f aca="false">IFERROR(VLOOKUP($C326,'DMW | F&amp;L Fields'!$L:$M, 2, FALSE()),"(not found)")</f>
        <v>(not found)</v>
      </c>
      <c r="H326" s="60" t="str">
        <f aca="false">IF(J326="Id", "Primary", IF(LEFT(J326, 9) ="reference", "Foreign", "n/a"))</f>
        <v>Foreign</v>
      </c>
      <c r="I326" s="74" t="s">
        <v>97</v>
      </c>
      <c r="J326" s="61" t="s">
        <v>997</v>
      </c>
      <c r="K326" s="60" t="n">
        <v>18</v>
      </c>
      <c r="L326" s="60" t="n">
        <v>0</v>
      </c>
      <c r="M326" s="60" t="n">
        <v>0</v>
      </c>
      <c r="N326" s="60" t="str">
        <f aca="false">_xlfn.CONCAT(J326,"|",K326,"|",L326,"|",M326)</f>
        <v>reference(LLC_BI__Application__c)|18|0|0</v>
      </c>
      <c r="O326" s="0" t="str">
        <f aca="false">IFERROR(VLOOKUP('nCino | Field Mappings'!$A326,'nCino | Object Info'!$A:$H,5,FALSE()),"(not found)")</f>
        <v>rskcsp_ds_facility</v>
      </c>
      <c r="P326" s="0" t="str">
        <f aca="false">D326</f>
        <v>LLC_BI__Application__c</v>
      </c>
      <c r="Q326" s="51" t="n">
        <f aca="false">IFERROR(VLOOKUP($N326,'nCino | BigQuery Type Lookup'!$A:$F,2,FALSE()),"(not found)")</f>
        <v>18</v>
      </c>
    </row>
    <row r="327" customFormat="false" ht="14.25" hidden="false" customHeight="false" outlineLevel="0" collapsed="false">
      <c r="A327" s="61" t="s">
        <v>49</v>
      </c>
      <c r="B327" s="61" t="s">
        <v>374</v>
      </c>
      <c r="C327" s="61" t="s">
        <v>998</v>
      </c>
      <c r="D327" s="61" t="s">
        <v>999</v>
      </c>
      <c r="E327" s="61" t="s">
        <v>1000</v>
      </c>
      <c r="F327" s="60" t="str">
        <f aca="false">IF(OR(ISERROR(VLOOKUP($C327,'DMW | F&amp;L Fields'!$L:$M, 1, FALSE())),IFERROR(INDEX('DMW | F&amp;L Fields'!$C:$C,MATCH($C327,'DMW | F&amp;L Fields'!$L:$L, 0)), "Y") ="Y"),"No", "Yes")</f>
        <v>No</v>
      </c>
      <c r="G327" s="61" t="str">
        <f aca="false">IFERROR(VLOOKUP($C327,'DMW | F&amp;L Fields'!$L:$M, 2, FALSE()),"(not found)")</f>
        <v>(not found)</v>
      </c>
      <c r="H327" s="60" t="str">
        <f aca="false">IF(J327="Id", "Primary", IF(LEFT(J327, 9) ="reference", "Foreign", "n/a"))</f>
        <v>n/a</v>
      </c>
      <c r="I327" s="74" t="s">
        <v>97</v>
      </c>
      <c r="J327" s="61" t="s">
        <v>128</v>
      </c>
      <c r="K327" s="60" t="n">
        <v>0</v>
      </c>
      <c r="L327" s="60" t="n">
        <v>18</v>
      </c>
      <c r="M327" s="60" t="n">
        <v>2</v>
      </c>
      <c r="N327" s="60" t="str">
        <f aca="false">_xlfn.CONCAT(J327,"|",K327,"|",L327,"|",M327)</f>
        <v>currency|0|18|2</v>
      </c>
      <c r="O327" s="0" t="str">
        <f aca="false">IFERROR(VLOOKUP('nCino | Field Mappings'!$A327,'nCino | Object Info'!$A:$H,5,FALSE()),"(not found)")</f>
        <v>rskcsp_ds_facility</v>
      </c>
      <c r="P327" s="0" t="str">
        <f aca="false">D327</f>
        <v>LLC_BI__Approved_Loan_Amount__c</v>
      </c>
      <c r="Q327" s="51" t="n">
        <f aca="false">IFERROR(VLOOKUP($N327,'nCino | BigQuery Type Lookup'!$A:$F,2,FALSE()),"(not found)")</f>
        <v>21</v>
      </c>
    </row>
    <row r="328" customFormat="false" ht="14.25" hidden="false" customHeight="false" outlineLevel="0" collapsed="false">
      <c r="A328" s="61" t="s">
        <v>49</v>
      </c>
      <c r="B328" s="61" t="s">
        <v>374</v>
      </c>
      <c r="C328" s="61" t="s">
        <v>1001</v>
      </c>
      <c r="D328" s="61" t="s">
        <v>1002</v>
      </c>
      <c r="E328" s="61" t="s">
        <v>420</v>
      </c>
      <c r="F328" s="60" t="str">
        <f aca="false">IF(OR(ISERROR(VLOOKUP($C328,'DMW | F&amp;L Fields'!$L:$M, 1, FALSE())),IFERROR(INDEX('DMW | F&amp;L Fields'!$C:$C,MATCH($C328,'DMW | F&amp;L Fields'!$L:$L, 0)), "Y") ="Y"),"No", "Yes")</f>
        <v>No</v>
      </c>
      <c r="G328" s="61" t="str">
        <f aca="false">IFERROR(VLOOKUP($C328,'DMW | F&amp;L Fields'!$L:$M, 2, FALSE()),"(not found)")</f>
        <v>(not found)</v>
      </c>
      <c r="H328" s="60" t="str">
        <f aca="false">IF(J328="Id", "Primary", IF(LEFT(J328, 9) ="reference", "Foreign", "n/a"))</f>
        <v>n/a</v>
      </c>
      <c r="I328" s="74" t="s">
        <v>97</v>
      </c>
      <c r="J328" s="61" t="s">
        <v>342</v>
      </c>
      <c r="K328" s="60" t="n">
        <v>0</v>
      </c>
      <c r="L328" s="60" t="n">
        <v>6</v>
      </c>
      <c r="M328" s="60" t="n">
        <v>3</v>
      </c>
      <c r="N328" s="60" t="str">
        <f aca="false">_xlfn.CONCAT(J328,"|",K328,"|",L328,"|",M328)</f>
        <v>percent|0|6|3</v>
      </c>
      <c r="O328" s="0" t="str">
        <f aca="false">IFERROR(VLOOKUP('nCino | Field Mappings'!$A328,'nCino | Object Info'!$A:$H,5,FALSE()),"(not found)")</f>
        <v>rskcsp_ds_facility</v>
      </c>
      <c r="P328" s="0" t="str">
        <f aca="false">D328</f>
        <v>LLC_BI__APR__c</v>
      </c>
      <c r="Q328" s="51" t="n">
        <f aca="false">IFERROR(VLOOKUP($N328,'nCino | BigQuery Type Lookup'!$A:$F,2,FALSE()),"(not found)")</f>
        <v>10</v>
      </c>
    </row>
    <row r="329" customFormat="false" ht="14.25" hidden="false" customHeight="false" outlineLevel="0" collapsed="false">
      <c r="A329" s="61" t="s">
        <v>49</v>
      </c>
      <c r="B329" s="61" t="s">
        <v>374</v>
      </c>
      <c r="C329" s="61" t="s">
        <v>1003</v>
      </c>
      <c r="D329" s="61" t="s">
        <v>1004</v>
      </c>
      <c r="E329" s="61" t="s">
        <v>1005</v>
      </c>
      <c r="F329" s="60" t="str">
        <f aca="false">IF(OR(ISERROR(VLOOKUP($C329,'DMW | F&amp;L Fields'!$L:$M, 1, FALSE())),IFERROR(INDEX('DMW | F&amp;L Fields'!$C:$C,MATCH($C329,'DMW | F&amp;L Fields'!$L:$L, 0)), "Y") ="Y"),"No", "Yes")</f>
        <v>No</v>
      </c>
      <c r="G329" s="61" t="str">
        <f aca="false">IFERROR(VLOOKUP($C329,'DMW | F&amp;L Fields'!$L:$M, 2, FALSE()),"(not found)")</f>
        <v>(not found)</v>
      </c>
      <c r="H329" s="60" t="str">
        <f aca="false">IF(J329="Id", "Primary", IF(LEFT(J329, 9) ="reference", "Foreign", "n/a"))</f>
        <v>n/a</v>
      </c>
      <c r="I329" s="74" t="s">
        <v>97</v>
      </c>
      <c r="J329" s="61" t="s">
        <v>115</v>
      </c>
      <c r="K329" s="60" t="n">
        <v>80</v>
      </c>
      <c r="L329" s="60" t="n">
        <v>0</v>
      </c>
      <c r="M329" s="60" t="n">
        <v>0</v>
      </c>
      <c r="N329" s="60" t="str">
        <f aca="false">_xlfn.CONCAT(J329,"|",K329,"|",L329,"|",M329)</f>
        <v>string|80|0|0</v>
      </c>
      <c r="O329" s="0" t="str">
        <f aca="false">IFERROR(VLOOKUP('nCino | Field Mappings'!$A329,'nCino | Object Info'!$A:$H,5,FALSE()),"(not found)")</f>
        <v>rskcsp_ds_facility</v>
      </c>
      <c r="P329" s="0" t="str">
        <f aca="false">D329</f>
        <v>LLC_BI__Attorney__c</v>
      </c>
      <c r="Q329" s="51" t="n">
        <f aca="false">IFERROR(VLOOKUP($N329,'nCino | BigQuery Type Lookup'!$A:$F,2,FALSE()),"(not found)")</f>
        <v>80</v>
      </c>
    </row>
    <row r="330" customFormat="false" ht="14.25" hidden="false" customHeight="false" outlineLevel="0" collapsed="false">
      <c r="A330" s="61" t="s">
        <v>49</v>
      </c>
      <c r="B330" s="61" t="s">
        <v>374</v>
      </c>
      <c r="C330" s="61" t="s">
        <v>1006</v>
      </c>
      <c r="D330" s="61" t="s">
        <v>1007</v>
      </c>
      <c r="E330" s="61" t="s">
        <v>1008</v>
      </c>
      <c r="F330" s="60" t="str">
        <f aca="false">IF(OR(ISERROR(VLOOKUP($C330,'DMW | F&amp;L Fields'!$L:$M, 1, FALSE())),IFERROR(INDEX('DMW | F&amp;L Fields'!$C:$C,MATCH($C330,'DMW | F&amp;L Fields'!$L:$L, 0)), "Y") ="Y"),"No", "Yes")</f>
        <v>No</v>
      </c>
      <c r="G330" s="61" t="str">
        <f aca="false">IFERROR(VLOOKUP($C330,'DMW | F&amp;L Fields'!$L:$M, 2, FALSE()),"(not found)")</f>
        <v>(not found)</v>
      </c>
      <c r="H330" s="60" t="str">
        <f aca="false">IF(J330="Id", "Primary", IF(LEFT(J330, 9) ="reference", "Foreign", "n/a"))</f>
        <v>n/a</v>
      </c>
      <c r="I330" s="74" t="s">
        <v>97</v>
      </c>
      <c r="J330" s="61" t="s">
        <v>102</v>
      </c>
      <c r="K330" s="60" t="n">
        <v>0</v>
      </c>
      <c r="L330" s="60" t="n">
        <v>0</v>
      </c>
      <c r="M330" s="60" t="n">
        <v>0</v>
      </c>
      <c r="N330" s="60" t="str">
        <f aca="false">_xlfn.CONCAT(J330,"|",K330,"|",L330,"|",M330)</f>
        <v>date|0|0|0</v>
      </c>
      <c r="O330" s="0" t="str">
        <f aca="false">IFERROR(VLOOKUP('nCino | Field Mappings'!$A330,'nCino | Object Info'!$A:$H,5,FALSE()),"(not found)")</f>
        <v>rskcsp_ds_facility</v>
      </c>
      <c r="P330" s="0" t="str">
        <f aca="false">D330</f>
        <v>LLC_BI__Authorization_Date__c</v>
      </c>
      <c r="Q330" s="51" t="n">
        <f aca="false">IFERROR(VLOOKUP($N330,'nCino | BigQuery Type Lookup'!$A:$F,2,FALSE()),"(not found)")</f>
        <v>8</v>
      </c>
    </row>
    <row r="331" customFormat="false" ht="14.25" hidden="false" customHeight="false" outlineLevel="0" collapsed="false">
      <c r="A331" s="61" t="s">
        <v>49</v>
      </c>
      <c r="B331" s="61" t="s">
        <v>374</v>
      </c>
      <c r="C331" s="61" t="s">
        <v>1009</v>
      </c>
      <c r="D331" s="61" t="s">
        <v>1010</v>
      </c>
      <c r="E331" s="61" t="s">
        <v>1011</v>
      </c>
      <c r="F331" s="60" t="str">
        <f aca="false">IF(OR(ISERROR(VLOOKUP($C331,'DMW | F&amp;L Fields'!$L:$M, 1, FALSE())),IFERROR(INDEX('DMW | F&amp;L Fields'!$C:$C,MATCH($C331,'DMW | F&amp;L Fields'!$L:$L, 0)), "Y") ="Y"),"No", "Yes")</f>
        <v>No</v>
      </c>
      <c r="G331" s="61" t="str">
        <f aca="false">IFERROR(VLOOKUP($C331,'DMW | F&amp;L Fields'!$L:$M, 2, FALSE()),"(not found)")</f>
        <v>(not found)</v>
      </c>
      <c r="H331" s="60" t="str">
        <f aca="false">IF(J331="Id", "Primary", IF(LEFT(J331, 9) ="reference", "Foreign", "n/a"))</f>
        <v>n/a</v>
      </c>
      <c r="I331" s="74" t="s">
        <v>97</v>
      </c>
      <c r="J331" s="61" t="s">
        <v>115</v>
      </c>
      <c r="K331" s="60" t="n">
        <v>100</v>
      </c>
      <c r="L331" s="60" t="n">
        <v>0</v>
      </c>
      <c r="M331" s="60" t="n">
        <v>0</v>
      </c>
      <c r="N331" s="60" t="str">
        <f aca="false">_xlfn.CONCAT(J331,"|",K331,"|",L331,"|",M331)</f>
        <v>string|100|0|0</v>
      </c>
      <c r="O331" s="0" t="str">
        <f aca="false">IFERROR(VLOOKUP('nCino | Field Mappings'!$A331,'nCino | Object Info'!$A:$H,5,FALSE()),"(not found)")</f>
        <v>rskcsp_ds_facility</v>
      </c>
      <c r="P331" s="0" t="str">
        <f aca="false">D331</f>
        <v>LLC_BI__Auto_Decision_Status__c</v>
      </c>
      <c r="Q331" s="51" t="n">
        <f aca="false">IFERROR(VLOOKUP($N331,'nCino | BigQuery Type Lookup'!$A:$F,2,FALSE()),"(not found)")</f>
        <v>100</v>
      </c>
    </row>
    <row r="332" customFormat="false" ht="14.25" hidden="false" customHeight="false" outlineLevel="0" collapsed="false">
      <c r="A332" s="61" t="s">
        <v>49</v>
      </c>
      <c r="B332" s="61" t="s">
        <v>374</v>
      </c>
      <c r="C332" s="61" t="s">
        <v>1012</v>
      </c>
      <c r="D332" s="61" t="s">
        <v>1013</v>
      </c>
      <c r="E332" s="61" t="s">
        <v>1014</v>
      </c>
      <c r="F332" s="60" t="str">
        <f aca="false">IF(OR(ISERROR(VLOOKUP($C332,'DMW | F&amp;L Fields'!$L:$M, 1, FALSE())),IFERROR(INDEX('DMW | F&amp;L Fields'!$C:$C,MATCH($C332,'DMW | F&amp;L Fields'!$L:$L, 0)), "Y") ="Y"),"No", "Yes")</f>
        <v>No</v>
      </c>
      <c r="G332" s="61" t="str">
        <f aca="false">IFERROR(VLOOKUP($C332,'DMW | F&amp;L Fields'!$L:$M, 2, FALSE()),"(not found)")</f>
        <v>(not found)</v>
      </c>
      <c r="H332" s="60" t="str">
        <f aca="false">IF(J332="Id", "Primary", IF(LEFT(J332, 9) ="reference", "Foreign", "n/a"))</f>
        <v>n/a</v>
      </c>
      <c r="I332" s="74" t="s">
        <v>110</v>
      </c>
      <c r="J332" s="61" t="s">
        <v>164</v>
      </c>
      <c r="K332" s="60" t="n">
        <v>0</v>
      </c>
      <c r="L332" s="60" t="n">
        <v>0</v>
      </c>
      <c r="M332" s="60" t="n">
        <v>0</v>
      </c>
      <c r="N332" s="60" t="str">
        <f aca="false">_xlfn.CONCAT(J332,"|",K332,"|",L332,"|",M332)</f>
        <v>boolean|0|0|0</v>
      </c>
      <c r="O332" s="0" t="str">
        <f aca="false">IFERROR(VLOOKUP('nCino | Field Mappings'!$A332,'nCino | Object Info'!$A:$H,5,FALSE()),"(not found)")</f>
        <v>rskcsp_ds_facility</v>
      </c>
      <c r="P332" s="0" t="str">
        <f aca="false">D332</f>
        <v>LLC_BI__Auto_Pay__c</v>
      </c>
      <c r="Q332" s="51" t="n">
        <f aca="false">IFERROR(VLOOKUP($N332,'nCino | BigQuery Type Lookup'!$A:$F,2,FALSE()),"(not found)")</f>
        <v>1</v>
      </c>
    </row>
    <row r="333" customFormat="false" ht="14.25" hidden="false" customHeight="false" outlineLevel="0" collapsed="false">
      <c r="A333" s="61" t="s">
        <v>49</v>
      </c>
      <c r="B333" s="61" t="s">
        <v>374</v>
      </c>
      <c r="C333" s="61" t="s">
        <v>1015</v>
      </c>
      <c r="D333" s="61" t="s">
        <v>1016</v>
      </c>
      <c r="E333" s="61" t="s">
        <v>1017</v>
      </c>
      <c r="F333" s="60" t="str">
        <f aca="false">IF(OR(ISERROR(VLOOKUP($C333,'DMW | F&amp;L Fields'!$L:$M, 1, FALSE())),IFERROR(INDEX('DMW | F&amp;L Fields'!$C:$C,MATCH($C333,'DMW | F&amp;L Fields'!$L:$L, 0)), "Y") ="Y"),"No", "Yes")</f>
        <v>No</v>
      </c>
      <c r="G333" s="61" t="str">
        <f aca="false">IFERROR(VLOOKUP($C333,'DMW | F&amp;L Fields'!$L:$M, 2, FALSE()),"(not found)")</f>
        <v>(not found)</v>
      </c>
      <c r="H333" s="60" t="str">
        <f aca="false">IF(J333="Id", "Primary", IF(LEFT(J333, 9) ="reference", "Foreign", "n/a"))</f>
        <v>n/a</v>
      </c>
      <c r="I333" s="74" t="s">
        <v>97</v>
      </c>
      <c r="J333" s="61" t="s">
        <v>115</v>
      </c>
      <c r="K333" s="60" t="n">
        <v>80</v>
      </c>
      <c r="L333" s="60" t="n">
        <v>0</v>
      </c>
      <c r="M333" s="60" t="n">
        <v>0</v>
      </c>
      <c r="N333" s="60" t="str">
        <f aca="false">_xlfn.CONCAT(J333,"|",K333,"|",L333,"|",M333)</f>
        <v>string|80|0|0</v>
      </c>
      <c r="O333" s="0" t="str">
        <f aca="false">IFERROR(VLOOKUP('nCino | Field Mappings'!$A333,'nCino | Object Info'!$A:$H,5,FALSE()),"(not found)")</f>
        <v>rskcsp_ds_facility</v>
      </c>
      <c r="P333" s="0" t="str">
        <f aca="false">D333</f>
        <v>LLC_BI__Auto_Pay_Account__c</v>
      </c>
      <c r="Q333" s="51" t="n">
        <f aca="false">IFERROR(VLOOKUP($N333,'nCino | BigQuery Type Lookup'!$A:$F,2,FALSE()),"(not found)")</f>
        <v>80</v>
      </c>
    </row>
    <row r="334" customFormat="false" ht="14.25" hidden="false" customHeight="false" outlineLevel="0" collapsed="false">
      <c r="A334" s="61" t="s">
        <v>49</v>
      </c>
      <c r="B334" s="61" t="s">
        <v>374</v>
      </c>
      <c r="C334" s="61" t="s">
        <v>1018</v>
      </c>
      <c r="D334" s="61" t="s">
        <v>1019</v>
      </c>
      <c r="E334" s="61" t="s">
        <v>1020</v>
      </c>
      <c r="F334" s="60" t="str">
        <f aca="false">IF(OR(ISERROR(VLOOKUP($C334,'DMW | F&amp;L Fields'!$L:$M, 1, FALSE())),IFERROR(INDEX('DMW | F&amp;L Fields'!$C:$C,MATCH($C334,'DMW | F&amp;L Fields'!$L:$L, 0)), "Y") ="Y"),"No", "Yes")</f>
        <v>No</v>
      </c>
      <c r="G334" s="61" t="str">
        <f aca="false">IFERROR(VLOOKUP($C334,'DMW | F&amp;L Fields'!$L:$M, 2, FALSE()),"(not found)")</f>
        <v>(not found)</v>
      </c>
      <c r="H334" s="60" t="str">
        <f aca="false">IF(J334="Id", "Primary", IF(LEFT(J334, 9) ="reference", "Foreign", "n/a"))</f>
        <v>n/a</v>
      </c>
      <c r="I334" s="74" t="s">
        <v>97</v>
      </c>
      <c r="J334" s="61" t="s">
        <v>128</v>
      </c>
      <c r="K334" s="60" t="n">
        <v>0</v>
      </c>
      <c r="L334" s="60" t="n">
        <v>18</v>
      </c>
      <c r="M334" s="60" t="n">
        <v>2</v>
      </c>
      <c r="N334" s="60" t="str">
        <f aca="false">_xlfn.CONCAT(J334,"|",K334,"|",L334,"|",M334)</f>
        <v>currency|0|18|2</v>
      </c>
      <c r="O334" s="0" t="str">
        <f aca="false">IFERROR(VLOOKUP('nCino | Field Mappings'!$A334,'nCino | Object Info'!$A:$H,5,FALSE()),"(not found)")</f>
        <v>rskcsp_ds_facility</v>
      </c>
      <c r="P334" s="0" t="str">
        <f aca="false">D334</f>
        <v>LLC_BI__Availability_From_Core__c</v>
      </c>
      <c r="Q334" s="51" t="n">
        <f aca="false">IFERROR(VLOOKUP($N334,'nCino | BigQuery Type Lookup'!$A:$F,2,FALSE()),"(not found)")</f>
        <v>21</v>
      </c>
    </row>
    <row r="335" customFormat="false" ht="14.25" hidden="false" customHeight="false" outlineLevel="0" collapsed="false">
      <c r="A335" s="61" t="s">
        <v>49</v>
      </c>
      <c r="B335" s="61" t="s">
        <v>374</v>
      </c>
      <c r="C335" s="61" t="s">
        <v>1021</v>
      </c>
      <c r="D335" s="61" t="s">
        <v>1022</v>
      </c>
      <c r="E335" s="61" t="s">
        <v>1023</v>
      </c>
      <c r="F335" s="60" t="str">
        <f aca="false">IF(OR(ISERROR(VLOOKUP($C335,'DMW | F&amp;L Fields'!$L:$M, 1, FALSE())),IFERROR(INDEX('DMW | F&amp;L Fields'!$C:$C,MATCH($C335,'DMW | F&amp;L Fields'!$L:$L, 0)), "Y") ="Y"),"No", "Yes")</f>
        <v>No</v>
      </c>
      <c r="G335" s="61" t="str">
        <f aca="false">IFERROR(VLOOKUP($C335,'DMW | F&amp;L Fields'!$L:$M, 2, FALSE()),"(not found)")</f>
        <v>(not found)</v>
      </c>
      <c r="H335" s="60" t="str">
        <f aca="false">IF(J335="Id", "Primary", IF(LEFT(J335, 9) ="reference", "Foreign", "n/a"))</f>
        <v>n/a</v>
      </c>
      <c r="I335" s="74" t="s">
        <v>110</v>
      </c>
      <c r="J335" s="61" t="s">
        <v>164</v>
      </c>
      <c r="K335" s="60" t="n">
        <v>0</v>
      </c>
      <c r="L335" s="60" t="n">
        <v>0</v>
      </c>
      <c r="M335" s="60" t="n">
        <v>0</v>
      </c>
      <c r="N335" s="60" t="str">
        <f aca="false">_xlfn.CONCAT(J335,"|",K335,"|",L335,"|",M335)</f>
        <v>boolean|0|0|0</v>
      </c>
      <c r="O335" s="0" t="str">
        <f aca="false">IFERROR(VLOOKUP('nCino | Field Mappings'!$A335,'nCino | Object Info'!$A:$H,5,FALSE()),"(not found)")</f>
        <v>rskcsp_ds_facility</v>
      </c>
      <c r="P335" s="0" t="str">
        <f aca="false">D335</f>
        <v>LLC_BI__Balloon__c</v>
      </c>
      <c r="Q335" s="51" t="n">
        <f aca="false">IFERROR(VLOOKUP($N335,'nCino | BigQuery Type Lookup'!$A:$F,2,FALSE()),"(not found)")</f>
        <v>1</v>
      </c>
    </row>
    <row r="336" customFormat="false" ht="14.25" hidden="false" customHeight="false" outlineLevel="0" collapsed="false">
      <c r="A336" s="61" t="s">
        <v>49</v>
      </c>
      <c r="B336" s="61" t="s">
        <v>374</v>
      </c>
      <c r="C336" s="61" t="s">
        <v>1024</v>
      </c>
      <c r="D336" s="61" t="s">
        <v>1025</v>
      </c>
      <c r="E336" s="61" t="s">
        <v>1026</v>
      </c>
      <c r="F336" s="60" t="str">
        <f aca="false">IF(OR(ISERROR(VLOOKUP($C336,'DMW | F&amp;L Fields'!$L:$M, 1, FALSE())),IFERROR(INDEX('DMW | F&amp;L Fields'!$C:$C,MATCH($C336,'DMW | F&amp;L Fields'!$L:$L, 0)), "Y") ="Y"),"No", "Yes")</f>
        <v>No</v>
      </c>
      <c r="G336" s="61" t="str">
        <f aca="false">IFERROR(VLOOKUP($C336,'DMW | F&amp;L Fields'!$L:$M, 2, FALSE()),"(not found)")</f>
        <v>(not found)</v>
      </c>
      <c r="H336" s="60" t="str">
        <f aca="false">IF(J336="Id", "Primary", IF(LEFT(J336, 9) ="reference", "Foreign", "n/a"))</f>
        <v>n/a</v>
      </c>
      <c r="I336" s="74" t="s">
        <v>97</v>
      </c>
      <c r="J336" s="61" t="s">
        <v>128</v>
      </c>
      <c r="K336" s="60" t="n">
        <v>0</v>
      </c>
      <c r="L336" s="60" t="n">
        <v>18</v>
      </c>
      <c r="M336" s="60" t="n">
        <v>2</v>
      </c>
      <c r="N336" s="60" t="str">
        <f aca="false">_xlfn.CONCAT(J336,"|",K336,"|",L336,"|",M336)</f>
        <v>currency|0|18|2</v>
      </c>
      <c r="O336" s="0" t="str">
        <f aca="false">IFERROR(VLOOKUP('nCino | Field Mappings'!$A336,'nCino | Object Info'!$A:$H,5,FALSE()),"(not found)")</f>
        <v>rskcsp_ds_facility</v>
      </c>
      <c r="P336" s="0" t="str">
        <f aca="false">D336</f>
        <v>LLC_BI__Balloon_Payment__c</v>
      </c>
      <c r="Q336" s="51" t="n">
        <f aca="false">IFERROR(VLOOKUP($N336,'nCino | BigQuery Type Lookup'!$A:$F,2,FALSE()),"(not found)")</f>
        <v>21</v>
      </c>
    </row>
    <row r="337" customFormat="false" ht="14.25" hidden="false" customHeight="false" outlineLevel="0" collapsed="false">
      <c r="A337" s="61" t="s">
        <v>49</v>
      </c>
      <c r="B337" s="61" t="s">
        <v>374</v>
      </c>
      <c r="C337" s="61" t="s">
        <v>1027</v>
      </c>
      <c r="D337" s="61" t="s">
        <v>1028</v>
      </c>
      <c r="E337" s="61" t="s">
        <v>1029</v>
      </c>
      <c r="F337" s="60" t="str">
        <f aca="false">IF(OR(ISERROR(VLOOKUP($C337,'DMW | F&amp;L Fields'!$L:$M, 1, FALSE())),IFERROR(INDEX('DMW | F&amp;L Fields'!$C:$C,MATCH($C337,'DMW | F&amp;L Fields'!$L:$L, 0)), "Y") ="Y"),"No", "Yes")</f>
        <v>No</v>
      </c>
      <c r="G337" s="61" t="str">
        <f aca="false">IFERROR(VLOOKUP($C337,'DMW | F&amp;L Fields'!$L:$M, 2, FALSE()),"(not found)")</f>
        <v>(not found)</v>
      </c>
      <c r="H337" s="60" t="str">
        <f aca="false">IF(J337="Id", "Primary", IF(LEFT(J337, 9) ="reference", "Foreign", "n/a"))</f>
        <v>n/a</v>
      </c>
      <c r="I337" s="74" t="s">
        <v>97</v>
      </c>
      <c r="J337" s="61" t="s">
        <v>119</v>
      </c>
      <c r="K337" s="60" t="n">
        <v>255</v>
      </c>
      <c r="L337" s="60" t="n">
        <v>0</v>
      </c>
      <c r="M337" s="60" t="n">
        <v>0</v>
      </c>
      <c r="N337" s="60" t="str">
        <f aca="false">_xlfn.CONCAT(J337,"|",K337,"|",L337,"|",M337)</f>
        <v>picklist|255|0|0</v>
      </c>
      <c r="O337" s="0" t="str">
        <f aca="false">IFERROR(VLOOKUP('nCino | Field Mappings'!$A337,'nCino | Object Info'!$A:$H,5,FALSE()),"(not found)")</f>
        <v>rskcsp_ds_facility</v>
      </c>
      <c r="P337" s="0" t="str">
        <f aca="false">D337</f>
        <v>LLC_BI__Balloon_Product_Structure__c</v>
      </c>
      <c r="Q337" s="51" t="n">
        <f aca="false">IFERROR(VLOOKUP($N337,'nCino | BigQuery Type Lookup'!$A:$F,2,FALSE()),"(not found)")</f>
        <v>255</v>
      </c>
    </row>
    <row r="338" customFormat="false" ht="14.25" hidden="false" customHeight="false" outlineLevel="0" collapsed="false">
      <c r="A338" s="61" t="s">
        <v>49</v>
      </c>
      <c r="B338" s="61" t="s">
        <v>374</v>
      </c>
      <c r="C338" s="61" t="s">
        <v>1030</v>
      </c>
      <c r="D338" s="61" t="s">
        <v>1031</v>
      </c>
      <c r="E338" s="61" t="s">
        <v>1032</v>
      </c>
      <c r="F338" s="60" t="str">
        <f aca="false">IF(OR(ISERROR(VLOOKUP($C338,'DMW | F&amp;L Fields'!$L:$M, 1, FALSE())),IFERROR(INDEX('DMW | F&amp;L Fields'!$C:$C,MATCH($C338,'DMW | F&amp;L Fields'!$L:$L, 0)), "Y") ="Y"),"No", "Yes")</f>
        <v>No</v>
      </c>
      <c r="G338" s="61" t="str">
        <f aca="false">IFERROR(VLOOKUP($C338,'DMW | F&amp;L Fields'!$L:$M, 2, FALSE()),"(not found)")</f>
        <v>(not found)</v>
      </c>
      <c r="H338" s="60" t="str">
        <f aca="false">IF(J338="Id", "Primary", IF(LEFT(J338, 9) ="reference", "Foreign", "n/a"))</f>
        <v>n/a</v>
      </c>
      <c r="I338" s="74" t="s">
        <v>97</v>
      </c>
      <c r="J338" s="61" t="s">
        <v>115</v>
      </c>
      <c r="K338" s="60" t="n">
        <v>80</v>
      </c>
      <c r="L338" s="60" t="n">
        <v>0</v>
      </c>
      <c r="M338" s="60" t="n">
        <v>0</v>
      </c>
      <c r="N338" s="60" t="str">
        <f aca="false">_xlfn.CONCAT(J338,"|",K338,"|",L338,"|",M338)</f>
        <v>string|80|0|0</v>
      </c>
      <c r="O338" s="0" t="str">
        <f aca="false">IFERROR(VLOOKUP('nCino | Field Mappings'!$A338,'nCino | Object Info'!$A:$H,5,FALSE()),"(not found)")</f>
        <v>rskcsp_ds_facility</v>
      </c>
      <c r="P338" s="0" t="str">
        <f aca="false">D338</f>
        <v>LLC_BI__Billing_Address__c</v>
      </c>
      <c r="Q338" s="51" t="n">
        <f aca="false">IFERROR(VLOOKUP($N338,'nCino | BigQuery Type Lookup'!$A:$F,2,FALSE()),"(not found)")</f>
        <v>80</v>
      </c>
    </row>
    <row r="339" customFormat="false" ht="14.25" hidden="false" customHeight="false" outlineLevel="0" collapsed="false">
      <c r="A339" s="61" t="s">
        <v>49</v>
      </c>
      <c r="B339" s="61" t="s">
        <v>374</v>
      </c>
      <c r="C339" s="61" t="s">
        <v>1033</v>
      </c>
      <c r="D339" s="61" t="s">
        <v>1034</v>
      </c>
      <c r="E339" s="61" t="s">
        <v>1035</v>
      </c>
      <c r="F339" s="60" t="str">
        <f aca="false">IF(OR(ISERROR(VLOOKUP($C339,'DMW | F&amp;L Fields'!$L:$M, 1, FALSE())),IFERROR(INDEX('DMW | F&amp;L Fields'!$C:$C,MATCH($C339,'DMW | F&amp;L Fields'!$L:$L, 0)), "Y") ="Y"),"No", "Yes")</f>
        <v>No</v>
      </c>
      <c r="G339" s="61" t="str">
        <f aca="false">IFERROR(VLOOKUP($C339,'DMW | F&amp;L Fields'!$L:$M, 2, FALSE()),"(not found)")</f>
        <v>(not found)</v>
      </c>
      <c r="H339" s="60" t="str">
        <f aca="false">IF(J339="Id", "Primary", IF(LEFT(J339, 9) ="reference", "Foreign", "n/a"))</f>
        <v>n/a</v>
      </c>
      <c r="I339" s="74" t="s">
        <v>97</v>
      </c>
      <c r="J339" s="61" t="s">
        <v>115</v>
      </c>
      <c r="K339" s="60" t="n">
        <v>5</v>
      </c>
      <c r="L339" s="60" t="n">
        <v>0</v>
      </c>
      <c r="M339" s="60" t="n">
        <v>0</v>
      </c>
      <c r="N339" s="60" t="str">
        <f aca="false">_xlfn.CONCAT(J339,"|",K339,"|",L339,"|",M339)</f>
        <v>string|5|0|0</v>
      </c>
      <c r="O339" s="0" t="str">
        <f aca="false">IFERROR(VLOOKUP('nCino | Field Mappings'!$A339,'nCino | Object Info'!$A:$H,5,FALSE()),"(not found)")</f>
        <v>rskcsp_ds_facility</v>
      </c>
      <c r="P339" s="0" t="str">
        <f aca="false">D339</f>
        <v>LLC_BI__Billing_State__c</v>
      </c>
      <c r="Q339" s="51" t="n">
        <f aca="false">IFERROR(VLOOKUP($N339,'nCino | BigQuery Type Lookup'!$A:$F,2,FALSE()),"(not found)")</f>
        <v>5</v>
      </c>
    </row>
    <row r="340" customFormat="false" ht="14.25" hidden="false" customHeight="false" outlineLevel="0" collapsed="false">
      <c r="A340" s="61" t="s">
        <v>49</v>
      </c>
      <c r="B340" s="61" t="s">
        <v>374</v>
      </c>
      <c r="C340" s="61" t="s">
        <v>1036</v>
      </c>
      <c r="D340" s="61" t="s">
        <v>1037</v>
      </c>
      <c r="E340" s="61" t="s">
        <v>1038</v>
      </c>
      <c r="F340" s="60" t="str">
        <f aca="false">IF(OR(ISERROR(VLOOKUP($C340,'DMW | F&amp;L Fields'!$L:$M, 1, FALSE())),IFERROR(INDEX('DMW | F&amp;L Fields'!$C:$C,MATCH($C340,'DMW | F&amp;L Fields'!$L:$L, 0)), "Y") ="Y"),"No", "Yes")</f>
        <v>No</v>
      </c>
      <c r="G340" s="61" t="str">
        <f aca="false">IFERROR(VLOOKUP($C340,'DMW | F&amp;L Fields'!$L:$M, 2, FALSE()),"(not found)")</f>
        <v>(not found)</v>
      </c>
      <c r="H340" s="60" t="str">
        <f aca="false">IF(J340="Id", "Primary", IF(LEFT(J340, 9) ="reference", "Foreign", "n/a"))</f>
        <v>n/a</v>
      </c>
      <c r="I340" s="74" t="s">
        <v>97</v>
      </c>
      <c r="J340" s="61" t="s">
        <v>115</v>
      </c>
      <c r="K340" s="60" t="n">
        <v>80</v>
      </c>
      <c r="L340" s="60" t="n">
        <v>0</v>
      </c>
      <c r="M340" s="60" t="n">
        <v>0</v>
      </c>
      <c r="N340" s="60" t="str">
        <f aca="false">_xlfn.CONCAT(J340,"|",K340,"|",L340,"|",M340)</f>
        <v>string|80|0|0</v>
      </c>
      <c r="O340" s="0" t="str">
        <f aca="false">IFERROR(VLOOKUP('nCino | Field Mappings'!$A340,'nCino | Object Info'!$A:$H,5,FALSE()),"(not found)")</f>
        <v>rskcsp_ds_facility</v>
      </c>
      <c r="P340" s="0" t="str">
        <f aca="false">D340</f>
        <v>LLC_BI__Billing_Street__c</v>
      </c>
      <c r="Q340" s="51" t="n">
        <f aca="false">IFERROR(VLOOKUP($N340,'nCino | BigQuery Type Lookup'!$A:$F,2,FALSE()),"(not found)")</f>
        <v>80</v>
      </c>
    </row>
    <row r="341" customFormat="false" ht="14.25" hidden="false" customHeight="false" outlineLevel="0" collapsed="false">
      <c r="A341" s="61" t="s">
        <v>49</v>
      </c>
      <c r="B341" s="61" t="s">
        <v>374</v>
      </c>
      <c r="C341" s="61" t="s">
        <v>1039</v>
      </c>
      <c r="D341" s="61" t="s">
        <v>1040</v>
      </c>
      <c r="E341" s="61" t="s">
        <v>1041</v>
      </c>
      <c r="F341" s="60" t="str">
        <f aca="false">IF(OR(ISERROR(VLOOKUP($C341,'DMW | F&amp;L Fields'!$L:$M, 1, FALSE())),IFERROR(INDEX('DMW | F&amp;L Fields'!$C:$C,MATCH($C341,'DMW | F&amp;L Fields'!$L:$L, 0)), "Y") ="Y"),"No", "Yes")</f>
        <v>No</v>
      </c>
      <c r="G341" s="61" t="str">
        <f aca="false">IFERROR(VLOOKUP($C341,'DMW | F&amp;L Fields'!$L:$M, 2, FALSE()),"(not found)")</f>
        <v>(not found)</v>
      </c>
      <c r="H341" s="60" t="str">
        <f aca="false">IF(J341="Id", "Primary", IF(LEFT(J341, 9) ="reference", "Foreign", "n/a"))</f>
        <v>n/a</v>
      </c>
      <c r="I341" s="74" t="s">
        <v>97</v>
      </c>
      <c r="J341" s="61" t="s">
        <v>115</v>
      </c>
      <c r="K341" s="60" t="n">
        <v>10</v>
      </c>
      <c r="L341" s="60" t="n">
        <v>0</v>
      </c>
      <c r="M341" s="60" t="n">
        <v>0</v>
      </c>
      <c r="N341" s="60" t="str">
        <f aca="false">_xlfn.CONCAT(J341,"|",K341,"|",L341,"|",M341)</f>
        <v>string|10|0|0</v>
      </c>
      <c r="O341" s="0" t="str">
        <f aca="false">IFERROR(VLOOKUP('nCino | Field Mappings'!$A341,'nCino | Object Info'!$A:$H,5,FALSE()),"(not found)")</f>
        <v>rskcsp_ds_facility</v>
      </c>
      <c r="P341" s="0" t="str">
        <f aca="false">D341</f>
        <v>LLC_BI__Billing_Zipcode__c</v>
      </c>
      <c r="Q341" s="51" t="n">
        <f aca="false">IFERROR(VLOOKUP($N341,'nCino | BigQuery Type Lookup'!$A:$F,2,FALSE()),"(not found)")</f>
        <v>10</v>
      </c>
    </row>
    <row r="342" customFormat="false" ht="14.25" hidden="false" customHeight="false" outlineLevel="0" collapsed="false">
      <c r="A342" s="61" t="s">
        <v>49</v>
      </c>
      <c r="B342" s="61" t="s">
        <v>374</v>
      </c>
      <c r="C342" s="61" t="s">
        <v>1042</v>
      </c>
      <c r="D342" s="61" t="s">
        <v>1043</v>
      </c>
      <c r="E342" s="61" t="s">
        <v>1044</v>
      </c>
      <c r="F342" s="60" t="str">
        <f aca="false">IF(OR(ISERROR(VLOOKUP($C342,'DMW | F&amp;L Fields'!$L:$M, 1, FALSE())),IFERROR(INDEX('DMW | F&amp;L Fields'!$C:$C,MATCH($C342,'DMW | F&amp;L Fields'!$L:$L, 0)), "Y") ="Y"),"No", "Yes")</f>
        <v>No</v>
      </c>
      <c r="G342" s="61" t="str">
        <f aca="false">IFERROR(VLOOKUP($C342,'DMW | F&amp;L Fields'!$L:$M, 2, FALSE()),"(not found)")</f>
        <v>(not found)</v>
      </c>
      <c r="H342" s="60" t="str">
        <f aca="false">IF(J342="Id", "Primary", IF(LEFT(J342, 9) ="reference", "Foreign", "n/a"))</f>
        <v>n/a</v>
      </c>
      <c r="I342" s="74" t="s">
        <v>97</v>
      </c>
      <c r="J342" s="61" t="s">
        <v>102</v>
      </c>
      <c r="K342" s="60" t="n">
        <v>0</v>
      </c>
      <c r="L342" s="60" t="n">
        <v>0</v>
      </c>
      <c r="M342" s="60" t="n">
        <v>0</v>
      </c>
      <c r="N342" s="60" t="str">
        <f aca="false">_xlfn.CONCAT(J342,"|",K342,"|",L342,"|",M342)</f>
        <v>date|0|0|0</v>
      </c>
      <c r="O342" s="0" t="str">
        <f aca="false">IFERROR(VLOOKUP('nCino | Field Mappings'!$A342,'nCino | Object Info'!$A:$H,5,FALSE()),"(not found)")</f>
        <v>rskcsp_ds_facility</v>
      </c>
      <c r="P342" s="0" t="str">
        <f aca="false">D342</f>
        <v>LLC_BI__Booked_Date__c</v>
      </c>
      <c r="Q342" s="51" t="n">
        <f aca="false">IFERROR(VLOOKUP($N342,'nCino | BigQuery Type Lookup'!$A:$F,2,FALSE()),"(not found)")</f>
        <v>8</v>
      </c>
    </row>
    <row r="343" customFormat="false" ht="14.25" hidden="false" customHeight="false" outlineLevel="0" collapsed="false">
      <c r="A343" s="61" t="s">
        <v>49</v>
      </c>
      <c r="B343" s="61" t="s">
        <v>374</v>
      </c>
      <c r="C343" s="61" t="s">
        <v>1045</v>
      </c>
      <c r="D343" s="61" t="s">
        <v>1046</v>
      </c>
      <c r="E343" s="61" t="s">
        <v>1047</v>
      </c>
      <c r="F343" s="60" t="str">
        <f aca="false">IF(OR(ISERROR(VLOOKUP($C343,'DMW | F&amp;L Fields'!$L:$M, 1, FALSE())),IFERROR(INDEX('DMW | F&amp;L Fields'!$C:$C,MATCH($C343,'DMW | F&amp;L Fields'!$L:$L, 0)), "Y") ="Y"),"No", "Yes")</f>
        <v>No</v>
      </c>
      <c r="G343" s="61" t="str">
        <f aca="false">IFERROR(VLOOKUP($C343,'DMW | F&amp;L Fields'!$L:$M, 2, FALSE()),"(not found)")</f>
        <v>(not found)</v>
      </c>
      <c r="H343" s="60" t="str">
        <f aca="false">IF(J343="Id", "Primary", IF(LEFT(J343, 9) ="reference", "Foreign", "n/a"))</f>
        <v>n/a</v>
      </c>
      <c r="I343" s="74" t="s">
        <v>97</v>
      </c>
      <c r="J343" s="61" t="s">
        <v>153</v>
      </c>
      <c r="K343" s="60" t="n">
        <v>0</v>
      </c>
      <c r="L343" s="60" t="n">
        <v>0</v>
      </c>
      <c r="M343" s="60" t="n">
        <v>0</v>
      </c>
      <c r="N343" s="60" t="str">
        <f aca="false">_xlfn.CONCAT(J343,"|",K343,"|",L343,"|",M343)</f>
        <v>datetime|0|0|0</v>
      </c>
      <c r="O343" s="0" t="str">
        <f aca="false">IFERROR(VLOOKUP('nCino | Field Mappings'!$A343,'nCino | Object Info'!$A:$H,5,FALSE()),"(not found)")</f>
        <v>rskcsp_ds_facility</v>
      </c>
      <c r="P343" s="0" t="str">
        <f aca="false">D343</f>
        <v>LLC_BI__Booked_DateTime__c</v>
      </c>
      <c r="Q343" s="51" t="n">
        <f aca="false">IFERROR(VLOOKUP($N343,'nCino | BigQuery Type Lookup'!$A:$F,2,FALSE()),"(not found)")</f>
        <v>14</v>
      </c>
    </row>
    <row r="344" customFormat="false" ht="14.25" hidden="false" customHeight="false" outlineLevel="0" collapsed="false">
      <c r="A344" s="61" t="s">
        <v>49</v>
      </c>
      <c r="B344" s="61" t="s">
        <v>374</v>
      </c>
      <c r="C344" s="61" t="s">
        <v>1048</v>
      </c>
      <c r="D344" s="61" t="s">
        <v>1049</v>
      </c>
      <c r="E344" s="61" t="s">
        <v>1050</v>
      </c>
      <c r="F344" s="60" t="str">
        <f aca="false">IF(OR(ISERROR(VLOOKUP($C344,'DMW | F&amp;L Fields'!$L:$M, 1, FALSE())),IFERROR(INDEX('DMW | F&amp;L Fields'!$C:$C,MATCH($C344,'DMW | F&amp;L Fields'!$L:$L, 0)), "Y") ="Y"),"No", "Yes")</f>
        <v>No</v>
      </c>
      <c r="G344" s="61" t="str">
        <f aca="false">IFERROR(VLOOKUP($C344,'DMW | F&amp;L Fields'!$L:$M, 2, FALSE()),"(not found)")</f>
        <v>(not found)</v>
      </c>
      <c r="H344" s="60" t="str">
        <f aca="false">IF(J344="Id", "Primary", IF(LEFT(J344, 9) ="reference", "Foreign", "n/a"))</f>
        <v>n/a</v>
      </c>
      <c r="I344" s="74" t="s">
        <v>97</v>
      </c>
      <c r="J344" s="61" t="s">
        <v>115</v>
      </c>
      <c r="K344" s="60" t="n">
        <v>25</v>
      </c>
      <c r="L344" s="60" t="n">
        <v>0</v>
      </c>
      <c r="M344" s="60" t="n">
        <v>0</v>
      </c>
      <c r="N344" s="60" t="str">
        <f aca="false">_xlfn.CONCAT(J344,"|",K344,"|",L344,"|",M344)</f>
        <v>string|25|0|0</v>
      </c>
      <c r="O344" s="0" t="str">
        <f aca="false">IFERROR(VLOOKUP('nCino | Field Mappings'!$A344,'nCino | Object Info'!$A:$H,5,FALSE()),"(not found)")</f>
        <v>rskcsp_ds_facility</v>
      </c>
      <c r="P344" s="0" t="str">
        <f aca="false">D344</f>
        <v>LLC_BI__Borrower_City__c</v>
      </c>
      <c r="Q344" s="51" t="n">
        <f aca="false">IFERROR(VLOOKUP($N344,'nCino | BigQuery Type Lookup'!$A:$F,2,FALSE()),"(not found)")</f>
        <v>25</v>
      </c>
    </row>
    <row r="345" customFormat="false" ht="14.25" hidden="false" customHeight="false" outlineLevel="0" collapsed="false">
      <c r="A345" s="61" t="s">
        <v>49</v>
      </c>
      <c r="B345" s="61" t="s">
        <v>374</v>
      </c>
      <c r="C345" s="61" t="s">
        <v>1051</v>
      </c>
      <c r="D345" s="61" t="s">
        <v>1052</v>
      </c>
      <c r="E345" s="61" t="s">
        <v>1053</v>
      </c>
      <c r="F345" s="60" t="str">
        <f aca="false">IF(OR(ISERROR(VLOOKUP($C345,'DMW | F&amp;L Fields'!$L:$M, 1, FALSE())),IFERROR(INDEX('DMW | F&amp;L Fields'!$C:$C,MATCH($C345,'DMW | F&amp;L Fields'!$L:$L, 0)), "Y") ="Y"),"No", "Yes")</f>
        <v>No</v>
      </c>
      <c r="G345" s="61" t="str">
        <f aca="false">IFERROR(VLOOKUP($C345,'DMW | F&amp;L Fields'!$L:$M, 2, FALSE()),"(not found)")</f>
        <v>(not found)</v>
      </c>
      <c r="H345" s="60" t="str">
        <f aca="false">IF(J345="Id", "Primary", IF(LEFT(J345, 9) ="reference", "Foreign", "n/a"))</f>
        <v>n/a</v>
      </c>
      <c r="I345" s="74" t="s">
        <v>97</v>
      </c>
      <c r="J345" s="61" t="s">
        <v>128</v>
      </c>
      <c r="K345" s="60" t="n">
        <v>0</v>
      </c>
      <c r="L345" s="60" t="n">
        <v>18</v>
      </c>
      <c r="M345" s="60" t="n">
        <v>2</v>
      </c>
      <c r="N345" s="60" t="str">
        <f aca="false">_xlfn.CONCAT(J345,"|",K345,"|",L345,"|",M345)</f>
        <v>currency|0|18|2</v>
      </c>
      <c r="O345" s="0" t="str">
        <f aca="false">IFERROR(VLOOKUP('nCino | Field Mappings'!$A345,'nCino | Object Info'!$A:$H,5,FALSE()),"(not found)")</f>
        <v>rskcsp_ds_facility</v>
      </c>
      <c r="P345" s="0" t="str">
        <f aca="false">D345</f>
        <v>LLC_BI__Borrower_GL_Balance__c</v>
      </c>
      <c r="Q345" s="51" t="n">
        <f aca="false">IFERROR(VLOOKUP($N345,'nCino | BigQuery Type Lookup'!$A:$F,2,FALSE()),"(not found)")</f>
        <v>21</v>
      </c>
    </row>
    <row r="346" customFormat="false" ht="14.25" hidden="false" customHeight="false" outlineLevel="0" collapsed="false">
      <c r="A346" s="61" t="s">
        <v>49</v>
      </c>
      <c r="B346" s="61" t="s">
        <v>374</v>
      </c>
      <c r="C346" s="61" t="s">
        <v>1054</v>
      </c>
      <c r="D346" s="61" t="s">
        <v>1055</v>
      </c>
      <c r="E346" s="61" t="s">
        <v>1056</v>
      </c>
      <c r="F346" s="60" t="str">
        <f aca="false">IF(OR(ISERROR(VLOOKUP($C346,'DMW | F&amp;L Fields'!$L:$M, 1, FALSE())),IFERROR(INDEX('DMW | F&amp;L Fields'!$C:$C,MATCH($C346,'DMW | F&amp;L Fields'!$L:$L, 0)), "Y") ="Y"),"No", "Yes")</f>
        <v>No</v>
      </c>
      <c r="G346" s="61" t="str">
        <f aca="false">IFERROR(VLOOKUP($C346,'DMW | F&amp;L Fields'!$L:$M, 2, FALSE()),"(not found)")</f>
        <v>(not found)</v>
      </c>
      <c r="H346" s="60" t="str">
        <f aca="false">IF(J346="Id", "Primary", IF(LEFT(J346, 9) ="reference", "Foreign", "n/a"))</f>
        <v>n/a</v>
      </c>
      <c r="I346" s="74" t="s">
        <v>97</v>
      </c>
      <c r="J346" s="61" t="s">
        <v>119</v>
      </c>
      <c r="K346" s="60" t="n">
        <v>255</v>
      </c>
      <c r="L346" s="60" t="n">
        <v>0</v>
      </c>
      <c r="M346" s="60" t="n">
        <v>0</v>
      </c>
      <c r="N346" s="60" t="str">
        <f aca="false">_xlfn.CONCAT(J346,"|",K346,"|",L346,"|",M346)</f>
        <v>picklist|255|0|0</v>
      </c>
      <c r="O346" s="0" t="str">
        <f aca="false">IFERROR(VLOOKUP('nCino | Field Mappings'!$A346,'nCino | Object Info'!$A:$H,5,FALSE()),"(not found)")</f>
        <v>rskcsp_ds_facility</v>
      </c>
      <c r="P346" s="0" t="str">
        <f aca="false">D346</f>
        <v>LLC_BI__Borrower_State__c</v>
      </c>
      <c r="Q346" s="51" t="n">
        <f aca="false">IFERROR(VLOOKUP($N346,'nCino | BigQuery Type Lookup'!$A:$F,2,FALSE()),"(not found)")</f>
        <v>255</v>
      </c>
    </row>
    <row r="347" customFormat="false" ht="14.25" hidden="false" customHeight="false" outlineLevel="0" collapsed="false">
      <c r="A347" s="61" t="s">
        <v>49</v>
      </c>
      <c r="B347" s="61" t="s">
        <v>374</v>
      </c>
      <c r="C347" s="61" t="s">
        <v>1057</v>
      </c>
      <c r="D347" s="61" t="s">
        <v>1058</v>
      </c>
      <c r="E347" s="61" t="s">
        <v>1059</v>
      </c>
      <c r="F347" s="60" t="str">
        <f aca="false">IF(OR(ISERROR(VLOOKUP($C347,'DMW | F&amp;L Fields'!$L:$M, 1, FALSE())),IFERROR(INDEX('DMW | F&amp;L Fields'!$C:$C,MATCH($C347,'DMW | F&amp;L Fields'!$L:$L, 0)), "Y") ="Y"),"No", "Yes")</f>
        <v>No</v>
      </c>
      <c r="G347" s="61" t="str">
        <f aca="false">IFERROR(VLOOKUP($C347,'DMW | F&amp;L Fields'!$L:$M, 2, FALSE()),"(not found)")</f>
        <v>(not found)</v>
      </c>
      <c r="H347" s="60" t="str">
        <f aca="false">IF(J347="Id", "Primary", IF(LEFT(J347, 9) ="reference", "Foreign", "n/a"))</f>
        <v>Foreign</v>
      </c>
      <c r="I347" s="74" t="s">
        <v>97</v>
      </c>
      <c r="J347" s="61" t="s">
        <v>1060</v>
      </c>
      <c r="K347" s="60" t="n">
        <v>18</v>
      </c>
      <c r="L347" s="60" t="n">
        <v>0</v>
      </c>
      <c r="M347" s="60" t="n">
        <v>0</v>
      </c>
      <c r="N347" s="60" t="str">
        <f aca="false">_xlfn.CONCAT(J347,"|",K347,"|",L347,"|",M347)</f>
        <v>reference(LLC_BI__Branch__c)|18|0|0</v>
      </c>
      <c r="O347" s="0" t="str">
        <f aca="false">IFERROR(VLOOKUP('nCino | Field Mappings'!$A347,'nCino | Object Info'!$A:$H,5,FALSE()),"(not found)")</f>
        <v>rskcsp_ds_facility</v>
      </c>
      <c r="P347" s="0" t="str">
        <f aca="false">D347</f>
        <v>LLC_BI__Branch__c</v>
      </c>
      <c r="Q347" s="51" t="n">
        <f aca="false">IFERROR(VLOOKUP($N347,'nCino | BigQuery Type Lookup'!$A:$F,2,FALSE()),"(not found)")</f>
        <v>18</v>
      </c>
    </row>
    <row r="348" customFormat="false" ht="14.25" hidden="false" customHeight="false" outlineLevel="0" collapsed="false">
      <c r="A348" s="61" t="s">
        <v>49</v>
      </c>
      <c r="B348" s="61" t="s">
        <v>374</v>
      </c>
      <c r="C348" s="61" t="s">
        <v>1061</v>
      </c>
      <c r="D348" s="61" t="s">
        <v>1062</v>
      </c>
      <c r="E348" s="61" t="s">
        <v>1063</v>
      </c>
      <c r="F348" s="60" t="str">
        <f aca="false">IF(OR(ISERROR(VLOOKUP($C348,'DMW | F&amp;L Fields'!$L:$M, 1, FALSE())),IFERROR(INDEX('DMW | F&amp;L Fields'!$C:$C,MATCH($C348,'DMW | F&amp;L Fields'!$L:$L, 0)), "Y") ="Y"),"No", "Yes")</f>
        <v>No</v>
      </c>
      <c r="G348" s="61" t="str">
        <f aca="false">IFERROR(VLOOKUP($C348,'DMW | F&amp;L Fields'!$L:$M, 2, FALSE()),"(not found)")</f>
        <v>(not found)</v>
      </c>
      <c r="H348" s="60" t="str">
        <f aca="false">IF(J348="Id", "Primary", IF(LEFT(J348, 9) ="reference", "Foreign", "n/a"))</f>
        <v>n/a</v>
      </c>
      <c r="I348" s="74" t="s">
        <v>97</v>
      </c>
      <c r="J348" s="61" t="s">
        <v>98</v>
      </c>
      <c r="K348" s="60" t="n">
        <v>0</v>
      </c>
      <c r="L348" s="60" t="n">
        <v>17</v>
      </c>
      <c r="M348" s="60" t="n">
        <v>2</v>
      </c>
      <c r="N348" s="60" t="str">
        <f aca="false">_xlfn.CONCAT(J348,"|",K348,"|",L348,"|",M348)</f>
        <v>double|0|17|2</v>
      </c>
      <c r="O348" s="0" t="str">
        <f aca="false">IFERROR(VLOOKUP('nCino | Field Mappings'!$A348,'nCino | Object Info'!$A:$H,5,FALSE()),"(not found)")</f>
        <v>rskcsp_ds_facility</v>
      </c>
      <c r="P348" s="0" t="str">
        <f aca="false">D348</f>
        <v>LLC_BI__Broker_Fee__c</v>
      </c>
      <c r="Q348" s="51" t="n">
        <f aca="false">IFERROR(VLOOKUP($N348,'nCino | BigQuery Type Lookup'!$A:$F,2,FALSE()),"(not found)")</f>
        <v>19</v>
      </c>
    </row>
    <row r="349" customFormat="false" ht="14.25" hidden="false" customHeight="false" outlineLevel="0" collapsed="false">
      <c r="A349" s="61" t="s">
        <v>49</v>
      </c>
      <c r="B349" s="61" t="s">
        <v>374</v>
      </c>
      <c r="C349" s="61" t="s">
        <v>1064</v>
      </c>
      <c r="D349" s="61" t="s">
        <v>1065</v>
      </c>
      <c r="E349" s="61" t="s">
        <v>1066</v>
      </c>
      <c r="F349" s="60" t="str">
        <f aca="false">IF(OR(ISERROR(VLOOKUP($C349,'DMW | F&amp;L Fields'!$L:$M, 1, FALSE())),IFERROR(INDEX('DMW | F&amp;L Fields'!$C:$C,MATCH($C349,'DMW | F&amp;L Fields'!$L:$L, 0)), "Y") ="Y"),"No", "Yes")</f>
        <v>No</v>
      </c>
      <c r="G349" s="61" t="str">
        <f aca="false">IFERROR(VLOOKUP($C349,'DMW | F&amp;L Fields'!$L:$M, 2, FALSE()),"(not found)")</f>
        <v>(not found)</v>
      </c>
      <c r="H349" s="60" t="str">
        <f aca="false">IF(J349="Id", "Primary", IF(LEFT(J349, 9) ="reference", "Foreign", "n/a"))</f>
        <v>Foreign</v>
      </c>
      <c r="I349" s="74" t="s">
        <v>97</v>
      </c>
      <c r="J349" s="61" t="s">
        <v>1067</v>
      </c>
      <c r="K349" s="60" t="n">
        <v>18</v>
      </c>
      <c r="L349" s="60" t="n">
        <v>0</v>
      </c>
      <c r="M349" s="60" t="n">
        <v>0</v>
      </c>
      <c r="N349" s="60" t="str">
        <f aca="false">_xlfn.CONCAT(J349,"|",K349,"|",L349,"|",M349)</f>
        <v>reference(LLC_BI__Budget__c)|18|0|0</v>
      </c>
      <c r="O349" s="0" t="str">
        <f aca="false">IFERROR(VLOOKUP('nCino | Field Mappings'!$A349,'nCino | Object Info'!$A:$H,5,FALSE()),"(not found)")</f>
        <v>rskcsp_ds_facility</v>
      </c>
      <c r="P349" s="0" t="str">
        <f aca="false">D349</f>
        <v>LLC_BI__Budget__c</v>
      </c>
      <c r="Q349" s="51" t="n">
        <f aca="false">IFERROR(VLOOKUP($N349,'nCino | BigQuery Type Lookup'!$A:$F,2,FALSE()),"(not found)")</f>
        <v>18</v>
      </c>
    </row>
    <row r="350" customFormat="false" ht="14.25" hidden="false" customHeight="false" outlineLevel="0" collapsed="false">
      <c r="A350" s="61" t="s">
        <v>49</v>
      </c>
      <c r="B350" s="61" t="s">
        <v>374</v>
      </c>
      <c r="C350" s="61" t="s">
        <v>1068</v>
      </c>
      <c r="D350" s="61" t="s">
        <v>1069</v>
      </c>
      <c r="E350" s="61" t="s">
        <v>1070</v>
      </c>
      <c r="F350" s="60" t="str">
        <f aca="false">IF(OR(ISERROR(VLOOKUP($C350,'DMW | F&amp;L Fields'!$L:$M, 1, FALSE())),IFERROR(INDEX('DMW | F&amp;L Fields'!$C:$C,MATCH($C350,'DMW | F&amp;L Fields'!$L:$L, 0)), "Y") ="Y"),"No", "Yes")</f>
        <v>No</v>
      </c>
      <c r="G350" s="61" t="str">
        <f aca="false">IFERROR(VLOOKUP($C350,'DMW | F&amp;L Fields'!$L:$M, 2, FALSE()),"(not found)")</f>
        <v>(not found)</v>
      </c>
      <c r="H350" s="60" t="str">
        <f aca="false">IF(J350="Id", "Primary", IF(LEFT(J350, 9) ="reference", "Foreign", "n/a"))</f>
        <v>n/a</v>
      </c>
      <c r="I350" s="74" t="s">
        <v>97</v>
      </c>
      <c r="J350" s="61" t="s">
        <v>128</v>
      </c>
      <c r="K350" s="60" t="n">
        <v>0</v>
      </c>
      <c r="L350" s="60" t="n">
        <v>18</v>
      </c>
      <c r="M350" s="60" t="n">
        <v>2</v>
      </c>
      <c r="N350" s="60" t="str">
        <f aca="false">_xlfn.CONCAT(J350,"|",K350,"|",L350,"|",M350)</f>
        <v>currency|0|18|2</v>
      </c>
      <c r="O350" s="0" t="str">
        <f aca="false">IFERROR(VLOOKUP('nCino | Field Mappings'!$A350,'nCino | Object Info'!$A:$H,5,FALSE()),"(not found)")</f>
        <v>rskcsp_ds_facility</v>
      </c>
      <c r="P350" s="0" t="str">
        <f aca="false">D350</f>
        <v>LLC_BI__Calculated_Balloon_Amount__c</v>
      </c>
      <c r="Q350" s="51" t="n">
        <f aca="false">IFERROR(VLOOKUP($N350,'nCino | BigQuery Type Lookup'!$A:$F,2,FALSE()),"(not found)")</f>
        <v>21</v>
      </c>
    </row>
    <row r="351" customFormat="false" ht="14.25" hidden="false" customHeight="false" outlineLevel="0" collapsed="false">
      <c r="A351" s="61" t="s">
        <v>49</v>
      </c>
      <c r="B351" s="61" t="s">
        <v>374</v>
      </c>
      <c r="C351" s="61" t="s">
        <v>1071</v>
      </c>
      <c r="D351" s="61" t="s">
        <v>1072</v>
      </c>
      <c r="E351" s="61" t="s">
        <v>1073</v>
      </c>
      <c r="F351" s="60" t="str">
        <f aca="false">IF(OR(ISERROR(VLOOKUP($C351,'DMW | F&amp;L Fields'!$L:$M, 1, FALSE())),IFERROR(INDEX('DMW | F&amp;L Fields'!$C:$C,MATCH($C351,'DMW | F&amp;L Fields'!$L:$L, 0)), "Y") ="Y"),"No", "Yes")</f>
        <v>No</v>
      </c>
      <c r="G351" s="61" t="str">
        <f aca="false">IFERROR(VLOOKUP($C351,'DMW | F&amp;L Fields'!$L:$M, 2, FALSE()),"(not found)")</f>
        <v>(not found)</v>
      </c>
      <c r="H351" s="60" t="str">
        <f aca="false">IF(J351="Id", "Primary", IF(LEFT(J351, 9) ="reference", "Foreign", "n/a"))</f>
        <v>n/a</v>
      </c>
      <c r="I351" s="74" t="s">
        <v>97</v>
      </c>
      <c r="J351" s="61" t="s">
        <v>115</v>
      </c>
      <c r="K351" s="60" t="n">
        <v>80</v>
      </c>
      <c r="L351" s="60" t="n">
        <v>0</v>
      </c>
      <c r="M351" s="60" t="n">
        <v>0</v>
      </c>
      <c r="N351" s="60" t="str">
        <f aca="false">_xlfn.CONCAT(J351,"|",K351,"|",L351,"|",M351)</f>
        <v>string|80|0|0</v>
      </c>
      <c r="O351" s="0" t="str">
        <f aca="false">IFERROR(VLOOKUP('nCino | Field Mappings'!$A351,'nCino | Object Info'!$A:$H,5,FALSE()),"(not found)")</f>
        <v>rskcsp_ds_facility</v>
      </c>
      <c r="P351" s="0" t="str">
        <f aca="false">D351</f>
        <v>LLC_BI__Call_Report_Code__c</v>
      </c>
      <c r="Q351" s="51" t="n">
        <f aca="false">IFERROR(VLOOKUP($N351,'nCino | BigQuery Type Lookup'!$A:$F,2,FALSE()),"(not found)")</f>
        <v>80</v>
      </c>
    </row>
    <row r="352" customFormat="false" ht="14.25" hidden="false" customHeight="false" outlineLevel="0" collapsed="false">
      <c r="A352" s="61" t="s">
        <v>49</v>
      </c>
      <c r="B352" s="61" t="s">
        <v>374</v>
      </c>
      <c r="C352" s="61" t="s">
        <v>1074</v>
      </c>
      <c r="D352" s="61" t="s">
        <v>1075</v>
      </c>
      <c r="E352" s="61" t="s">
        <v>1076</v>
      </c>
      <c r="F352" s="60" t="str">
        <f aca="false">IF(OR(ISERROR(VLOOKUP($C352,'DMW | F&amp;L Fields'!$L:$M, 1, FALSE())),IFERROR(INDEX('DMW | F&amp;L Fields'!$C:$C,MATCH($C352,'DMW | F&amp;L Fields'!$L:$L, 0)), "Y") ="Y"),"No", "Yes")</f>
        <v>No</v>
      </c>
      <c r="G352" s="61" t="str">
        <f aca="false">IFERROR(VLOOKUP($C352,'DMW | F&amp;L Fields'!$L:$M, 2, FALSE()),"(not found)")</f>
        <v>(not found)</v>
      </c>
      <c r="H352" s="60" t="str">
        <f aca="false">IF(J352="Id", "Primary", IF(LEFT(J352, 9) ="reference", "Foreign", "n/a"))</f>
        <v>n/a</v>
      </c>
      <c r="I352" s="74" t="s">
        <v>97</v>
      </c>
      <c r="J352" s="61" t="s">
        <v>98</v>
      </c>
      <c r="K352" s="60" t="n">
        <v>0</v>
      </c>
      <c r="L352" s="60" t="n">
        <v>6</v>
      </c>
      <c r="M352" s="60" t="n">
        <v>2</v>
      </c>
      <c r="N352" s="60" t="str">
        <f aca="false">_xlfn.CONCAT(J352,"|",K352,"|",L352,"|",M352)</f>
        <v>double|0|6|2</v>
      </c>
      <c r="O352" s="0" t="str">
        <f aca="false">IFERROR(VLOOKUP('nCino | Field Mappings'!$A352,'nCino | Object Info'!$A:$H,5,FALSE()),"(not found)")</f>
        <v>rskcsp_ds_facility</v>
      </c>
      <c r="P352" s="0" t="str">
        <f aca="false">D352</f>
        <v>LLC_BI__Census_Tract__c</v>
      </c>
      <c r="Q352" s="51" t="n">
        <f aca="false">IFERROR(VLOOKUP($N352,'nCino | BigQuery Type Lookup'!$A:$F,2,FALSE()),"(not found)")</f>
        <v>9</v>
      </c>
    </row>
    <row r="353" customFormat="false" ht="14.25" hidden="false" customHeight="false" outlineLevel="0" collapsed="false">
      <c r="A353" s="61" t="s">
        <v>49</v>
      </c>
      <c r="B353" s="61" t="s">
        <v>374</v>
      </c>
      <c r="C353" s="61" t="s">
        <v>1077</v>
      </c>
      <c r="D353" s="61" t="s">
        <v>1078</v>
      </c>
      <c r="E353" s="61" t="s">
        <v>1079</v>
      </c>
      <c r="F353" s="60" t="str">
        <f aca="false">IF(OR(ISERROR(VLOOKUP($C353,'DMW | F&amp;L Fields'!$L:$M, 1, FALSE())),IFERROR(INDEX('DMW | F&amp;L Fields'!$C:$C,MATCH($C353,'DMW | F&amp;L Fields'!$L:$L, 0)), "Y") ="Y"),"No", "Yes")</f>
        <v>No</v>
      </c>
      <c r="G353" s="61" t="str">
        <f aca="false">IFERROR(VLOOKUP($C353,'DMW | F&amp;L Fields'!$L:$M, 2, FALSE()),"(not found)")</f>
        <v>(not found)</v>
      </c>
      <c r="H353" s="60" t="str">
        <f aca="false">IF(J353="Id", "Primary", IF(LEFT(J353, 9) ="reference", "Foreign", "n/a"))</f>
        <v>n/a</v>
      </c>
      <c r="I353" s="74" t="s">
        <v>97</v>
      </c>
      <c r="J353" s="61" t="s">
        <v>115</v>
      </c>
      <c r="K353" s="60" t="n">
        <v>80</v>
      </c>
      <c r="L353" s="60" t="n">
        <v>0</v>
      </c>
      <c r="M353" s="60" t="n">
        <v>0</v>
      </c>
      <c r="N353" s="60" t="str">
        <f aca="false">_xlfn.CONCAT(J353,"|",K353,"|",L353,"|",M353)</f>
        <v>string|80|0|0</v>
      </c>
      <c r="O353" s="0" t="str">
        <f aca="false">IFERROR(VLOOKUP('nCino | Field Mappings'!$A353,'nCino | Object Info'!$A:$H,5,FALSE()),"(not found)")</f>
        <v>rskcsp_ds_facility</v>
      </c>
      <c r="P353" s="0" t="str">
        <f aca="false">D353</f>
        <v>LLC_BI__Class_Code__c</v>
      </c>
      <c r="Q353" s="51" t="n">
        <f aca="false">IFERROR(VLOOKUP($N353,'nCino | BigQuery Type Lookup'!$A:$F,2,FALSE()),"(not found)")</f>
        <v>80</v>
      </c>
    </row>
    <row r="354" customFormat="false" ht="14.25" hidden="false" customHeight="false" outlineLevel="0" collapsed="false">
      <c r="A354" s="61" t="s">
        <v>49</v>
      </c>
      <c r="B354" s="61" t="s">
        <v>374</v>
      </c>
      <c r="C354" s="61" t="s">
        <v>1080</v>
      </c>
      <c r="D354" s="61" t="s">
        <v>1081</v>
      </c>
      <c r="E354" s="61" t="s">
        <v>1082</v>
      </c>
      <c r="F354" s="60" t="str">
        <f aca="false">IF(OR(ISERROR(VLOOKUP($C354,'DMW | F&amp;L Fields'!$L:$M, 1, FALSE())),IFERROR(INDEX('DMW | F&amp;L Fields'!$C:$C,MATCH($C354,'DMW | F&amp;L Fields'!$L:$L, 0)), "Y") ="Y"),"No", "Yes")</f>
        <v>No</v>
      </c>
      <c r="G354" s="61" t="str">
        <f aca="false">IFERROR(VLOOKUP($C354,'DMW | F&amp;L Fields'!$L:$M, 2, FALSE()),"(not found)")</f>
        <v>(not found)</v>
      </c>
      <c r="H354" s="60" t="str">
        <f aca="false">IF(J354="Id", "Primary", IF(LEFT(J354, 9) ="reference", "Foreign", "n/a"))</f>
        <v>n/a</v>
      </c>
      <c r="I354" s="74" t="s">
        <v>110</v>
      </c>
      <c r="J354" s="61" t="s">
        <v>164</v>
      </c>
      <c r="K354" s="60" t="n">
        <v>0</v>
      </c>
      <c r="L354" s="60" t="n">
        <v>0</v>
      </c>
      <c r="M354" s="60" t="n">
        <v>0</v>
      </c>
      <c r="N354" s="60" t="str">
        <f aca="false">_xlfn.CONCAT(J354,"|",K354,"|",L354,"|",M354)</f>
        <v>boolean|0|0|0</v>
      </c>
      <c r="O354" s="0" t="str">
        <f aca="false">IFERROR(VLOOKUP('nCino | Field Mappings'!$A354,'nCino | Object Info'!$A:$H,5,FALSE()),"(not found)")</f>
        <v>rskcsp_ds_facility</v>
      </c>
      <c r="P354" s="0" t="str">
        <f aca="false">D354</f>
        <v>LLC_BI__Close_Date_Hard__c</v>
      </c>
      <c r="Q354" s="51" t="n">
        <f aca="false">IFERROR(VLOOKUP($N354,'nCino | BigQuery Type Lookup'!$A:$F,2,FALSE()),"(not found)")</f>
        <v>1</v>
      </c>
    </row>
    <row r="355" customFormat="false" ht="14.25" hidden="false" customHeight="false" outlineLevel="0" collapsed="false">
      <c r="A355" s="61" t="s">
        <v>49</v>
      </c>
      <c r="B355" s="61" t="s">
        <v>374</v>
      </c>
      <c r="C355" s="61" t="s">
        <v>1083</v>
      </c>
      <c r="D355" s="61" t="s">
        <v>1084</v>
      </c>
      <c r="E355" s="61" t="s">
        <v>1085</v>
      </c>
      <c r="F355" s="60" t="str">
        <f aca="false">IF(OR(ISERROR(VLOOKUP($C355,'DMW | F&amp;L Fields'!$L:$M, 1, FALSE())),IFERROR(INDEX('DMW | F&amp;L Fields'!$C:$C,MATCH($C355,'DMW | F&amp;L Fields'!$L:$L, 0)), "Y") ="Y"),"No", "Yes")</f>
        <v>No</v>
      </c>
      <c r="G355" s="61" t="str">
        <f aca="false">IFERROR(VLOOKUP($C355,'DMW | F&amp;L Fields'!$L:$M, 2, FALSE()),"(not found)")</f>
        <v>(not found)</v>
      </c>
      <c r="H355" s="60" t="str">
        <f aca="false">IF(J355="Id", "Primary", IF(LEFT(J355, 9) ="reference", "Foreign", "n/a"))</f>
        <v>n/a</v>
      </c>
      <c r="I355" s="74" t="s">
        <v>97</v>
      </c>
      <c r="J355" s="61" t="s">
        <v>102</v>
      </c>
      <c r="K355" s="60" t="n">
        <v>0</v>
      </c>
      <c r="L355" s="60" t="n">
        <v>0</v>
      </c>
      <c r="M355" s="60" t="n">
        <v>0</v>
      </c>
      <c r="N355" s="60" t="str">
        <f aca="false">_xlfn.CONCAT(J355,"|",K355,"|",L355,"|",M355)</f>
        <v>date|0|0|0</v>
      </c>
      <c r="O355" s="0" t="str">
        <f aca="false">IFERROR(VLOOKUP('nCino | Field Mappings'!$A355,'nCino | Object Info'!$A:$H,5,FALSE()),"(not found)")</f>
        <v>rskcsp_ds_facility</v>
      </c>
      <c r="P355" s="0" t="str">
        <f aca="false">D355</f>
        <v>LLC_BI__Close_Month__c</v>
      </c>
      <c r="Q355" s="51" t="n">
        <f aca="false">IFERROR(VLOOKUP($N355,'nCino | BigQuery Type Lookup'!$A:$F,2,FALSE()),"(not found)")</f>
        <v>8</v>
      </c>
    </row>
    <row r="356" customFormat="false" ht="14.25" hidden="false" customHeight="false" outlineLevel="0" collapsed="false">
      <c r="A356" s="61" t="s">
        <v>49</v>
      </c>
      <c r="B356" s="61" t="s">
        <v>374</v>
      </c>
      <c r="C356" s="61" t="s">
        <v>1086</v>
      </c>
      <c r="D356" s="61" t="s">
        <v>1087</v>
      </c>
      <c r="E356" s="61" t="s">
        <v>1088</v>
      </c>
      <c r="F356" s="60" t="str">
        <f aca="false">IF(OR(ISERROR(VLOOKUP($C356,'DMW | F&amp;L Fields'!$L:$M, 1, FALSE())),IFERROR(INDEX('DMW | F&amp;L Fields'!$C:$C,MATCH($C356,'DMW | F&amp;L Fields'!$L:$L, 0)), "Y") ="Y"),"No", "Yes")</f>
        <v>No</v>
      </c>
      <c r="G356" s="61" t="str">
        <f aca="false">IFERROR(VLOOKUP($C356,'DMW | F&amp;L Fields'!$L:$M, 2, FALSE()),"(not found)")</f>
        <v>(not found)</v>
      </c>
      <c r="H356" s="60" t="str">
        <f aca="false">IF(J356="Id", "Primary", IF(LEFT(J356, 9) ="reference", "Foreign", "n/a"))</f>
        <v>n/a</v>
      </c>
      <c r="I356" s="74" t="s">
        <v>97</v>
      </c>
      <c r="J356" s="61" t="s">
        <v>102</v>
      </c>
      <c r="K356" s="60" t="n">
        <v>0</v>
      </c>
      <c r="L356" s="60" t="n">
        <v>0</v>
      </c>
      <c r="M356" s="60" t="n">
        <v>0</v>
      </c>
      <c r="N356" s="60" t="str">
        <f aca="false">_xlfn.CONCAT(J356,"|",K356,"|",L356,"|",M356)</f>
        <v>date|0|0|0</v>
      </c>
      <c r="O356" s="0" t="str">
        <f aca="false">IFERROR(VLOOKUP('nCino | Field Mappings'!$A356,'nCino | Object Info'!$A:$H,5,FALSE()),"(not found)")</f>
        <v>rskcsp_ds_facility</v>
      </c>
      <c r="P356" s="0" t="str">
        <f aca="false">D356</f>
        <v>LLC_BI__Closed_Date__c</v>
      </c>
      <c r="Q356" s="51" t="n">
        <f aca="false">IFERROR(VLOOKUP($N356,'nCino | BigQuery Type Lookup'!$A:$F,2,FALSE()),"(not found)")</f>
        <v>8</v>
      </c>
    </row>
    <row r="357" customFormat="false" ht="14.25" hidden="false" customHeight="false" outlineLevel="0" collapsed="false">
      <c r="A357" s="61" t="s">
        <v>49</v>
      </c>
      <c r="B357" s="61" t="s">
        <v>374</v>
      </c>
      <c r="C357" s="61" t="s">
        <v>1089</v>
      </c>
      <c r="D357" s="61" t="s">
        <v>1090</v>
      </c>
      <c r="E357" s="61" t="s">
        <v>1091</v>
      </c>
      <c r="F357" s="60" t="str">
        <f aca="false">IF(OR(ISERROR(VLOOKUP($C357,'DMW | F&amp;L Fields'!$L:$M, 1, FALSE())),IFERROR(INDEX('DMW | F&amp;L Fields'!$C:$C,MATCH($C357,'DMW | F&amp;L Fields'!$L:$L, 0)), "Y") ="Y"),"No", "Yes")</f>
        <v>No</v>
      </c>
      <c r="G357" s="61" t="str">
        <f aca="false">IFERROR(VLOOKUP($C357,'DMW | F&amp;L Fields'!$L:$M, 2, FALSE()),"(not found)")</f>
        <v>(not found)</v>
      </c>
      <c r="H357" s="60" t="str">
        <f aca="false">IF(J357="Id", "Primary", IF(LEFT(J357, 9) ="reference", "Foreign", "n/a"))</f>
        <v>n/a</v>
      </c>
      <c r="I357" s="74" t="s">
        <v>97</v>
      </c>
      <c r="J357" s="61" t="s">
        <v>102</v>
      </c>
      <c r="K357" s="60" t="n">
        <v>0</v>
      </c>
      <c r="L357" s="60" t="n">
        <v>0</v>
      </c>
      <c r="M357" s="60" t="n">
        <v>0</v>
      </c>
      <c r="N357" s="60" t="str">
        <f aca="false">_xlfn.CONCAT(J357,"|",K357,"|",L357,"|",M357)</f>
        <v>date|0|0|0</v>
      </c>
      <c r="O357" s="0" t="str">
        <f aca="false">IFERROR(VLOOKUP('nCino | Field Mappings'!$A357,'nCino | Object Info'!$A:$H,5,FALSE()),"(not found)")</f>
        <v>rskcsp_ds_facility</v>
      </c>
      <c r="P357" s="0" t="str">
        <f aca="false">D357</f>
        <v>LLC_BI__CloseDate__c</v>
      </c>
      <c r="Q357" s="51" t="n">
        <f aca="false">IFERROR(VLOOKUP($N357,'nCino | BigQuery Type Lookup'!$A:$F,2,FALSE()),"(not found)")</f>
        <v>8</v>
      </c>
    </row>
    <row r="358" customFormat="false" ht="14.25" hidden="false" customHeight="false" outlineLevel="0" collapsed="false">
      <c r="A358" s="61" t="s">
        <v>49</v>
      </c>
      <c r="B358" s="61" t="s">
        <v>374</v>
      </c>
      <c r="C358" s="61" t="s">
        <v>1092</v>
      </c>
      <c r="D358" s="61" t="s">
        <v>1093</v>
      </c>
      <c r="E358" s="61" t="s">
        <v>1094</v>
      </c>
      <c r="F358" s="60" t="str">
        <f aca="false">IF(OR(ISERROR(VLOOKUP($C358,'DMW | F&amp;L Fields'!$L:$M, 1, FALSE())),IFERROR(INDEX('DMW | F&amp;L Fields'!$C:$C,MATCH($C358,'DMW | F&amp;L Fields'!$L:$L, 0)), "Y") ="Y"),"No", "Yes")</f>
        <v>No</v>
      </c>
      <c r="G358" s="61" t="str">
        <f aca="false">IFERROR(VLOOKUP($C358,'DMW | F&amp;L Fields'!$L:$M, 2, FALSE()),"(not found)")</f>
        <v>(not found)</v>
      </c>
      <c r="H358" s="60" t="str">
        <f aca="false">IF(J358="Id", "Primary", IF(LEFT(J358, 9) ="reference", "Foreign", "n/a"))</f>
        <v>n/a</v>
      </c>
      <c r="I358" s="74" t="s">
        <v>97</v>
      </c>
      <c r="J358" s="61" t="s">
        <v>342</v>
      </c>
      <c r="K358" s="60" t="n">
        <v>0</v>
      </c>
      <c r="L358" s="60" t="n">
        <v>5</v>
      </c>
      <c r="M358" s="60" t="n">
        <v>2</v>
      </c>
      <c r="N358" s="60" t="str">
        <f aca="false">_xlfn.CONCAT(J358,"|",K358,"|",L358,"|",M358)</f>
        <v>percent|0|5|2</v>
      </c>
      <c r="O358" s="0" t="str">
        <f aca="false">IFERROR(VLOOKUP('nCino | Field Mappings'!$A358,'nCino | Object Info'!$A:$H,5,FALSE()),"(not found)")</f>
        <v>rskcsp_ds_facility</v>
      </c>
      <c r="P358" s="0" t="str">
        <f aca="false">D358</f>
        <v>LLC_BI__Complete__c</v>
      </c>
      <c r="Q358" s="51" t="n">
        <f aca="false">IFERROR(VLOOKUP($N358,'nCino | BigQuery Type Lookup'!$A:$F,2,FALSE()),"(not found)")</f>
        <v>8</v>
      </c>
    </row>
    <row r="359" customFormat="false" ht="14.25" hidden="false" customHeight="false" outlineLevel="0" collapsed="false">
      <c r="A359" s="61" t="s">
        <v>49</v>
      </c>
      <c r="B359" s="61" t="s">
        <v>374</v>
      </c>
      <c r="C359" s="61" t="s">
        <v>1095</v>
      </c>
      <c r="D359" s="61" t="s">
        <v>1096</v>
      </c>
      <c r="E359" s="61" t="s">
        <v>1097</v>
      </c>
      <c r="F359" s="60" t="str">
        <f aca="false">IF(OR(ISERROR(VLOOKUP($C359,'DMW | F&amp;L Fields'!$L:$M, 1, FALSE())),IFERROR(INDEX('DMW | F&amp;L Fields'!$C:$C,MATCH($C359,'DMW | F&amp;L Fields'!$L:$L, 0)), "Y") ="Y"),"No", "Yes")</f>
        <v>No</v>
      </c>
      <c r="G359" s="61" t="str">
        <f aca="false">IFERROR(VLOOKUP($C359,'DMW | F&amp;L Fields'!$L:$M, 2, FALSE()),"(not found)")</f>
        <v>(not found)</v>
      </c>
      <c r="H359" s="60" t="str">
        <f aca="false">IF(J359="Id", "Primary", IF(LEFT(J359, 9) ="reference", "Foreign", "n/a"))</f>
        <v>n/a</v>
      </c>
      <c r="I359" s="74" t="s">
        <v>97</v>
      </c>
      <c r="J359" s="61" t="s">
        <v>115</v>
      </c>
      <c r="K359" s="60" t="n">
        <v>255</v>
      </c>
      <c r="L359" s="60" t="n">
        <v>0</v>
      </c>
      <c r="M359" s="60" t="n">
        <v>0</v>
      </c>
      <c r="N359" s="60" t="str">
        <f aca="false">_xlfn.CONCAT(J359,"|",K359,"|",L359,"|",M359)</f>
        <v>string|255|0|0</v>
      </c>
      <c r="O359" s="0" t="str">
        <f aca="false">IFERROR(VLOOKUP('nCino | Field Mappings'!$A359,'nCino | Object Info'!$A:$H,5,FALSE()),"(not found)")</f>
        <v>rskcsp_ds_facility</v>
      </c>
      <c r="P359" s="0" t="str">
        <f aca="false">D359</f>
        <v>LLC_BI__Compliance_Officer__c</v>
      </c>
      <c r="Q359" s="51" t="n">
        <f aca="false">IFERROR(VLOOKUP($N359,'nCino | BigQuery Type Lookup'!$A:$F,2,FALSE()),"(not found)")</f>
        <v>255</v>
      </c>
    </row>
    <row r="360" customFormat="false" ht="14.25" hidden="false" customHeight="false" outlineLevel="0" collapsed="false">
      <c r="A360" s="61" t="s">
        <v>49</v>
      </c>
      <c r="B360" s="61" t="s">
        <v>374</v>
      </c>
      <c r="C360" s="61" t="s">
        <v>1098</v>
      </c>
      <c r="D360" s="61" t="s">
        <v>1099</v>
      </c>
      <c r="E360" s="61" t="s">
        <v>1100</v>
      </c>
      <c r="F360" s="60" t="str">
        <f aca="false">IF(OR(ISERROR(VLOOKUP($C360,'DMW | F&amp;L Fields'!$L:$M, 1, FALSE())),IFERROR(INDEX('DMW | F&amp;L Fields'!$C:$C,MATCH($C360,'DMW | F&amp;L Fields'!$L:$L, 0)), "Y") ="Y"),"No", "Yes")</f>
        <v>No</v>
      </c>
      <c r="G360" s="61" t="str">
        <f aca="false">IFERROR(VLOOKUP($C360,'DMW | F&amp;L Fields'!$L:$M, 2, FALSE()),"(not found)")</f>
        <v>(not found)</v>
      </c>
      <c r="H360" s="60" t="str">
        <f aca="false">IF(J360="Id", "Primary", IF(LEFT(J360, 9) ="reference", "Foreign", "n/a"))</f>
        <v>n/a</v>
      </c>
      <c r="I360" s="74" t="s">
        <v>110</v>
      </c>
      <c r="J360" s="61" t="s">
        <v>164</v>
      </c>
      <c r="K360" s="60" t="n">
        <v>0</v>
      </c>
      <c r="L360" s="60" t="n">
        <v>0</v>
      </c>
      <c r="M360" s="60" t="n">
        <v>0</v>
      </c>
      <c r="N360" s="60" t="str">
        <f aca="false">_xlfn.CONCAT(J360,"|",K360,"|",L360,"|",M360)</f>
        <v>boolean|0|0|0</v>
      </c>
      <c r="O360" s="0" t="str">
        <f aca="false">IFERROR(VLOOKUP('nCino | Field Mappings'!$A360,'nCino | Object Info'!$A:$H,5,FALSE()),"(not found)")</f>
        <v>rskcsp_ds_facility</v>
      </c>
      <c r="P360" s="0" t="str">
        <f aca="false">D360</f>
        <v>LLC_BI__Consortium_Third_Party_Reportable__c</v>
      </c>
      <c r="Q360" s="51" t="n">
        <f aca="false">IFERROR(VLOOKUP($N360,'nCino | BigQuery Type Lookup'!$A:$F,2,FALSE()),"(not found)")</f>
        <v>1</v>
      </c>
    </row>
    <row r="361" customFormat="false" ht="14.25" hidden="false" customHeight="false" outlineLevel="0" collapsed="false">
      <c r="A361" s="61" t="s">
        <v>49</v>
      </c>
      <c r="B361" s="61" t="s">
        <v>374</v>
      </c>
      <c r="C361" s="61" t="s">
        <v>1101</v>
      </c>
      <c r="D361" s="61" t="s">
        <v>1102</v>
      </c>
      <c r="E361" s="61" t="s">
        <v>1103</v>
      </c>
      <c r="F361" s="60" t="str">
        <f aca="false">IF(OR(ISERROR(VLOOKUP($C361,'DMW | F&amp;L Fields'!$L:$M, 1, FALSE())),IFERROR(INDEX('DMW | F&amp;L Fields'!$C:$C,MATCH($C361,'DMW | F&amp;L Fields'!$L:$L, 0)), "Y") ="Y"),"No", "Yes")</f>
        <v>No</v>
      </c>
      <c r="G361" s="61" t="str">
        <f aca="false">IFERROR(VLOOKUP($C361,'DMW | F&amp;L Fields'!$L:$M, 2, FALSE()),"(not found)")</f>
        <v>(not found)</v>
      </c>
      <c r="H361" s="60" t="str">
        <f aca="false">IF(J361="Id", "Primary", IF(LEFT(J361, 9) ="reference", "Foreign", "n/a"))</f>
        <v>n/a</v>
      </c>
      <c r="I361" s="74" t="s">
        <v>97</v>
      </c>
      <c r="J361" s="61" t="s">
        <v>102</v>
      </c>
      <c r="K361" s="60" t="n">
        <v>0</v>
      </c>
      <c r="L361" s="60" t="n">
        <v>0</v>
      </c>
      <c r="M361" s="60" t="n">
        <v>0</v>
      </c>
      <c r="N361" s="60" t="str">
        <f aca="false">_xlfn.CONCAT(J361,"|",K361,"|",L361,"|",M361)</f>
        <v>date|0|0|0</v>
      </c>
      <c r="O361" s="0" t="str">
        <f aca="false">IFERROR(VLOOKUP('nCino | Field Mappings'!$A361,'nCino | Object Info'!$A:$H,5,FALSE()),"(not found)")</f>
        <v>rskcsp_ds_facility</v>
      </c>
      <c r="P361" s="0" t="str">
        <f aca="false">D361</f>
        <v>LLC_BI__Construction_CO_Date__c</v>
      </c>
      <c r="Q361" s="51" t="n">
        <f aca="false">IFERROR(VLOOKUP($N361,'nCino | BigQuery Type Lookup'!$A:$F,2,FALSE()),"(not found)")</f>
        <v>8</v>
      </c>
    </row>
    <row r="362" customFormat="false" ht="14.25" hidden="false" customHeight="false" outlineLevel="0" collapsed="false">
      <c r="A362" s="61" t="s">
        <v>49</v>
      </c>
      <c r="B362" s="61" t="s">
        <v>374</v>
      </c>
      <c r="C362" s="61" t="s">
        <v>1104</v>
      </c>
      <c r="D362" s="61" t="s">
        <v>1105</v>
      </c>
      <c r="E362" s="61" t="s">
        <v>1106</v>
      </c>
      <c r="F362" s="60" t="str">
        <f aca="false">IF(OR(ISERROR(VLOOKUP($C362,'DMW | F&amp;L Fields'!$L:$M, 1, FALSE())),IFERROR(INDEX('DMW | F&amp;L Fields'!$C:$C,MATCH($C362,'DMW | F&amp;L Fields'!$L:$L, 0)), "Y") ="Y"),"No", "Yes")</f>
        <v>No</v>
      </c>
      <c r="G362" s="61" t="str">
        <f aca="false">IFERROR(VLOOKUP($C362,'DMW | F&amp;L Fields'!$L:$M, 2, FALSE()),"(not found)")</f>
        <v>(not found)</v>
      </c>
      <c r="H362" s="60" t="str">
        <f aca="false">IF(J362="Id", "Primary", IF(LEFT(J362, 9) ="reference", "Foreign", "n/a"))</f>
        <v>n/a</v>
      </c>
      <c r="I362" s="74" t="s">
        <v>97</v>
      </c>
      <c r="J362" s="61" t="s">
        <v>119</v>
      </c>
      <c r="K362" s="60" t="n">
        <v>255</v>
      </c>
      <c r="L362" s="60" t="n">
        <v>0</v>
      </c>
      <c r="M362" s="60" t="n">
        <v>0</v>
      </c>
      <c r="N362" s="60" t="str">
        <f aca="false">_xlfn.CONCAT(J362,"|",K362,"|",L362,"|",M362)</f>
        <v>picklist|255|0|0</v>
      </c>
      <c r="O362" s="0" t="str">
        <f aca="false">IFERROR(VLOOKUP('nCino | Field Mappings'!$A362,'nCino | Object Info'!$A:$H,5,FALSE()),"(not found)")</f>
        <v>rskcsp_ds_facility</v>
      </c>
      <c r="P362" s="0" t="str">
        <f aca="false">D362</f>
        <v>LLC_BI__CRA_Action_Taken__c</v>
      </c>
      <c r="Q362" s="51" t="n">
        <f aca="false">IFERROR(VLOOKUP($N362,'nCino | BigQuery Type Lookup'!$A:$F,2,FALSE()),"(not found)")</f>
        <v>255</v>
      </c>
    </row>
    <row r="363" customFormat="false" ht="14.25" hidden="false" customHeight="false" outlineLevel="0" collapsed="false">
      <c r="A363" s="61" t="s">
        <v>49</v>
      </c>
      <c r="B363" s="61" t="s">
        <v>374</v>
      </c>
      <c r="C363" s="61" t="s">
        <v>1107</v>
      </c>
      <c r="D363" s="61" t="s">
        <v>1108</v>
      </c>
      <c r="E363" s="61" t="s">
        <v>1109</v>
      </c>
      <c r="F363" s="60" t="str">
        <f aca="false">IF(OR(ISERROR(VLOOKUP($C363,'DMW | F&amp;L Fields'!$L:$M, 1, FALSE())),IFERROR(INDEX('DMW | F&amp;L Fields'!$C:$C,MATCH($C363,'DMW | F&amp;L Fields'!$L:$L, 0)), "Y") ="Y"),"No", "Yes")</f>
        <v>No</v>
      </c>
      <c r="G363" s="61" t="str">
        <f aca="false">IFERROR(VLOOKUP($C363,'DMW | F&amp;L Fields'!$L:$M, 2, FALSE()),"(not found)")</f>
        <v>(not found)</v>
      </c>
      <c r="H363" s="60" t="str">
        <f aca="false">IF(J363="Id", "Primary", IF(LEFT(J363, 9) ="reference", "Foreign", "n/a"))</f>
        <v>n/a</v>
      </c>
      <c r="I363" s="74" t="s">
        <v>97</v>
      </c>
      <c r="J363" s="61" t="s">
        <v>119</v>
      </c>
      <c r="K363" s="60" t="n">
        <v>255</v>
      </c>
      <c r="L363" s="60" t="n">
        <v>0</v>
      </c>
      <c r="M363" s="60" t="n">
        <v>0</v>
      </c>
      <c r="N363" s="60" t="str">
        <f aca="false">_xlfn.CONCAT(J363,"|",K363,"|",L363,"|",M363)</f>
        <v>picklist|255|0|0</v>
      </c>
      <c r="O363" s="0" t="str">
        <f aca="false">IFERROR(VLOOKUP('nCino | Field Mappings'!$A363,'nCino | Object Info'!$A:$H,5,FALSE()),"(not found)")</f>
        <v>rskcsp_ds_facility</v>
      </c>
      <c r="P363" s="0" t="str">
        <f aca="false">D363</f>
        <v>LLC_BI__CRA_Affiliate__c</v>
      </c>
      <c r="Q363" s="51" t="n">
        <f aca="false">IFERROR(VLOOKUP($N363,'nCino | BigQuery Type Lookup'!$A:$F,2,FALSE()),"(not found)")</f>
        <v>255</v>
      </c>
    </row>
    <row r="364" customFormat="false" ht="14.25" hidden="false" customHeight="false" outlineLevel="0" collapsed="false">
      <c r="A364" s="61" t="s">
        <v>49</v>
      </c>
      <c r="B364" s="61" t="s">
        <v>374</v>
      </c>
      <c r="C364" s="61" t="s">
        <v>1110</v>
      </c>
      <c r="D364" s="61" t="s">
        <v>1111</v>
      </c>
      <c r="E364" s="61" t="s">
        <v>1112</v>
      </c>
      <c r="F364" s="60" t="str">
        <f aca="false">IF(OR(ISERROR(VLOOKUP($C364,'DMW | F&amp;L Fields'!$L:$M, 1, FALSE())),IFERROR(INDEX('DMW | F&amp;L Fields'!$C:$C,MATCH($C364,'DMW | F&amp;L Fields'!$L:$L, 0)), "Y") ="Y"),"No", "Yes")</f>
        <v>No</v>
      </c>
      <c r="G364" s="61" t="str">
        <f aca="false">IFERROR(VLOOKUP($C364,'DMW | F&amp;L Fields'!$L:$M, 2, FALSE()),"(not found)")</f>
        <v>(not found)</v>
      </c>
      <c r="H364" s="60" t="str">
        <f aca="false">IF(J364="Id", "Primary", IF(LEFT(J364, 9) ="reference", "Foreign", "n/a"))</f>
        <v>n/a</v>
      </c>
      <c r="I364" s="74" t="s">
        <v>97</v>
      </c>
      <c r="J364" s="61" t="s">
        <v>128</v>
      </c>
      <c r="K364" s="60" t="n">
        <v>0</v>
      </c>
      <c r="L364" s="60" t="n">
        <v>18</v>
      </c>
      <c r="M364" s="60" t="n">
        <v>0</v>
      </c>
      <c r="N364" s="60" t="str">
        <f aca="false">_xlfn.CONCAT(J364,"|",K364,"|",L364,"|",M364)</f>
        <v>currency|0|18|0</v>
      </c>
      <c r="O364" s="0" t="str">
        <f aca="false">IFERROR(VLOOKUP('nCino | Field Mappings'!$A364,'nCino | Object Info'!$A:$H,5,FALSE()),"(not found)")</f>
        <v>rskcsp_ds_facility</v>
      </c>
      <c r="P364" s="0" t="str">
        <f aca="false">D364</f>
        <v>LLC_BI__CRA_Amount__c</v>
      </c>
      <c r="Q364" s="51" t="n">
        <f aca="false">IFERROR(VLOOKUP($N364,'nCino | BigQuery Type Lookup'!$A:$F,2,FALSE()),"(not found)")</f>
        <v>18</v>
      </c>
    </row>
    <row r="365" customFormat="false" ht="14.25" hidden="false" customHeight="false" outlineLevel="0" collapsed="false">
      <c r="A365" s="61" t="s">
        <v>49</v>
      </c>
      <c r="B365" s="61" t="s">
        <v>374</v>
      </c>
      <c r="C365" s="61" t="s">
        <v>1113</v>
      </c>
      <c r="D365" s="61" t="s">
        <v>1114</v>
      </c>
      <c r="E365" s="61" t="s">
        <v>1115</v>
      </c>
      <c r="F365" s="60" t="str">
        <f aca="false">IF(OR(ISERROR(VLOOKUP($C365,'DMW | F&amp;L Fields'!$L:$M, 1, FALSE())),IFERROR(INDEX('DMW | F&amp;L Fields'!$C:$C,MATCH($C365,'DMW | F&amp;L Fields'!$L:$L, 0)), "Y") ="Y"),"No", "Yes")</f>
        <v>No</v>
      </c>
      <c r="G365" s="61" t="str">
        <f aca="false">IFERROR(VLOOKUP($C365,'DMW | F&amp;L Fields'!$L:$M, 2, FALSE()),"(not found)")</f>
        <v>(not found)</v>
      </c>
      <c r="H365" s="60" t="str">
        <f aca="false">IF(J365="Id", "Primary", IF(LEFT(J365, 9) ="reference", "Foreign", "n/a"))</f>
        <v>n/a</v>
      </c>
      <c r="I365" s="74" t="s">
        <v>97</v>
      </c>
      <c r="J365" s="61" t="s">
        <v>115</v>
      </c>
      <c r="K365" s="60" t="n">
        <v>7</v>
      </c>
      <c r="L365" s="60" t="n">
        <v>0</v>
      </c>
      <c r="M365" s="60" t="n">
        <v>0</v>
      </c>
      <c r="N365" s="60" t="str">
        <f aca="false">_xlfn.CONCAT(J365,"|",K365,"|",L365,"|",M365)</f>
        <v>string|7|0|0</v>
      </c>
      <c r="O365" s="0" t="str">
        <f aca="false">IFERROR(VLOOKUP('nCino | Field Mappings'!$A365,'nCino | Object Info'!$A:$H,5,FALSE()),"(not found)")</f>
        <v>rskcsp_ds_facility</v>
      </c>
      <c r="P365" s="0" t="str">
        <f aca="false">D365</f>
        <v>LLC_BI__CRA_Census_Tract_Text__c</v>
      </c>
      <c r="Q365" s="51" t="n">
        <f aca="false">IFERROR(VLOOKUP($N365,'nCino | BigQuery Type Lookup'!$A:$F,2,FALSE()),"(not found)")</f>
        <v>7</v>
      </c>
    </row>
    <row r="366" customFormat="false" ht="14.25" hidden="false" customHeight="false" outlineLevel="0" collapsed="false">
      <c r="A366" s="61" t="s">
        <v>49</v>
      </c>
      <c r="B366" s="61" t="s">
        <v>374</v>
      </c>
      <c r="C366" s="61" t="s">
        <v>1116</v>
      </c>
      <c r="D366" s="61" t="s">
        <v>1117</v>
      </c>
      <c r="E366" s="61" t="s">
        <v>1118</v>
      </c>
      <c r="F366" s="60" t="str">
        <f aca="false">IF(OR(ISERROR(VLOOKUP($C366,'DMW | F&amp;L Fields'!$L:$M, 1, FALSE())),IFERROR(INDEX('DMW | F&amp;L Fields'!$C:$C,MATCH($C366,'DMW | F&amp;L Fields'!$L:$L, 0)), "Y") ="Y"),"No", "Yes")</f>
        <v>No</v>
      </c>
      <c r="G366" s="61" t="str">
        <f aca="false">IFERROR(VLOOKUP($C366,'DMW | F&amp;L Fields'!$L:$M, 2, FALSE()),"(not found)")</f>
        <v>(not found)</v>
      </c>
      <c r="H366" s="60" t="str">
        <f aca="false">IF(J366="Id", "Primary", IF(LEFT(J366, 9) ="reference", "Foreign", "n/a"))</f>
        <v>n/a</v>
      </c>
      <c r="I366" s="74" t="s">
        <v>110</v>
      </c>
      <c r="J366" s="61" t="s">
        <v>164</v>
      </c>
      <c r="K366" s="60" t="n">
        <v>0</v>
      </c>
      <c r="L366" s="60" t="n">
        <v>0</v>
      </c>
      <c r="M366" s="60" t="n">
        <v>0</v>
      </c>
      <c r="N366" s="60" t="str">
        <f aca="false">_xlfn.CONCAT(J366,"|",K366,"|",L366,"|",M366)</f>
        <v>boolean|0|0|0</v>
      </c>
      <c r="O366" s="0" t="str">
        <f aca="false">IFERROR(VLOOKUP('nCino | Field Mappings'!$A366,'nCino | Object Info'!$A:$H,5,FALSE()),"(not found)")</f>
        <v>rskcsp_ds_facility</v>
      </c>
      <c r="P366" s="0" t="str">
        <f aca="false">D366</f>
        <v>LLC_BI__CRA_Community_Development_Reportable__c</v>
      </c>
      <c r="Q366" s="51" t="n">
        <f aca="false">IFERROR(VLOOKUP($N366,'nCino | BigQuery Type Lookup'!$A:$F,2,FALSE()),"(not found)")</f>
        <v>1</v>
      </c>
    </row>
    <row r="367" customFormat="false" ht="14.25" hidden="false" customHeight="false" outlineLevel="0" collapsed="false">
      <c r="A367" s="61" t="s">
        <v>49</v>
      </c>
      <c r="B367" s="61" t="s">
        <v>374</v>
      </c>
      <c r="C367" s="61" t="s">
        <v>1119</v>
      </c>
      <c r="D367" s="61" t="s">
        <v>1120</v>
      </c>
      <c r="E367" s="61" t="s">
        <v>1100</v>
      </c>
      <c r="F367" s="60" t="str">
        <f aca="false">IF(OR(ISERROR(VLOOKUP($C367,'DMW | F&amp;L Fields'!$L:$M, 1, FALSE())),IFERROR(INDEX('DMW | F&amp;L Fields'!$C:$C,MATCH($C367,'DMW | F&amp;L Fields'!$L:$L, 0)), "Y") ="Y"),"No", "Yes")</f>
        <v>No</v>
      </c>
      <c r="G367" s="61" t="str">
        <f aca="false">IFERROR(VLOOKUP($C367,'DMW | F&amp;L Fields'!$L:$M, 2, FALSE()),"(not found)")</f>
        <v>(not found)</v>
      </c>
      <c r="H367" s="60" t="str">
        <f aca="false">IF(J367="Id", "Primary", IF(LEFT(J367, 9) ="reference", "Foreign", "n/a"))</f>
        <v>n/a</v>
      </c>
      <c r="I367" s="74" t="s">
        <v>110</v>
      </c>
      <c r="J367" s="61" t="s">
        <v>164</v>
      </c>
      <c r="K367" s="60" t="n">
        <v>0</v>
      </c>
      <c r="L367" s="60" t="n">
        <v>0</v>
      </c>
      <c r="M367" s="60" t="n">
        <v>0</v>
      </c>
      <c r="N367" s="60" t="str">
        <f aca="false">_xlfn.CONCAT(J367,"|",K367,"|",L367,"|",M367)</f>
        <v>boolean|0|0|0</v>
      </c>
      <c r="O367" s="0" t="str">
        <f aca="false">IFERROR(VLOOKUP('nCino | Field Mappings'!$A367,'nCino | Object Info'!$A:$H,5,FALSE()),"(not found)")</f>
        <v>rskcsp_ds_facility</v>
      </c>
      <c r="P367" s="0" t="str">
        <f aca="false">D367</f>
        <v>LLC_BI__CRA_Consortium_Third_Party_Reportable__c</v>
      </c>
      <c r="Q367" s="51" t="n">
        <f aca="false">IFERROR(VLOOKUP($N367,'nCino | BigQuery Type Lookup'!$A:$F,2,FALSE()),"(not found)")</f>
        <v>1</v>
      </c>
    </row>
    <row r="368" customFormat="false" ht="14.25" hidden="false" customHeight="false" outlineLevel="0" collapsed="false">
      <c r="A368" s="61" t="s">
        <v>49</v>
      </c>
      <c r="B368" s="61" t="s">
        <v>374</v>
      </c>
      <c r="C368" s="61" t="s">
        <v>1121</v>
      </c>
      <c r="D368" s="61" t="s">
        <v>1122</v>
      </c>
      <c r="E368" s="61" t="s">
        <v>1123</v>
      </c>
      <c r="F368" s="60" t="str">
        <f aca="false">IF(OR(ISERROR(VLOOKUP($C368,'DMW | F&amp;L Fields'!$L:$M, 1, FALSE())),IFERROR(INDEX('DMW | F&amp;L Fields'!$C:$C,MATCH($C368,'DMW | F&amp;L Fields'!$L:$L, 0)), "Y") ="Y"),"No", "Yes")</f>
        <v>No</v>
      </c>
      <c r="G368" s="61" t="str">
        <f aca="false">IFERROR(VLOOKUP($C368,'DMW | F&amp;L Fields'!$L:$M, 2, FALSE()),"(not found)")</f>
        <v>(not found)</v>
      </c>
      <c r="H368" s="60" t="str">
        <f aca="false">IF(J368="Id", "Primary", IF(LEFT(J368, 9) ="reference", "Foreign", "n/a"))</f>
        <v>n/a</v>
      </c>
      <c r="I368" s="74" t="s">
        <v>97</v>
      </c>
      <c r="J368" s="61" t="s">
        <v>102</v>
      </c>
      <c r="K368" s="60" t="n">
        <v>0</v>
      </c>
      <c r="L368" s="60" t="n">
        <v>0</v>
      </c>
      <c r="M368" s="60" t="n">
        <v>0</v>
      </c>
      <c r="N368" s="60" t="str">
        <f aca="false">_xlfn.CONCAT(J368,"|",K368,"|",L368,"|",M368)</f>
        <v>date|0|0|0</v>
      </c>
      <c r="O368" s="0" t="str">
        <f aca="false">IFERROR(VLOOKUP('nCino | Field Mappings'!$A368,'nCino | Object Info'!$A:$H,5,FALSE()),"(not found)")</f>
        <v>rskcsp_ds_facility</v>
      </c>
      <c r="P368" s="0" t="str">
        <f aca="false">D368</f>
        <v>LLC_BI__CRA_Date_Action_Taken__c</v>
      </c>
      <c r="Q368" s="51" t="n">
        <f aca="false">IFERROR(VLOOKUP($N368,'nCino | BigQuery Type Lookup'!$A:$F,2,FALSE()),"(not found)")</f>
        <v>8</v>
      </c>
    </row>
    <row r="369" customFormat="false" ht="14.25" hidden="false" customHeight="false" outlineLevel="0" collapsed="false">
      <c r="A369" s="61" t="s">
        <v>49</v>
      </c>
      <c r="B369" s="61" t="s">
        <v>374</v>
      </c>
      <c r="C369" s="61" t="s">
        <v>1124</v>
      </c>
      <c r="D369" s="61" t="s">
        <v>1125</v>
      </c>
      <c r="E369" s="61" t="s">
        <v>1126</v>
      </c>
      <c r="F369" s="60" t="str">
        <f aca="false">IF(OR(ISERROR(VLOOKUP($C369,'DMW | F&amp;L Fields'!$L:$M, 1, FALSE())),IFERROR(INDEX('DMW | F&amp;L Fields'!$C:$C,MATCH($C369,'DMW | F&amp;L Fields'!$L:$L, 0)), "Y") ="Y"),"No", "Yes")</f>
        <v>No</v>
      </c>
      <c r="G369" s="61" t="str">
        <f aca="false">IFERROR(VLOOKUP($C369,'DMW | F&amp;L Fields'!$L:$M, 2, FALSE()),"(not found)")</f>
        <v>(not found)</v>
      </c>
      <c r="H369" s="60" t="str">
        <f aca="false">IF(J369="Id", "Primary", IF(LEFT(J369, 9) ="reference", "Foreign", "n/a"))</f>
        <v>n/a</v>
      </c>
      <c r="I369" s="74" t="s">
        <v>97</v>
      </c>
      <c r="J369" s="61" t="s">
        <v>98</v>
      </c>
      <c r="K369" s="60" t="n">
        <v>0</v>
      </c>
      <c r="L369" s="60" t="n">
        <v>3</v>
      </c>
      <c r="M369" s="60" t="n">
        <v>0</v>
      </c>
      <c r="N369" s="60" t="str">
        <f aca="false">_xlfn.CONCAT(J369,"|",K369,"|",L369,"|",M369)</f>
        <v>double|0|3|0</v>
      </c>
      <c r="O369" s="0" t="str">
        <f aca="false">IFERROR(VLOOKUP('nCino | Field Mappings'!$A369,'nCino | Object Info'!$A:$H,5,FALSE()),"(not found)")</f>
        <v>rskcsp_ds_facility</v>
      </c>
      <c r="P369" s="0" t="str">
        <f aca="false">D369</f>
        <v>LLC_BI__CRA_FIPS_County_Code__c</v>
      </c>
      <c r="Q369" s="51" t="n">
        <f aca="false">IFERROR(VLOOKUP($N369,'nCino | BigQuery Type Lookup'!$A:$F,2,FALSE()),"(not found)")</f>
        <v>3</v>
      </c>
    </row>
    <row r="370" customFormat="false" ht="14.25" hidden="false" customHeight="false" outlineLevel="0" collapsed="false">
      <c r="A370" s="61" t="s">
        <v>49</v>
      </c>
      <c r="B370" s="61" t="s">
        <v>374</v>
      </c>
      <c r="C370" s="61" t="s">
        <v>1127</v>
      </c>
      <c r="D370" s="61" t="s">
        <v>1128</v>
      </c>
      <c r="E370" s="61" t="s">
        <v>1129</v>
      </c>
      <c r="F370" s="60" t="str">
        <f aca="false">IF(OR(ISERROR(VLOOKUP($C370,'DMW | F&amp;L Fields'!$L:$M, 1, FALSE())),IFERROR(INDEX('DMW | F&amp;L Fields'!$C:$C,MATCH($C370,'DMW | F&amp;L Fields'!$L:$L, 0)), "Y") ="Y"),"No", "Yes")</f>
        <v>No</v>
      </c>
      <c r="G370" s="61" t="str">
        <f aca="false">IFERROR(VLOOKUP($C370,'DMW | F&amp;L Fields'!$L:$M, 2, FALSE()),"(not found)")</f>
        <v>(not found)</v>
      </c>
      <c r="H370" s="60" t="str">
        <f aca="false">IF(J370="Id", "Primary", IF(LEFT(J370, 9) ="reference", "Foreign", "n/a"))</f>
        <v>n/a</v>
      </c>
      <c r="I370" s="74" t="s">
        <v>97</v>
      </c>
      <c r="J370" s="61" t="s">
        <v>115</v>
      </c>
      <c r="K370" s="60" t="n">
        <v>3</v>
      </c>
      <c r="L370" s="60" t="n">
        <v>0</v>
      </c>
      <c r="M370" s="60" t="n">
        <v>0</v>
      </c>
      <c r="N370" s="60" t="str">
        <f aca="false">_xlfn.CONCAT(J370,"|",K370,"|",L370,"|",M370)</f>
        <v>string|3|0|0</v>
      </c>
      <c r="O370" s="0" t="str">
        <f aca="false">IFERROR(VLOOKUP('nCino | Field Mappings'!$A370,'nCino | Object Info'!$A:$H,5,FALSE()),"(not found)")</f>
        <v>rskcsp_ds_facility</v>
      </c>
      <c r="P370" s="0" t="str">
        <f aca="false">D370</f>
        <v>LLC_BI__CRA_FIPS_County_Code_Text__c</v>
      </c>
      <c r="Q370" s="51" t="n">
        <f aca="false">IFERROR(VLOOKUP($N370,'nCino | BigQuery Type Lookup'!$A:$F,2,FALSE()),"(not found)")</f>
        <v>3</v>
      </c>
    </row>
    <row r="371" customFormat="false" ht="14.25" hidden="false" customHeight="false" outlineLevel="0" collapsed="false">
      <c r="A371" s="61" t="s">
        <v>49</v>
      </c>
      <c r="B371" s="61" t="s">
        <v>374</v>
      </c>
      <c r="C371" s="61" t="s">
        <v>1130</v>
      </c>
      <c r="D371" s="61" t="s">
        <v>1131</v>
      </c>
      <c r="E371" s="61" t="s">
        <v>1132</v>
      </c>
      <c r="F371" s="60" t="str">
        <f aca="false">IF(OR(ISERROR(VLOOKUP($C371,'DMW | F&amp;L Fields'!$L:$M, 1, FALSE())),IFERROR(INDEX('DMW | F&amp;L Fields'!$C:$C,MATCH($C371,'DMW | F&amp;L Fields'!$L:$L, 0)), "Y") ="Y"),"No", "Yes")</f>
        <v>No</v>
      </c>
      <c r="G371" s="61" t="str">
        <f aca="false">IFERROR(VLOOKUP($C371,'DMW | F&amp;L Fields'!$L:$M, 2, FALSE()),"(not found)")</f>
        <v>(not found)</v>
      </c>
      <c r="H371" s="60" t="str">
        <f aca="false">IF(J371="Id", "Primary", IF(LEFT(J371, 9) ="reference", "Foreign", "n/a"))</f>
        <v>n/a</v>
      </c>
      <c r="I371" s="74" t="s">
        <v>97</v>
      </c>
      <c r="J371" s="61" t="s">
        <v>98</v>
      </c>
      <c r="K371" s="60" t="n">
        <v>0</v>
      </c>
      <c r="L371" s="60" t="n">
        <v>2</v>
      </c>
      <c r="M371" s="60" t="n">
        <v>0</v>
      </c>
      <c r="N371" s="60" t="str">
        <f aca="false">_xlfn.CONCAT(J371,"|",K371,"|",L371,"|",M371)</f>
        <v>double|0|2|0</v>
      </c>
      <c r="O371" s="0" t="str">
        <f aca="false">IFERROR(VLOOKUP('nCino | Field Mappings'!$A371,'nCino | Object Info'!$A:$H,5,FALSE()),"(not found)")</f>
        <v>rskcsp_ds_facility</v>
      </c>
      <c r="P371" s="0" t="str">
        <f aca="false">D371</f>
        <v>LLC_BI__CRA_FIPS_State_Code__c</v>
      </c>
      <c r="Q371" s="51" t="n">
        <f aca="false">IFERROR(VLOOKUP($N371,'nCino | BigQuery Type Lookup'!$A:$F,2,FALSE()),"(not found)")</f>
        <v>2</v>
      </c>
    </row>
    <row r="372" customFormat="false" ht="14.25" hidden="false" customHeight="false" outlineLevel="0" collapsed="false">
      <c r="A372" s="61" t="s">
        <v>49</v>
      </c>
      <c r="B372" s="61" t="s">
        <v>374</v>
      </c>
      <c r="C372" s="61" t="s">
        <v>1133</v>
      </c>
      <c r="D372" s="61" t="s">
        <v>1134</v>
      </c>
      <c r="E372" s="61" t="s">
        <v>1135</v>
      </c>
      <c r="F372" s="60" t="str">
        <f aca="false">IF(OR(ISERROR(VLOOKUP($C372,'DMW | F&amp;L Fields'!$L:$M, 1, FALSE())),IFERROR(INDEX('DMW | F&amp;L Fields'!$C:$C,MATCH($C372,'DMW | F&amp;L Fields'!$L:$L, 0)), "Y") ="Y"),"No", "Yes")</f>
        <v>No</v>
      </c>
      <c r="G372" s="61" t="str">
        <f aca="false">IFERROR(VLOOKUP($C372,'DMW | F&amp;L Fields'!$L:$M, 2, FALSE()),"(not found)")</f>
        <v>(not found)</v>
      </c>
      <c r="H372" s="60" t="str">
        <f aca="false">IF(J372="Id", "Primary", IF(LEFT(J372, 9) ="reference", "Foreign", "n/a"))</f>
        <v>n/a</v>
      </c>
      <c r="I372" s="74" t="s">
        <v>97</v>
      </c>
      <c r="J372" s="61" t="s">
        <v>115</v>
      </c>
      <c r="K372" s="60" t="n">
        <v>2</v>
      </c>
      <c r="L372" s="60" t="n">
        <v>0</v>
      </c>
      <c r="M372" s="60" t="n">
        <v>0</v>
      </c>
      <c r="N372" s="60" t="str">
        <f aca="false">_xlfn.CONCAT(J372,"|",K372,"|",L372,"|",M372)</f>
        <v>string|2|0|0</v>
      </c>
      <c r="O372" s="0" t="str">
        <f aca="false">IFERROR(VLOOKUP('nCino | Field Mappings'!$A372,'nCino | Object Info'!$A:$H,5,FALSE()),"(not found)")</f>
        <v>rskcsp_ds_facility</v>
      </c>
      <c r="P372" s="0" t="str">
        <f aca="false">D372</f>
        <v>LLC_BI__CRA_FIPS_State_Code_Text__c</v>
      </c>
      <c r="Q372" s="51" t="n">
        <f aca="false">IFERROR(VLOOKUP($N372,'nCino | BigQuery Type Lookup'!$A:$F,2,FALSE()),"(not found)")</f>
        <v>2</v>
      </c>
    </row>
    <row r="373" customFormat="false" ht="14.25" hidden="false" customHeight="false" outlineLevel="0" collapsed="false">
      <c r="A373" s="61" t="s">
        <v>49</v>
      </c>
      <c r="B373" s="61" t="s">
        <v>374</v>
      </c>
      <c r="C373" s="61" t="s">
        <v>1136</v>
      </c>
      <c r="D373" s="61" t="s">
        <v>1137</v>
      </c>
      <c r="E373" s="61" t="s">
        <v>1138</v>
      </c>
      <c r="F373" s="60" t="str">
        <f aca="false">IF(OR(ISERROR(VLOOKUP($C373,'DMW | F&amp;L Fields'!$L:$M, 1, FALSE())),IFERROR(INDEX('DMW | F&amp;L Fields'!$C:$C,MATCH($C373,'DMW | F&amp;L Fields'!$L:$L, 0)), "Y") ="Y"),"No", "Yes")</f>
        <v>No</v>
      </c>
      <c r="G373" s="61" t="str">
        <f aca="false">IFERROR(VLOOKUP($C373,'DMW | F&amp;L Fields'!$L:$M, 2, FALSE()),"(not found)")</f>
        <v>(not found)</v>
      </c>
      <c r="H373" s="60" t="str">
        <f aca="false">IF(J373="Id", "Primary", IF(LEFT(J373, 9) ="reference", "Foreign", "n/a"))</f>
        <v>n/a</v>
      </c>
      <c r="I373" s="74" t="s">
        <v>97</v>
      </c>
      <c r="J373" s="61" t="s">
        <v>115</v>
      </c>
      <c r="K373" s="60" t="n">
        <v>1300</v>
      </c>
      <c r="L373" s="60" t="n">
        <v>0</v>
      </c>
      <c r="M373" s="60" t="n">
        <v>0</v>
      </c>
      <c r="N373" s="60" t="str">
        <f aca="false">_xlfn.CONCAT(J373,"|",K373,"|",L373,"|",M373)</f>
        <v>string|1300|0|0</v>
      </c>
      <c r="O373" s="0" t="str">
        <f aca="false">IFERROR(VLOOKUP('nCino | Field Mappings'!$A373,'nCino | Object Info'!$A:$H,5,FALSE()),"(not found)")</f>
        <v>rskcsp_ds_facility</v>
      </c>
      <c r="P373" s="0" t="str">
        <f aca="false">D373</f>
        <v>LLC_BI__CRA_Loan_ID__c</v>
      </c>
      <c r="Q373" s="51" t="n">
        <f aca="false">IFERROR(VLOOKUP($N373,'nCino | BigQuery Type Lookup'!$A:$F,2,FALSE()),"(not found)")</f>
        <v>1300</v>
      </c>
    </row>
    <row r="374" customFormat="false" ht="14.25" hidden="false" customHeight="false" outlineLevel="0" collapsed="false">
      <c r="A374" s="61" t="s">
        <v>49</v>
      </c>
      <c r="B374" s="61" t="s">
        <v>374</v>
      </c>
      <c r="C374" s="61" t="s">
        <v>1139</v>
      </c>
      <c r="D374" s="61" t="s">
        <v>1140</v>
      </c>
      <c r="E374" s="61" t="s">
        <v>1141</v>
      </c>
      <c r="F374" s="60" t="str">
        <f aca="false">IF(OR(ISERROR(VLOOKUP($C374,'DMW | F&amp;L Fields'!$L:$M, 1, FALSE())),IFERROR(INDEX('DMW | F&amp;L Fields'!$C:$C,MATCH($C374,'DMW | F&amp;L Fields'!$L:$L, 0)), "Y") ="Y"),"No", "Yes")</f>
        <v>No</v>
      </c>
      <c r="G374" s="61" t="str">
        <f aca="false">IFERROR(VLOOKUP($C374,'DMW | F&amp;L Fields'!$L:$M, 2, FALSE()),"(not found)")</f>
        <v>(not found)</v>
      </c>
      <c r="H374" s="60" t="str">
        <f aca="false">IF(J374="Id", "Primary", IF(LEFT(J374, 9) ="reference", "Foreign", "n/a"))</f>
        <v>n/a</v>
      </c>
      <c r="I374" s="74" t="s">
        <v>97</v>
      </c>
      <c r="J374" s="61" t="s">
        <v>98</v>
      </c>
      <c r="K374" s="60" t="n">
        <v>0</v>
      </c>
      <c r="L374" s="60" t="n">
        <v>5</v>
      </c>
      <c r="M374" s="60" t="n">
        <v>0</v>
      </c>
      <c r="N374" s="60" t="str">
        <f aca="false">_xlfn.CONCAT(J374,"|",K374,"|",L374,"|",M374)</f>
        <v>double|0|5|0</v>
      </c>
      <c r="O374" s="0" t="str">
        <f aca="false">IFERROR(VLOOKUP('nCino | Field Mappings'!$A374,'nCino | Object Info'!$A:$H,5,FALSE()),"(not found)")</f>
        <v>rskcsp_ds_facility</v>
      </c>
      <c r="P374" s="0" t="str">
        <f aca="false">D374</f>
        <v>LLC_BI__CRA_MSA_MD_Number__c</v>
      </c>
      <c r="Q374" s="51" t="n">
        <f aca="false">IFERROR(VLOOKUP($N374,'nCino | BigQuery Type Lookup'!$A:$F,2,FALSE()),"(not found)")</f>
        <v>5</v>
      </c>
    </row>
    <row r="375" customFormat="false" ht="14.25" hidden="false" customHeight="false" outlineLevel="0" collapsed="false">
      <c r="A375" s="61" t="s">
        <v>49</v>
      </c>
      <c r="B375" s="61" t="s">
        <v>374</v>
      </c>
      <c r="C375" s="61" t="s">
        <v>1142</v>
      </c>
      <c r="D375" s="61" t="s">
        <v>1143</v>
      </c>
      <c r="E375" s="61" t="s">
        <v>1144</v>
      </c>
      <c r="F375" s="60" t="str">
        <f aca="false">IF(OR(ISERROR(VLOOKUP($C375,'DMW | F&amp;L Fields'!$L:$M, 1, FALSE())),IFERROR(INDEX('DMW | F&amp;L Fields'!$C:$C,MATCH($C375,'DMW | F&amp;L Fields'!$L:$L, 0)), "Y") ="Y"),"No", "Yes")</f>
        <v>No</v>
      </c>
      <c r="G375" s="61" t="str">
        <f aca="false">IFERROR(VLOOKUP($C375,'DMW | F&amp;L Fields'!$L:$M, 2, FALSE()),"(not found)")</f>
        <v>(not found)</v>
      </c>
      <c r="H375" s="60" t="str">
        <f aca="false">IF(J375="Id", "Primary", IF(LEFT(J375, 9) ="reference", "Foreign", "n/a"))</f>
        <v>n/a</v>
      </c>
      <c r="I375" s="74" t="s">
        <v>97</v>
      </c>
      <c r="J375" s="61" t="s">
        <v>115</v>
      </c>
      <c r="K375" s="60" t="n">
        <v>5</v>
      </c>
      <c r="L375" s="60" t="n">
        <v>0</v>
      </c>
      <c r="M375" s="60" t="n">
        <v>0</v>
      </c>
      <c r="N375" s="60" t="str">
        <f aca="false">_xlfn.CONCAT(J375,"|",K375,"|",L375,"|",M375)</f>
        <v>string|5|0|0</v>
      </c>
      <c r="O375" s="0" t="str">
        <f aca="false">IFERROR(VLOOKUP('nCino | Field Mappings'!$A375,'nCino | Object Info'!$A:$H,5,FALSE()),"(not found)")</f>
        <v>rskcsp_ds_facility</v>
      </c>
      <c r="P375" s="0" t="str">
        <f aca="false">D375</f>
        <v>LLC_BI__CRA_MSA_MD_Number_Text__c</v>
      </c>
      <c r="Q375" s="51" t="n">
        <f aca="false">IFERROR(VLOOKUP($N375,'nCino | BigQuery Type Lookup'!$A:$F,2,FALSE()),"(not found)")</f>
        <v>5</v>
      </c>
    </row>
    <row r="376" customFormat="false" ht="14.25" hidden="false" customHeight="false" outlineLevel="0" collapsed="false">
      <c r="A376" s="61" t="s">
        <v>49</v>
      </c>
      <c r="B376" s="61" t="s">
        <v>374</v>
      </c>
      <c r="C376" s="61" t="s">
        <v>1145</v>
      </c>
      <c r="D376" s="61" t="s">
        <v>1146</v>
      </c>
      <c r="E376" s="61" t="s">
        <v>1147</v>
      </c>
      <c r="F376" s="60" t="str">
        <f aca="false">IF(OR(ISERROR(VLOOKUP($C376,'DMW | F&amp;L Fields'!$L:$M, 1, FALSE())),IFERROR(INDEX('DMW | F&amp;L Fields'!$C:$C,MATCH($C376,'DMW | F&amp;L Fields'!$L:$L, 0)), "Y") ="Y"),"No", "Yes")</f>
        <v>No</v>
      </c>
      <c r="G376" s="61" t="str">
        <f aca="false">IFERROR(VLOOKUP($C376,'DMW | F&amp;L Fields'!$L:$M, 2, FALSE()),"(not found)")</f>
        <v>(not found)</v>
      </c>
      <c r="H376" s="60" t="str">
        <f aca="false">IF(J376="Id", "Primary", IF(LEFT(J376, 9) ="reference", "Foreign", "n/a"))</f>
        <v>n/a</v>
      </c>
      <c r="I376" s="74" t="s">
        <v>110</v>
      </c>
      <c r="J376" s="61" t="s">
        <v>164</v>
      </c>
      <c r="K376" s="60" t="n">
        <v>0</v>
      </c>
      <c r="L376" s="60" t="n">
        <v>0</v>
      </c>
      <c r="M376" s="60" t="n">
        <v>0</v>
      </c>
      <c r="N376" s="60" t="str">
        <f aca="false">_xlfn.CONCAT(J376,"|",K376,"|",L376,"|",M376)</f>
        <v>boolean|0|0|0</v>
      </c>
      <c r="O376" s="0" t="str">
        <f aca="false">IFERROR(VLOOKUP('nCino | Field Mappings'!$A376,'nCino | Object Info'!$A:$H,5,FALSE()),"(not found)")</f>
        <v>rskcsp_ds_facility</v>
      </c>
      <c r="P376" s="0" t="str">
        <f aca="false">D376</f>
        <v>LLC_BI__CRA_Reportable__c</v>
      </c>
      <c r="Q376" s="51" t="n">
        <f aca="false">IFERROR(VLOOKUP($N376,'nCino | BigQuery Type Lookup'!$A:$F,2,FALSE()),"(not found)")</f>
        <v>1</v>
      </c>
    </row>
    <row r="377" customFormat="false" ht="14.25" hidden="false" customHeight="false" outlineLevel="0" collapsed="false">
      <c r="A377" s="61" t="s">
        <v>49</v>
      </c>
      <c r="B377" s="61" t="s">
        <v>374</v>
      </c>
      <c r="C377" s="61" t="s">
        <v>1148</v>
      </c>
      <c r="D377" s="61" t="s">
        <v>1149</v>
      </c>
      <c r="E377" s="61" t="s">
        <v>1150</v>
      </c>
      <c r="F377" s="60" t="str">
        <f aca="false">IF(OR(ISERROR(VLOOKUP($C377,'DMW | F&amp;L Fields'!$L:$M, 1, FALSE())),IFERROR(INDEX('DMW | F&amp;L Fields'!$C:$C,MATCH($C377,'DMW | F&amp;L Fields'!$L:$L, 0)), "Y") ="Y"),"No", "Yes")</f>
        <v>No</v>
      </c>
      <c r="G377" s="61" t="str">
        <f aca="false">IFERROR(VLOOKUP($C377,'DMW | F&amp;L Fields'!$L:$M, 2, FALSE()),"(not found)")</f>
        <v>(not found)</v>
      </c>
      <c r="H377" s="60" t="str">
        <f aca="false">IF(J377="Id", "Primary", IF(LEFT(J377, 9) ="reference", "Foreign", "n/a"))</f>
        <v>n/a</v>
      </c>
      <c r="I377" s="74" t="s">
        <v>97</v>
      </c>
      <c r="J377" s="61" t="s">
        <v>119</v>
      </c>
      <c r="K377" s="60" t="n">
        <v>255</v>
      </c>
      <c r="L377" s="60" t="n">
        <v>0</v>
      </c>
      <c r="M377" s="60" t="n">
        <v>0</v>
      </c>
      <c r="N377" s="60" t="str">
        <f aca="false">_xlfn.CONCAT(J377,"|",K377,"|",L377,"|",M377)</f>
        <v>picklist|255|0|0</v>
      </c>
      <c r="O377" s="0" t="str">
        <f aca="false">IFERROR(VLOOKUP('nCino | Field Mappings'!$A377,'nCino | Object Info'!$A:$H,5,FALSE()),"(not found)")</f>
        <v>rskcsp_ds_facility</v>
      </c>
      <c r="P377" s="0" t="str">
        <f aca="false">D377</f>
        <v>LLC_BI__CRA_Revenue__c</v>
      </c>
      <c r="Q377" s="51" t="n">
        <f aca="false">IFERROR(VLOOKUP($N377,'nCino | BigQuery Type Lookup'!$A:$F,2,FALSE()),"(not found)")</f>
        <v>255</v>
      </c>
    </row>
    <row r="378" customFormat="false" ht="14.25" hidden="false" customHeight="false" outlineLevel="0" collapsed="false">
      <c r="A378" s="61" t="s">
        <v>49</v>
      </c>
      <c r="B378" s="61" t="s">
        <v>374</v>
      </c>
      <c r="C378" s="61" t="s">
        <v>1151</v>
      </c>
      <c r="D378" s="61" t="s">
        <v>1152</v>
      </c>
      <c r="E378" s="61" t="s">
        <v>1153</v>
      </c>
      <c r="F378" s="60" t="str">
        <f aca="false">IF(OR(ISERROR(VLOOKUP($C378,'DMW | F&amp;L Fields'!$L:$M, 1, FALSE())),IFERROR(INDEX('DMW | F&amp;L Fields'!$C:$C,MATCH($C378,'DMW | F&amp;L Fields'!$L:$L, 0)), "Y") ="Y"),"No", "Yes")</f>
        <v>No</v>
      </c>
      <c r="G378" s="61" t="str">
        <f aca="false">IFERROR(VLOOKUP($C378,'DMW | F&amp;L Fields'!$L:$M, 2, FALSE()),"(not found)")</f>
        <v>(not found)</v>
      </c>
      <c r="H378" s="60" t="str">
        <f aca="false">IF(J378="Id", "Primary", IF(LEFT(J378, 9) ="reference", "Foreign", "n/a"))</f>
        <v>n/a</v>
      </c>
      <c r="I378" s="74" t="s">
        <v>97</v>
      </c>
      <c r="J378" s="61" t="s">
        <v>119</v>
      </c>
      <c r="K378" s="60" t="n">
        <v>255</v>
      </c>
      <c r="L378" s="60" t="n">
        <v>0</v>
      </c>
      <c r="M378" s="60" t="n">
        <v>0</v>
      </c>
      <c r="N378" s="60" t="str">
        <f aca="false">_xlfn.CONCAT(J378,"|",K378,"|",L378,"|",M378)</f>
        <v>picklist|255|0|0</v>
      </c>
      <c r="O378" s="0" t="str">
        <f aca="false">IFERROR(VLOOKUP('nCino | Field Mappings'!$A378,'nCino | Object Info'!$A:$H,5,FALSE()),"(not found)")</f>
        <v>rskcsp_ds_facility</v>
      </c>
      <c r="P378" s="0" t="str">
        <f aca="false">D378</f>
        <v>LLC_BI__CRA_Type_Code__c</v>
      </c>
      <c r="Q378" s="51" t="n">
        <f aca="false">IFERROR(VLOOKUP($N378,'nCino | BigQuery Type Lookup'!$A:$F,2,FALSE()),"(not found)")</f>
        <v>255</v>
      </c>
    </row>
    <row r="379" customFormat="false" ht="14.25" hidden="false" customHeight="false" outlineLevel="0" collapsed="false">
      <c r="A379" s="61" t="s">
        <v>49</v>
      </c>
      <c r="B379" s="61" t="s">
        <v>374</v>
      </c>
      <c r="C379" s="61" t="s">
        <v>1154</v>
      </c>
      <c r="D379" s="61" t="s">
        <v>1155</v>
      </c>
      <c r="E379" s="61" t="s">
        <v>1156</v>
      </c>
      <c r="F379" s="60" t="str">
        <f aca="false">IF(OR(ISERROR(VLOOKUP($C379,'DMW | F&amp;L Fields'!$L:$M, 1, FALSE())),IFERROR(INDEX('DMW | F&amp;L Fields'!$C:$C,MATCH($C379,'DMW | F&amp;L Fields'!$L:$L, 0)), "Y") ="Y"),"No", "Yes")</f>
        <v>No</v>
      </c>
      <c r="G379" s="61" t="str">
        <f aca="false">IFERROR(VLOOKUP($C379,'DMW | F&amp;L Fields'!$L:$M, 2, FALSE()),"(not found)")</f>
        <v>(not found)</v>
      </c>
      <c r="H379" s="60" t="str">
        <f aca="false">IF(J379="Id", "Primary", IF(LEFT(J379, 9) ="reference", "Foreign", "n/a"))</f>
        <v>n/a</v>
      </c>
      <c r="I379" s="74" t="s">
        <v>97</v>
      </c>
      <c r="J379" s="61" t="s">
        <v>102</v>
      </c>
      <c r="K379" s="60" t="n">
        <v>0</v>
      </c>
      <c r="L379" s="60" t="n">
        <v>0</v>
      </c>
      <c r="M379" s="60" t="n">
        <v>0</v>
      </c>
      <c r="N379" s="60" t="str">
        <f aca="false">_xlfn.CONCAT(J379,"|",K379,"|",L379,"|",M379)</f>
        <v>date|0|0|0</v>
      </c>
      <c r="O379" s="0" t="str">
        <f aca="false">IFERROR(VLOOKUP('nCino | Field Mappings'!$A379,'nCino | Object Info'!$A:$H,5,FALSE()),"(not found)")</f>
        <v>rskcsp_ds_facility</v>
      </c>
      <c r="P379" s="0" t="str">
        <f aca="false">D379</f>
        <v>LLC_BI__Credit_Approval_Date__c</v>
      </c>
      <c r="Q379" s="51" t="n">
        <f aca="false">IFERROR(VLOOKUP($N379,'nCino | BigQuery Type Lookup'!$A:$F,2,FALSE()),"(not found)")</f>
        <v>8</v>
      </c>
    </row>
    <row r="380" customFormat="false" ht="14.25" hidden="false" customHeight="false" outlineLevel="0" collapsed="false">
      <c r="A380" s="61" t="s">
        <v>49</v>
      </c>
      <c r="B380" s="61" t="s">
        <v>374</v>
      </c>
      <c r="C380" s="61" t="s">
        <v>1157</v>
      </c>
      <c r="D380" s="61" t="s">
        <v>1158</v>
      </c>
      <c r="E380" s="61" t="s">
        <v>1159</v>
      </c>
      <c r="F380" s="60" t="str">
        <f aca="false">IF(OR(ISERROR(VLOOKUP($C380,'DMW | F&amp;L Fields'!$L:$M, 1, FALSE())),IFERROR(INDEX('DMW | F&amp;L Fields'!$C:$C,MATCH($C380,'DMW | F&amp;L Fields'!$L:$L, 0)), "Y") ="Y"),"No", "Yes")</f>
        <v>Yes</v>
      </c>
      <c r="G380" s="61" t="str">
        <f aca="false">IFERROR(VLOOKUP($C380,'DMW | F&amp;L Fields'!$L:$M, 2, FALSE()),"(not found)")</f>
        <v>This field is automatically populated when a credit memo template is selected. This field is a lookup field that specifies the credit memo associated to the loan.</v>
      </c>
      <c r="H380" s="60" t="str">
        <f aca="false">IF(J380="Id", "Primary", IF(LEFT(J380, 9) ="reference", "Foreign", "n/a"))</f>
        <v>Foreign</v>
      </c>
      <c r="I380" s="74" t="s">
        <v>97</v>
      </c>
      <c r="J380" s="61" t="s">
        <v>1160</v>
      </c>
      <c r="K380" s="60" t="n">
        <v>18</v>
      </c>
      <c r="L380" s="60" t="n">
        <v>0</v>
      </c>
      <c r="M380" s="60" t="n">
        <v>0</v>
      </c>
      <c r="N380" s="60" t="str">
        <f aca="false">_xlfn.CONCAT(J380,"|",K380,"|",L380,"|",M380)</f>
        <v>reference(LLC_BI__Credit_Memo__c)|18|0|0</v>
      </c>
      <c r="O380" s="0" t="str">
        <f aca="false">IFERROR(VLOOKUP('nCino | Field Mappings'!$A380,'nCino | Object Info'!$A:$H,5,FALSE()),"(not found)")</f>
        <v>rskcsp_ds_facility</v>
      </c>
      <c r="P380" s="0" t="str">
        <f aca="false">D380</f>
        <v>LLC_BI__Credit_Memo__c</v>
      </c>
      <c r="Q380" s="51" t="n">
        <f aca="false">IFERROR(VLOOKUP($N380,'nCino | BigQuery Type Lookup'!$A:$F,2,FALSE()),"(not found)")</f>
        <v>18</v>
      </c>
      <c r="R380" s="0" t="str">
        <f aca="false">IFERROR(VLOOKUP('nCino | Field Mappings'!$A380,'nCino | Object Info'!$A:$H,6,FALSE()),"(not found)")</f>
        <v>rskcsp_ds_facility_staging</v>
      </c>
      <c r="S380" s="0" t="str">
        <f aca="false">D380</f>
        <v>LLC_BI__Credit_Memo__c</v>
      </c>
      <c r="T380" s="51" t="str">
        <f aca="false">H380</f>
        <v>Foreign</v>
      </c>
      <c r="U380" s="51" t="str">
        <f aca="false">IF($T380="Primary", "yes", "no")</f>
        <v>no</v>
      </c>
      <c r="V380" s="60" t="str">
        <f aca="false">IFERROR(VLOOKUP($N380,'nCino | BigQuery Type Lookup'!$A:$F,3,FALSE()),"(not found)")</f>
        <v>STRING</v>
      </c>
      <c r="W380" s="51" t="n">
        <f aca="false">IFERROR(VLOOKUP($N380,'nCino | BigQuery Type Lookup'!$A:$F,4,FALSE()),"(not found)")</f>
        <v>18</v>
      </c>
      <c r="X380" s="51" t="str">
        <f aca="false">IFERROR(VLOOKUP($N380,'nCino | BigQuery Type Lookup'!$A:$F,5,FALSE()),"(not found)")</f>
        <v>n/a</v>
      </c>
      <c r="Y380" s="51" t="str">
        <f aca="false">IFERROR(VLOOKUP($N380,'nCino | BigQuery Type Lookup'!$A:$F,6,FALSE()),"(not found)")</f>
        <v>n/a</v>
      </c>
      <c r="Z380" s="0" t="str">
        <f aca="false">IFERROR(VLOOKUP('nCino | Field Mappings'!$A380,'nCino | Object Info'!$A:$H,7,FALSE()),"(not found)")</f>
        <v>rskcsp_ds_facility_curated</v>
      </c>
      <c r="AA380" s="0" t="str">
        <f aca="false">D380</f>
        <v>LLC_BI__Credit_Memo__c</v>
      </c>
      <c r="AB380" s="51" t="str">
        <f aca="false">H380</f>
        <v>Foreign</v>
      </c>
      <c r="AC380" s="51" t="str">
        <f aca="false">I380</f>
        <v>yes</v>
      </c>
      <c r="AD380" s="60" t="str">
        <f aca="false">V380</f>
        <v>STRING</v>
      </c>
      <c r="AE380" s="51" t="n">
        <f aca="false">W380</f>
        <v>18</v>
      </c>
      <c r="AF380" s="51" t="str">
        <f aca="false">X380</f>
        <v>n/a</v>
      </c>
      <c r="AG380" s="51" t="str">
        <f aca="false">Y380</f>
        <v>n/a</v>
      </c>
      <c r="AH380" s="0" t="str">
        <f aca="false">IFERROR(VLOOKUP('nCino | Field Mappings'!$A380,'nCino | Object Info'!$A:$H,8,FALSE()),"(not found)")</f>
        <v>facility</v>
      </c>
      <c r="AI380" s="0" t="str">
        <f aca="false">IF(D380="","",IF(D380="CCS_Step_Frequency__c",SUBSTITUTE(LOWER(D380),"__c",""),_xlfn.IFNA(SUBSTITUTE(SUBSTITUTE(SUBSTITUTE(SUBSTITUTE(D380,"LLC_BI__",""),"CCS_",""),"__c",""),"cm_",""),D380)))</f>
        <v>Credit_Memo</v>
      </c>
      <c r="AJ380" s="51" t="str">
        <f aca="false">H380</f>
        <v>Foreign</v>
      </c>
      <c r="AK380" s="51" t="str">
        <f aca="false">AC380</f>
        <v>yes</v>
      </c>
      <c r="AL380" s="60" t="str">
        <f aca="false">V380</f>
        <v>STRING</v>
      </c>
      <c r="AM380" s="51" t="n">
        <f aca="false">W380</f>
        <v>18</v>
      </c>
      <c r="AN380" s="51" t="str">
        <f aca="false">X380</f>
        <v>n/a</v>
      </c>
      <c r="AO380" s="51" t="str">
        <f aca="false">Y380</f>
        <v>n/a</v>
      </c>
      <c r="AP380" s="51" t="str">
        <f aca="false">IF(AL380="ARRAY", "CHECK MAX ELEMENTS", "n/a")</f>
        <v>n/a</v>
      </c>
    </row>
    <row r="381" customFormat="false" ht="14.25" hidden="false" customHeight="false" outlineLevel="0" collapsed="false">
      <c r="A381" s="61" t="s">
        <v>49</v>
      </c>
      <c r="B381" s="61" t="s">
        <v>374</v>
      </c>
      <c r="C381" s="61" t="s">
        <v>1161</v>
      </c>
      <c r="D381" s="61" t="s">
        <v>1162</v>
      </c>
      <c r="E381" s="61" t="s">
        <v>1163</v>
      </c>
      <c r="F381" s="60" t="str">
        <f aca="false">IF(OR(ISERROR(VLOOKUP($C381,'DMW | F&amp;L Fields'!$L:$M, 1, FALSE())),IFERROR(INDEX('DMW | F&amp;L Fields'!$C:$C,MATCH($C381,'DMW | F&amp;L Fields'!$L:$L, 0)), "Y") ="Y"),"No", "Yes")</f>
        <v>No</v>
      </c>
      <c r="G381" s="61" t="str">
        <f aca="false">IFERROR(VLOOKUP($C381,'DMW | F&amp;L Fields'!$L:$M, 2, FALSE()),"(not found)")</f>
        <v>(not found)</v>
      </c>
      <c r="H381" s="60" t="str">
        <f aca="false">IF(J381="Id", "Primary", IF(LEFT(J381, 9) ="reference", "Foreign", "n/a"))</f>
        <v>n/a</v>
      </c>
      <c r="I381" s="74" t="s">
        <v>97</v>
      </c>
      <c r="J381" s="61" t="s">
        <v>128</v>
      </c>
      <c r="K381" s="60" t="n">
        <v>0</v>
      </c>
      <c r="L381" s="60" t="n">
        <v>18</v>
      </c>
      <c r="M381" s="60" t="n">
        <v>2</v>
      </c>
      <c r="N381" s="60" t="str">
        <f aca="false">_xlfn.CONCAT(J381,"|",K381,"|",L381,"|",M381)</f>
        <v>currency|0|18|2</v>
      </c>
      <c r="O381" s="0" t="str">
        <f aca="false">IFERROR(VLOOKUP('nCino | Field Mappings'!$A381,'nCino | Object Info'!$A:$H,5,FALSE()),"(not found)")</f>
        <v>rskcsp_ds_facility</v>
      </c>
      <c r="P381" s="0" t="str">
        <f aca="false">D381</f>
        <v>LLC_BI__Current_Gross_Lendable_Value_Collateral1__c</v>
      </c>
      <c r="Q381" s="51" t="n">
        <f aca="false">IFERROR(VLOOKUP($N381,'nCino | BigQuery Type Lookup'!$A:$F,2,FALSE()),"(not found)")</f>
        <v>21</v>
      </c>
    </row>
    <row r="382" customFormat="false" ht="14.25" hidden="false" customHeight="false" outlineLevel="0" collapsed="false">
      <c r="A382" s="61" t="s">
        <v>49</v>
      </c>
      <c r="B382" s="61" t="s">
        <v>374</v>
      </c>
      <c r="C382" s="61" t="s">
        <v>1164</v>
      </c>
      <c r="D382" s="61" t="s">
        <v>1165</v>
      </c>
      <c r="E382" s="61" t="s">
        <v>1166</v>
      </c>
      <c r="F382" s="60" t="str">
        <f aca="false">IF(OR(ISERROR(VLOOKUP($C382,'DMW | F&amp;L Fields'!$L:$M, 1, FALSE())),IFERROR(INDEX('DMW | F&amp;L Fields'!$C:$C,MATCH($C382,'DMW | F&amp;L Fields'!$L:$L, 0)), "Y") ="Y"),"No", "Yes")</f>
        <v>No</v>
      </c>
      <c r="G382" s="61" t="str">
        <f aca="false">IFERROR(VLOOKUP($C382,'DMW | F&amp;L Fields'!$L:$M, 2, FALSE()),"(not found)")</f>
        <v>(not found)</v>
      </c>
      <c r="H382" s="60" t="str">
        <f aca="false">IF(J382="Id", "Primary", IF(LEFT(J382, 9) ="reference", "Foreign", "n/a"))</f>
        <v>n/a</v>
      </c>
      <c r="I382" s="74" t="s">
        <v>97</v>
      </c>
      <c r="J382" s="61" t="s">
        <v>342</v>
      </c>
      <c r="K382" s="60" t="n">
        <v>0</v>
      </c>
      <c r="L382" s="60" t="n">
        <v>11</v>
      </c>
      <c r="M382" s="60" t="n">
        <v>8</v>
      </c>
      <c r="N382" s="60" t="str">
        <f aca="false">_xlfn.CONCAT(J382,"|",K382,"|",L382,"|",M382)</f>
        <v>percent|0|11|8</v>
      </c>
      <c r="O382" s="0" t="str">
        <f aca="false">IFERROR(VLOOKUP('nCino | Field Mappings'!$A382,'nCino | Object Info'!$A:$H,5,FALSE()),"(not found)")</f>
        <v>rskcsp_ds_facility</v>
      </c>
      <c r="P382" s="0" t="str">
        <f aca="false">D382</f>
        <v>LLC_BI__Current_Interest_Rate__c</v>
      </c>
      <c r="Q382" s="51" t="n">
        <f aca="false">IFERROR(VLOOKUP($N382,'nCino | BigQuery Type Lookup'!$A:$F,2,FALSE()),"(not found)")</f>
        <v>20</v>
      </c>
    </row>
    <row r="383" customFormat="false" ht="14.25" hidden="false" customHeight="false" outlineLevel="0" collapsed="false">
      <c r="A383" s="61" t="s">
        <v>49</v>
      </c>
      <c r="B383" s="61" t="s">
        <v>374</v>
      </c>
      <c r="C383" s="61" t="s">
        <v>1167</v>
      </c>
      <c r="D383" s="61" t="s">
        <v>1168</v>
      </c>
      <c r="E383" s="61" t="s">
        <v>1169</v>
      </c>
      <c r="F383" s="60" t="str">
        <f aca="false">IF(OR(ISERROR(VLOOKUP($C383,'DMW | F&amp;L Fields'!$L:$M, 1, FALSE())),IFERROR(INDEX('DMW | F&amp;L Fields'!$C:$C,MATCH($C383,'DMW | F&amp;L Fields'!$L:$L, 0)), "Y") ="Y"),"No", "Yes")</f>
        <v>No</v>
      </c>
      <c r="G383" s="61" t="str">
        <f aca="false">IFERROR(VLOOKUP($C383,'DMW | F&amp;L Fields'!$L:$M, 2, FALSE()),"(not found)")</f>
        <v>(not found)</v>
      </c>
      <c r="H383" s="60" t="str">
        <f aca="false">IF(J383="Id", "Primary", IF(LEFT(J383, 9) ="reference", "Foreign", "n/a"))</f>
        <v>n/a</v>
      </c>
      <c r="I383" s="74" t="s">
        <v>97</v>
      </c>
      <c r="J383" s="61" t="s">
        <v>342</v>
      </c>
      <c r="K383" s="60" t="n">
        <v>0</v>
      </c>
      <c r="L383" s="60" t="n">
        <v>18</v>
      </c>
      <c r="M383" s="60" t="n">
        <v>2</v>
      </c>
      <c r="N383" s="60" t="str">
        <f aca="false">_xlfn.CONCAT(J383,"|",K383,"|",L383,"|",M383)</f>
        <v>percent|0|18|2</v>
      </c>
      <c r="O383" s="0" t="str">
        <f aca="false">IFERROR(VLOOKUP('nCino | Field Mappings'!$A383,'nCino | Object Info'!$A:$H,5,FALSE()),"(not found)")</f>
        <v>rskcsp_ds_facility</v>
      </c>
      <c r="P383" s="0" t="str">
        <f aca="false">D383</f>
        <v>LLC_BI__Current_LTV__c</v>
      </c>
      <c r="Q383" s="51" t="n">
        <f aca="false">IFERROR(VLOOKUP($N383,'nCino | BigQuery Type Lookup'!$A:$F,2,FALSE()),"(not found)")</f>
        <v>21</v>
      </c>
    </row>
    <row r="384" customFormat="false" ht="14.25" hidden="false" customHeight="false" outlineLevel="0" collapsed="false">
      <c r="A384" s="61" t="s">
        <v>49</v>
      </c>
      <c r="B384" s="61" t="s">
        <v>374</v>
      </c>
      <c r="C384" s="61" t="s">
        <v>1170</v>
      </c>
      <c r="D384" s="61" t="s">
        <v>1171</v>
      </c>
      <c r="E384" s="61" t="s">
        <v>1169</v>
      </c>
      <c r="F384" s="60" t="str">
        <f aca="false">IF(OR(ISERROR(VLOOKUP($C384,'DMW | F&amp;L Fields'!$L:$M, 1, FALSE())),IFERROR(INDEX('DMW | F&amp;L Fields'!$C:$C,MATCH($C384,'DMW | F&amp;L Fields'!$L:$L, 0)), "Y") ="Y"),"No", "Yes")</f>
        <v>No</v>
      </c>
      <c r="G384" s="61" t="str">
        <f aca="false">IFERROR(VLOOKUP($C384,'DMW | F&amp;L Fields'!$L:$M, 2, FALSE()),"(not found)")</f>
        <v>(not found)</v>
      </c>
      <c r="H384" s="60" t="str">
        <f aca="false">IF(J384="Id", "Primary", IF(LEFT(J384, 9) ="reference", "Foreign", "n/a"))</f>
        <v>n/a</v>
      </c>
      <c r="I384" s="74" t="s">
        <v>97</v>
      </c>
      <c r="J384" s="61" t="s">
        <v>342</v>
      </c>
      <c r="K384" s="60" t="n">
        <v>0</v>
      </c>
      <c r="L384" s="60" t="n">
        <v>18</v>
      </c>
      <c r="M384" s="60" t="n">
        <v>2</v>
      </c>
      <c r="N384" s="60" t="str">
        <f aca="false">_xlfn.CONCAT(J384,"|",K384,"|",L384,"|",M384)</f>
        <v>percent|0|18|2</v>
      </c>
      <c r="O384" s="0" t="str">
        <f aca="false">IFERROR(VLOOKUP('nCino | Field Mappings'!$A384,'nCino | Object Info'!$A:$H,5,FALSE()),"(not found)")</f>
        <v>rskcsp_ds_facility</v>
      </c>
      <c r="P384" s="0" t="str">
        <f aca="false">D384</f>
        <v>LLC_BI__Current_LTV_Collateral1__c</v>
      </c>
      <c r="Q384" s="51" t="n">
        <f aca="false">IFERROR(VLOOKUP($N384,'nCino | BigQuery Type Lookup'!$A:$F,2,FALSE()),"(not found)")</f>
        <v>21</v>
      </c>
    </row>
    <row r="385" customFormat="false" ht="14.25" hidden="false" customHeight="false" outlineLevel="0" collapsed="false">
      <c r="A385" s="61" t="s">
        <v>49</v>
      </c>
      <c r="B385" s="61" t="s">
        <v>374</v>
      </c>
      <c r="C385" s="61" t="s">
        <v>1172</v>
      </c>
      <c r="D385" s="61" t="s">
        <v>1173</v>
      </c>
      <c r="E385" s="61" t="s">
        <v>1163</v>
      </c>
      <c r="F385" s="60" t="str">
        <f aca="false">IF(OR(ISERROR(VLOOKUP($C385,'DMW | F&amp;L Fields'!$L:$M, 1, FALSE())),IFERROR(INDEX('DMW | F&amp;L Fields'!$C:$C,MATCH($C385,'DMW | F&amp;L Fields'!$L:$L, 0)), "Y") ="Y"),"No", "Yes")</f>
        <v>No</v>
      </c>
      <c r="G385" s="61" t="str">
        <f aca="false">IFERROR(VLOOKUP($C385,'DMW | F&amp;L Fields'!$L:$M, 2, FALSE()),"(not found)")</f>
        <v>(not found)</v>
      </c>
      <c r="H385" s="60" t="str">
        <f aca="false">IF(J385="Id", "Primary", IF(LEFT(J385, 9) ="reference", "Foreign", "n/a"))</f>
        <v>n/a</v>
      </c>
      <c r="I385" s="74" t="s">
        <v>97</v>
      </c>
      <c r="J385" s="61" t="s">
        <v>128</v>
      </c>
      <c r="K385" s="60" t="n">
        <v>0</v>
      </c>
      <c r="L385" s="60" t="n">
        <v>18</v>
      </c>
      <c r="M385" s="60" t="n">
        <v>2</v>
      </c>
      <c r="N385" s="60" t="str">
        <f aca="false">_xlfn.CONCAT(J385,"|",K385,"|",L385,"|",M385)</f>
        <v>currency|0|18|2</v>
      </c>
      <c r="O385" s="0" t="str">
        <f aca="false">IFERROR(VLOOKUP('nCino | Field Mappings'!$A385,'nCino | Object Info'!$A:$H,5,FALSE()),"(not found)")</f>
        <v>rskcsp_ds_facility</v>
      </c>
      <c r="P385" s="0" t="str">
        <f aca="false">D385</f>
        <v>LLC_BI__Current_Total_Lendable_Value__c</v>
      </c>
      <c r="Q385" s="51" t="n">
        <f aca="false">IFERROR(VLOOKUP($N385,'nCino | BigQuery Type Lookup'!$A:$F,2,FALSE()),"(not found)")</f>
        <v>21</v>
      </c>
    </row>
    <row r="386" customFormat="false" ht="14.25" hidden="false" customHeight="false" outlineLevel="0" collapsed="false">
      <c r="A386" s="61" t="s">
        <v>49</v>
      </c>
      <c r="B386" s="61" t="s">
        <v>374</v>
      </c>
      <c r="C386" s="61" t="s">
        <v>1174</v>
      </c>
      <c r="D386" s="61" t="s">
        <v>1175</v>
      </c>
      <c r="E386" s="61" t="s">
        <v>1176</v>
      </c>
      <c r="F386" s="60" t="str">
        <f aca="false">IF(OR(ISERROR(VLOOKUP($C386,'DMW | F&amp;L Fields'!$L:$M, 1, FALSE())),IFERROR(INDEX('DMW | F&amp;L Fields'!$C:$C,MATCH($C386,'DMW | F&amp;L Fields'!$L:$L, 0)), "Y") ="Y"),"No", "Yes")</f>
        <v>No</v>
      </c>
      <c r="G386" s="61" t="str">
        <f aca="false">IFERROR(VLOOKUP($C386,'DMW | F&amp;L Fields'!$L:$M, 2, FALSE()),"(not found)")</f>
        <v>(not found)</v>
      </c>
      <c r="H386" s="60" t="str">
        <f aca="false">IF(J386="Id", "Primary", IF(LEFT(J386, 9) ="reference", "Foreign", "n/a"))</f>
        <v>n/a</v>
      </c>
      <c r="I386" s="74" t="s">
        <v>97</v>
      </c>
      <c r="J386" s="61" t="s">
        <v>98</v>
      </c>
      <c r="K386" s="60" t="n">
        <v>0</v>
      </c>
      <c r="L386" s="60" t="n">
        <v>18</v>
      </c>
      <c r="M386" s="60" t="n">
        <v>0</v>
      </c>
      <c r="N386" s="60" t="str">
        <f aca="false">_xlfn.CONCAT(J386,"|",K386,"|",L386,"|",M386)</f>
        <v>double|0|18|0</v>
      </c>
      <c r="O386" s="0" t="str">
        <f aca="false">IFERROR(VLOOKUP('nCino | Field Mappings'!$A386,'nCino | Object Info'!$A:$H,5,FALSE()),"(not found)")</f>
        <v>rskcsp_ds_facility</v>
      </c>
      <c r="P386" s="0" t="str">
        <f aca="false">D386</f>
        <v>LLC_BI__Days_to_Close__c</v>
      </c>
      <c r="Q386" s="51" t="n">
        <f aca="false">IFERROR(VLOOKUP($N386,'nCino | BigQuery Type Lookup'!$A:$F,2,FALSE()),"(not found)")</f>
        <v>18</v>
      </c>
    </row>
    <row r="387" customFormat="false" ht="14.25" hidden="false" customHeight="false" outlineLevel="0" collapsed="false">
      <c r="A387" s="61" t="s">
        <v>49</v>
      </c>
      <c r="B387" s="61" t="s">
        <v>374</v>
      </c>
      <c r="C387" s="61" t="s">
        <v>1177</v>
      </c>
      <c r="D387" s="61" t="s">
        <v>1178</v>
      </c>
      <c r="E387" s="61" t="s">
        <v>1179</v>
      </c>
      <c r="F387" s="60" t="str">
        <f aca="false">IF(OR(ISERROR(VLOOKUP($C387,'DMW | F&amp;L Fields'!$L:$M, 1, FALSE())),IFERROR(INDEX('DMW | F&amp;L Fields'!$C:$C,MATCH($C387,'DMW | F&amp;L Fields'!$L:$L, 0)), "Y") ="Y"),"No", "Yes")</f>
        <v>No</v>
      </c>
      <c r="G387" s="61" t="str">
        <f aca="false">IFERROR(VLOOKUP($C387,'DMW | F&amp;L Fields'!$L:$M, 2, FALSE()),"(not found)")</f>
        <v>(not found)</v>
      </c>
      <c r="H387" s="60" t="str">
        <f aca="false">IF(J387="Id", "Primary", IF(LEFT(J387, 9) ="reference", "Foreign", "n/a"))</f>
        <v>n/a</v>
      </c>
      <c r="I387" s="74" t="s">
        <v>97</v>
      </c>
      <c r="J387" s="61" t="s">
        <v>342</v>
      </c>
      <c r="K387" s="60" t="n">
        <v>0</v>
      </c>
      <c r="L387" s="60" t="n">
        <v>18</v>
      </c>
      <c r="M387" s="60" t="n">
        <v>3</v>
      </c>
      <c r="N387" s="60" t="str">
        <f aca="false">_xlfn.CONCAT(J387,"|",K387,"|",L387,"|",M387)</f>
        <v>percent|0|18|3</v>
      </c>
      <c r="O387" s="0" t="str">
        <f aca="false">IFERROR(VLOOKUP('nCino | Field Mappings'!$A387,'nCino | Object Info'!$A:$H,5,FALSE()),"(not found)")</f>
        <v>rskcsp_ds_facility</v>
      </c>
      <c r="P387" s="0" t="str">
        <f aca="false">D387</f>
        <v>LLC_BI__Debt_To_Income_Ratio__c</v>
      </c>
      <c r="Q387" s="51" t="n">
        <f aca="false">IFERROR(VLOOKUP($N387,'nCino | BigQuery Type Lookup'!$A:$F,2,FALSE()),"(not found)")</f>
        <v>22</v>
      </c>
    </row>
    <row r="388" customFormat="false" ht="14.25" hidden="false" customHeight="false" outlineLevel="0" collapsed="false">
      <c r="A388" s="61" t="s">
        <v>49</v>
      </c>
      <c r="B388" s="61" t="s">
        <v>374</v>
      </c>
      <c r="C388" s="61" t="s">
        <v>1180</v>
      </c>
      <c r="D388" s="61" t="s">
        <v>1181</v>
      </c>
      <c r="E388" s="61" t="s">
        <v>1182</v>
      </c>
      <c r="F388" s="60" t="str">
        <f aca="false">IF(OR(ISERROR(VLOOKUP($C388,'DMW | F&amp;L Fields'!$L:$M, 1, FALSE())),IFERROR(INDEX('DMW | F&amp;L Fields'!$C:$C,MATCH($C388,'DMW | F&amp;L Fields'!$L:$L, 0)), "Y") ="Y"),"No", "Yes")</f>
        <v>No</v>
      </c>
      <c r="G388" s="61" t="str">
        <f aca="false">IFERROR(VLOOKUP($C388,'DMW | F&amp;L Fields'!$L:$M, 2, FALSE()),"(not found)")</f>
        <v>(not found)</v>
      </c>
      <c r="H388" s="60" t="str">
        <f aca="false">IF(J388="Id", "Primary", IF(LEFT(J388, 9) ="reference", "Foreign", "n/a"))</f>
        <v>n/a</v>
      </c>
      <c r="I388" s="74" t="s">
        <v>97</v>
      </c>
      <c r="J388" s="61" t="s">
        <v>115</v>
      </c>
      <c r="K388" s="60" t="n">
        <v>255</v>
      </c>
      <c r="L388" s="60" t="n">
        <v>0</v>
      </c>
      <c r="M388" s="60" t="n">
        <v>0</v>
      </c>
      <c r="N388" s="60" t="str">
        <f aca="false">_xlfn.CONCAT(J388,"|",K388,"|",L388,"|",M388)</f>
        <v>string|255|0|0</v>
      </c>
      <c r="O388" s="0" t="str">
        <f aca="false">IFERROR(VLOOKUP('nCino | Field Mappings'!$A388,'nCino | Object Info'!$A:$H,5,FALSE()),"(not found)")</f>
        <v>rskcsp_ds_facility</v>
      </c>
      <c r="P388" s="0" t="str">
        <f aca="false">D388</f>
        <v>LLC_BI__Default_App__c</v>
      </c>
      <c r="Q388" s="51" t="n">
        <f aca="false">IFERROR(VLOOKUP($N388,'nCino | BigQuery Type Lookup'!$A:$F,2,FALSE()),"(not found)")</f>
        <v>255</v>
      </c>
    </row>
    <row r="389" customFormat="false" ht="14.25" hidden="false" customHeight="false" outlineLevel="0" collapsed="false">
      <c r="A389" s="61" t="s">
        <v>49</v>
      </c>
      <c r="B389" s="61" t="s">
        <v>374</v>
      </c>
      <c r="C389" s="61" t="s">
        <v>1183</v>
      </c>
      <c r="D389" s="61" t="s">
        <v>1184</v>
      </c>
      <c r="E389" s="61" t="s">
        <v>1185</v>
      </c>
      <c r="F389" s="60" t="str">
        <f aca="false">IF(OR(ISERROR(VLOOKUP($C389,'DMW | F&amp;L Fields'!$L:$M, 1, FALSE())),IFERROR(INDEX('DMW | F&amp;L Fields'!$C:$C,MATCH($C389,'DMW | F&amp;L Fields'!$L:$L, 0)), "Y") ="Y"),"No", "Yes")</f>
        <v>No</v>
      </c>
      <c r="G389" s="61" t="str">
        <f aca="false">IFERROR(VLOOKUP($C389,'DMW | F&amp;L Fields'!$L:$M, 2, FALSE()),"(not found)")</f>
        <v>(not found)</v>
      </c>
      <c r="H389" s="60" t="str">
        <f aca="false">IF(J389="Id", "Primary", IF(LEFT(J389, 9) ="reference", "Foreign", "n/a"))</f>
        <v>n/a</v>
      </c>
      <c r="I389" s="74" t="s">
        <v>97</v>
      </c>
      <c r="J389" s="61" t="s">
        <v>98</v>
      </c>
      <c r="K389" s="60" t="n">
        <v>0</v>
      </c>
      <c r="L389" s="60" t="n">
        <v>18</v>
      </c>
      <c r="M389" s="60" t="n">
        <v>0</v>
      </c>
      <c r="N389" s="60" t="str">
        <f aca="false">_xlfn.CONCAT(J389,"|",K389,"|",L389,"|",M389)</f>
        <v>double|0|18|0</v>
      </c>
      <c r="O389" s="0" t="str">
        <f aca="false">IFERROR(VLOOKUP('nCino | Field Mappings'!$A389,'nCino | Object Info'!$A:$H,5,FALSE()),"(not found)")</f>
        <v>rskcsp_ds_facility</v>
      </c>
      <c r="P389" s="0" t="str">
        <f aca="false">D389</f>
        <v>LLC_BI__Depth__c</v>
      </c>
      <c r="Q389" s="51" t="n">
        <f aca="false">IFERROR(VLOOKUP($N389,'nCino | BigQuery Type Lookup'!$A:$F,2,FALSE()),"(not found)")</f>
        <v>18</v>
      </c>
    </row>
    <row r="390" customFormat="false" ht="14.25" hidden="false" customHeight="false" outlineLevel="0" collapsed="false">
      <c r="A390" s="61" t="s">
        <v>49</v>
      </c>
      <c r="B390" s="61" t="s">
        <v>374</v>
      </c>
      <c r="C390" s="61" t="s">
        <v>1186</v>
      </c>
      <c r="D390" s="61" t="s">
        <v>1187</v>
      </c>
      <c r="E390" s="61" t="s">
        <v>1188</v>
      </c>
      <c r="F390" s="60" t="str">
        <f aca="false">IF(OR(ISERROR(VLOOKUP($C390,'DMW | F&amp;L Fields'!$L:$M, 1, FALSE())),IFERROR(INDEX('DMW | F&amp;L Fields'!$C:$C,MATCH($C390,'DMW | F&amp;L Fields'!$L:$L, 0)), "Y") ="Y"),"No", "Yes")</f>
        <v>No</v>
      </c>
      <c r="G390" s="61" t="str">
        <f aca="false">IFERROR(VLOOKUP($C390,'DMW | F&amp;L Fields'!$L:$M, 2, FALSE()),"(not found)")</f>
        <v>(not found)</v>
      </c>
      <c r="H390" s="60" t="str">
        <f aca="false">IF(J390="Id", "Primary", IF(LEFT(J390, 9) ="reference", "Foreign", "n/a"))</f>
        <v>n/a</v>
      </c>
      <c r="I390" s="74" t="s">
        <v>97</v>
      </c>
      <c r="J390" s="61" t="s">
        <v>335</v>
      </c>
      <c r="K390" s="60" t="n">
        <v>32000</v>
      </c>
      <c r="L390" s="60" t="n">
        <v>0</v>
      </c>
      <c r="M390" s="60" t="n">
        <v>0</v>
      </c>
      <c r="N390" s="60" t="str">
        <f aca="false">_xlfn.CONCAT(J390,"|",K390,"|",L390,"|",M390)</f>
        <v>textarea|32000|0|0</v>
      </c>
      <c r="O390" s="0" t="str">
        <f aca="false">IFERROR(VLOOKUP('nCino | Field Mappings'!$A390,'nCino | Object Info'!$A:$H,5,FALSE()),"(not found)")</f>
        <v>rskcsp_ds_facility</v>
      </c>
      <c r="P390" s="0" t="str">
        <f aca="false">D390</f>
        <v>LLC_BI__Description__c</v>
      </c>
      <c r="Q390" s="51" t="n">
        <f aca="false">IFERROR(VLOOKUP($N390,'nCino | BigQuery Type Lookup'!$A:$F,2,FALSE()),"(not found)")</f>
        <v>32000</v>
      </c>
    </row>
    <row r="391" customFormat="false" ht="14.25" hidden="false" customHeight="false" outlineLevel="0" collapsed="false">
      <c r="A391" s="61" t="s">
        <v>49</v>
      </c>
      <c r="B391" s="61" t="s">
        <v>374</v>
      </c>
      <c r="C391" s="61" t="s">
        <v>1189</v>
      </c>
      <c r="D391" s="61" t="s">
        <v>1190</v>
      </c>
      <c r="E391" s="61" t="s">
        <v>1191</v>
      </c>
      <c r="F391" s="60" t="str">
        <f aca="false">IF(OR(ISERROR(VLOOKUP($C391,'DMW | F&amp;L Fields'!$L:$M, 1, FALSE())),IFERROR(INDEX('DMW | F&amp;L Fields'!$C:$C,MATCH($C391,'DMW | F&amp;L Fields'!$L:$L, 0)), "Y") ="Y"),"No", "Yes")</f>
        <v>No</v>
      </c>
      <c r="G391" s="61" t="str">
        <f aca="false">IFERROR(VLOOKUP($C391,'DMW | F&amp;L Fields'!$L:$M, 2, FALSE()),"(not found)")</f>
        <v>(not found)</v>
      </c>
      <c r="H391" s="60" t="str">
        <f aca="false">IF(J391="Id", "Primary", IF(LEFT(J391, 9) ="reference", "Foreign", "n/a"))</f>
        <v>n/a</v>
      </c>
      <c r="I391" s="74" t="s">
        <v>97</v>
      </c>
      <c r="J391" s="61" t="s">
        <v>119</v>
      </c>
      <c r="K391" s="60" t="n">
        <v>255</v>
      </c>
      <c r="L391" s="60" t="n">
        <v>0</v>
      </c>
      <c r="M391" s="60" t="n">
        <v>0</v>
      </c>
      <c r="N391" s="60" t="str">
        <f aca="false">_xlfn.CONCAT(J391,"|",K391,"|",L391,"|",M391)</f>
        <v>picklist|255|0|0</v>
      </c>
      <c r="O391" s="0" t="str">
        <f aca="false">IFERROR(VLOOKUP('nCino | Field Mappings'!$A391,'nCino | Object Info'!$A:$H,5,FALSE()),"(not found)")</f>
        <v>rskcsp_ds_facility</v>
      </c>
      <c r="P391" s="0" t="str">
        <f aca="false">D391</f>
        <v>LLC_BI__Disbursement_Description__c</v>
      </c>
      <c r="Q391" s="51" t="n">
        <f aca="false">IFERROR(VLOOKUP($N391,'nCino | BigQuery Type Lookup'!$A:$F,2,FALSE()),"(not found)")</f>
        <v>255</v>
      </c>
    </row>
    <row r="392" customFormat="false" ht="14.25" hidden="false" customHeight="false" outlineLevel="0" collapsed="false">
      <c r="A392" s="61" t="s">
        <v>49</v>
      </c>
      <c r="B392" s="61" t="s">
        <v>374</v>
      </c>
      <c r="C392" s="61" t="s">
        <v>1192</v>
      </c>
      <c r="D392" s="61" t="s">
        <v>1193</v>
      </c>
      <c r="E392" s="61" t="s">
        <v>1194</v>
      </c>
      <c r="F392" s="60" t="str">
        <f aca="false">IF(OR(ISERROR(VLOOKUP($C392,'DMW | F&amp;L Fields'!$L:$M, 1, FALSE())),IFERROR(INDEX('DMW | F&amp;L Fields'!$C:$C,MATCH($C392,'DMW | F&amp;L Fields'!$L:$L, 0)), "Y") ="Y"),"No", "Yes")</f>
        <v>No</v>
      </c>
      <c r="G392" s="61" t="str">
        <f aca="false">IFERROR(VLOOKUP($C392,'DMW | F&amp;L Fields'!$L:$M, 2, FALSE()),"(not found)")</f>
        <v>(not found)</v>
      </c>
      <c r="H392" s="60" t="str">
        <f aca="false">IF(J392="Id", "Primary", IF(LEFT(J392, 9) ="reference", "Foreign", "n/a"))</f>
        <v>n/a</v>
      </c>
      <c r="I392" s="74" t="s">
        <v>110</v>
      </c>
      <c r="J392" s="61" t="s">
        <v>164</v>
      </c>
      <c r="K392" s="60" t="n">
        <v>0</v>
      </c>
      <c r="L392" s="60" t="n">
        <v>0</v>
      </c>
      <c r="M392" s="60" t="n">
        <v>0</v>
      </c>
      <c r="N392" s="60" t="str">
        <f aca="false">_xlfn.CONCAT(J392,"|",K392,"|",L392,"|",M392)</f>
        <v>boolean|0|0|0</v>
      </c>
      <c r="O392" s="0" t="str">
        <f aca="false">IFERROR(VLOOKUP('nCino | Field Mappings'!$A392,'nCino | Object Info'!$A:$H,5,FALSE()),"(not found)")</f>
        <v>rskcsp_ds_facility</v>
      </c>
      <c r="P392" s="0" t="str">
        <f aca="false">D392</f>
        <v>LLC_BI__Employee_Loan__c</v>
      </c>
      <c r="Q392" s="51" t="n">
        <f aca="false">IFERROR(VLOOKUP($N392,'nCino | BigQuery Type Lookup'!$A:$F,2,FALSE()),"(not found)")</f>
        <v>1</v>
      </c>
    </row>
    <row r="393" customFormat="false" ht="14.25" hidden="false" customHeight="false" outlineLevel="0" collapsed="false">
      <c r="A393" s="61" t="s">
        <v>49</v>
      </c>
      <c r="B393" s="61" t="s">
        <v>374</v>
      </c>
      <c r="C393" s="61" t="s">
        <v>1195</v>
      </c>
      <c r="D393" s="61" t="s">
        <v>1196</v>
      </c>
      <c r="E393" s="61" t="s">
        <v>1197</v>
      </c>
      <c r="F393" s="60" t="str">
        <f aca="false">IF(OR(ISERROR(VLOOKUP($C393,'DMW | F&amp;L Fields'!$L:$M, 1, FALSE())),IFERROR(INDEX('DMW | F&amp;L Fields'!$C:$C,MATCH($C393,'DMW | F&amp;L Fields'!$L:$L, 0)), "Y") ="Y"),"No", "Yes")</f>
        <v>No</v>
      </c>
      <c r="G393" s="61" t="str">
        <f aca="false">IFERROR(VLOOKUP($C393,'DMW | F&amp;L Fields'!$L:$M, 2, FALSE()),"(not found)")</f>
        <v>(not found)</v>
      </c>
      <c r="H393" s="60" t="str">
        <f aca="false">IF(J393="Id", "Primary", IF(LEFT(J393, 9) ="reference", "Foreign", "n/a"))</f>
        <v>n/a</v>
      </c>
      <c r="I393" s="74" t="s">
        <v>97</v>
      </c>
      <c r="J393" s="61" t="s">
        <v>128</v>
      </c>
      <c r="K393" s="60" t="n">
        <v>0</v>
      </c>
      <c r="L393" s="60" t="n">
        <v>18</v>
      </c>
      <c r="M393" s="60" t="n">
        <v>0</v>
      </c>
      <c r="N393" s="60" t="str">
        <f aca="false">_xlfn.CONCAT(J393,"|",K393,"|",L393,"|",M393)</f>
        <v>currency|0|18|0</v>
      </c>
      <c r="O393" s="0" t="str">
        <f aca="false">IFERROR(VLOOKUP('nCino | Field Mappings'!$A393,'nCino | Object Info'!$A:$H,5,FALSE()),"(not found)")</f>
        <v>rskcsp_ds_facility</v>
      </c>
      <c r="P393" s="0" t="str">
        <f aca="false">D393</f>
        <v>LLC_BI__Estimated_Property_Value_2__c</v>
      </c>
      <c r="Q393" s="51" t="n">
        <f aca="false">IFERROR(VLOOKUP($N393,'nCino | BigQuery Type Lookup'!$A:$F,2,FALSE()),"(not found)")</f>
        <v>18</v>
      </c>
    </row>
    <row r="394" customFormat="false" ht="14.25" hidden="false" customHeight="false" outlineLevel="0" collapsed="false">
      <c r="A394" s="61" t="s">
        <v>49</v>
      </c>
      <c r="B394" s="61" t="s">
        <v>374</v>
      </c>
      <c r="C394" s="61" t="s">
        <v>1198</v>
      </c>
      <c r="D394" s="61" t="s">
        <v>1199</v>
      </c>
      <c r="E394" s="61" t="s">
        <v>1200</v>
      </c>
      <c r="F394" s="60" t="str">
        <f aca="false">IF(OR(ISERROR(VLOOKUP($C394,'DMW | F&amp;L Fields'!$L:$M, 1, FALSE())),IFERROR(INDEX('DMW | F&amp;L Fields'!$C:$C,MATCH($C394,'DMW | F&amp;L Fields'!$L:$L, 0)), "Y") ="Y"),"No", "Yes")</f>
        <v>No</v>
      </c>
      <c r="G394" s="61" t="str">
        <f aca="false">IFERROR(VLOOKUP($C394,'DMW | F&amp;L Fields'!$L:$M, 2, FALSE()),"(not found)")</f>
        <v>(not found)</v>
      </c>
      <c r="H394" s="60" t="str">
        <f aca="false">IF(J394="Id", "Primary", IF(LEFT(J394, 9) ="reference", "Foreign", "n/a"))</f>
        <v>Foreign</v>
      </c>
      <c r="I394" s="74" t="s">
        <v>97</v>
      </c>
      <c r="J394" s="61" t="s">
        <v>1201</v>
      </c>
      <c r="K394" s="60" t="n">
        <v>18</v>
      </c>
      <c r="L394" s="60" t="n">
        <v>0</v>
      </c>
      <c r="M394" s="60" t="n">
        <v>0</v>
      </c>
      <c r="N394" s="60" t="str">
        <f aca="false">_xlfn.CONCAT(J394,"|",K394,"|",L394,"|",M394)</f>
        <v>reference(LLC_BI__Fee_Loan_Aggregate__c)|18|0|0</v>
      </c>
      <c r="O394" s="0" t="str">
        <f aca="false">IFERROR(VLOOKUP('nCino | Field Mappings'!$A394,'nCino | Object Info'!$A:$H,5,FALSE()),"(not found)")</f>
        <v>rskcsp_ds_facility</v>
      </c>
      <c r="P394" s="0" t="str">
        <f aca="false">D394</f>
        <v>LLC_BI__Fee_Loan_Aggregate__c</v>
      </c>
      <c r="Q394" s="51" t="n">
        <f aca="false">IFERROR(VLOOKUP($N394,'nCino | BigQuery Type Lookup'!$A:$F,2,FALSE()),"(not found)")</f>
        <v>18</v>
      </c>
    </row>
    <row r="395" customFormat="false" ht="14.25" hidden="false" customHeight="false" outlineLevel="0" collapsed="false">
      <c r="A395" s="61" t="s">
        <v>49</v>
      </c>
      <c r="B395" s="61" t="s">
        <v>374</v>
      </c>
      <c r="C395" s="61" t="s">
        <v>1202</v>
      </c>
      <c r="D395" s="61" t="s">
        <v>1203</v>
      </c>
      <c r="E395" s="61" t="s">
        <v>1204</v>
      </c>
      <c r="F395" s="60" t="str">
        <f aca="false">IF(OR(ISERROR(VLOOKUP($C395,'DMW | F&amp;L Fields'!$L:$M, 1, FALSE())),IFERROR(INDEX('DMW | F&amp;L Fields'!$C:$C,MATCH($C395,'DMW | F&amp;L Fields'!$L:$L, 0)), "Y") ="Y"),"No", "Yes")</f>
        <v>No</v>
      </c>
      <c r="G395" s="61" t="str">
        <f aca="false">IFERROR(VLOOKUP($C395,'DMW | F&amp;L Fields'!$L:$M, 2, FALSE()),"(not found)")</f>
        <v>(not found)</v>
      </c>
      <c r="H395" s="60" t="str">
        <f aca="false">IF(J395="Id", "Primary", IF(LEFT(J395, 9) ="reference", "Foreign", "n/a"))</f>
        <v>n/a</v>
      </c>
      <c r="I395" s="74" t="s">
        <v>97</v>
      </c>
      <c r="J395" s="61" t="s">
        <v>115</v>
      </c>
      <c r="K395" s="60" t="n">
        <v>80</v>
      </c>
      <c r="L395" s="60" t="n">
        <v>0</v>
      </c>
      <c r="M395" s="60" t="n">
        <v>0</v>
      </c>
      <c r="N395" s="60" t="str">
        <f aca="false">_xlfn.CONCAT(J395,"|",K395,"|",L395,"|",M395)</f>
        <v>string|80|0|0</v>
      </c>
      <c r="O395" s="0" t="str">
        <f aca="false">IFERROR(VLOOKUP('nCino | Field Mappings'!$A395,'nCino | Object Info'!$A:$H,5,FALSE()),"(not found)")</f>
        <v>rskcsp_ds_facility</v>
      </c>
      <c r="P395" s="0" t="str">
        <f aca="false">D395</f>
        <v>LLC_BI__File_Number__c</v>
      </c>
      <c r="Q395" s="51" t="n">
        <f aca="false">IFERROR(VLOOKUP($N395,'nCino | BigQuery Type Lookup'!$A:$F,2,FALSE()),"(not found)")</f>
        <v>80</v>
      </c>
    </row>
    <row r="396" customFormat="false" ht="14.25" hidden="false" customHeight="false" outlineLevel="0" collapsed="false">
      <c r="A396" s="61" t="s">
        <v>49</v>
      </c>
      <c r="B396" s="61" t="s">
        <v>374</v>
      </c>
      <c r="C396" s="61" t="s">
        <v>1205</v>
      </c>
      <c r="D396" s="61" t="s">
        <v>1206</v>
      </c>
      <c r="E396" s="61" t="s">
        <v>1207</v>
      </c>
      <c r="F396" s="60" t="str">
        <f aca="false">IF(OR(ISERROR(VLOOKUP($C396,'DMW | F&amp;L Fields'!$L:$M, 1, FALSE())),IFERROR(INDEX('DMW | F&amp;L Fields'!$C:$C,MATCH($C396,'DMW | F&amp;L Fields'!$L:$L, 0)), "Y") ="Y"),"No", "Yes")</f>
        <v>Yes</v>
      </c>
      <c r="G396" s="61" t="str">
        <f aca="false">IFERROR(VLOOKUP($C396,'DMW | F&amp;L Fields'!$L:$M, 2, FALSE()),"(not found)")</f>
        <v>The user populates this picklist field to indictate the action the system takes with the financed fees associated with the loan. At install, this field defaults to null for existing loans and Manual Calculation for new loans</v>
      </c>
      <c r="H396" s="60" t="str">
        <f aca="false">IF(J396="Id", "Primary", IF(LEFT(J396, 9) ="reference", "Foreign", "n/a"))</f>
        <v>n/a</v>
      </c>
      <c r="I396" s="74" t="s">
        <v>97</v>
      </c>
      <c r="J396" s="61" t="s">
        <v>119</v>
      </c>
      <c r="K396" s="60" t="n">
        <v>255</v>
      </c>
      <c r="L396" s="60" t="n">
        <v>0</v>
      </c>
      <c r="M396" s="60" t="n">
        <v>0</v>
      </c>
      <c r="N396" s="60" t="str">
        <f aca="false">_xlfn.CONCAT(J396,"|",K396,"|",L396,"|",M396)</f>
        <v>picklist|255|0|0</v>
      </c>
      <c r="O396" s="0" t="str">
        <f aca="false">IFERROR(VLOOKUP('nCino | Field Mappings'!$A396,'nCino | Object Info'!$A:$H,5,FALSE()),"(not found)")</f>
        <v>rskcsp_ds_facility</v>
      </c>
      <c r="P396" s="0" t="str">
        <f aca="false">D396</f>
        <v>LLC_BI__Financed_Fee_Calculations__c</v>
      </c>
      <c r="Q396" s="51" t="n">
        <f aca="false">IFERROR(VLOOKUP($N396,'nCino | BigQuery Type Lookup'!$A:$F,2,FALSE()),"(not found)")</f>
        <v>255</v>
      </c>
      <c r="R396" s="0" t="str">
        <f aca="false">IFERROR(VLOOKUP('nCino | Field Mappings'!$A396,'nCino | Object Info'!$A:$H,6,FALSE()),"(not found)")</f>
        <v>rskcsp_ds_facility_staging</v>
      </c>
      <c r="S396" s="0" t="str">
        <f aca="false">D396</f>
        <v>LLC_BI__Financed_Fee_Calculations__c</v>
      </c>
      <c r="T396" s="51" t="str">
        <f aca="false">H396</f>
        <v>n/a</v>
      </c>
      <c r="U396" s="51" t="str">
        <f aca="false">IF($T396="Primary", "yes", "no")</f>
        <v>no</v>
      </c>
      <c r="V396" s="60" t="str">
        <f aca="false">IFERROR(VLOOKUP($N396,'nCino | BigQuery Type Lookup'!$A:$F,3,FALSE()),"(not found)")</f>
        <v>STRING</v>
      </c>
      <c r="W396" s="51" t="n">
        <f aca="false">IFERROR(VLOOKUP($N396,'nCino | BigQuery Type Lookup'!$A:$F,4,FALSE()),"(not found)")</f>
        <v>255</v>
      </c>
      <c r="X396" s="51" t="str">
        <f aca="false">IFERROR(VLOOKUP($N396,'nCino | BigQuery Type Lookup'!$A:$F,5,FALSE()),"(not found)")</f>
        <v>n/a</v>
      </c>
      <c r="Y396" s="51" t="str">
        <f aca="false">IFERROR(VLOOKUP($N396,'nCino | BigQuery Type Lookup'!$A:$F,6,FALSE()),"(not found)")</f>
        <v>n/a</v>
      </c>
      <c r="Z396" s="0" t="str">
        <f aca="false">IFERROR(VLOOKUP('nCino | Field Mappings'!$A396,'nCino | Object Info'!$A:$H,7,FALSE()),"(not found)")</f>
        <v>rskcsp_ds_facility_curated</v>
      </c>
      <c r="AA396" s="0" t="str">
        <f aca="false">D396</f>
        <v>LLC_BI__Financed_Fee_Calculations__c</v>
      </c>
      <c r="AB396" s="51" t="str">
        <f aca="false">H396</f>
        <v>n/a</v>
      </c>
      <c r="AC396" s="51" t="str">
        <f aca="false">I396</f>
        <v>yes</v>
      </c>
      <c r="AD396" s="60" t="str">
        <f aca="false">V396</f>
        <v>STRING</v>
      </c>
      <c r="AE396" s="51" t="n">
        <f aca="false">W396</f>
        <v>255</v>
      </c>
      <c r="AF396" s="51" t="str">
        <f aca="false">X396</f>
        <v>n/a</v>
      </c>
      <c r="AG396" s="51" t="str">
        <f aca="false">Y396</f>
        <v>n/a</v>
      </c>
      <c r="AH396" s="0" t="str">
        <f aca="false">IFERROR(VLOOKUP('nCino | Field Mappings'!$A396,'nCino | Object Info'!$A:$H,8,FALSE()),"(not found)")</f>
        <v>facility</v>
      </c>
      <c r="AI396" s="0" t="str">
        <f aca="false">IF(D396="","",IF(D396="CCS_Step_Frequency__c",SUBSTITUTE(LOWER(D396),"__c",""),_xlfn.IFNA(SUBSTITUTE(SUBSTITUTE(SUBSTITUTE(SUBSTITUTE(D396,"LLC_BI__",""),"CCS_",""),"__c",""),"cm_",""),D396)))</f>
        <v>Financed_Fee_Calculations</v>
      </c>
      <c r="AJ396" s="51" t="str">
        <f aca="false">H396</f>
        <v>n/a</v>
      </c>
      <c r="AK396" s="51" t="str">
        <f aca="false">AC396</f>
        <v>yes</v>
      </c>
      <c r="AL396" s="60" t="str">
        <f aca="false">V396</f>
        <v>STRING</v>
      </c>
      <c r="AM396" s="51" t="n">
        <f aca="false">W396</f>
        <v>255</v>
      </c>
      <c r="AN396" s="51" t="str">
        <f aca="false">X396</f>
        <v>n/a</v>
      </c>
      <c r="AO396" s="51" t="str">
        <f aca="false">Y396</f>
        <v>n/a</v>
      </c>
      <c r="AP396" s="51" t="str">
        <f aca="false">IF(AL396="ARRAY", "CHECK MAX ELEMENTS", "n/a")</f>
        <v>n/a</v>
      </c>
    </row>
    <row r="397" customFormat="false" ht="14.25" hidden="false" customHeight="false" outlineLevel="0" collapsed="false">
      <c r="A397" s="61" t="s">
        <v>49</v>
      </c>
      <c r="B397" s="61" t="s">
        <v>374</v>
      </c>
      <c r="C397" s="61" t="s">
        <v>1208</v>
      </c>
      <c r="D397" s="61" t="s">
        <v>1209</v>
      </c>
      <c r="E397" s="61" t="s">
        <v>1210</v>
      </c>
      <c r="F397" s="60" t="str">
        <f aca="false">IF(OR(ISERROR(VLOOKUP($C397,'DMW | F&amp;L Fields'!$L:$M, 1, FALSE())),IFERROR(INDEX('DMW | F&amp;L Fields'!$C:$C,MATCH($C397,'DMW | F&amp;L Fields'!$L:$L, 0)), "Y") ="Y"),"No", "Yes")</f>
        <v>No</v>
      </c>
      <c r="G397" s="61" t="str">
        <f aca="false">IFERROR(VLOOKUP($C397,'DMW | F&amp;L Fields'!$L:$M, 2, FALSE()),"(not found)")</f>
        <v>(not found)</v>
      </c>
      <c r="H397" s="60" t="str">
        <f aca="false">IF(J397="Id", "Primary", IF(LEFT(J397, 9) ="reference", "Foreign", "n/a"))</f>
        <v>n/a</v>
      </c>
      <c r="I397" s="74" t="s">
        <v>97</v>
      </c>
      <c r="J397" s="61" t="s">
        <v>102</v>
      </c>
      <c r="K397" s="60" t="n">
        <v>0</v>
      </c>
      <c r="L397" s="60" t="n">
        <v>0</v>
      </c>
      <c r="M397" s="60" t="n">
        <v>0</v>
      </c>
      <c r="N397" s="60" t="str">
        <f aca="false">_xlfn.CONCAT(J397,"|",K397,"|",L397,"|",M397)</f>
        <v>date|0|0|0</v>
      </c>
      <c r="O397" s="0" t="str">
        <f aca="false">IFERROR(VLOOKUP('nCino | Field Mappings'!$A397,'nCino | Object Info'!$A:$H,5,FALSE()),"(not found)")</f>
        <v>rskcsp_ds_facility</v>
      </c>
      <c r="P397" s="0" t="str">
        <f aca="false">D397</f>
        <v>LLC_BI__First_Payment_Date__c</v>
      </c>
      <c r="Q397" s="51" t="n">
        <f aca="false">IFERROR(VLOOKUP($N397,'nCino | BigQuery Type Lookup'!$A:$F,2,FALSE()),"(not found)")</f>
        <v>8</v>
      </c>
    </row>
    <row r="398" customFormat="false" ht="14.25" hidden="false" customHeight="false" outlineLevel="0" collapsed="false">
      <c r="A398" s="61" t="s">
        <v>49</v>
      </c>
      <c r="B398" s="61" t="s">
        <v>374</v>
      </c>
      <c r="C398" s="61" t="s">
        <v>1211</v>
      </c>
      <c r="D398" s="61" t="s">
        <v>1212</v>
      </c>
      <c r="E398" s="61" t="s">
        <v>1213</v>
      </c>
      <c r="F398" s="60" t="str">
        <f aca="false">IF(OR(ISERROR(VLOOKUP($C398,'DMW | F&amp;L Fields'!$L:$M, 1, FALSE())),IFERROR(INDEX('DMW | F&amp;L Fields'!$C:$C,MATCH($C398,'DMW | F&amp;L Fields'!$L:$L, 0)), "Y") ="Y"),"No", "Yes")</f>
        <v>No</v>
      </c>
      <c r="G398" s="61" t="str">
        <f aca="false">IFERROR(VLOOKUP($C398,'DMW | F&amp;L Fields'!$L:$M, 2, FALSE()),"(not found)")</f>
        <v>(not found)</v>
      </c>
      <c r="H398" s="60" t="str">
        <f aca="false">IF(J398="Id", "Primary", IF(LEFT(J398, 9) ="reference", "Foreign", "n/a"))</f>
        <v>n/a</v>
      </c>
      <c r="I398" s="74" t="s">
        <v>97</v>
      </c>
      <c r="J398" s="61" t="s">
        <v>342</v>
      </c>
      <c r="K398" s="60" t="n">
        <v>0</v>
      </c>
      <c r="L398" s="60" t="n">
        <v>11</v>
      </c>
      <c r="M398" s="60" t="n">
        <v>8</v>
      </c>
      <c r="N398" s="60" t="str">
        <f aca="false">_xlfn.CONCAT(J398,"|",K398,"|",L398,"|",M398)</f>
        <v>percent|0|11|8</v>
      </c>
      <c r="O398" s="0" t="str">
        <f aca="false">IFERROR(VLOOKUP('nCino | Field Mappings'!$A398,'nCino | Object Info'!$A:$H,5,FALSE()),"(not found)")</f>
        <v>rskcsp_ds_facility</v>
      </c>
      <c r="P398" s="0" t="str">
        <f aca="false">D398</f>
        <v>LLC_BI__First_Rate_Increase__c</v>
      </c>
      <c r="Q398" s="51" t="n">
        <f aca="false">IFERROR(VLOOKUP($N398,'nCino | BigQuery Type Lookup'!$A:$F,2,FALSE()),"(not found)")</f>
        <v>20</v>
      </c>
    </row>
    <row r="399" customFormat="false" ht="14.25" hidden="false" customHeight="false" outlineLevel="0" collapsed="false">
      <c r="A399" s="61" t="s">
        <v>49</v>
      </c>
      <c r="B399" s="61" t="s">
        <v>374</v>
      </c>
      <c r="C399" s="61" t="s">
        <v>1214</v>
      </c>
      <c r="D399" s="61" t="s">
        <v>1215</v>
      </c>
      <c r="E399" s="61" t="s">
        <v>1216</v>
      </c>
      <c r="F399" s="60" t="str">
        <f aca="false">IF(OR(ISERROR(VLOOKUP($C399,'DMW | F&amp;L Fields'!$L:$M, 1, FALSE())),IFERROR(INDEX('DMW | F&amp;L Fields'!$C:$C,MATCH($C399,'DMW | F&amp;L Fields'!$L:$L, 0)), "Y") ="Y"),"No", "Yes")</f>
        <v>No</v>
      </c>
      <c r="G399" s="61" t="str">
        <f aca="false">IFERROR(VLOOKUP($C399,'DMW | F&amp;L Fields'!$L:$M, 2, FALSE()),"(not found)")</f>
        <v>(not found)</v>
      </c>
      <c r="H399" s="60" t="str">
        <f aca="false">IF(J399="Id", "Primary", IF(LEFT(J399, 9) ="reference", "Foreign", "n/a"))</f>
        <v>n/a</v>
      </c>
      <c r="I399" s="74" t="s">
        <v>97</v>
      </c>
      <c r="J399" s="61" t="s">
        <v>342</v>
      </c>
      <c r="K399" s="60" t="n">
        <v>0</v>
      </c>
      <c r="L399" s="60" t="n">
        <v>5</v>
      </c>
      <c r="M399" s="60" t="n">
        <v>2</v>
      </c>
      <c r="N399" s="60" t="str">
        <f aca="false">_xlfn.CONCAT(J399,"|",K399,"|",L399,"|",M399)</f>
        <v>percent|0|5|2</v>
      </c>
      <c r="O399" s="0" t="str">
        <f aca="false">IFERROR(VLOOKUP('nCino | Field Mappings'!$A399,'nCino | Object Info'!$A:$H,5,FALSE()),"(not found)")</f>
        <v>rskcsp_ds_facility</v>
      </c>
      <c r="P399" s="0" t="str">
        <f aca="false">D399</f>
        <v>LLC_BI__Funded__c</v>
      </c>
      <c r="Q399" s="51" t="n">
        <f aca="false">IFERROR(VLOOKUP($N399,'nCino | BigQuery Type Lookup'!$A:$F,2,FALSE()),"(not found)")</f>
        <v>8</v>
      </c>
    </row>
    <row r="400" customFormat="false" ht="14.25" hidden="false" customHeight="false" outlineLevel="0" collapsed="false">
      <c r="A400" s="61" t="s">
        <v>49</v>
      </c>
      <c r="B400" s="61" t="s">
        <v>374</v>
      </c>
      <c r="C400" s="61" t="s">
        <v>1217</v>
      </c>
      <c r="D400" s="61" t="s">
        <v>1218</v>
      </c>
      <c r="E400" s="61" t="s">
        <v>1219</v>
      </c>
      <c r="F400" s="60" t="str">
        <f aca="false">IF(OR(ISERROR(VLOOKUP($C400,'DMW | F&amp;L Fields'!$L:$M, 1, FALSE())),IFERROR(INDEX('DMW | F&amp;L Fields'!$C:$C,MATCH($C400,'DMW | F&amp;L Fields'!$L:$L, 0)), "Y") ="Y"),"No", "Yes")</f>
        <v>Yes</v>
      </c>
      <c r="G400" s="61" t="str">
        <f aca="false">IFERROR(VLOOKUP($C400,'DMW | F&amp;L Fields'!$L:$M, 2, FALSE()),"(not found)")</f>
        <v>This field is automatically populated via formula. It populates based on total amount and the amount disbursed. This field specifies the percentage of the loan amount funded.</v>
      </c>
      <c r="H400" s="60" t="str">
        <f aca="false">IF(J400="Id", "Primary", IF(LEFT(J400, 9) ="reference", "Foreign", "n/a"))</f>
        <v>n/a</v>
      </c>
      <c r="I400" s="74" t="s">
        <v>97</v>
      </c>
      <c r="J400" s="61" t="s">
        <v>342</v>
      </c>
      <c r="K400" s="60" t="n">
        <v>0</v>
      </c>
      <c r="L400" s="60" t="n">
        <v>18</v>
      </c>
      <c r="M400" s="60" t="n">
        <v>2</v>
      </c>
      <c r="N400" s="60" t="str">
        <f aca="false">_xlfn.CONCAT(J400,"|",K400,"|",L400,"|",M400)</f>
        <v>percent|0|18|2</v>
      </c>
      <c r="O400" s="0" t="str">
        <f aca="false">IFERROR(VLOOKUP('nCino | Field Mappings'!$A400,'nCino | Object Info'!$A:$H,5,FALSE()),"(not found)")</f>
        <v>rskcsp_ds_facility</v>
      </c>
      <c r="P400" s="0" t="str">
        <f aca="false">D400</f>
        <v>LLC_BI__Funding__c</v>
      </c>
      <c r="Q400" s="51" t="n">
        <f aca="false">IFERROR(VLOOKUP($N400,'nCino | BigQuery Type Lookup'!$A:$F,2,FALSE()),"(not found)")</f>
        <v>21</v>
      </c>
      <c r="R400" s="0" t="str">
        <f aca="false">IFERROR(VLOOKUP('nCino | Field Mappings'!$A400,'nCino | Object Info'!$A:$H,6,FALSE()),"(not found)")</f>
        <v>rskcsp_ds_facility_staging</v>
      </c>
      <c r="S400" s="0" t="str">
        <f aca="false">D400</f>
        <v>LLC_BI__Funding__c</v>
      </c>
      <c r="T400" s="51" t="str">
        <f aca="false">H400</f>
        <v>n/a</v>
      </c>
      <c r="U400" s="51" t="str">
        <f aca="false">IF($T400="Primary", "yes", "no")</f>
        <v>no</v>
      </c>
      <c r="V400" s="60" t="str">
        <f aca="false">IFERROR(VLOOKUP($N400,'nCino | BigQuery Type Lookup'!$A:$F,3,FALSE()),"(not found)")</f>
        <v>NUMERIC</v>
      </c>
      <c r="W400" s="51" t="str">
        <f aca="false">IFERROR(VLOOKUP($N400,'nCino | BigQuery Type Lookup'!$A:$F,4,FALSE()),"(not found)")</f>
        <v>n/a</v>
      </c>
      <c r="X400" s="51" t="n">
        <f aca="false">IFERROR(VLOOKUP($N400,'nCino | BigQuery Type Lookup'!$A:$F,5,FALSE()),"(not found)")</f>
        <v>18</v>
      </c>
      <c r="Y400" s="51" t="n">
        <f aca="false">IFERROR(VLOOKUP($N400,'nCino | BigQuery Type Lookup'!$A:$F,6,FALSE()),"(not found)")</f>
        <v>2</v>
      </c>
      <c r="Z400" s="0" t="str">
        <f aca="false">IFERROR(VLOOKUP('nCino | Field Mappings'!$A400,'nCino | Object Info'!$A:$H,7,FALSE()),"(not found)")</f>
        <v>rskcsp_ds_facility_curated</v>
      </c>
      <c r="AA400" s="0" t="str">
        <f aca="false">D400</f>
        <v>LLC_BI__Funding__c</v>
      </c>
      <c r="AB400" s="51" t="str">
        <f aca="false">H400</f>
        <v>n/a</v>
      </c>
      <c r="AC400" s="51" t="str">
        <f aca="false">I400</f>
        <v>yes</v>
      </c>
      <c r="AD400" s="60" t="str">
        <f aca="false">V400</f>
        <v>NUMERIC</v>
      </c>
      <c r="AE400" s="51" t="str">
        <f aca="false">W400</f>
        <v>n/a</v>
      </c>
      <c r="AF400" s="51" t="n">
        <f aca="false">X400</f>
        <v>18</v>
      </c>
      <c r="AG400" s="51" t="n">
        <f aca="false">Y400</f>
        <v>2</v>
      </c>
      <c r="AH400" s="0" t="str">
        <f aca="false">IFERROR(VLOOKUP('nCino | Field Mappings'!$A400,'nCino | Object Info'!$A:$H,8,FALSE()),"(not found)")</f>
        <v>facility</v>
      </c>
      <c r="AI400" s="0" t="str">
        <f aca="false">IF(D400="","",IF(D400="CCS_Step_Frequency__c",SUBSTITUTE(LOWER(D400),"__c",""),_xlfn.IFNA(SUBSTITUTE(SUBSTITUTE(SUBSTITUTE(SUBSTITUTE(D400,"LLC_BI__",""),"CCS_",""),"__c",""),"cm_",""),D400)))</f>
        <v>Funding</v>
      </c>
      <c r="AJ400" s="51" t="str">
        <f aca="false">H400</f>
        <v>n/a</v>
      </c>
      <c r="AK400" s="51" t="str">
        <f aca="false">AC400</f>
        <v>yes</v>
      </c>
      <c r="AL400" s="60" t="str">
        <f aca="false">V400</f>
        <v>NUMERIC</v>
      </c>
      <c r="AM400" s="51" t="str">
        <f aca="false">W400</f>
        <v>n/a</v>
      </c>
      <c r="AN400" s="51" t="n">
        <f aca="false">X400</f>
        <v>18</v>
      </c>
      <c r="AO400" s="51" t="n">
        <f aca="false">Y400</f>
        <v>2</v>
      </c>
      <c r="AP400" s="51" t="str">
        <f aca="false">IF(AL400="ARRAY", "CHECK MAX ELEMENTS", "n/a")</f>
        <v>n/a</v>
      </c>
    </row>
    <row r="401" customFormat="false" ht="14.25" hidden="false" customHeight="false" outlineLevel="0" collapsed="false">
      <c r="A401" s="61" t="s">
        <v>49</v>
      </c>
      <c r="B401" s="61" t="s">
        <v>374</v>
      </c>
      <c r="C401" s="61" t="s">
        <v>1220</v>
      </c>
      <c r="D401" s="61" t="s">
        <v>1221</v>
      </c>
      <c r="E401" s="61" t="s">
        <v>1222</v>
      </c>
      <c r="F401" s="60" t="str">
        <f aca="false">IF(OR(ISERROR(VLOOKUP($C401,'DMW | F&amp;L Fields'!$L:$M, 1, FALSE())),IFERROR(INDEX('DMW | F&amp;L Fields'!$C:$C,MATCH($C401,'DMW | F&amp;L Fields'!$L:$L, 0)), "Y") ="Y"),"No", "Yes")</f>
        <v>No</v>
      </c>
      <c r="G401" s="61" t="str">
        <f aca="false">IFERROR(VLOOKUP($C401,'DMW | F&amp;L Fields'!$L:$M, 2, FALSE()),"(not found)")</f>
        <v>(not found)</v>
      </c>
      <c r="H401" s="60" t="str">
        <f aca="false">IF(J401="Id", "Primary", IF(LEFT(J401, 9) ="reference", "Foreign", "n/a"))</f>
        <v>n/a</v>
      </c>
      <c r="I401" s="74" t="s">
        <v>97</v>
      </c>
      <c r="J401" s="61" t="s">
        <v>128</v>
      </c>
      <c r="K401" s="60" t="n">
        <v>0</v>
      </c>
      <c r="L401" s="60" t="n">
        <v>12</v>
      </c>
      <c r="M401" s="60" t="n">
        <v>2</v>
      </c>
      <c r="N401" s="60" t="str">
        <f aca="false">_xlfn.CONCAT(J401,"|",K401,"|",L401,"|",M401)</f>
        <v>currency|0|12|2</v>
      </c>
      <c r="O401" s="0" t="str">
        <f aca="false">IFERROR(VLOOKUP('nCino | Field Mappings'!$A401,'nCino | Object Info'!$A:$H,5,FALSE()),"(not found)")</f>
        <v>rskcsp_ds_facility</v>
      </c>
      <c r="P401" s="0" t="str">
        <f aca="false">D401</f>
        <v>LLC_BI__Funding_at_Close__c</v>
      </c>
      <c r="Q401" s="51" t="n">
        <f aca="false">IFERROR(VLOOKUP($N401,'nCino | BigQuery Type Lookup'!$A:$F,2,FALSE()),"(not found)")</f>
        <v>15</v>
      </c>
    </row>
    <row r="402" customFormat="false" ht="14.25" hidden="false" customHeight="false" outlineLevel="0" collapsed="false">
      <c r="A402" s="61" t="s">
        <v>49</v>
      </c>
      <c r="B402" s="61" t="s">
        <v>374</v>
      </c>
      <c r="C402" s="61" t="s">
        <v>1223</v>
      </c>
      <c r="D402" s="61" t="s">
        <v>1224</v>
      </c>
      <c r="E402" s="61" t="s">
        <v>1225</v>
      </c>
      <c r="F402" s="60" t="str">
        <f aca="false">IF(OR(ISERROR(VLOOKUP($C402,'DMW | F&amp;L Fields'!$L:$M, 1, FALSE())),IFERROR(INDEX('DMW | F&amp;L Fields'!$C:$C,MATCH($C402,'DMW | F&amp;L Fields'!$L:$L, 0)), "Y") ="Y"),"No", "Yes")</f>
        <v>No</v>
      </c>
      <c r="G402" s="61" t="str">
        <f aca="false">IFERROR(VLOOKUP($C402,'DMW | F&amp;L Fields'!$L:$M, 2, FALSE()),"(not found)")</f>
        <v>(not found)</v>
      </c>
      <c r="H402" s="60" t="str">
        <f aca="false">IF(J402="Id", "Primary", IF(LEFT(J402, 9) ="reference", "Foreign", "n/a"))</f>
        <v>n/a</v>
      </c>
      <c r="I402" s="74" t="s">
        <v>97</v>
      </c>
      <c r="J402" s="61" t="s">
        <v>119</v>
      </c>
      <c r="K402" s="60" t="n">
        <v>255</v>
      </c>
      <c r="L402" s="60" t="n">
        <v>0</v>
      </c>
      <c r="M402" s="60" t="n">
        <v>0</v>
      </c>
      <c r="N402" s="60" t="str">
        <f aca="false">_xlfn.CONCAT(J402,"|",K402,"|",L402,"|",M402)</f>
        <v>picklist|255|0|0</v>
      </c>
      <c r="O402" s="0" t="str">
        <f aca="false">IFERROR(VLOOKUP('nCino | Field Mappings'!$A402,'nCino | Object Info'!$A:$H,5,FALSE()),"(not found)")</f>
        <v>rskcsp_ds_facility</v>
      </c>
      <c r="P402" s="0" t="str">
        <f aca="false">D402</f>
        <v>LLC_BI__Governing_Law_State__c</v>
      </c>
      <c r="Q402" s="51" t="n">
        <f aca="false">IFERROR(VLOOKUP($N402,'nCino | BigQuery Type Lookup'!$A:$F,2,FALSE()),"(not found)")</f>
        <v>255</v>
      </c>
    </row>
    <row r="403" customFormat="false" ht="14.25" hidden="false" customHeight="false" outlineLevel="0" collapsed="false">
      <c r="A403" s="61" t="s">
        <v>49</v>
      </c>
      <c r="B403" s="61" t="s">
        <v>374</v>
      </c>
      <c r="C403" s="61" t="s">
        <v>1226</v>
      </c>
      <c r="D403" s="61" t="s">
        <v>1227</v>
      </c>
      <c r="E403" s="61" t="s">
        <v>1228</v>
      </c>
      <c r="F403" s="60" t="str">
        <f aca="false">IF(OR(ISERROR(VLOOKUP($C403,'DMW | F&amp;L Fields'!$L:$M, 1, FALSE())),IFERROR(INDEX('DMW | F&amp;L Fields'!$C:$C,MATCH($C403,'DMW | F&amp;L Fields'!$L:$L, 0)), "Y") ="Y"),"No", "Yes")</f>
        <v>No</v>
      </c>
      <c r="G403" s="61" t="str">
        <f aca="false">IFERROR(VLOOKUP($C403,'DMW | F&amp;L Fields'!$L:$M, 2, FALSE()),"(not found)")</f>
        <v>(not found)</v>
      </c>
      <c r="H403" s="60" t="str">
        <f aca="false">IF(J403="Id", "Primary", IF(LEFT(J403, 9) ="reference", "Foreign", "n/a"))</f>
        <v>n/a</v>
      </c>
      <c r="I403" s="74" t="s">
        <v>97</v>
      </c>
      <c r="J403" s="61" t="s">
        <v>128</v>
      </c>
      <c r="K403" s="60" t="n">
        <v>0</v>
      </c>
      <c r="L403" s="60" t="n">
        <v>14</v>
      </c>
      <c r="M403" s="60" t="n">
        <v>2</v>
      </c>
      <c r="N403" s="60" t="str">
        <f aca="false">_xlfn.CONCAT(J403,"|",K403,"|",L403,"|",M403)</f>
        <v>currency|0|14|2</v>
      </c>
      <c r="O403" s="0" t="str">
        <f aca="false">IFERROR(VLOOKUP('nCino | Field Mappings'!$A403,'nCino | Object Info'!$A:$H,5,FALSE()),"(not found)")</f>
        <v>rskcsp_ds_facility</v>
      </c>
      <c r="P403" s="0" t="str">
        <f aca="false">D403</f>
        <v>LLC_BI__Gross_Collateral1_Value__c</v>
      </c>
      <c r="Q403" s="51" t="n">
        <f aca="false">IFERROR(VLOOKUP($N403,'nCino | BigQuery Type Lookup'!$A:$F,2,FALSE()),"(not found)")</f>
        <v>17</v>
      </c>
    </row>
    <row r="404" customFormat="false" ht="14.25" hidden="false" customHeight="false" outlineLevel="0" collapsed="false">
      <c r="A404" s="61" t="s">
        <v>49</v>
      </c>
      <c r="B404" s="61" t="s">
        <v>374</v>
      </c>
      <c r="C404" s="61" t="s">
        <v>1229</v>
      </c>
      <c r="D404" s="61" t="s">
        <v>1230</v>
      </c>
      <c r="E404" s="61" t="s">
        <v>1231</v>
      </c>
      <c r="F404" s="60" t="str">
        <f aca="false">IF(OR(ISERROR(VLOOKUP($C404,'DMW | F&amp;L Fields'!$L:$M, 1, FALSE())),IFERROR(INDEX('DMW | F&amp;L Fields'!$C:$C,MATCH($C404,'DMW | F&amp;L Fields'!$L:$L, 0)), "Y") ="Y"),"No", "Yes")</f>
        <v>No</v>
      </c>
      <c r="G404" s="61" t="str">
        <f aca="false">IFERROR(VLOOKUP($C404,'DMW | F&amp;L Fields'!$L:$M, 2, FALSE()),"(not found)")</f>
        <v>(not found)</v>
      </c>
      <c r="H404" s="60" t="str">
        <f aca="false">IF(J404="Id", "Primary", IF(LEFT(J404, 9) ="reference", "Foreign", "n/a"))</f>
        <v>n/a</v>
      </c>
      <c r="I404" s="74" t="s">
        <v>97</v>
      </c>
      <c r="J404" s="61" t="s">
        <v>128</v>
      </c>
      <c r="K404" s="60" t="n">
        <v>0</v>
      </c>
      <c r="L404" s="60" t="n">
        <v>11</v>
      </c>
      <c r="M404" s="60" t="n">
        <v>2</v>
      </c>
      <c r="N404" s="60" t="str">
        <f aca="false">_xlfn.CONCAT(J404,"|",K404,"|",L404,"|",M404)</f>
        <v>currency|0|11|2</v>
      </c>
      <c r="O404" s="0" t="str">
        <f aca="false">IFERROR(VLOOKUP('nCino | Field Mappings'!$A404,'nCino | Object Info'!$A:$H,5,FALSE()),"(not found)")</f>
        <v>rskcsp_ds_facility</v>
      </c>
      <c r="P404" s="0" t="str">
        <f aca="false">D404</f>
        <v>LLC_BI__GTD_Balance__c</v>
      </c>
      <c r="Q404" s="51" t="n">
        <f aca="false">IFERROR(VLOOKUP($N404,'nCino | BigQuery Type Lookup'!$A:$F,2,FALSE()),"(not found)")</f>
        <v>14</v>
      </c>
    </row>
    <row r="405" customFormat="false" ht="14.25" hidden="false" customHeight="false" outlineLevel="0" collapsed="false">
      <c r="A405" s="61" t="s">
        <v>49</v>
      </c>
      <c r="B405" s="61" t="s">
        <v>374</v>
      </c>
      <c r="C405" s="61" t="s">
        <v>1232</v>
      </c>
      <c r="D405" s="61" t="s">
        <v>1233</v>
      </c>
      <c r="E405" s="61" t="s">
        <v>1234</v>
      </c>
      <c r="F405" s="60" t="str">
        <f aca="false">IF(OR(ISERROR(VLOOKUP($C405,'DMW | F&amp;L Fields'!$L:$M, 1, FALSE())),IFERROR(INDEX('DMW | F&amp;L Fields'!$C:$C,MATCH($C405,'DMW | F&amp;L Fields'!$L:$L, 0)), "Y") ="Y"),"No", "Yes")</f>
        <v>No</v>
      </c>
      <c r="G405" s="61" t="str">
        <f aca="false">IFERROR(VLOOKUP($C405,'DMW | F&amp;L Fields'!$L:$M, 2, FALSE()),"(not found)")</f>
        <v>(not found)</v>
      </c>
      <c r="H405" s="60" t="str">
        <f aca="false">IF(J405="Id", "Primary", IF(LEFT(J405, 9) ="reference", "Foreign", "n/a"))</f>
        <v>n/a</v>
      </c>
      <c r="I405" s="74" t="s">
        <v>97</v>
      </c>
      <c r="J405" s="61" t="s">
        <v>128</v>
      </c>
      <c r="K405" s="60" t="n">
        <v>0</v>
      </c>
      <c r="L405" s="60" t="n">
        <v>11</v>
      </c>
      <c r="M405" s="60" t="n">
        <v>2</v>
      </c>
      <c r="N405" s="60" t="str">
        <f aca="false">_xlfn.CONCAT(J405,"|",K405,"|",L405,"|",M405)</f>
        <v>currency|0|11|2</v>
      </c>
      <c r="O405" s="0" t="str">
        <f aca="false">IFERROR(VLOOKUP('nCino | Field Mappings'!$A405,'nCino | Object Info'!$A:$H,5,FALSE()),"(not found)")</f>
        <v>rskcsp_ds_facility</v>
      </c>
      <c r="P405" s="0" t="str">
        <f aca="false">D405</f>
        <v>LLC_BI__GTD_Participated_Balance__c</v>
      </c>
      <c r="Q405" s="51" t="n">
        <f aca="false">IFERROR(VLOOKUP($N405,'nCino | BigQuery Type Lookup'!$A:$F,2,FALSE()),"(not found)")</f>
        <v>14</v>
      </c>
    </row>
    <row r="406" customFormat="false" ht="14.25" hidden="false" customHeight="false" outlineLevel="0" collapsed="false">
      <c r="A406" s="61" t="s">
        <v>49</v>
      </c>
      <c r="B406" s="61" t="s">
        <v>374</v>
      </c>
      <c r="C406" s="61" t="s">
        <v>1235</v>
      </c>
      <c r="D406" s="61" t="s">
        <v>1236</v>
      </c>
      <c r="E406" s="61" t="s">
        <v>1237</v>
      </c>
      <c r="F406" s="60" t="str">
        <f aca="false">IF(OR(ISERROR(VLOOKUP($C406,'DMW | F&amp;L Fields'!$L:$M, 1, FALSE())),IFERROR(INDEX('DMW | F&amp;L Fields'!$C:$C,MATCH($C406,'DMW | F&amp;L Fields'!$L:$L, 0)), "Y") ="Y"),"No", "Yes")</f>
        <v>No</v>
      </c>
      <c r="G406" s="61" t="str">
        <f aca="false">IFERROR(VLOOKUP($C406,'DMW | F&amp;L Fields'!$L:$M, 2, FALSE()),"(not found)")</f>
        <v>(not found)</v>
      </c>
      <c r="H406" s="60" t="str">
        <f aca="false">IF(J406="Id", "Primary", IF(LEFT(J406, 9) ="reference", "Foreign", "n/a"))</f>
        <v>n/a</v>
      </c>
      <c r="I406" s="74" t="s">
        <v>97</v>
      </c>
      <c r="J406" s="61" t="s">
        <v>342</v>
      </c>
      <c r="K406" s="60" t="n">
        <v>0</v>
      </c>
      <c r="L406" s="60" t="n">
        <v>18</v>
      </c>
      <c r="M406" s="60" t="n">
        <v>2</v>
      </c>
      <c r="N406" s="60" t="str">
        <f aca="false">_xlfn.CONCAT(J406,"|",K406,"|",L406,"|",M406)</f>
        <v>percent|0|18|2</v>
      </c>
      <c r="O406" s="0" t="str">
        <f aca="false">IFERROR(VLOOKUP('nCino | Field Mappings'!$A406,'nCino | Object Info'!$A:$H,5,FALSE()),"(not found)")</f>
        <v>rskcsp_ds_facility</v>
      </c>
      <c r="P406" s="0" t="str">
        <f aca="false">D406</f>
        <v>LLC_BI__GTD_Participated_Percent__c</v>
      </c>
      <c r="Q406" s="51" t="n">
        <f aca="false">IFERROR(VLOOKUP($N406,'nCino | BigQuery Type Lookup'!$A:$F,2,FALSE()),"(not found)")</f>
        <v>21</v>
      </c>
    </row>
    <row r="407" customFormat="false" ht="14.25" hidden="false" customHeight="false" outlineLevel="0" collapsed="false">
      <c r="A407" s="61" t="s">
        <v>49</v>
      </c>
      <c r="B407" s="61" t="s">
        <v>374</v>
      </c>
      <c r="C407" s="61" t="s">
        <v>1238</v>
      </c>
      <c r="D407" s="61" t="s">
        <v>1239</v>
      </c>
      <c r="E407" s="61" t="s">
        <v>1240</v>
      </c>
      <c r="F407" s="60" t="str">
        <f aca="false">IF(OR(ISERROR(VLOOKUP($C407,'DMW | F&amp;L Fields'!$L:$M, 1, FALSE())),IFERROR(INDEX('DMW | F&amp;L Fields'!$C:$C,MATCH($C407,'DMW | F&amp;L Fields'!$L:$L, 0)), "Y") ="Y"),"No", "Yes")</f>
        <v>No</v>
      </c>
      <c r="G407" s="61" t="str">
        <f aca="false">IFERROR(VLOOKUP($C407,'DMW | F&amp;L Fields'!$L:$M, 2, FALSE()),"(not found)")</f>
        <v>(not found)</v>
      </c>
      <c r="H407" s="60" t="str">
        <f aca="false">IF(J407="Id", "Primary", IF(LEFT(J407, 9) ="reference", "Foreign", "n/a"))</f>
        <v>n/a</v>
      </c>
      <c r="I407" s="74" t="s">
        <v>110</v>
      </c>
      <c r="J407" s="61" t="s">
        <v>164</v>
      </c>
      <c r="K407" s="60" t="n">
        <v>0</v>
      </c>
      <c r="L407" s="60" t="n">
        <v>0</v>
      </c>
      <c r="M407" s="60" t="n">
        <v>0</v>
      </c>
      <c r="N407" s="60" t="str">
        <f aca="false">_xlfn.CONCAT(J407,"|",K407,"|",L407,"|",M407)</f>
        <v>boolean|0|0|0</v>
      </c>
      <c r="O407" s="0" t="str">
        <f aca="false">IFERROR(VLOOKUP('nCino | Field Mappings'!$A407,'nCino | Object Info'!$A:$H,5,FALSE()),"(not found)")</f>
        <v>rskcsp_ds_facility</v>
      </c>
      <c r="P407" s="0" t="str">
        <f aca="false">D407</f>
        <v>LLC_BI__Guarantee_Fee_Paid__c</v>
      </c>
      <c r="Q407" s="51" t="n">
        <f aca="false">IFERROR(VLOOKUP($N407,'nCino | BigQuery Type Lookup'!$A:$F,2,FALSE()),"(not found)")</f>
        <v>1</v>
      </c>
    </row>
    <row r="408" customFormat="false" ht="14.25" hidden="false" customHeight="false" outlineLevel="0" collapsed="false">
      <c r="A408" s="61" t="s">
        <v>49</v>
      </c>
      <c r="B408" s="61" t="s">
        <v>374</v>
      </c>
      <c r="C408" s="61" t="s">
        <v>1241</v>
      </c>
      <c r="D408" s="61" t="s">
        <v>1242</v>
      </c>
      <c r="E408" s="61" t="s">
        <v>1243</v>
      </c>
      <c r="F408" s="60" t="str">
        <f aca="false">IF(OR(ISERROR(VLOOKUP($C408,'DMW | F&amp;L Fields'!$L:$M, 1, FALSE())),IFERROR(INDEX('DMW | F&amp;L Fields'!$C:$C,MATCH($C408,'DMW | F&amp;L Fields'!$L:$L, 0)), "Y") ="Y"),"No", "Yes")</f>
        <v>No</v>
      </c>
      <c r="G408" s="61" t="str">
        <f aca="false">IFERROR(VLOOKUP($C408,'DMW | F&amp;L Fields'!$L:$M, 2, FALSE()),"(not found)")</f>
        <v>(not found)</v>
      </c>
      <c r="H408" s="60" t="str">
        <f aca="false">IF(J408="Id", "Primary", IF(LEFT(J408, 9) ="reference", "Foreign", "n/a"))</f>
        <v>n/a</v>
      </c>
      <c r="I408" s="74" t="s">
        <v>110</v>
      </c>
      <c r="J408" s="61" t="s">
        <v>164</v>
      </c>
      <c r="K408" s="60" t="n">
        <v>0</v>
      </c>
      <c r="L408" s="60" t="n">
        <v>0</v>
      </c>
      <c r="M408" s="60" t="n">
        <v>0</v>
      </c>
      <c r="N408" s="60" t="str">
        <f aca="false">_xlfn.CONCAT(J408,"|",K408,"|",L408,"|",M408)</f>
        <v>boolean|0|0|0</v>
      </c>
      <c r="O408" s="0" t="str">
        <f aca="false">IFERROR(VLOOKUP('nCino | Field Mappings'!$A408,'nCino | Object Info'!$A:$H,5,FALSE()),"(not found)")</f>
        <v>rskcsp_ds_facility</v>
      </c>
      <c r="P408" s="0" t="str">
        <f aca="false">D408</f>
        <v>LLC_BI__hasRenewal__c</v>
      </c>
      <c r="Q408" s="51" t="n">
        <f aca="false">IFERROR(VLOOKUP($N408,'nCino | BigQuery Type Lookup'!$A:$F,2,FALSE()),"(not found)")</f>
        <v>1</v>
      </c>
    </row>
    <row r="409" customFormat="false" ht="14.25" hidden="false" customHeight="false" outlineLevel="0" collapsed="false">
      <c r="A409" s="61" t="s">
        <v>49</v>
      </c>
      <c r="B409" s="61" t="s">
        <v>374</v>
      </c>
      <c r="C409" s="61" t="s">
        <v>1244</v>
      </c>
      <c r="D409" s="61" t="s">
        <v>1245</v>
      </c>
      <c r="E409" s="61" t="s">
        <v>1246</v>
      </c>
      <c r="F409" s="60" t="str">
        <f aca="false">IF(OR(ISERROR(VLOOKUP($C409,'DMW | F&amp;L Fields'!$L:$M, 1, FALSE())),IFERROR(INDEX('DMW | F&amp;L Fields'!$C:$C,MATCH($C409,'DMW | F&amp;L Fields'!$L:$L, 0)), "Y") ="Y"),"No", "Yes")</f>
        <v>No</v>
      </c>
      <c r="G409" s="61" t="str">
        <f aca="false">IFERROR(VLOOKUP($C409,'DMW | F&amp;L Fields'!$L:$M, 2, FALSE()),"(not found)")</f>
        <v>(not found)</v>
      </c>
      <c r="H409" s="60" t="str">
        <f aca="false">IF(J409="Id", "Primary", IF(LEFT(J409, 9) ="reference", "Foreign", "n/a"))</f>
        <v>Foreign</v>
      </c>
      <c r="I409" s="74" t="s">
        <v>97</v>
      </c>
      <c r="J409" s="61" t="s">
        <v>111</v>
      </c>
      <c r="K409" s="60" t="n">
        <v>18</v>
      </c>
      <c r="L409" s="60" t="n">
        <v>0</v>
      </c>
      <c r="M409" s="60" t="n">
        <v>0</v>
      </c>
      <c r="N409" s="60" t="str">
        <f aca="false">_xlfn.CONCAT(J409,"|",K409,"|",L409,"|",M409)</f>
        <v>reference(LLC_BI__Loan__c)|18|0|0</v>
      </c>
      <c r="O409" s="0" t="str">
        <f aca="false">IFERROR(VLOOKUP('nCino | Field Mappings'!$A409,'nCino | Object Info'!$A:$H,5,FALSE()),"(not found)")</f>
        <v>rskcsp_ds_facility</v>
      </c>
      <c r="P409" s="0" t="str">
        <f aca="false">D409</f>
        <v>LLC_BI__Highest__c</v>
      </c>
      <c r="Q409" s="51" t="n">
        <f aca="false">IFERROR(VLOOKUP($N409,'nCino | BigQuery Type Lookup'!$A:$F,2,FALSE()),"(not found)")</f>
        <v>18</v>
      </c>
    </row>
    <row r="410" customFormat="false" ht="14.25" hidden="false" customHeight="false" outlineLevel="0" collapsed="false">
      <c r="A410" s="61" t="s">
        <v>49</v>
      </c>
      <c r="B410" s="61" t="s">
        <v>374</v>
      </c>
      <c r="C410" s="61" t="s">
        <v>1247</v>
      </c>
      <c r="D410" s="61" t="s">
        <v>1248</v>
      </c>
      <c r="E410" s="61" t="s">
        <v>1249</v>
      </c>
      <c r="F410" s="60" t="str">
        <f aca="false">IF(OR(ISERROR(VLOOKUP($C410,'DMW | F&amp;L Fields'!$L:$M, 1, FALSE())),IFERROR(INDEX('DMW | F&amp;L Fields'!$C:$C,MATCH($C410,'DMW | F&amp;L Fields'!$L:$L, 0)), "Y") ="Y"),"No", "Yes")</f>
        <v>No</v>
      </c>
      <c r="G410" s="61" t="str">
        <f aca="false">IFERROR(VLOOKUP($C410,'DMW | F&amp;L Fields'!$L:$M, 2, FALSE()),"(not found)")</f>
        <v>(not found)</v>
      </c>
      <c r="H410" s="60" t="str">
        <f aca="false">IF(J410="Id", "Primary", IF(LEFT(J410, 9) ="reference", "Foreign", "n/a"))</f>
        <v>n/a</v>
      </c>
      <c r="I410" s="74" t="s">
        <v>97</v>
      </c>
      <c r="J410" s="61" t="s">
        <v>119</v>
      </c>
      <c r="K410" s="60" t="n">
        <v>255</v>
      </c>
      <c r="L410" s="60" t="n">
        <v>0</v>
      </c>
      <c r="M410" s="60" t="n">
        <v>0</v>
      </c>
      <c r="N410" s="60" t="str">
        <f aca="false">_xlfn.CONCAT(J410,"|",K410,"|",L410,"|",M410)</f>
        <v>picklist|255|0|0</v>
      </c>
      <c r="O410" s="0" t="str">
        <f aca="false">IFERROR(VLOOKUP('nCino | Field Mappings'!$A410,'nCino | Object Info'!$A:$H,5,FALSE()),"(not found)")</f>
        <v>rskcsp_ds_facility</v>
      </c>
      <c r="P410" s="0" t="str">
        <f aca="false">D410</f>
        <v>LLC_BI__HMDA_Action_Taken__c</v>
      </c>
      <c r="Q410" s="51" t="n">
        <f aca="false">IFERROR(VLOOKUP($N410,'nCino | BigQuery Type Lookup'!$A:$F,2,FALSE()),"(not found)")</f>
        <v>255</v>
      </c>
    </row>
    <row r="411" customFormat="false" ht="14.25" hidden="false" customHeight="false" outlineLevel="0" collapsed="false">
      <c r="A411" s="61" t="s">
        <v>49</v>
      </c>
      <c r="B411" s="61" t="s">
        <v>374</v>
      </c>
      <c r="C411" s="61" t="s">
        <v>1250</v>
      </c>
      <c r="D411" s="61" t="s">
        <v>1251</v>
      </c>
      <c r="E411" s="61" t="s">
        <v>1252</v>
      </c>
      <c r="F411" s="60" t="str">
        <f aca="false">IF(OR(ISERROR(VLOOKUP($C411,'DMW | F&amp;L Fields'!$L:$M, 1, FALSE())),IFERROR(INDEX('DMW | F&amp;L Fields'!$C:$C,MATCH($C411,'DMW | F&amp;L Fields'!$L:$L, 0)), "Y") ="Y"),"No", "Yes")</f>
        <v>No</v>
      </c>
      <c r="G411" s="61" t="str">
        <f aca="false">IFERROR(VLOOKUP($C411,'DMW | F&amp;L Fields'!$L:$M, 2, FALSE()),"(not found)")</f>
        <v>(not found)</v>
      </c>
      <c r="H411" s="60" t="str">
        <f aca="false">IF(J411="Id", "Primary", IF(LEFT(J411, 9) ="reference", "Foreign", "n/a"))</f>
        <v>n/a</v>
      </c>
      <c r="I411" s="74" t="s">
        <v>97</v>
      </c>
      <c r="J411" s="61" t="s">
        <v>128</v>
      </c>
      <c r="K411" s="60" t="n">
        <v>0</v>
      </c>
      <c r="L411" s="60" t="n">
        <v>18</v>
      </c>
      <c r="M411" s="60" t="n">
        <v>0</v>
      </c>
      <c r="N411" s="60" t="str">
        <f aca="false">_xlfn.CONCAT(J411,"|",K411,"|",L411,"|",M411)</f>
        <v>currency|0|18|0</v>
      </c>
      <c r="O411" s="0" t="str">
        <f aca="false">IFERROR(VLOOKUP('nCino | Field Mappings'!$A411,'nCino | Object Info'!$A:$H,5,FALSE()),"(not found)")</f>
        <v>rskcsp_ds_facility</v>
      </c>
      <c r="P411" s="0" t="str">
        <f aca="false">D411</f>
        <v>LLC_BI__HMDA_Amount__c</v>
      </c>
      <c r="Q411" s="51" t="n">
        <f aca="false">IFERROR(VLOOKUP($N411,'nCino | BigQuery Type Lookup'!$A:$F,2,FALSE()),"(not found)")</f>
        <v>18</v>
      </c>
    </row>
    <row r="412" customFormat="false" ht="14.25" hidden="false" customHeight="false" outlineLevel="0" collapsed="false">
      <c r="A412" s="61" t="s">
        <v>49</v>
      </c>
      <c r="B412" s="61" t="s">
        <v>374</v>
      </c>
      <c r="C412" s="61" t="s">
        <v>1253</v>
      </c>
      <c r="D412" s="61" t="s">
        <v>1254</v>
      </c>
      <c r="E412" s="61" t="s">
        <v>1076</v>
      </c>
      <c r="F412" s="60" t="str">
        <f aca="false">IF(OR(ISERROR(VLOOKUP($C412,'DMW | F&amp;L Fields'!$L:$M, 1, FALSE())),IFERROR(INDEX('DMW | F&amp;L Fields'!$C:$C,MATCH($C412,'DMW | F&amp;L Fields'!$L:$L, 0)), "Y") ="Y"),"No", "Yes")</f>
        <v>No</v>
      </c>
      <c r="G412" s="61" t="str">
        <f aca="false">IFERROR(VLOOKUP($C412,'DMW | F&amp;L Fields'!$L:$M, 2, FALSE()),"(not found)")</f>
        <v>(not found)</v>
      </c>
      <c r="H412" s="60" t="str">
        <f aca="false">IF(J412="Id", "Primary", IF(LEFT(J412, 9) ="reference", "Foreign", "n/a"))</f>
        <v>n/a</v>
      </c>
      <c r="I412" s="74" t="s">
        <v>97</v>
      </c>
      <c r="J412" s="61" t="s">
        <v>98</v>
      </c>
      <c r="K412" s="60" t="n">
        <v>0</v>
      </c>
      <c r="L412" s="60" t="n">
        <v>6</v>
      </c>
      <c r="M412" s="60" t="n">
        <v>2</v>
      </c>
      <c r="N412" s="60" t="str">
        <f aca="false">_xlfn.CONCAT(J412,"|",K412,"|",L412,"|",M412)</f>
        <v>double|0|6|2</v>
      </c>
      <c r="O412" s="0" t="str">
        <f aca="false">IFERROR(VLOOKUP('nCino | Field Mappings'!$A412,'nCino | Object Info'!$A:$H,5,FALSE()),"(not found)")</f>
        <v>rskcsp_ds_facility</v>
      </c>
      <c r="P412" s="0" t="str">
        <f aca="false">D412</f>
        <v>LLC_BI__HMDA_Census_Tract__c</v>
      </c>
      <c r="Q412" s="51" t="n">
        <f aca="false">IFERROR(VLOOKUP($N412,'nCino | BigQuery Type Lookup'!$A:$F,2,FALSE()),"(not found)")</f>
        <v>9</v>
      </c>
    </row>
    <row r="413" customFormat="false" ht="14.25" hidden="false" customHeight="false" outlineLevel="0" collapsed="false">
      <c r="A413" s="61" t="s">
        <v>49</v>
      </c>
      <c r="B413" s="61" t="s">
        <v>374</v>
      </c>
      <c r="C413" s="61" t="s">
        <v>1255</v>
      </c>
      <c r="D413" s="61" t="s">
        <v>1256</v>
      </c>
      <c r="E413" s="61" t="s">
        <v>1076</v>
      </c>
      <c r="F413" s="60" t="str">
        <f aca="false">IF(OR(ISERROR(VLOOKUP($C413,'DMW | F&amp;L Fields'!$L:$M, 1, FALSE())),IFERROR(INDEX('DMW | F&amp;L Fields'!$C:$C,MATCH($C413,'DMW | F&amp;L Fields'!$L:$L, 0)), "Y") ="Y"),"No", "Yes")</f>
        <v>No</v>
      </c>
      <c r="G413" s="61" t="str">
        <f aca="false">IFERROR(VLOOKUP($C413,'DMW | F&amp;L Fields'!$L:$M, 2, FALSE()),"(not found)")</f>
        <v>(not found)</v>
      </c>
      <c r="H413" s="60" t="str">
        <f aca="false">IF(J413="Id", "Primary", IF(LEFT(J413, 9) ="reference", "Foreign", "n/a"))</f>
        <v>n/a</v>
      </c>
      <c r="I413" s="74" t="s">
        <v>97</v>
      </c>
      <c r="J413" s="61" t="s">
        <v>115</v>
      </c>
      <c r="K413" s="60" t="n">
        <v>7</v>
      </c>
      <c r="L413" s="60" t="n">
        <v>0</v>
      </c>
      <c r="M413" s="60" t="n">
        <v>0</v>
      </c>
      <c r="N413" s="60" t="str">
        <f aca="false">_xlfn.CONCAT(J413,"|",K413,"|",L413,"|",M413)</f>
        <v>string|7|0|0</v>
      </c>
      <c r="O413" s="0" t="str">
        <f aca="false">IFERROR(VLOOKUP('nCino | Field Mappings'!$A413,'nCino | Object Info'!$A:$H,5,FALSE()),"(not found)")</f>
        <v>rskcsp_ds_facility</v>
      </c>
      <c r="P413" s="0" t="str">
        <f aca="false">D413</f>
        <v>LLC_BI__HMDA_Census_Tract_Text__c</v>
      </c>
      <c r="Q413" s="51" t="n">
        <f aca="false">IFERROR(VLOOKUP($N413,'nCino | BigQuery Type Lookup'!$A:$F,2,FALSE()),"(not found)")</f>
        <v>7</v>
      </c>
    </row>
    <row r="414" customFormat="false" ht="14.25" hidden="false" customHeight="false" outlineLevel="0" collapsed="false">
      <c r="A414" s="61" t="s">
        <v>49</v>
      </c>
      <c r="B414" s="61" t="s">
        <v>374</v>
      </c>
      <c r="C414" s="61" t="s">
        <v>1257</v>
      </c>
      <c r="D414" s="61" t="s">
        <v>1258</v>
      </c>
      <c r="E414" s="61" t="s">
        <v>1259</v>
      </c>
      <c r="F414" s="60" t="str">
        <f aca="false">IF(OR(ISERROR(VLOOKUP($C414,'DMW | F&amp;L Fields'!$L:$M, 1, FALSE())),IFERROR(INDEX('DMW | F&amp;L Fields'!$C:$C,MATCH($C414,'DMW | F&amp;L Fields'!$L:$L, 0)), "Y") ="Y"),"No", "Yes")</f>
        <v>No</v>
      </c>
      <c r="G414" s="61" t="str">
        <f aca="false">IFERROR(VLOOKUP($C414,'DMW | F&amp;L Fields'!$L:$M, 2, FALSE()),"(not found)")</f>
        <v>(not found)</v>
      </c>
      <c r="H414" s="60" t="str">
        <f aca="false">IF(J414="Id", "Primary", IF(LEFT(J414, 9) ="reference", "Foreign", "n/a"))</f>
        <v>n/a</v>
      </c>
      <c r="I414" s="74" t="s">
        <v>110</v>
      </c>
      <c r="J414" s="61" t="s">
        <v>164</v>
      </c>
      <c r="K414" s="60" t="n">
        <v>0</v>
      </c>
      <c r="L414" s="60" t="n">
        <v>0</v>
      </c>
      <c r="M414" s="60" t="n">
        <v>0</v>
      </c>
      <c r="N414" s="60" t="str">
        <f aca="false">_xlfn.CONCAT(J414,"|",K414,"|",L414,"|",M414)</f>
        <v>boolean|0|0|0</v>
      </c>
      <c r="O414" s="0" t="str">
        <f aca="false">IFERROR(VLOOKUP('nCino | Field Mappings'!$A414,'nCino | Object Info'!$A:$H,5,FALSE()),"(not found)")</f>
        <v>rskcsp_ds_facility</v>
      </c>
      <c r="P414" s="0" t="str">
        <f aca="false">D414</f>
        <v>LLC_BI__HMDA_Co_Applicant__c</v>
      </c>
      <c r="Q414" s="51" t="n">
        <f aca="false">IFERROR(VLOOKUP($N414,'nCino | BigQuery Type Lookup'!$A:$F,2,FALSE()),"(not found)")</f>
        <v>1</v>
      </c>
    </row>
    <row r="415" customFormat="false" ht="14.25" hidden="false" customHeight="false" outlineLevel="0" collapsed="false">
      <c r="A415" s="61" t="s">
        <v>49</v>
      </c>
      <c r="B415" s="61" t="s">
        <v>374</v>
      </c>
      <c r="C415" s="61" t="s">
        <v>1260</v>
      </c>
      <c r="D415" s="61" t="s">
        <v>1261</v>
      </c>
      <c r="E415" s="61" t="s">
        <v>1123</v>
      </c>
      <c r="F415" s="60" t="str">
        <f aca="false">IF(OR(ISERROR(VLOOKUP($C415,'DMW | F&amp;L Fields'!$L:$M, 1, FALSE())),IFERROR(INDEX('DMW | F&amp;L Fields'!$C:$C,MATCH($C415,'DMW | F&amp;L Fields'!$L:$L, 0)), "Y") ="Y"),"No", "Yes")</f>
        <v>No</v>
      </c>
      <c r="G415" s="61" t="str">
        <f aca="false">IFERROR(VLOOKUP($C415,'DMW | F&amp;L Fields'!$L:$M, 2, FALSE()),"(not found)")</f>
        <v>(not found)</v>
      </c>
      <c r="H415" s="60" t="str">
        <f aca="false">IF(J415="Id", "Primary", IF(LEFT(J415, 9) ="reference", "Foreign", "n/a"))</f>
        <v>n/a</v>
      </c>
      <c r="I415" s="74" t="s">
        <v>97</v>
      </c>
      <c r="J415" s="61" t="s">
        <v>102</v>
      </c>
      <c r="K415" s="60" t="n">
        <v>0</v>
      </c>
      <c r="L415" s="60" t="n">
        <v>0</v>
      </c>
      <c r="M415" s="60" t="n">
        <v>0</v>
      </c>
      <c r="N415" s="60" t="str">
        <f aca="false">_xlfn.CONCAT(J415,"|",K415,"|",L415,"|",M415)</f>
        <v>date|0|0|0</v>
      </c>
      <c r="O415" s="0" t="str">
        <f aca="false">IFERROR(VLOOKUP('nCino | Field Mappings'!$A415,'nCino | Object Info'!$A:$H,5,FALSE()),"(not found)")</f>
        <v>rskcsp_ds_facility</v>
      </c>
      <c r="P415" s="0" t="str">
        <f aca="false">D415</f>
        <v>LLC_BI__HMDA_Date_Action_Taken__c</v>
      </c>
      <c r="Q415" s="51" t="n">
        <f aca="false">IFERROR(VLOOKUP($N415,'nCino | BigQuery Type Lookup'!$A:$F,2,FALSE()),"(not found)")</f>
        <v>8</v>
      </c>
    </row>
    <row r="416" customFormat="false" ht="14.25" hidden="false" customHeight="false" outlineLevel="0" collapsed="false">
      <c r="A416" s="61" t="s">
        <v>49</v>
      </c>
      <c r="B416" s="61" t="s">
        <v>374</v>
      </c>
      <c r="C416" s="61" t="s">
        <v>1262</v>
      </c>
      <c r="D416" s="61" t="s">
        <v>1263</v>
      </c>
      <c r="E416" s="61" t="s">
        <v>1264</v>
      </c>
      <c r="F416" s="60" t="str">
        <f aca="false">IF(OR(ISERROR(VLOOKUP($C416,'DMW | F&amp;L Fields'!$L:$M, 1, FALSE())),IFERROR(INDEX('DMW | F&amp;L Fields'!$C:$C,MATCH($C416,'DMW | F&amp;L Fields'!$L:$L, 0)), "Y") ="Y"),"No", "Yes")</f>
        <v>No</v>
      </c>
      <c r="G416" s="61" t="str">
        <f aca="false">IFERROR(VLOOKUP($C416,'DMW | F&amp;L Fields'!$L:$M, 2, FALSE()),"(not found)")</f>
        <v>(not found)</v>
      </c>
      <c r="H416" s="60" t="str">
        <f aca="false">IF(J416="Id", "Primary", IF(LEFT(J416, 9) ="reference", "Foreign", "n/a"))</f>
        <v>n/a</v>
      </c>
      <c r="I416" s="74" t="s">
        <v>97</v>
      </c>
      <c r="J416" s="61" t="s">
        <v>102</v>
      </c>
      <c r="K416" s="60" t="n">
        <v>0</v>
      </c>
      <c r="L416" s="60" t="n">
        <v>0</v>
      </c>
      <c r="M416" s="60" t="n">
        <v>0</v>
      </c>
      <c r="N416" s="60" t="str">
        <f aca="false">_xlfn.CONCAT(J416,"|",K416,"|",L416,"|",M416)</f>
        <v>date|0|0|0</v>
      </c>
      <c r="O416" s="0" t="str">
        <f aca="false">IFERROR(VLOOKUP('nCino | Field Mappings'!$A416,'nCino | Object Info'!$A:$H,5,FALSE()),"(not found)")</f>
        <v>rskcsp_ds_facility</v>
      </c>
      <c r="P416" s="0" t="str">
        <f aca="false">D416</f>
        <v>LLC_BI__HMDA_Date_Application_Received__c</v>
      </c>
      <c r="Q416" s="51" t="n">
        <f aca="false">IFERROR(VLOOKUP($N416,'nCino | BigQuery Type Lookup'!$A:$F,2,FALSE()),"(not found)")</f>
        <v>8</v>
      </c>
    </row>
    <row r="417" customFormat="false" ht="14.25" hidden="false" customHeight="false" outlineLevel="0" collapsed="false">
      <c r="A417" s="61" t="s">
        <v>49</v>
      </c>
      <c r="B417" s="61" t="s">
        <v>374</v>
      </c>
      <c r="C417" s="61" t="s">
        <v>1265</v>
      </c>
      <c r="D417" s="61" t="s">
        <v>1266</v>
      </c>
      <c r="E417" s="61" t="s">
        <v>1267</v>
      </c>
      <c r="F417" s="60" t="str">
        <f aca="false">IF(OR(ISERROR(VLOOKUP($C417,'DMW | F&amp;L Fields'!$L:$M, 1, FALSE())),IFERROR(INDEX('DMW | F&amp;L Fields'!$C:$C,MATCH($C417,'DMW | F&amp;L Fields'!$L:$L, 0)), "Y") ="Y"),"No", "Yes")</f>
        <v>No</v>
      </c>
      <c r="G417" s="61" t="str">
        <f aca="false">IFERROR(VLOOKUP($C417,'DMW | F&amp;L Fields'!$L:$M, 2, FALSE()),"(not found)")</f>
        <v>(not found)</v>
      </c>
      <c r="H417" s="60" t="str">
        <f aca="false">IF(J417="Id", "Primary", IF(LEFT(J417, 9) ="reference", "Foreign", "n/a"))</f>
        <v>n/a</v>
      </c>
      <c r="I417" s="74" t="s">
        <v>97</v>
      </c>
      <c r="J417" s="61" t="s">
        <v>102</v>
      </c>
      <c r="K417" s="60" t="n">
        <v>0</v>
      </c>
      <c r="L417" s="60" t="n">
        <v>0</v>
      </c>
      <c r="M417" s="60" t="n">
        <v>0</v>
      </c>
      <c r="N417" s="60" t="str">
        <f aca="false">_xlfn.CONCAT(J417,"|",K417,"|",L417,"|",M417)</f>
        <v>date|0|0|0</v>
      </c>
      <c r="O417" s="0" t="str">
        <f aca="false">IFERROR(VLOOKUP('nCino | Field Mappings'!$A417,'nCino | Object Info'!$A:$H,5,FALSE()),"(not found)")</f>
        <v>rskcsp_ds_facility</v>
      </c>
      <c r="P417" s="0" t="str">
        <f aca="false">D417</f>
        <v>LLC_BI__HMDA_Date_Rate_Set__c</v>
      </c>
      <c r="Q417" s="51" t="n">
        <f aca="false">IFERROR(VLOOKUP($N417,'nCino | BigQuery Type Lookup'!$A:$F,2,FALSE()),"(not found)")</f>
        <v>8</v>
      </c>
    </row>
    <row r="418" customFormat="false" ht="14.25" hidden="false" customHeight="false" outlineLevel="0" collapsed="false">
      <c r="A418" s="61" t="s">
        <v>49</v>
      </c>
      <c r="B418" s="61" t="s">
        <v>374</v>
      </c>
      <c r="C418" s="61" t="s">
        <v>1268</v>
      </c>
      <c r="D418" s="61" t="s">
        <v>1269</v>
      </c>
      <c r="E418" s="61" t="s">
        <v>1270</v>
      </c>
      <c r="F418" s="60" t="str">
        <f aca="false">IF(OR(ISERROR(VLOOKUP($C418,'DMW | F&amp;L Fields'!$L:$M, 1, FALSE())),IFERROR(INDEX('DMW | F&amp;L Fields'!$C:$C,MATCH($C418,'DMW | F&amp;L Fields'!$L:$L, 0)), "Y") ="Y"),"No", "Yes")</f>
        <v>No</v>
      </c>
      <c r="G418" s="61" t="str">
        <f aca="false">IFERROR(VLOOKUP($C418,'DMW | F&amp;L Fields'!$L:$M, 2, FALSE()),"(not found)")</f>
        <v>(not found)</v>
      </c>
      <c r="H418" s="60" t="str">
        <f aca="false">IF(J418="Id", "Primary", IF(LEFT(J418, 9) ="reference", "Foreign", "n/a"))</f>
        <v>n/a</v>
      </c>
      <c r="I418" s="74" t="s">
        <v>97</v>
      </c>
      <c r="J418" s="61" t="s">
        <v>296</v>
      </c>
      <c r="K418" s="60" t="n">
        <v>4099</v>
      </c>
      <c r="L418" s="60" t="n">
        <v>4</v>
      </c>
      <c r="M418" s="60" t="n">
        <v>0</v>
      </c>
      <c r="N418" s="60" t="str">
        <f aca="false">_xlfn.CONCAT(J418,"|",K418,"|",L418,"|",M418)</f>
        <v>multipicklist|4099|4|0</v>
      </c>
      <c r="O418" s="0" t="str">
        <f aca="false">IFERROR(VLOOKUP('nCino | Field Mappings'!$A418,'nCino | Object Info'!$A:$H,5,FALSE()),"(not found)")</f>
        <v>rskcsp_ds_facility</v>
      </c>
      <c r="P418" s="0" t="str">
        <f aca="false">D418</f>
        <v>LLC_BI__HMDA_Denial_Reasons__c</v>
      </c>
      <c r="Q418" s="51" t="n">
        <f aca="false">IFERROR(VLOOKUP($N418,'nCino | BigQuery Type Lookup'!$A:$F,2,FALSE()),"(not found)")</f>
        <v>4099</v>
      </c>
    </row>
    <row r="419" customFormat="false" ht="14.25" hidden="false" customHeight="false" outlineLevel="0" collapsed="false">
      <c r="A419" s="61" t="s">
        <v>49</v>
      </c>
      <c r="B419" s="61" t="s">
        <v>374</v>
      </c>
      <c r="C419" s="61" t="s">
        <v>1271</v>
      </c>
      <c r="D419" s="61" t="s">
        <v>1272</v>
      </c>
      <c r="E419" s="61" t="s">
        <v>1126</v>
      </c>
      <c r="F419" s="60" t="str">
        <f aca="false">IF(OR(ISERROR(VLOOKUP($C419,'DMW | F&amp;L Fields'!$L:$M, 1, FALSE())),IFERROR(INDEX('DMW | F&amp;L Fields'!$C:$C,MATCH($C419,'DMW | F&amp;L Fields'!$L:$L, 0)), "Y") ="Y"),"No", "Yes")</f>
        <v>No</v>
      </c>
      <c r="G419" s="61" t="str">
        <f aca="false">IFERROR(VLOOKUP($C419,'DMW | F&amp;L Fields'!$L:$M, 2, FALSE()),"(not found)")</f>
        <v>(not found)</v>
      </c>
      <c r="H419" s="60" t="str">
        <f aca="false">IF(J419="Id", "Primary", IF(LEFT(J419, 9) ="reference", "Foreign", "n/a"))</f>
        <v>n/a</v>
      </c>
      <c r="I419" s="74" t="s">
        <v>97</v>
      </c>
      <c r="J419" s="61" t="s">
        <v>98</v>
      </c>
      <c r="K419" s="60" t="n">
        <v>0</v>
      </c>
      <c r="L419" s="60" t="n">
        <v>3</v>
      </c>
      <c r="M419" s="60" t="n">
        <v>0</v>
      </c>
      <c r="N419" s="60" t="str">
        <f aca="false">_xlfn.CONCAT(J419,"|",K419,"|",L419,"|",M419)</f>
        <v>double|0|3|0</v>
      </c>
      <c r="O419" s="0" t="str">
        <f aca="false">IFERROR(VLOOKUP('nCino | Field Mappings'!$A419,'nCino | Object Info'!$A:$H,5,FALSE()),"(not found)")</f>
        <v>rskcsp_ds_facility</v>
      </c>
      <c r="P419" s="0" t="str">
        <f aca="false">D419</f>
        <v>LLC_BI__HMDA_FIPS_County_Code__c</v>
      </c>
      <c r="Q419" s="51" t="n">
        <f aca="false">IFERROR(VLOOKUP($N419,'nCino | BigQuery Type Lookup'!$A:$F,2,FALSE()),"(not found)")</f>
        <v>3</v>
      </c>
    </row>
    <row r="420" customFormat="false" ht="14.25" hidden="false" customHeight="false" outlineLevel="0" collapsed="false">
      <c r="A420" s="61" t="s">
        <v>49</v>
      </c>
      <c r="B420" s="61" t="s">
        <v>374</v>
      </c>
      <c r="C420" s="61" t="s">
        <v>1273</v>
      </c>
      <c r="D420" s="61" t="s">
        <v>1274</v>
      </c>
      <c r="E420" s="61" t="s">
        <v>1126</v>
      </c>
      <c r="F420" s="60" t="str">
        <f aca="false">IF(OR(ISERROR(VLOOKUP($C420,'DMW | F&amp;L Fields'!$L:$M, 1, FALSE())),IFERROR(INDEX('DMW | F&amp;L Fields'!$C:$C,MATCH($C420,'DMW | F&amp;L Fields'!$L:$L, 0)), "Y") ="Y"),"No", "Yes")</f>
        <v>No</v>
      </c>
      <c r="G420" s="61" t="str">
        <f aca="false">IFERROR(VLOOKUP($C420,'DMW | F&amp;L Fields'!$L:$M, 2, FALSE()),"(not found)")</f>
        <v>(not found)</v>
      </c>
      <c r="H420" s="60" t="str">
        <f aca="false">IF(J420="Id", "Primary", IF(LEFT(J420, 9) ="reference", "Foreign", "n/a"))</f>
        <v>n/a</v>
      </c>
      <c r="I420" s="74" t="s">
        <v>97</v>
      </c>
      <c r="J420" s="61" t="s">
        <v>115</v>
      </c>
      <c r="K420" s="60" t="n">
        <v>3</v>
      </c>
      <c r="L420" s="60" t="n">
        <v>0</v>
      </c>
      <c r="M420" s="60" t="n">
        <v>0</v>
      </c>
      <c r="N420" s="60" t="str">
        <f aca="false">_xlfn.CONCAT(J420,"|",K420,"|",L420,"|",M420)</f>
        <v>string|3|0|0</v>
      </c>
      <c r="O420" s="0" t="str">
        <f aca="false">IFERROR(VLOOKUP('nCino | Field Mappings'!$A420,'nCino | Object Info'!$A:$H,5,FALSE()),"(not found)")</f>
        <v>rskcsp_ds_facility</v>
      </c>
      <c r="P420" s="0" t="str">
        <f aca="false">D420</f>
        <v>LLC_BI__HMDA_FIPS_County_Code_Text__c</v>
      </c>
      <c r="Q420" s="51" t="n">
        <f aca="false">IFERROR(VLOOKUP($N420,'nCino | BigQuery Type Lookup'!$A:$F,2,FALSE()),"(not found)")</f>
        <v>3</v>
      </c>
    </row>
    <row r="421" customFormat="false" ht="14.25" hidden="false" customHeight="false" outlineLevel="0" collapsed="false">
      <c r="A421" s="61" t="s">
        <v>49</v>
      </c>
      <c r="B421" s="61" t="s">
        <v>374</v>
      </c>
      <c r="C421" s="61" t="s">
        <v>1275</v>
      </c>
      <c r="D421" s="61" t="s">
        <v>1276</v>
      </c>
      <c r="E421" s="61" t="s">
        <v>1132</v>
      </c>
      <c r="F421" s="60" t="str">
        <f aca="false">IF(OR(ISERROR(VLOOKUP($C421,'DMW | F&amp;L Fields'!$L:$M, 1, FALSE())),IFERROR(INDEX('DMW | F&amp;L Fields'!$C:$C,MATCH($C421,'DMW | F&amp;L Fields'!$L:$L, 0)), "Y") ="Y"),"No", "Yes")</f>
        <v>No</v>
      </c>
      <c r="G421" s="61" t="str">
        <f aca="false">IFERROR(VLOOKUP($C421,'DMW | F&amp;L Fields'!$L:$M, 2, FALSE()),"(not found)")</f>
        <v>(not found)</v>
      </c>
      <c r="H421" s="60" t="str">
        <f aca="false">IF(J421="Id", "Primary", IF(LEFT(J421, 9) ="reference", "Foreign", "n/a"))</f>
        <v>n/a</v>
      </c>
      <c r="I421" s="74" t="s">
        <v>97</v>
      </c>
      <c r="J421" s="61" t="s">
        <v>98</v>
      </c>
      <c r="K421" s="60" t="n">
        <v>0</v>
      </c>
      <c r="L421" s="60" t="n">
        <v>2</v>
      </c>
      <c r="M421" s="60" t="n">
        <v>0</v>
      </c>
      <c r="N421" s="60" t="str">
        <f aca="false">_xlfn.CONCAT(J421,"|",K421,"|",L421,"|",M421)</f>
        <v>double|0|2|0</v>
      </c>
      <c r="O421" s="0" t="str">
        <f aca="false">IFERROR(VLOOKUP('nCino | Field Mappings'!$A421,'nCino | Object Info'!$A:$H,5,FALSE()),"(not found)")</f>
        <v>rskcsp_ds_facility</v>
      </c>
      <c r="P421" s="0" t="str">
        <f aca="false">D421</f>
        <v>LLC_BI__HMDA_FIPS_State_Code__c</v>
      </c>
      <c r="Q421" s="51" t="n">
        <f aca="false">IFERROR(VLOOKUP($N421,'nCino | BigQuery Type Lookup'!$A:$F,2,FALSE()),"(not found)")</f>
        <v>2</v>
      </c>
    </row>
    <row r="422" customFormat="false" ht="14.25" hidden="false" customHeight="false" outlineLevel="0" collapsed="false">
      <c r="A422" s="61" t="s">
        <v>49</v>
      </c>
      <c r="B422" s="61" t="s">
        <v>374</v>
      </c>
      <c r="C422" s="61" t="s">
        <v>1277</v>
      </c>
      <c r="D422" s="61" t="s">
        <v>1278</v>
      </c>
      <c r="E422" s="61" t="s">
        <v>1132</v>
      </c>
      <c r="F422" s="60" t="str">
        <f aca="false">IF(OR(ISERROR(VLOOKUP($C422,'DMW | F&amp;L Fields'!$L:$M, 1, FALSE())),IFERROR(INDEX('DMW | F&amp;L Fields'!$C:$C,MATCH($C422,'DMW | F&amp;L Fields'!$L:$L, 0)), "Y") ="Y"),"No", "Yes")</f>
        <v>No</v>
      </c>
      <c r="G422" s="61" t="str">
        <f aca="false">IFERROR(VLOOKUP($C422,'DMW | F&amp;L Fields'!$L:$M, 2, FALSE()),"(not found)")</f>
        <v>(not found)</v>
      </c>
      <c r="H422" s="60" t="str">
        <f aca="false">IF(J422="Id", "Primary", IF(LEFT(J422, 9) ="reference", "Foreign", "n/a"))</f>
        <v>n/a</v>
      </c>
      <c r="I422" s="74" t="s">
        <v>97</v>
      </c>
      <c r="J422" s="61" t="s">
        <v>115</v>
      </c>
      <c r="K422" s="60" t="n">
        <v>2</v>
      </c>
      <c r="L422" s="60" t="n">
        <v>0</v>
      </c>
      <c r="M422" s="60" t="n">
        <v>0</v>
      </c>
      <c r="N422" s="60" t="str">
        <f aca="false">_xlfn.CONCAT(J422,"|",K422,"|",L422,"|",M422)</f>
        <v>string|2|0|0</v>
      </c>
      <c r="O422" s="0" t="str">
        <f aca="false">IFERROR(VLOOKUP('nCino | Field Mappings'!$A422,'nCino | Object Info'!$A:$H,5,FALSE()),"(not found)")</f>
        <v>rskcsp_ds_facility</v>
      </c>
      <c r="P422" s="0" t="str">
        <f aca="false">D422</f>
        <v>LLC_BI__HMDA_FIPS_State_Code_Text__c</v>
      </c>
      <c r="Q422" s="51" t="n">
        <f aca="false">IFERROR(VLOOKUP($N422,'nCino | BigQuery Type Lookup'!$A:$F,2,FALSE()),"(not found)")</f>
        <v>2</v>
      </c>
    </row>
    <row r="423" customFormat="false" ht="14.25" hidden="false" customHeight="false" outlineLevel="0" collapsed="false">
      <c r="A423" s="61" t="s">
        <v>49</v>
      </c>
      <c r="B423" s="61" t="s">
        <v>374</v>
      </c>
      <c r="C423" s="61" t="s">
        <v>1279</v>
      </c>
      <c r="D423" s="61" t="s">
        <v>1280</v>
      </c>
      <c r="E423" s="61" t="s">
        <v>1281</v>
      </c>
      <c r="F423" s="60" t="str">
        <f aca="false">IF(OR(ISERROR(VLOOKUP($C423,'DMW | F&amp;L Fields'!$L:$M, 1, FALSE())),IFERROR(INDEX('DMW | F&amp;L Fields'!$C:$C,MATCH($C423,'DMW | F&amp;L Fields'!$L:$L, 0)), "Y") ="Y"),"No", "Yes")</f>
        <v>No</v>
      </c>
      <c r="G423" s="61" t="str">
        <f aca="false">IFERROR(VLOOKUP($C423,'DMW | F&amp;L Fields'!$L:$M, 2, FALSE()),"(not found)")</f>
        <v>(not found)</v>
      </c>
      <c r="H423" s="60" t="str">
        <f aca="false">IF(J423="Id", "Primary", IF(LEFT(J423, 9) ="reference", "Foreign", "n/a"))</f>
        <v>n/a</v>
      </c>
      <c r="I423" s="74" t="s">
        <v>97</v>
      </c>
      <c r="J423" s="61" t="s">
        <v>119</v>
      </c>
      <c r="K423" s="60" t="n">
        <v>255</v>
      </c>
      <c r="L423" s="60" t="n">
        <v>0</v>
      </c>
      <c r="M423" s="60" t="n">
        <v>0</v>
      </c>
      <c r="N423" s="60" t="str">
        <f aca="false">_xlfn.CONCAT(J423,"|",K423,"|",L423,"|",M423)</f>
        <v>picklist|255|0|0</v>
      </c>
      <c r="O423" s="0" t="str">
        <f aca="false">IFERROR(VLOOKUP('nCino | Field Mappings'!$A423,'nCino | Object Info'!$A:$H,5,FALSE()),"(not found)")</f>
        <v>rskcsp_ds_facility</v>
      </c>
      <c r="P423" s="0" t="str">
        <f aca="false">D423</f>
        <v>LLC_BI__HMDA_HOEPA_Status__c</v>
      </c>
      <c r="Q423" s="51" t="n">
        <f aca="false">IFERROR(VLOOKUP($N423,'nCino | BigQuery Type Lookup'!$A:$F,2,FALSE()),"(not found)")</f>
        <v>255</v>
      </c>
    </row>
    <row r="424" customFormat="false" ht="14.25" hidden="false" customHeight="false" outlineLevel="0" collapsed="false">
      <c r="A424" s="61" t="s">
        <v>49</v>
      </c>
      <c r="B424" s="61" t="s">
        <v>374</v>
      </c>
      <c r="C424" s="61" t="s">
        <v>1282</v>
      </c>
      <c r="D424" s="61" t="s">
        <v>1283</v>
      </c>
      <c r="E424" s="61" t="s">
        <v>1284</v>
      </c>
      <c r="F424" s="60" t="str">
        <f aca="false">IF(OR(ISERROR(VLOOKUP($C424,'DMW | F&amp;L Fields'!$L:$M, 1, FALSE())),IFERROR(INDEX('DMW | F&amp;L Fields'!$C:$C,MATCH($C424,'DMW | F&amp;L Fields'!$L:$L, 0)), "Y") ="Y"),"No", "Yes")</f>
        <v>No</v>
      </c>
      <c r="G424" s="61" t="str">
        <f aca="false">IFERROR(VLOOKUP($C424,'DMW | F&amp;L Fields'!$L:$M, 2, FALSE()),"(not found)")</f>
        <v>(not found)</v>
      </c>
      <c r="H424" s="60" t="str">
        <f aca="false">IF(J424="Id", "Primary", IF(LEFT(J424, 9) ="reference", "Foreign", "n/a"))</f>
        <v>n/a</v>
      </c>
      <c r="I424" s="74" t="s">
        <v>97</v>
      </c>
      <c r="J424" s="61" t="s">
        <v>119</v>
      </c>
      <c r="K424" s="60" t="n">
        <v>255</v>
      </c>
      <c r="L424" s="60" t="n">
        <v>0</v>
      </c>
      <c r="M424" s="60" t="n">
        <v>0</v>
      </c>
      <c r="N424" s="60" t="str">
        <f aca="false">_xlfn.CONCAT(J424,"|",K424,"|",L424,"|",M424)</f>
        <v>picklist|255|0|0</v>
      </c>
      <c r="O424" s="0" t="str">
        <f aca="false">IFERROR(VLOOKUP('nCino | Field Mappings'!$A424,'nCino | Object Info'!$A:$H,5,FALSE()),"(not found)")</f>
        <v>rskcsp_ds_facility</v>
      </c>
      <c r="P424" s="0" t="str">
        <f aca="false">D424</f>
        <v>LLC_BI__HMDA_Lien_Status__c</v>
      </c>
      <c r="Q424" s="51" t="n">
        <f aca="false">IFERROR(VLOOKUP($N424,'nCino | BigQuery Type Lookup'!$A:$F,2,FALSE()),"(not found)")</f>
        <v>255</v>
      </c>
    </row>
    <row r="425" customFormat="false" ht="14.25" hidden="false" customHeight="false" outlineLevel="0" collapsed="false">
      <c r="A425" s="61" t="s">
        <v>49</v>
      </c>
      <c r="B425" s="61" t="s">
        <v>374</v>
      </c>
      <c r="C425" s="61" t="s">
        <v>1285</v>
      </c>
      <c r="D425" s="61" t="s">
        <v>1286</v>
      </c>
      <c r="E425" s="61" t="s">
        <v>1287</v>
      </c>
      <c r="F425" s="60" t="str">
        <f aca="false">IF(OR(ISERROR(VLOOKUP($C425,'DMW | F&amp;L Fields'!$L:$M, 1, FALSE())),IFERROR(INDEX('DMW | F&amp;L Fields'!$C:$C,MATCH($C425,'DMW | F&amp;L Fields'!$L:$L, 0)), "Y") ="Y"),"No", "Yes")</f>
        <v>No</v>
      </c>
      <c r="G425" s="61" t="str">
        <f aca="false">IFERROR(VLOOKUP($C425,'DMW | F&amp;L Fields'!$L:$M, 2, FALSE()),"(not found)")</f>
        <v>(not found)</v>
      </c>
      <c r="H425" s="60" t="str">
        <f aca="false">IF(J425="Id", "Primary", IF(LEFT(J425, 9) ="reference", "Foreign", "n/a"))</f>
        <v>n/a</v>
      </c>
      <c r="I425" s="74" t="s">
        <v>97</v>
      </c>
      <c r="J425" s="61" t="s">
        <v>115</v>
      </c>
      <c r="K425" s="60" t="n">
        <v>1300</v>
      </c>
      <c r="L425" s="60" t="n">
        <v>0</v>
      </c>
      <c r="M425" s="60" t="n">
        <v>0</v>
      </c>
      <c r="N425" s="60" t="str">
        <f aca="false">_xlfn.CONCAT(J425,"|",K425,"|",L425,"|",M425)</f>
        <v>string|1300|0|0</v>
      </c>
      <c r="O425" s="0" t="str">
        <f aca="false">IFERROR(VLOOKUP('nCino | Field Mappings'!$A425,'nCino | Object Info'!$A:$H,5,FALSE()),"(not found)")</f>
        <v>rskcsp_ds_facility</v>
      </c>
      <c r="P425" s="0" t="str">
        <f aca="false">D425</f>
        <v>LLC_BI__HMDA_Loan_ID__c</v>
      </c>
      <c r="Q425" s="51" t="n">
        <f aca="false">IFERROR(VLOOKUP($N425,'nCino | BigQuery Type Lookup'!$A:$F,2,FALSE()),"(not found)")</f>
        <v>1300</v>
      </c>
    </row>
    <row r="426" customFormat="false" ht="14.25" hidden="false" customHeight="false" outlineLevel="0" collapsed="false">
      <c r="A426" s="61" t="s">
        <v>49</v>
      </c>
      <c r="B426" s="61" t="s">
        <v>374</v>
      </c>
      <c r="C426" s="61" t="s">
        <v>1288</v>
      </c>
      <c r="D426" s="61" t="s">
        <v>1289</v>
      </c>
      <c r="E426" s="61" t="s">
        <v>1141</v>
      </c>
      <c r="F426" s="60" t="str">
        <f aca="false">IF(OR(ISERROR(VLOOKUP($C426,'DMW | F&amp;L Fields'!$L:$M, 1, FALSE())),IFERROR(INDEX('DMW | F&amp;L Fields'!$C:$C,MATCH($C426,'DMW | F&amp;L Fields'!$L:$L, 0)), "Y") ="Y"),"No", "Yes")</f>
        <v>No</v>
      </c>
      <c r="G426" s="61" t="str">
        <f aca="false">IFERROR(VLOOKUP($C426,'DMW | F&amp;L Fields'!$L:$M, 2, FALSE()),"(not found)")</f>
        <v>(not found)</v>
      </c>
      <c r="H426" s="60" t="str">
        <f aca="false">IF(J426="Id", "Primary", IF(LEFT(J426, 9) ="reference", "Foreign", "n/a"))</f>
        <v>n/a</v>
      </c>
      <c r="I426" s="74" t="s">
        <v>97</v>
      </c>
      <c r="J426" s="61" t="s">
        <v>98</v>
      </c>
      <c r="K426" s="60" t="n">
        <v>0</v>
      </c>
      <c r="L426" s="60" t="n">
        <v>5</v>
      </c>
      <c r="M426" s="60" t="n">
        <v>0</v>
      </c>
      <c r="N426" s="60" t="str">
        <f aca="false">_xlfn.CONCAT(J426,"|",K426,"|",L426,"|",M426)</f>
        <v>double|0|5|0</v>
      </c>
      <c r="O426" s="0" t="str">
        <f aca="false">IFERROR(VLOOKUP('nCino | Field Mappings'!$A426,'nCino | Object Info'!$A:$H,5,FALSE()),"(not found)")</f>
        <v>rskcsp_ds_facility</v>
      </c>
      <c r="P426" s="0" t="str">
        <f aca="false">D426</f>
        <v>LLC_BI__HMDA_MSA_MD_Number__c</v>
      </c>
      <c r="Q426" s="51" t="n">
        <f aca="false">IFERROR(VLOOKUP($N426,'nCino | BigQuery Type Lookup'!$A:$F,2,FALSE()),"(not found)")</f>
        <v>5</v>
      </c>
    </row>
    <row r="427" customFormat="false" ht="14.25" hidden="false" customHeight="false" outlineLevel="0" collapsed="false">
      <c r="A427" s="61" t="s">
        <v>49</v>
      </c>
      <c r="B427" s="61" t="s">
        <v>374</v>
      </c>
      <c r="C427" s="61" t="s">
        <v>1290</v>
      </c>
      <c r="D427" s="61" t="s">
        <v>1291</v>
      </c>
      <c r="E427" s="61" t="s">
        <v>1141</v>
      </c>
      <c r="F427" s="60" t="str">
        <f aca="false">IF(OR(ISERROR(VLOOKUP($C427,'DMW | F&amp;L Fields'!$L:$M, 1, FALSE())),IFERROR(INDEX('DMW | F&amp;L Fields'!$C:$C,MATCH($C427,'DMW | F&amp;L Fields'!$L:$L, 0)), "Y") ="Y"),"No", "Yes")</f>
        <v>No</v>
      </c>
      <c r="G427" s="61" t="str">
        <f aca="false">IFERROR(VLOOKUP($C427,'DMW | F&amp;L Fields'!$L:$M, 2, FALSE()),"(not found)")</f>
        <v>(not found)</v>
      </c>
      <c r="H427" s="60" t="str">
        <f aca="false">IF(J427="Id", "Primary", IF(LEFT(J427, 9) ="reference", "Foreign", "n/a"))</f>
        <v>n/a</v>
      </c>
      <c r="I427" s="74" t="s">
        <v>97</v>
      </c>
      <c r="J427" s="61" t="s">
        <v>115</v>
      </c>
      <c r="K427" s="60" t="n">
        <v>5</v>
      </c>
      <c r="L427" s="60" t="n">
        <v>0</v>
      </c>
      <c r="M427" s="60" t="n">
        <v>0</v>
      </c>
      <c r="N427" s="60" t="str">
        <f aca="false">_xlfn.CONCAT(J427,"|",K427,"|",L427,"|",M427)</f>
        <v>string|5|0|0</v>
      </c>
      <c r="O427" s="0" t="str">
        <f aca="false">IFERROR(VLOOKUP('nCino | Field Mappings'!$A427,'nCino | Object Info'!$A:$H,5,FALSE()),"(not found)")</f>
        <v>rskcsp_ds_facility</v>
      </c>
      <c r="P427" s="0" t="str">
        <f aca="false">D427</f>
        <v>LLC_BI__HMDA_MSA_MD_Number_Text__c</v>
      </c>
      <c r="Q427" s="51" t="n">
        <f aca="false">IFERROR(VLOOKUP($N427,'nCino | BigQuery Type Lookup'!$A:$F,2,FALSE()),"(not found)")</f>
        <v>5</v>
      </c>
    </row>
    <row r="428" customFormat="false" ht="14.25" hidden="false" customHeight="false" outlineLevel="0" collapsed="false">
      <c r="A428" s="61" t="s">
        <v>49</v>
      </c>
      <c r="B428" s="61" t="s">
        <v>374</v>
      </c>
      <c r="C428" s="61" t="s">
        <v>1292</v>
      </c>
      <c r="D428" s="61" t="s">
        <v>1293</v>
      </c>
      <c r="E428" s="61" t="s">
        <v>1294</v>
      </c>
      <c r="F428" s="60" t="str">
        <f aca="false">IF(OR(ISERROR(VLOOKUP($C428,'DMW | F&amp;L Fields'!$L:$M, 1, FALSE())),IFERROR(INDEX('DMW | F&amp;L Fields'!$C:$C,MATCH($C428,'DMW | F&amp;L Fields'!$L:$L, 0)), "Y") ="Y"),"No", "Yes")</f>
        <v>No</v>
      </c>
      <c r="G428" s="61" t="str">
        <f aca="false">IFERROR(VLOOKUP($C428,'DMW | F&amp;L Fields'!$L:$M, 2, FALSE()),"(not found)")</f>
        <v>(not found)</v>
      </c>
      <c r="H428" s="60" t="str">
        <f aca="false">IF(J428="Id", "Primary", IF(LEFT(J428, 9) ="reference", "Foreign", "n/a"))</f>
        <v>n/a</v>
      </c>
      <c r="I428" s="74" t="s">
        <v>97</v>
      </c>
      <c r="J428" s="61" t="s">
        <v>119</v>
      </c>
      <c r="K428" s="60" t="n">
        <v>255</v>
      </c>
      <c r="L428" s="60" t="n">
        <v>0</v>
      </c>
      <c r="M428" s="60" t="n">
        <v>0</v>
      </c>
      <c r="N428" s="60" t="str">
        <f aca="false">_xlfn.CONCAT(J428,"|",K428,"|",L428,"|",M428)</f>
        <v>picklist|255|0|0</v>
      </c>
      <c r="O428" s="0" t="str">
        <f aca="false">IFERROR(VLOOKUP('nCino | Field Mappings'!$A428,'nCino | Object Info'!$A:$H,5,FALSE()),"(not found)")</f>
        <v>rskcsp_ds_facility</v>
      </c>
      <c r="P428" s="0" t="str">
        <f aca="false">D428</f>
        <v>LLC_BI__HMDA_Occupancy__c</v>
      </c>
      <c r="Q428" s="51" t="n">
        <f aca="false">IFERROR(VLOOKUP($N428,'nCino | BigQuery Type Lookup'!$A:$F,2,FALSE()),"(not found)")</f>
        <v>255</v>
      </c>
    </row>
    <row r="429" customFormat="false" ht="14.25" hidden="false" customHeight="false" outlineLevel="0" collapsed="false">
      <c r="A429" s="61" t="s">
        <v>49</v>
      </c>
      <c r="B429" s="61" t="s">
        <v>374</v>
      </c>
      <c r="C429" s="61" t="s">
        <v>1295</v>
      </c>
      <c r="D429" s="61" t="s">
        <v>1296</v>
      </c>
      <c r="E429" s="61" t="s">
        <v>1297</v>
      </c>
      <c r="F429" s="60" t="str">
        <f aca="false">IF(OR(ISERROR(VLOOKUP($C429,'DMW | F&amp;L Fields'!$L:$M, 1, FALSE())),IFERROR(INDEX('DMW | F&amp;L Fields'!$C:$C,MATCH($C429,'DMW | F&amp;L Fields'!$L:$L, 0)), "Y") ="Y"),"No", "Yes")</f>
        <v>No</v>
      </c>
      <c r="G429" s="61" t="str">
        <f aca="false">IFERROR(VLOOKUP($C429,'DMW | F&amp;L Fields'!$L:$M, 2, FALSE()),"(not found)")</f>
        <v>(not found)</v>
      </c>
      <c r="H429" s="60" t="str">
        <f aca="false">IF(J429="Id", "Primary", IF(LEFT(J429, 9) ="reference", "Foreign", "n/a"))</f>
        <v>n/a</v>
      </c>
      <c r="I429" s="74" t="s">
        <v>97</v>
      </c>
      <c r="J429" s="61" t="s">
        <v>119</v>
      </c>
      <c r="K429" s="60" t="n">
        <v>255</v>
      </c>
      <c r="L429" s="60" t="n">
        <v>0</v>
      </c>
      <c r="M429" s="60" t="n">
        <v>0</v>
      </c>
      <c r="N429" s="60" t="str">
        <f aca="false">_xlfn.CONCAT(J429,"|",K429,"|",L429,"|",M429)</f>
        <v>picklist|255|0|0</v>
      </c>
      <c r="O429" s="0" t="str">
        <f aca="false">IFERROR(VLOOKUP('nCino | Field Mappings'!$A429,'nCino | Object Info'!$A:$H,5,FALSE()),"(not found)")</f>
        <v>rskcsp_ds_facility</v>
      </c>
      <c r="P429" s="0" t="str">
        <f aca="false">D429</f>
        <v>LLC_BI__HMDA_Preapproval_Requested__c</v>
      </c>
      <c r="Q429" s="51" t="n">
        <f aca="false">IFERROR(VLOOKUP($N429,'nCino | BigQuery Type Lookup'!$A:$F,2,FALSE()),"(not found)")</f>
        <v>255</v>
      </c>
    </row>
    <row r="430" customFormat="false" ht="14.25" hidden="false" customHeight="false" outlineLevel="0" collapsed="false">
      <c r="A430" s="61" t="s">
        <v>49</v>
      </c>
      <c r="B430" s="61" t="s">
        <v>374</v>
      </c>
      <c r="C430" s="61" t="s">
        <v>1298</v>
      </c>
      <c r="D430" s="61" t="s">
        <v>1299</v>
      </c>
      <c r="E430" s="61" t="s">
        <v>1300</v>
      </c>
      <c r="F430" s="60" t="str">
        <f aca="false">IF(OR(ISERROR(VLOOKUP($C430,'DMW | F&amp;L Fields'!$L:$M, 1, FALSE())),IFERROR(INDEX('DMW | F&amp;L Fields'!$C:$C,MATCH($C430,'DMW | F&amp;L Fields'!$L:$L, 0)), "Y") ="Y"),"No", "Yes")</f>
        <v>No</v>
      </c>
      <c r="G430" s="61" t="str">
        <f aca="false">IFERROR(VLOOKUP($C430,'DMW | F&amp;L Fields'!$L:$M, 2, FALSE()),"(not found)")</f>
        <v>(not found)</v>
      </c>
      <c r="H430" s="60" t="str">
        <f aca="false">IF(J430="Id", "Primary", IF(LEFT(J430, 9) ="reference", "Foreign", "n/a"))</f>
        <v>n/a</v>
      </c>
      <c r="I430" s="74" t="s">
        <v>97</v>
      </c>
      <c r="J430" s="61" t="s">
        <v>119</v>
      </c>
      <c r="K430" s="60" t="n">
        <v>255</v>
      </c>
      <c r="L430" s="60" t="n">
        <v>0</v>
      </c>
      <c r="M430" s="60" t="n">
        <v>0</v>
      </c>
      <c r="N430" s="60" t="str">
        <f aca="false">_xlfn.CONCAT(J430,"|",K430,"|",L430,"|",M430)</f>
        <v>picklist|255|0|0</v>
      </c>
      <c r="O430" s="0" t="str">
        <f aca="false">IFERROR(VLOOKUP('nCino | Field Mappings'!$A430,'nCino | Object Info'!$A:$H,5,FALSE()),"(not found)")</f>
        <v>rskcsp_ds_facility</v>
      </c>
      <c r="P430" s="0" t="str">
        <f aca="false">D430</f>
        <v>LLC_BI__HMDA_Property_Type__c</v>
      </c>
      <c r="Q430" s="51" t="n">
        <f aca="false">IFERROR(VLOOKUP($N430,'nCino | BigQuery Type Lookup'!$A:$F,2,FALSE()),"(not found)")</f>
        <v>255</v>
      </c>
    </row>
    <row r="431" customFormat="false" ht="14.25" hidden="false" customHeight="false" outlineLevel="0" collapsed="false">
      <c r="A431" s="61" t="s">
        <v>49</v>
      </c>
      <c r="B431" s="61" t="s">
        <v>374</v>
      </c>
      <c r="C431" s="61" t="s">
        <v>1301</v>
      </c>
      <c r="D431" s="61" t="s">
        <v>1302</v>
      </c>
      <c r="E431" s="61" t="s">
        <v>1303</v>
      </c>
      <c r="F431" s="60" t="str">
        <f aca="false">IF(OR(ISERROR(VLOOKUP($C431,'DMW | F&amp;L Fields'!$L:$M, 1, FALSE())),IFERROR(INDEX('DMW | F&amp;L Fields'!$C:$C,MATCH($C431,'DMW | F&amp;L Fields'!$L:$L, 0)), "Y") ="Y"),"No", "Yes")</f>
        <v>No</v>
      </c>
      <c r="G431" s="61" t="str">
        <f aca="false">IFERROR(VLOOKUP($C431,'DMW | F&amp;L Fields'!$L:$M, 2, FALSE()),"(not found)")</f>
        <v>(not found)</v>
      </c>
      <c r="H431" s="60" t="str">
        <f aca="false">IF(J431="Id", "Primary", IF(LEFT(J431, 9) ="reference", "Foreign", "n/a"))</f>
        <v>n/a</v>
      </c>
      <c r="I431" s="74" t="s">
        <v>97</v>
      </c>
      <c r="J431" s="61" t="s">
        <v>119</v>
      </c>
      <c r="K431" s="60" t="n">
        <v>255</v>
      </c>
      <c r="L431" s="60" t="n">
        <v>0</v>
      </c>
      <c r="M431" s="60" t="n">
        <v>0</v>
      </c>
      <c r="N431" s="60" t="str">
        <f aca="false">_xlfn.CONCAT(J431,"|",K431,"|",L431,"|",M431)</f>
        <v>picklist|255|0|0</v>
      </c>
      <c r="O431" s="0" t="str">
        <f aca="false">IFERROR(VLOOKUP('nCino | Field Mappings'!$A431,'nCino | Object Info'!$A:$H,5,FALSE()),"(not found)")</f>
        <v>rskcsp_ds_facility</v>
      </c>
      <c r="P431" s="0" t="str">
        <f aca="false">D431</f>
        <v>LLC_BI__HMDA_Purchaser_Type__c</v>
      </c>
      <c r="Q431" s="51" t="n">
        <f aca="false">IFERROR(VLOOKUP($N431,'nCino | BigQuery Type Lookup'!$A:$F,2,FALSE()),"(not found)")</f>
        <v>255</v>
      </c>
    </row>
    <row r="432" customFormat="false" ht="14.25" hidden="false" customHeight="false" outlineLevel="0" collapsed="false">
      <c r="A432" s="61" t="s">
        <v>49</v>
      </c>
      <c r="B432" s="61" t="s">
        <v>374</v>
      </c>
      <c r="C432" s="61" t="s">
        <v>1304</v>
      </c>
      <c r="D432" s="61" t="s">
        <v>1305</v>
      </c>
      <c r="E432" s="61" t="s">
        <v>1306</v>
      </c>
      <c r="F432" s="60" t="str">
        <f aca="false">IF(OR(ISERROR(VLOOKUP($C432,'DMW | F&amp;L Fields'!$L:$M, 1, FALSE())),IFERROR(INDEX('DMW | F&amp;L Fields'!$C:$C,MATCH($C432,'DMW | F&amp;L Fields'!$L:$L, 0)), "Y") ="Y"),"No", "Yes")</f>
        <v>No</v>
      </c>
      <c r="G432" s="61" t="str">
        <f aca="false">IFERROR(VLOOKUP($C432,'DMW | F&amp;L Fields'!$L:$M, 2, FALSE()),"(not found)")</f>
        <v>(not found)</v>
      </c>
      <c r="H432" s="60" t="str">
        <f aca="false">IF(J432="Id", "Primary", IF(LEFT(J432, 9) ="reference", "Foreign", "n/a"))</f>
        <v>n/a</v>
      </c>
      <c r="I432" s="74" t="s">
        <v>97</v>
      </c>
      <c r="J432" s="61" t="s">
        <v>119</v>
      </c>
      <c r="K432" s="60" t="n">
        <v>255</v>
      </c>
      <c r="L432" s="60" t="n">
        <v>0</v>
      </c>
      <c r="M432" s="60" t="n">
        <v>0</v>
      </c>
      <c r="N432" s="60" t="str">
        <f aca="false">_xlfn.CONCAT(J432,"|",K432,"|",L432,"|",M432)</f>
        <v>picklist|255|0|0</v>
      </c>
      <c r="O432" s="0" t="str">
        <f aca="false">IFERROR(VLOOKUP('nCino | Field Mappings'!$A432,'nCino | Object Info'!$A:$H,5,FALSE()),"(not found)")</f>
        <v>rskcsp_ds_facility</v>
      </c>
      <c r="P432" s="0" t="str">
        <f aca="false">D432</f>
        <v>LLC_BI__HMDA_Purpose__c</v>
      </c>
      <c r="Q432" s="51" t="n">
        <f aca="false">IFERROR(VLOOKUP($N432,'nCino | BigQuery Type Lookup'!$A:$F,2,FALSE()),"(not found)")</f>
        <v>255</v>
      </c>
    </row>
    <row r="433" customFormat="false" ht="14.25" hidden="false" customHeight="false" outlineLevel="0" collapsed="false">
      <c r="A433" s="61" t="s">
        <v>49</v>
      </c>
      <c r="B433" s="61" t="s">
        <v>374</v>
      </c>
      <c r="C433" s="61" t="s">
        <v>1307</v>
      </c>
      <c r="D433" s="61" t="s">
        <v>1308</v>
      </c>
      <c r="E433" s="61" t="s">
        <v>1309</v>
      </c>
      <c r="F433" s="60" t="str">
        <f aca="false">IF(OR(ISERROR(VLOOKUP($C433,'DMW | F&amp;L Fields'!$L:$M, 1, FALSE())),IFERROR(INDEX('DMW | F&amp;L Fields'!$C:$C,MATCH($C433,'DMW | F&amp;L Fields'!$L:$L, 0)), "Y") ="Y"),"No", "Yes")</f>
        <v>No</v>
      </c>
      <c r="G433" s="61" t="str">
        <f aca="false">IFERROR(VLOOKUP($C433,'DMW | F&amp;L Fields'!$L:$M, 2, FALSE()),"(not found)")</f>
        <v>(not found)</v>
      </c>
      <c r="H433" s="60" t="str">
        <f aca="false">IF(J433="Id", "Primary", IF(LEFT(J433, 9) ="reference", "Foreign", "n/a"))</f>
        <v>n/a</v>
      </c>
      <c r="I433" s="74" t="s">
        <v>97</v>
      </c>
      <c r="J433" s="61" t="s">
        <v>98</v>
      </c>
      <c r="K433" s="60" t="n">
        <v>0</v>
      </c>
      <c r="L433" s="60" t="n">
        <v>4</v>
      </c>
      <c r="M433" s="60" t="n">
        <v>2</v>
      </c>
      <c r="N433" s="60" t="str">
        <f aca="false">_xlfn.CONCAT(J433,"|",K433,"|",L433,"|",M433)</f>
        <v>double|0|4|2</v>
      </c>
      <c r="O433" s="0" t="str">
        <f aca="false">IFERROR(VLOOKUP('nCino | Field Mappings'!$A433,'nCino | Object Info'!$A:$H,5,FALSE()),"(not found)")</f>
        <v>rskcsp_ds_facility</v>
      </c>
      <c r="P433" s="0" t="str">
        <f aca="false">D433</f>
        <v>LLC_BI__HMDA_Rate_Spread__c</v>
      </c>
      <c r="Q433" s="51" t="n">
        <f aca="false">IFERROR(VLOOKUP($N433,'nCino | BigQuery Type Lookup'!$A:$F,2,FALSE()),"(not found)")</f>
        <v>7</v>
      </c>
    </row>
    <row r="434" customFormat="false" ht="14.25" hidden="false" customHeight="false" outlineLevel="0" collapsed="false">
      <c r="A434" s="61" t="s">
        <v>49</v>
      </c>
      <c r="B434" s="61" t="s">
        <v>374</v>
      </c>
      <c r="C434" s="61" t="s">
        <v>1310</v>
      </c>
      <c r="D434" s="61" t="s">
        <v>1311</v>
      </c>
      <c r="E434" s="61" t="s">
        <v>1312</v>
      </c>
      <c r="F434" s="60" t="str">
        <f aca="false">IF(OR(ISERROR(VLOOKUP($C434,'DMW | F&amp;L Fields'!$L:$M, 1, FALSE())),IFERROR(INDEX('DMW | F&amp;L Fields'!$C:$C,MATCH($C434,'DMW | F&amp;L Fields'!$L:$L, 0)), "Y") ="Y"),"No", "Yes")</f>
        <v>No</v>
      </c>
      <c r="G434" s="61" t="str">
        <f aca="false">IFERROR(VLOOKUP($C434,'DMW | F&amp;L Fields'!$L:$M, 2, FALSE()),"(not found)")</f>
        <v>(not found)</v>
      </c>
      <c r="H434" s="60" t="str">
        <f aca="false">IF(J434="Id", "Primary", IF(LEFT(J434, 9) ="reference", "Foreign", "n/a"))</f>
        <v>n/a</v>
      </c>
      <c r="I434" s="74" t="s">
        <v>97</v>
      </c>
      <c r="J434" s="61" t="s">
        <v>119</v>
      </c>
      <c r="K434" s="60" t="n">
        <v>255</v>
      </c>
      <c r="L434" s="60" t="n">
        <v>0</v>
      </c>
      <c r="M434" s="60" t="n">
        <v>0</v>
      </c>
      <c r="N434" s="60" t="str">
        <f aca="false">_xlfn.CONCAT(J434,"|",K434,"|",L434,"|",M434)</f>
        <v>picklist|255|0|0</v>
      </c>
      <c r="O434" s="0" t="str">
        <f aca="false">IFERROR(VLOOKUP('nCino | Field Mappings'!$A434,'nCino | Object Info'!$A:$H,5,FALSE()),"(not found)")</f>
        <v>rskcsp_ds_facility</v>
      </c>
      <c r="P434" s="0" t="str">
        <f aca="false">D434</f>
        <v>LLC_BI__HMDA_Record_Type__c</v>
      </c>
      <c r="Q434" s="51" t="n">
        <f aca="false">IFERROR(VLOOKUP($N434,'nCino | BigQuery Type Lookup'!$A:$F,2,FALSE()),"(not found)")</f>
        <v>255</v>
      </c>
    </row>
    <row r="435" customFormat="false" ht="14.25" hidden="false" customHeight="false" outlineLevel="0" collapsed="false">
      <c r="A435" s="61" t="s">
        <v>49</v>
      </c>
      <c r="B435" s="61" t="s">
        <v>374</v>
      </c>
      <c r="C435" s="61" t="s">
        <v>1313</v>
      </c>
      <c r="D435" s="61" t="s">
        <v>1314</v>
      </c>
      <c r="E435" s="61" t="s">
        <v>1315</v>
      </c>
      <c r="F435" s="60" t="str">
        <f aca="false">IF(OR(ISERROR(VLOOKUP($C435,'DMW | F&amp;L Fields'!$L:$M, 1, FALSE())),IFERROR(INDEX('DMW | F&amp;L Fields'!$C:$C,MATCH($C435,'DMW | F&amp;L Fields'!$L:$L, 0)), "Y") ="Y"),"No", "Yes")</f>
        <v>No</v>
      </c>
      <c r="G435" s="61" t="str">
        <f aca="false">IFERROR(VLOOKUP($C435,'DMW | F&amp;L Fields'!$L:$M, 2, FALSE()),"(not found)")</f>
        <v>(not found)</v>
      </c>
      <c r="H435" s="60" t="str">
        <f aca="false">IF(J435="Id", "Primary", IF(LEFT(J435, 9) ="reference", "Foreign", "n/a"))</f>
        <v>n/a</v>
      </c>
      <c r="I435" s="74" t="s">
        <v>110</v>
      </c>
      <c r="J435" s="61" t="s">
        <v>164</v>
      </c>
      <c r="K435" s="60" t="n">
        <v>0</v>
      </c>
      <c r="L435" s="60" t="n">
        <v>0</v>
      </c>
      <c r="M435" s="60" t="n">
        <v>0</v>
      </c>
      <c r="N435" s="60" t="str">
        <f aca="false">_xlfn.CONCAT(J435,"|",K435,"|",L435,"|",M435)</f>
        <v>boolean|0|0|0</v>
      </c>
      <c r="O435" s="0" t="str">
        <f aca="false">IFERROR(VLOOKUP('nCino | Field Mappings'!$A435,'nCino | Object Info'!$A:$H,5,FALSE()),"(not found)")</f>
        <v>rskcsp_ds_facility</v>
      </c>
      <c r="P435" s="0" t="str">
        <f aca="false">D435</f>
        <v>LLC_BI__HMDA_Reportable__c</v>
      </c>
      <c r="Q435" s="51" t="n">
        <f aca="false">IFERROR(VLOOKUP($N435,'nCino | BigQuery Type Lookup'!$A:$F,2,FALSE()),"(not found)")</f>
        <v>1</v>
      </c>
    </row>
    <row r="436" customFormat="false" ht="14.25" hidden="false" customHeight="false" outlineLevel="0" collapsed="false">
      <c r="A436" s="61" t="s">
        <v>49</v>
      </c>
      <c r="B436" s="61" t="s">
        <v>374</v>
      </c>
      <c r="C436" s="61" t="s">
        <v>1316</v>
      </c>
      <c r="D436" s="61" t="s">
        <v>1317</v>
      </c>
      <c r="E436" s="61" t="s">
        <v>1318</v>
      </c>
      <c r="F436" s="60" t="str">
        <f aca="false">IF(OR(ISERROR(VLOOKUP($C436,'DMW | F&amp;L Fields'!$L:$M, 1, FALSE())),IFERROR(INDEX('DMW | F&amp;L Fields'!$C:$C,MATCH($C436,'DMW | F&amp;L Fields'!$L:$L, 0)), "Y") ="Y"),"No", "Yes")</f>
        <v>No</v>
      </c>
      <c r="G436" s="61" t="str">
        <f aca="false">IFERROR(VLOOKUP($C436,'DMW | F&amp;L Fields'!$L:$M, 2, FALSE()),"(not found)")</f>
        <v>(not found)</v>
      </c>
      <c r="H436" s="60" t="str">
        <f aca="false">IF(J436="Id", "Primary", IF(LEFT(J436, 9) ="reference", "Foreign", "n/a"))</f>
        <v>n/a</v>
      </c>
      <c r="I436" s="74" t="s">
        <v>97</v>
      </c>
      <c r="J436" s="61" t="s">
        <v>119</v>
      </c>
      <c r="K436" s="60" t="n">
        <v>255</v>
      </c>
      <c r="L436" s="60" t="n">
        <v>0</v>
      </c>
      <c r="M436" s="60" t="n">
        <v>0</v>
      </c>
      <c r="N436" s="60" t="str">
        <f aca="false">_xlfn.CONCAT(J436,"|",K436,"|",L436,"|",M436)</f>
        <v>picklist|255|0|0</v>
      </c>
      <c r="O436" s="0" t="str">
        <f aca="false">IFERROR(VLOOKUP('nCino | Field Mappings'!$A436,'nCino | Object Info'!$A:$H,5,FALSE()),"(not found)")</f>
        <v>rskcsp_ds_facility</v>
      </c>
      <c r="P436" s="0" t="str">
        <f aca="false">D436</f>
        <v>LLC_BI__HMDA_Type__c</v>
      </c>
      <c r="Q436" s="51" t="n">
        <f aca="false">IFERROR(VLOOKUP($N436,'nCino | BigQuery Type Lookup'!$A:$F,2,FALSE()),"(not found)")</f>
        <v>255</v>
      </c>
    </row>
    <row r="437" customFormat="false" ht="14.25" hidden="false" customHeight="false" outlineLevel="0" collapsed="false">
      <c r="A437" s="61" t="s">
        <v>49</v>
      </c>
      <c r="B437" s="61" t="s">
        <v>374</v>
      </c>
      <c r="C437" s="61" t="s">
        <v>1319</v>
      </c>
      <c r="D437" s="61" t="s">
        <v>1320</v>
      </c>
      <c r="E437" s="61" t="s">
        <v>1321</v>
      </c>
      <c r="F437" s="60" t="str">
        <f aca="false">IF(OR(ISERROR(VLOOKUP($C437,'DMW | F&amp;L Fields'!$L:$M, 1, FALSE())),IFERROR(INDEX('DMW | F&amp;L Fields'!$C:$C,MATCH($C437,'DMW | F&amp;L Fields'!$L:$L, 0)), "Y") ="Y"),"No", "Yes")</f>
        <v>No</v>
      </c>
      <c r="G437" s="61" t="str">
        <f aca="false">IFERROR(VLOOKUP($C437,'DMW | F&amp;L Fields'!$L:$M, 2, FALSE()),"(not found)")</f>
        <v>(not found)</v>
      </c>
      <c r="H437" s="60" t="str">
        <f aca="false">IF(J437="Id", "Primary", IF(LEFT(J437, 9) ="reference", "Foreign", "n/a"))</f>
        <v>n/a</v>
      </c>
      <c r="I437" s="74" t="s">
        <v>110</v>
      </c>
      <c r="J437" s="61" t="s">
        <v>164</v>
      </c>
      <c r="K437" s="60" t="n">
        <v>0</v>
      </c>
      <c r="L437" s="60" t="n">
        <v>0</v>
      </c>
      <c r="M437" s="60" t="n">
        <v>0</v>
      </c>
      <c r="N437" s="60" t="str">
        <f aca="false">_xlfn.CONCAT(J437,"|",K437,"|",L437,"|",M437)</f>
        <v>boolean|0|0|0</v>
      </c>
      <c r="O437" s="0" t="str">
        <f aca="false">IFERROR(VLOOKUP('nCino | Field Mappings'!$A437,'nCino | Object Info'!$A:$H,5,FALSE()),"(not found)")</f>
        <v>rskcsp_ds_facility</v>
      </c>
      <c r="P437" s="0" t="str">
        <f aca="false">D437</f>
        <v>LLC_BI__Imported__c</v>
      </c>
      <c r="Q437" s="51" t="n">
        <f aca="false">IFERROR(VLOOKUP($N437,'nCino | BigQuery Type Lookup'!$A:$F,2,FALSE()),"(not found)")</f>
        <v>1</v>
      </c>
    </row>
    <row r="438" customFormat="false" ht="14.25" hidden="false" customHeight="false" outlineLevel="0" collapsed="false">
      <c r="A438" s="61" t="s">
        <v>49</v>
      </c>
      <c r="B438" s="61" t="s">
        <v>374</v>
      </c>
      <c r="C438" s="61" t="s">
        <v>1322</v>
      </c>
      <c r="D438" s="61" t="s">
        <v>1323</v>
      </c>
      <c r="E438" s="61" t="s">
        <v>1324</v>
      </c>
      <c r="F438" s="60" t="str">
        <f aca="false">IF(OR(ISERROR(VLOOKUP($C438,'DMW | F&amp;L Fields'!$L:$M, 1, FALSE())),IFERROR(INDEX('DMW | F&amp;L Fields'!$C:$C,MATCH($C438,'DMW | F&amp;L Fields'!$L:$L, 0)), "Y") ="Y"),"No", "Yes")</f>
        <v>No</v>
      </c>
      <c r="G438" s="61" t="str">
        <f aca="false">IFERROR(VLOOKUP($C438,'DMW | F&amp;L Fields'!$L:$M, 2, FALSE()),"(not found)")</f>
        <v>(not found)</v>
      </c>
      <c r="H438" s="60" t="str">
        <f aca="false">IF(J438="Id", "Primary", IF(LEFT(J438, 9) ="reference", "Foreign", "n/a"))</f>
        <v>n/a</v>
      </c>
      <c r="I438" s="74" t="s">
        <v>97</v>
      </c>
      <c r="J438" s="61" t="s">
        <v>119</v>
      </c>
      <c r="K438" s="60" t="n">
        <v>255</v>
      </c>
      <c r="L438" s="60" t="n">
        <v>0</v>
      </c>
      <c r="M438" s="60" t="n">
        <v>0</v>
      </c>
      <c r="N438" s="60" t="str">
        <f aca="false">_xlfn.CONCAT(J438,"|",K438,"|",L438,"|",M438)</f>
        <v>picklist|255|0|0</v>
      </c>
      <c r="O438" s="0" t="str">
        <f aca="false">IFERROR(VLOOKUP('nCino | Field Mappings'!$A438,'nCino | Object Info'!$A:$H,5,FALSE()),"(not found)")</f>
        <v>rskcsp_ds_facility</v>
      </c>
      <c r="P438" s="0" t="str">
        <f aca="false">D438</f>
        <v>LLC_BI__Index__c</v>
      </c>
      <c r="Q438" s="51" t="n">
        <f aca="false">IFERROR(VLOOKUP($N438,'nCino | BigQuery Type Lookup'!$A:$F,2,FALSE()),"(not found)")</f>
        <v>255</v>
      </c>
    </row>
    <row r="439" customFormat="false" ht="14.25" hidden="false" customHeight="false" outlineLevel="0" collapsed="false">
      <c r="A439" s="61" t="s">
        <v>49</v>
      </c>
      <c r="B439" s="61" t="s">
        <v>374</v>
      </c>
      <c r="C439" s="61" t="s">
        <v>1325</v>
      </c>
      <c r="D439" s="61" t="s">
        <v>1326</v>
      </c>
      <c r="E439" s="61" t="s">
        <v>1327</v>
      </c>
      <c r="F439" s="60" t="str">
        <f aca="false">IF(OR(ISERROR(VLOOKUP($C439,'DMW | F&amp;L Fields'!$L:$M, 1, FALSE())),IFERROR(INDEX('DMW | F&amp;L Fields'!$C:$C,MATCH($C439,'DMW | F&amp;L Fields'!$L:$L, 0)), "Y") ="Y"),"No", "Yes")</f>
        <v>No</v>
      </c>
      <c r="G439" s="61" t="str">
        <f aca="false">IFERROR(VLOOKUP($C439,'DMW | F&amp;L Fields'!$L:$M, 2, FALSE()),"(not found)")</f>
        <v>(not found)</v>
      </c>
      <c r="H439" s="60" t="str">
        <f aca="false">IF(J439="Id", "Primary", IF(LEFT(J439, 9) ="reference", "Foreign", "n/a"))</f>
        <v>n/a</v>
      </c>
      <c r="I439" s="74" t="s">
        <v>97</v>
      </c>
      <c r="J439" s="61" t="s">
        <v>342</v>
      </c>
      <c r="K439" s="60" t="n">
        <v>0</v>
      </c>
      <c r="L439" s="60" t="n">
        <v>18</v>
      </c>
      <c r="M439" s="60" t="n">
        <v>4</v>
      </c>
      <c r="N439" s="60" t="str">
        <f aca="false">_xlfn.CONCAT(J439,"|",K439,"|",L439,"|",M439)</f>
        <v>percent|0|18|4</v>
      </c>
      <c r="O439" s="0" t="str">
        <f aca="false">IFERROR(VLOOKUP('nCino | Field Mappings'!$A439,'nCino | Object Info'!$A:$H,5,FALSE()),"(not found)")</f>
        <v>rskcsp_ds_facility</v>
      </c>
      <c r="P439" s="0" t="str">
        <f aca="false">D439</f>
        <v>LLC_BI__Index_Value__c</v>
      </c>
      <c r="Q439" s="51" t="n">
        <f aca="false">IFERROR(VLOOKUP($N439,'nCino | BigQuery Type Lookup'!$A:$F,2,FALSE()),"(not found)")</f>
        <v>23</v>
      </c>
    </row>
    <row r="440" customFormat="false" ht="14.25" hidden="false" customHeight="false" outlineLevel="0" collapsed="false">
      <c r="A440" s="61" t="s">
        <v>49</v>
      </c>
      <c r="B440" s="61" t="s">
        <v>374</v>
      </c>
      <c r="C440" s="61" t="s">
        <v>1328</v>
      </c>
      <c r="D440" s="61" t="s">
        <v>1329</v>
      </c>
      <c r="E440" s="61" t="s">
        <v>1330</v>
      </c>
      <c r="F440" s="60" t="str">
        <f aca="false">IF(OR(ISERROR(VLOOKUP($C440,'DMW | F&amp;L Fields'!$L:$M, 1, FALSE())),IFERROR(INDEX('DMW | F&amp;L Fields'!$C:$C,MATCH($C440,'DMW | F&amp;L Fields'!$L:$L, 0)), "Y") ="Y"),"No", "Yes")</f>
        <v>No</v>
      </c>
      <c r="G440" s="61" t="str">
        <f aca="false">IFERROR(VLOOKUP($C440,'DMW | F&amp;L Fields'!$L:$M, 2, FALSE()),"(not found)")</f>
        <v>(not found)</v>
      </c>
      <c r="H440" s="60" t="str">
        <f aca="false">IF(J440="Id", "Primary", IF(LEFT(J440, 9) ="reference", "Foreign", "n/a"))</f>
        <v>n/a</v>
      </c>
      <c r="I440" s="74" t="s">
        <v>97</v>
      </c>
      <c r="J440" s="61" t="s">
        <v>128</v>
      </c>
      <c r="K440" s="60" t="n">
        <v>0</v>
      </c>
      <c r="L440" s="60" t="n">
        <v>18</v>
      </c>
      <c r="M440" s="60" t="n">
        <v>2</v>
      </c>
      <c r="N440" s="60" t="str">
        <f aca="false">_xlfn.CONCAT(J440,"|",K440,"|",L440,"|",M440)</f>
        <v>currency|0|18|2</v>
      </c>
      <c r="O440" s="0" t="str">
        <f aca="false">IFERROR(VLOOKUP('nCino | Field Mappings'!$A440,'nCino | Object Info'!$A:$H,5,FALSE()),"(not found)")</f>
        <v>rskcsp_ds_facility</v>
      </c>
      <c r="P440" s="0" t="str">
        <f aca="false">D440</f>
        <v>LLC_BI__Initial_Advance__c</v>
      </c>
      <c r="Q440" s="51" t="n">
        <f aca="false">IFERROR(VLOOKUP($N440,'nCino | BigQuery Type Lookup'!$A:$F,2,FALSE()),"(not found)")</f>
        <v>21</v>
      </c>
    </row>
    <row r="441" customFormat="false" ht="14.25" hidden="false" customHeight="false" outlineLevel="0" collapsed="false">
      <c r="A441" s="61" t="s">
        <v>49</v>
      </c>
      <c r="B441" s="61" t="s">
        <v>374</v>
      </c>
      <c r="C441" s="61" t="s">
        <v>1331</v>
      </c>
      <c r="D441" s="61" t="s">
        <v>1332</v>
      </c>
      <c r="E441" s="61" t="s">
        <v>1333</v>
      </c>
      <c r="F441" s="60" t="str">
        <f aca="false">IF(OR(ISERROR(VLOOKUP($C441,'DMW | F&amp;L Fields'!$L:$M, 1, FALSE())),IFERROR(INDEX('DMW | F&amp;L Fields'!$C:$C,MATCH($C441,'DMW | F&amp;L Fields'!$L:$L, 0)), "Y") ="Y"),"No", "Yes")</f>
        <v>No</v>
      </c>
      <c r="G441" s="61" t="str">
        <f aca="false">IFERROR(VLOOKUP($C441,'DMW | F&amp;L Fields'!$L:$M, 2, FALSE()),"(not found)")</f>
        <v>(not found)</v>
      </c>
      <c r="H441" s="60" t="str">
        <f aca="false">IF(J441="Id", "Primary", IF(LEFT(J441, 9) ="reference", "Foreign", "n/a"))</f>
        <v>n/a</v>
      </c>
      <c r="I441" s="74" t="s">
        <v>97</v>
      </c>
      <c r="J441" s="61" t="s">
        <v>119</v>
      </c>
      <c r="K441" s="60" t="n">
        <v>255</v>
      </c>
      <c r="L441" s="60" t="n">
        <v>0</v>
      </c>
      <c r="M441" s="60" t="n">
        <v>0</v>
      </c>
      <c r="N441" s="60" t="str">
        <f aca="false">_xlfn.CONCAT(J441,"|",K441,"|",L441,"|",M441)</f>
        <v>picklist|255|0|0</v>
      </c>
      <c r="O441" s="0" t="str">
        <f aca="false">IFERROR(VLOOKUP('nCino | Field Mappings'!$A441,'nCino | Object Info'!$A:$H,5,FALSE()),"(not found)")</f>
        <v>rskcsp_ds_facility</v>
      </c>
      <c r="P441" s="0" t="str">
        <f aca="false">D441</f>
        <v>LLC_BI__Interest_Accrual_Method__c</v>
      </c>
      <c r="Q441" s="51" t="n">
        <f aca="false">IFERROR(VLOOKUP($N441,'nCino | BigQuery Type Lookup'!$A:$F,2,FALSE()),"(not found)")</f>
        <v>255</v>
      </c>
    </row>
    <row r="442" customFormat="false" ht="14.25" hidden="false" customHeight="false" outlineLevel="0" collapsed="false">
      <c r="A442" s="61" t="s">
        <v>49</v>
      </c>
      <c r="B442" s="61" t="s">
        <v>374</v>
      </c>
      <c r="C442" s="61" t="s">
        <v>1334</v>
      </c>
      <c r="D442" s="61" t="s">
        <v>1335</v>
      </c>
      <c r="E442" s="61" t="s">
        <v>1336</v>
      </c>
      <c r="F442" s="60" t="str">
        <f aca="false">IF(OR(ISERROR(VLOOKUP($C442,'DMW | F&amp;L Fields'!$L:$M, 1, FALSE())),IFERROR(INDEX('DMW | F&amp;L Fields'!$C:$C,MATCH($C442,'DMW | F&amp;L Fields'!$L:$L, 0)), "Y") ="Y"),"No", "Yes")</f>
        <v>No</v>
      </c>
      <c r="G442" s="61" t="str">
        <f aca="false">IFERROR(VLOOKUP($C442,'DMW | F&amp;L Fields'!$L:$M, 2, FALSE()),"(not found)")</f>
        <v>(not found)</v>
      </c>
      <c r="H442" s="60" t="str">
        <f aca="false">IF(J442="Id", "Primary", IF(LEFT(J442, 9) ="reference", "Foreign", "n/a"))</f>
        <v>n/a</v>
      </c>
      <c r="I442" s="74" t="s">
        <v>97</v>
      </c>
      <c r="J442" s="61" t="s">
        <v>128</v>
      </c>
      <c r="K442" s="60" t="n">
        <v>0</v>
      </c>
      <c r="L442" s="60" t="n">
        <v>18</v>
      </c>
      <c r="M442" s="60" t="n">
        <v>2</v>
      </c>
      <c r="N442" s="60" t="str">
        <f aca="false">_xlfn.CONCAT(J442,"|",K442,"|",L442,"|",M442)</f>
        <v>currency|0|18|2</v>
      </c>
      <c r="O442" s="0" t="str">
        <f aca="false">IFERROR(VLOOKUP('nCino | Field Mappings'!$A442,'nCino | Object Info'!$A:$H,5,FALSE()),"(not found)")</f>
        <v>rskcsp_ds_facility</v>
      </c>
      <c r="P442" s="0" t="str">
        <f aca="false">D442</f>
        <v>LLC_BI__Interest_Amount_Paid__c</v>
      </c>
      <c r="Q442" s="51" t="n">
        <f aca="false">IFERROR(VLOOKUP($N442,'nCino | BigQuery Type Lookup'!$A:$F,2,FALSE()),"(not found)")</f>
        <v>21</v>
      </c>
    </row>
    <row r="443" customFormat="false" ht="14.25" hidden="false" customHeight="false" outlineLevel="0" collapsed="false">
      <c r="A443" s="61" t="s">
        <v>49</v>
      </c>
      <c r="B443" s="61" t="s">
        <v>374</v>
      </c>
      <c r="C443" s="61" t="s">
        <v>1337</v>
      </c>
      <c r="D443" s="61" t="s">
        <v>1338</v>
      </c>
      <c r="E443" s="61" t="s">
        <v>1339</v>
      </c>
      <c r="F443" s="60" t="str">
        <f aca="false">IF(OR(ISERROR(VLOOKUP($C443,'DMW | F&amp;L Fields'!$L:$M, 1, FALSE())),IFERROR(INDEX('DMW | F&amp;L Fields'!$C:$C,MATCH($C443,'DMW | F&amp;L Fields'!$L:$L, 0)), "Y") ="Y"),"No", "Yes")</f>
        <v>No</v>
      </c>
      <c r="G443" s="61" t="str">
        <f aca="false">IFERROR(VLOOKUP($C443,'DMW | F&amp;L Fields'!$L:$M, 2, FALSE()),"(not found)")</f>
        <v>(not found)</v>
      </c>
      <c r="H443" s="60" t="str">
        <f aca="false">IF(J443="Id", "Primary", IF(LEFT(J443, 9) ="reference", "Foreign", "n/a"))</f>
        <v>n/a</v>
      </c>
      <c r="I443" s="74" t="s">
        <v>97</v>
      </c>
      <c r="J443" s="61" t="s">
        <v>98</v>
      </c>
      <c r="K443" s="60" t="n">
        <v>0</v>
      </c>
      <c r="L443" s="60" t="n">
        <v>10</v>
      </c>
      <c r="M443" s="60" t="n">
        <v>0</v>
      </c>
      <c r="N443" s="60" t="str">
        <f aca="false">_xlfn.CONCAT(J443,"|",K443,"|",L443,"|",M443)</f>
        <v>double|0|10|0</v>
      </c>
      <c r="O443" s="0" t="str">
        <f aca="false">IFERROR(VLOOKUP('nCino | Field Mappings'!$A443,'nCino | Object Info'!$A:$H,5,FALSE()),"(not found)")</f>
        <v>rskcsp_ds_facility</v>
      </c>
      <c r="P443" s="0" t="str">
        <f aca="false">D443</f>
        <v>LLC_BI__Interest_Only_Months__c</v>
      </c>
      <c r="Q443" s="51" t="n">
        <f aca="false">IFERROR(VLOOKUP($N443,'nCino | BigQuery Type Lookup'!$A:$F,2,FALSE()),"(not found)")</f>
        <v>10</v>
      </c>
    </row>
    <row r="444" customFormat="false" ht="14.25" hidden="false" customHeight="false" outlineLevel="0" collapsed="false">
      <c r="A444" s="61" t="s">
        <v>49</v>
      </c>
      <c r="B444" s="61" t="s">
        <v>374</v>
      </c>
      <c r="C444" s="61" t="s">
        <v>1340</v>
      </c>
      <c r="D444" s="61" t="s">
        <v>1341</v>
      </c>
      <c r="E444" s="61" t="s">
        <v>1342</v>
      </c>
      <c r="F444" s="60" t="str">
        <f aca="false">IF(OR(ISERROR(VLOOKUP($C444,'DMW | F&amp;L Fields'!$L:$M, 1, FALSE())),IFERROR(INDEX('DMW | F&amp;L Fields'!$C:$C,MATCH($C444,'DMW | F&amp;L Fields'!$L:$L, 0)), "Y") ="Y"),"No", "Yes")</f>
        <v>No</v>
      </c>
      <c r="G444" s="61" t="str">
        <f aca="false">IFERROR(VLOOKUP($C444,'DMW | F&amp;L Fields'!$L:$M, 2, FALSE()),"(not found)")</f>
        <v>(not found)</v>
      </c>
      <c r="H444" s="60" t="str">
        <f aca="false">IF(J444="Id", "Primary", IF(LEFT(J444, 9) ="reference", "Foreign", "n/a"))</f>
        <v>n/a</v>
      </c>
      <c r="I444" s="74" t="s">
        <v>97</v>
      </c>
      <c r="J444" s="61" t="s">
        <v>102</v>
      </c>
      <c r="K444" s="60" t="n">
        <v>0</v>
      </c>
      <c r="L444" s="60" t="n">
        <v>0</v>
      </c>
      <c r="M444" s="60" t="n">
        <v>0</v>
      </c>
      <c r="N444" s="60" t="str">
        <f aca="false">_xlfn.CONCAT(J444,"|",K444,"|",L444,"|",M444)</f>
        <v>date|0|0|0</v>
      </c>
      <c r="O444" s="0" t="str">
        <f aca="false">IFERROR(VLOOKUP('nCino | Field Mappings'!$A444,'nCino | Object Info'!$A:$H,5,FALSE()),"(not found)")</f>
        <v>rskcsp_ds_facility</v>
      </c>
      <c r="P444" s="0" t="str">
        <f aca="false">D444</f>
        <v>LLC_BI__Interest_Paid_To_Date__c</v>
      </c>
      <c r="Q444" s="51" t="n">
        <f aca="false">IFERROR(VLOOKUP($N444,'nCino | BigQuery Type Lookup'!$A:$F,2,FALSE()),"(not found)")</f>
        <v>8</v>
      </c>
    </row>
    <row r="445" customFormat="false" ht="14.25" hidden="false" customHeight="false" outlineLevel="0" collapsed="false">
      <c r="A445" s="61" t="s">
        <v>49</v>
      </c>
      <c r="B445" s="61" t="s">
        <v>374</v>
      </c>
      <c r="C445" s="61" t="s">
        <v>1343</v>
      </c>
      <c r="D445" s="61" t="s">
        <v>1344</v>
      </c>
      <c r="E445" s="61" t="s">
        <v>1345</v>
      </c>
      <c r="F445" s="60" t="str">
        <f aca="false">IF(OR(ISERROR(VLOOKUP($C445,'DMW | F&amp;L Fields'!$L:$M, 1, FALSE())),IFERROR(INDEX('DMW | F&amp;L Fields'!$C:$C,MATCH($C445,'DMW | F&amp;L Fields'!$L:$L, 0)), "Y") ="Y"),"No", "Yes")</f>
        <v>No</v>
      </c>
      <c r="G445" s="61" t="str">
        <f aca="false">IFERROR(VLOOKUP($C445,'DMW | F&amp;L Fields'!$L:$M, 2, FALSE()),"(not found)")</f>
        <v>(not found)</v>
      </c>
      <c r="H445" s="60" t="str">
        <f aca="false">IF(J445="Id", "Primary", IF(LEFT(J445, 9) ="reference", "Foreign", "n/a"))</f>
        <v>n/a</v>
      </c>
      <c r="I445" s="74" t="s">
        <v>97</v>
      </c>
      <c r="J445" s="61" t="s">
        <v>119</v>
      </c>
      <c r="K445" s="60" t="n">
        <v>255</v>
      </c>
      <c r="L445" s="60" t="n">
        <v>0</v>
      </c>
      <c r="M445" s="60" t="n">
        <v>0</v>
      </c>
      <c r="N445" s="60" t="str">
        <f aca="false">_xlfn.CONCAT(J445,"|",K445,"|",L445,"|",M445)</f>
        <v>picklist|255|0|0</v>
      </c>
      <c r="O445" s="0" t="str">
        <f aca="false">IFERROR(VLOOKUP('nCino | Field Mappings'!$A445,'nCino | Object Info'!$A:$H,5,FALSE()),"(not found)")</f>
        <v>rskcsp_ds_facility</v>
      </c>
      <c r="P445" s="0" t="str">
        <f aca="false">D445</f>
        <v>LLC_BI__Interest_Rate_Adjustment_Frequency__c</v>
      </c>
      <c r="Q445" s="51" t="n">
        <f aca="false">IFERROR(VLOOKUP($N445,'nCino | BigQuery Type Lookup'!$A:$F,2,FALSE()),"(not found)")</f>
        <v>255</v>
      </c>
    </row>
    <row r="446" customFormat="false" ht="14.25" hidden="false" customHeight="false" outlineLevel="0" collapsed="false">
      <c r="A446" s="61" t="s">
        <v>49</v>
      </c>
      <c r="B446" s="61" t="s">
        <v>374</v>
      </c>
      <c r="C446" s="61" t="s">
        <v>1346</v>
      </c>
      <c r="D446" s="61" t="s">
        <v>1347</v>
      </c>
      <c r="E446" s="61" t="s">
        <v>1348</v>
      </c>
      <c r="F446" s="60" t="str">
        <f aca="false">IF(OR(ISERROR(VLOOKUP($C446,'DMW | F&amp;L Fields'!$L:$M, 1, FALSE())),IFERROR(INDEX('DMW | F&amp;L Fields'!$C:$C,MATCH($C446,'DMW | F&amp;L Fields'!$L:$L, 0)), "Y") ="Y"),"No", "Yes")</f>
        <v>No</v>
      </c>
      <c r="G446" s="61" t="str">
        <f aca="false">IFERROR(VLOOKUP($C446,'DMW | F&amp;L Fields'!$L:$M, 2, FALSE()),"(not found)")</f>
        <v>(not found)</v>
      </c>
      <c r="H446" s="60" t="str">
        <f aca="false">IF(J446="Id", "Primary", IF(LEFT(J446, 9) ="reference", "Foreign", "n/a"))</f>
        <v>n/a</v>
      </c>
      <c r="I446" s="74" t="s">
        <v>97</v>
      </c>
      <c r="J446" s="61" t="s">
        <v>342</v>
      </c>
      <c r="K446" s="60" t="n">
        <v>0</v>
      </c>
      <c r="L446" s="60" t="n">
        <v>18</v>
      </c>
      <c r="M446" s="60" t="n">
        <v>4</v>
      </c>
      <c r="N446" s="60" t="str">
        <f aca="false">_xlfn.CONCAT(J446,"|",K446,"|",L446,"|",M446)</f>
        <v>percent|0|18|4</v>
      </c>
      <c r="O446" s="0" t="str">
        <f aca="false">IFERROR(VLOOKUP('nCino | Field Mappings'!$A446,'nCino | Object Info'!$A:$H,5,FALSE()),"(not found)")</f>
        <v>rskcsp_ds_facility</v>
      </c>
      <c r="P446" s="0" t="str">
        <f aca="false">D446</f>
        <v>LLC_BI__Interest_Rate_Margin_Percent__c</v>
      </c>
      <c r="Q446" s="51" t="n">
        <f aca="false">IFERROR(VLOOKUP($N446,'nCino | BigQuery Type Lookup'!$A:$F,2,FALSE()),"(not found)")</f>
        <v>23</v>
      </c>
    </row>
    <row r="447" customFormat="false" ht="14.25" hidden="false" customHeight="false" outlineLevel="0" collapsed="false">
      <c r="A447" s="61" t="s">
        <v>49</v>
      </c>
      <c r="B447" s="61" t="s">
        <v>374</v>
      </c>
      <c r="C447" s="61" t="s">
        <v>1349</v>
      </c>
      <c r="D447" s="61" t="s">
        <v>1350</v>
      </c>
      <c r="E447" s="61" t="s">
        <v>1351</v>
      </c>
      <c r="F447" s="60" t="str">
        <f aca="false">IF(OR(ISERROR(VLOOKUP($C447,'DMW | F&amp;L Fields'!$L:$M, 1, FALSE())),IFERROR(INDEX('DMW | F&amp;L Fields'!$C:$C,MATCH($C447,'DMW | F&amp;L Fields'!$L:$L, 0)), "Y") ="Y"),"No", "Yes")</f>
        <v>No</v>
      </c>
      <c r="G447" s="61" t="str">
        <f aca="false">IFERROR(VLOOKUP($C447,'DMW | F&amp;L Fields'!$L:$M, 2, FALSE()),"(not found)")</f>
        <v>(not found)</v>
      </c>
      <c r="H447" s="60" t="str">
        <f aca="false">IF(J447="Id", "Primary", IF(LEFT(J447, 9) ="reference", "Foreign", "n/a"))</f>
        <v>n/a</v>
      </c>
      <c r="I447" s="74" t="s">
        <v>97</v>
      </c>
      <c r="J447" s="61" t="s">
        <v>342</v>
      </c>
      <c r="K447" s="60" t="n">
        <v>0</v>
      </c>
      <c r="L447" s="60" t="n">
        <v>11</v>
      </c>
      <c r="M447" s="60" t="n">
        <v>8</v>
      </c>
      <c r="N447" s="60" t="str">
        <f aca="false">_xlfn.CONCAT(J447,"|",K447,"|",L447,"|",M447)</f>
        <v>percent|0|11|8</v>
      </c>
      <c r="O447" s="0" t="str">
        <f aca="false">IFERROR(VLOOKUP('nCino | Field Mappings'!$A447,'nCino | Object Info'!$A:$H,5,FALSE()),"(not found)")</f>
        <v>rskcsp_ds_facility</v>
      </c>
      <c r="P447" s="0" t="str">
        <f aca="false">D447</f>
        <v>LLC_BI__InterestRate__c</v>
      </c>
      <c r="Q447" s="51" t="n">
        <f aca="false">IFERROR(VLOOKUP($N447,'nCino | BigQuery Type Lookup'!$A:$F,2,FALSE()),"(not found)")</f>
        <v>20</v>
      </c>
    </row>
    <row r="448" customFormat="false" ht="14.25" hidden="false" customHeight="false" outlineLevel="0" collapsed="false">
      <c r="A448" s="61" t="s">
        <v>49</v>
      </c>
      <c r="B448" s="61" t="s">
        <v>374</v>
      </c>
      <c r="C448" s="61" t="s">
        <v>1352</v>
      </c>
      <c r="D448" s="61" t="s">
        <v>1353</v>
      </c>
      <c r="E448" s="61" t="s">
        <v>1354</v>
      </c>
      <c r="F448" s="60" t="str">
        <f aca="false">IF(OR(ISERROR(VLOOKUP($C448,'DMW | F&amp;L Fields'!$L:$M, 1, FALSE())),IFERROR(INDEX('DMW | F&amp;L Fields'!$C:$C,MATCH($C448,'DMW | F&amp;L Fields'!$L:$L, 0)), "Y") ="Y"),"No", "Yes")</f>
        <v>No</v>
      </c>
      <c r="G448" s="61" t="str">
        <f aca="false">IFERROR(VLOOKUP($C448,'DMW | F&amp;L Fields'!$L:$M, 2, FALSE()),"(not found)")</f>
        <v>(not found)</v>
      </c>
      <c r="H448" s="60" t="str">
        <f aca="false">IF(J448="Id", "Primary", IF(LEFT(J448, 9) ="reference", "Foreign", "n/a"))</f>
        <v>n/a</v>
      </c>
      <c r="I448" s="74" t="s">
        <v>110</v>
      </c>
      <c r="J448" s="61" t="s">
        <v>164</v>
      </c>
      <c r="K448" s="60" t="n">
        <v>0</v>
      </c>
      <c r="L448" s="60" t="n">
        <v>0</v>
      </c>
      <c r="M448" s="60" t="n">
        <v>0</v>
      </c>
      <c r="N448" s="60" t="str">
        <f aca="false">_xlfn.CONCAT(J448,"|",K448,"|",L448,"|",M448)</f>
        <v>boolean|0|0|0</v>
      </c>
      <c r="O448" s="0" t="str">
        <f aca="false">IFERROR(VLOOKUP('nCino | Field Mappings'!$A448,'nCino | Object Info'!$A:$H,5,FALSE()),"(not found)")</f>
        <v>rskcsp_ds_facility</v>
      </c>
      <c r="P448" s="0" t="str">
        <f aca="false">D448</f>
        <v>LLC_BI__Is_Approved__c</v>
      </c>
      <c r="Q448" s="51" t="n">
        <f aca="false">IFERROR(VLOOKUP($N448,'nCino | BigQuery Type Lookup'!$A:$F,2,FALSE()),"(not found)")</f>
        <v>1</v>
      </c>
    </row>
    <row r="449" customFormat="false" ht="14.25" hidden="false" customHeight="false" outlineLevel="0" collapsed="false">
      <c r="A449" s="61" t="s">
        <v>49</v>
      </c>
      <c r="B449" s="61" t="s">
        <v>374</v>
      </c>
      <c r="C449" s="61" t="s">
        <v>1355</v>
      </c>
      <c r="D449" s="61" t="s">
        <v>1356</v>
      </c>
      <c r="E449" s="61" t="s">
        <v>1357</v>
      </c>
      <c r="F449" s="60" t="str">
        <f aca="false">IF(OR(ISERROR(VLOOKUP($C449,'DMW | F&amp;L Fields'!$L:$M, 1, FALSE())),IFERROR(INDEX('DMW | F&amp;L Fields'!$C:$C,MATCH($C449,'DMW | F&amp;L Fields'!$L:$L, 0)), "Y") ="Y"),"No", "Yes")</f>
        <v>No</v>
      </c>
      <c r="G449" s="61" t="str">
        <f aca="false">IFERROR(VLOOKUP($C449,'DMW | F&amp;L Fields'!$L:$M, 2, FALSE()),"(not found)")</f>
        <v>(not found)</v>
      </c>
      <c r="H449" s="60" t="str">
        <f aca="false">IF(J449="Id", "Primary", IF(LEFT(J449, 9) ="reference", "Foreign", "n/a"))</f>
        <v>n/a</v>
      </c>
      <c r="I449" s="74" t="s">
        <v>110</v>
      </c>
      <c r="J449" s="61" t="s">
        <v>164</v>
      </c>
      <c r="K449" s="60" t="n">
        <v>0</v>
      </c>
      <c r="L449" s="60" t="n">
        <v>0</v>
      </c>
      <c r="M449" s="60" t="n">
        <v>0</v>
      </c>
      <c r="N449" s="60" t="str">
        <f aca="false">_xlfn.CONCAT(J449,"|",K449,"|",L449,"|",M449)</f>
        <v>boolean|0|0|0</v>
      </c>
      <c r="O449" s="0" t="str">
        <f aca="false">IFERROR(VLOOKUP('nCino | Field Mappings'!$A449,'nCino | Object Info'!$A:$H,5,FALSE()),"(not found)")</f>
        <v>rskcsp_ds_facility</v>
      </c>
      <c r="P449" s="0" t="str">
        <f aca="false">D449</f>
        <v>LLC_BI__Is_Booked__c</v>
      </c>
      <c r="Q449" s="51" t="n">
        <f aca="false">IFERROR(VLOOKUP($N449,'nCino | BigQuery Type Lookup'!$A:$F,2,FALSE()),"(not found)")</f>
        <v>1</v>
      </c>
    </row>
    <row r="450" customFormat="false" ht="14.25" hidden="false" customHeight="false" outlineLevel="0" collapsed="false">
      <c r="A450" s="61" t="s">
        <v>49</v>
      </c>
      <c r="B450" s="61" t="s">
        <v>374</v>
      </c>
      <c r="C450" s="61" t="s">
        <v>1358</v>
      </c>
      <c r="D450" s="61" t="s">
        <v>1359</v>
      </c>
      <c r="E450" s="61" t="s">
        <v>1360</v>
      </c>
      <c r="F450" s="60" t="str">
        <f aca="false">IF(OR(ISERROR(VLOOKUP($C450,'DMW | F&amp;L Fields'!$L:$M, 1, FALSE())),IFERROR(INDEX('DMW | F&amp;L Fields'!$C:$C,MATCH($C450,'DMW | F&amp;L Fields'!$L:$L, 0)), "Y") ="Y"),"No", "Yes")</f>
        <v>No</v>
      </c>
      <c r="G450" s="61" t="str">
        <f aca="false">IFERROR(VLOOKUP($C450,'DMW | F&amp;L Fields'!$L:$M, 2, FALSE()),"(not found)")</f>
        <v>(not found)</v>
      </c>
      <c r="H450" s="60" t="str">
        <f aca="false">IF(J450="Id", "Primary", IF(LEFT(J450, 9) ="reference", "Foreign", "n/a"))</f>
        <v>n/a</v>
      </c>
      <c r="I450" s="74" t="s">
        <v>110</v>
      </c>
      <c r="J450" s="61" t="s">
        <v>164</v>
      </c>
      <c r="K450" s="60" t="n">
        <v>0</v>
      </c>
      <c r="L450" s="60" t="n">
        <v>0</v>
      </c>
      <c r="M450" s="60" t="n">
        <v>0</v>
      </c>
      <c r="N450" s="60" t="str">
        <f aca="false">_xlfn.CONCAT(J450,"|",K450,"|",L450,"|",M450)</f>
        <v>boolean|0|0|0</v>
      </c>
      <c r="O450" s="0" t="str">
        <f aca="false">IFERROR(VLOOKUP('nCino | Field Mappings'!$A450,'nCino | Object Info'!$A:$H,5,FALSE()),"(not found)")</f>
        <v>rskcsp_ds_facility</v>
      </c>
      <c r="P450" s="0" t="str">
        <f aca="false">D450</f>
        <v>LLC_BI__Is_Closed__c</v>
      </c>
      <c r="Q450" s="51" t="n">
        <f aca="false">IFERROR(VLOOKUP($N450,'nCino | BigQuery Type Lookup'!$A:$F,2,FALSE()),"(not found)")</f>
        <v>1</v>
      </c>
    </row>
    <row r="451" customFormat="false" ht="14.25" hidden="false" customHeight="false" outlineLevel="0" collapsed="false">
      <c r="A451" s="61" t="s">
        <v>49</v>
      </c>
      <c r="B451" s="61" t="s">
        <v>374</v>
      </c>
      <c r="C451" s="61" t="s">
        <v>1361</v>
      </c>
      <c r="D451" s="61" t="s">
        <v>1362</v>
      </c>
      <c r="E451" s="61" t="s">
        <v>1363</v>
      </c>
      <c r="F451" s="60" t="str">
        <f aca="false">IF(OR(ISERROR(VLOOKUP($C451,'DMW | F&amp;L Fields'!$L:$M, 1, FALSE())),IFERROR(INDEX('DMW | F&amp;L Fields'!$C:$C,MATCH($C451,'DMW | F&amp;L Fields'!$L:$L, 0)), "Y") ="Y"),"No", "Yes")</f>
        <v>No</v>
      </c>
      <c r="G451" s="61" t="str">
        <f aca="false">IFERROR(VLOOKUP($C451,'DMW | F&amp;L Fields'!$L:$M, 2, FALSE()),"(not found)")</f>
        <v>(not found)</v>
      </c>
      <c r="H451" s="60" t="str">
        <f aca="false">IF(J451="Id", "Primary", IF(LEFT(J451, 9) ="reference", "Foreign", "n/a"))</f>
        <v>n/a</v>
      </c>
      <c r="I451" s="74" t="s">
        <v>110</v>
      </c>
      <c r="J451" s="61" t="s">
        <v>164</v>
      </c>
      <c r="K451" s="60" t="n">
        <v>0</v>
      </c>
      <c r="L451" s="60" t="n">
        <v>0</v>
      </c>
      <c r="M451" s="60" t="n">
        <v>0</v>
      </c>
      <c r="N451" s="60" t="str">
        <f aca="false">_xlfn.CONCAT(J451,"|",K451,"|",L451,"|",M451)</f>
        <v>boolean|0|0|0</v>
      </c>
      <c r="O451" s="0" t="str">
        <f aca="false">IFERROR(VLOOKUP('nCino | Field Mappings'!$A451,'nCino | Object Info'!$A:$H,5,FALSE()),"(not found)")</f>
        <v>rskcsp_ds_facility</v>
      </c>
      <c r="P451" s="0" t="str">
        <f aca="false">D451</f>
        <v>LLC_BI__Is_Copy__c</v>
      </c>
      <c r="Q451" s="51" t="n">
        <f aca="false">IFERROR(VLOOKUP($N451,'nCino | BigQuery Type Lookup'!$A:$F,2,FALSE()),"(not found)")</f>
        <v>1</v>
      </c>
    </row>
    <row r="452" customFormat="false" ht="14.25" hidden="false" customHeight="false" outlineLevel="0" collapsed="false">
      <c r="A452" s="61" t="s">
        <v>49</v>
      </c>
      <c r="B452" s="61" t="s">
        <v>374</v>
      </c>
      <c r="C452" s="61" t="s">
        <v>1364</v>
      </c>
      <c r="D452" s="61" t="s">
        <v>1365</v>
      </c>
      <c r="E452" s="61" t="s">
        <v>1366</v>
      </c>
      <c r="F452" s="60" t="str">
        <f aca="false">IF(OR(ISERROR(VLOOKUP($C452,'DMW | F&amp;L Fields'!$L:$M, 1, FALSE())),IFERROR(INDEX('DMW | F&amp;L Fields'!$C:$C,MATCH($C452,'DMW | F&amp;L Fields'!$L:$L, 0)), "Y") ="Y"),"No", "Yes")</f>
        <v>No</v>
      </c>
      <c r="G452" s="61" t="str">
        <f aca="false">IFERROR(VLOOKUP($C452,'DMW | F&amp;L Fields'!$L:$M, 2, FALSE()),"(not found)")</f>
        <v>(not found)</v>
      </c>
      <c r="H452" s="60" t="str">
        <f aca="false">IF(J452="Id", "Primary", IF(LEFT(J452, 9) ="reference", "Foreign", "n/a"))</f>
        <v>n/a</v>
      </c>
      <c r="I452" s="74" t="s">
        <v>110</v>
      </c>
      <c r="J452" s="61" t="s">
        <v>164</v>
      </c>
      <c r="K452" s="60" t="n">
        <v>0</v>
      </c>
      <c r="L452" s="60" t="n">
        <v>0</v>
      </c>
      <c r="M452" s="60" t="n">
        <v>0</v>
      </c>
      <c r="N452" s="60" t="str">
        <f aca="false">_xlfn.CONCAT(J452,"|",K452,"|",L452,"|",M452)</f>
        <v>boolean|0|0|0</v>
      </c>
      <c r="O452" s="0" t="str">
        <f aca="false">IFERROR(VLOOKUP('nCino | Field Mappings'!$A452,'nCino | Object Info'!$A:$H,5,FALSE()),"(not found)")</f>
        <v>rskcsp_ds_facility</v>
      </c>
      <c r="P452" s="0" t="str">
        <f aca="false">D452</f>
        <v>LLC_BI__Is_Current_Takedown__c</v>
      </c>
      <c r="Q452" s="51" t="n">
        <f aca="false">IFERROR(VLOOKUP($N452,'nCino | BigQuery Type Lookup'!$A:$F,2,FALSE()),"(not found)")</f>
        <v>1</v>
      </c>
    </row>
    <row r="453" customFormat="false" ht="14.25" hidden="false" customHeight="false" outlineLevel="0" collapsed="false">
      <c r="A453" s="61" t="s">
        <v>49</v>
      </c>
      <c r="B453" s="61" t="s">
        <v>374</v>
      </c>
      <c r="C453" s="61" t="s">
        <v>1367</v>
      </c>
      <c r="D453" s="61" t="s">
        <v>1368</v>
      </c>
      <c r="E453" s="61" t="s">
        <v>1369</v>
      </c>
      <c r="F453" s="60" t="str">
        <f aca="false">IF(OR(ISERROR(VLOOKUP($C453,'DMW | F&amp;L Fields'!$L:$M, 1, FALSE())),IFERROR(INDEX('DMW | F&amp;L Fields'!$C:$C,MATCH($C453,'DMW | F&amp;L Fields'!$L:$L, 0)), "Y") ="Y"),"No", "Yes")</f>
        <v>No</v>
      </c>
      <c r="G453" s="61" t="str">
        <f aca="false">IFERROR(VLOOKUP($C453,'DMW | F&amp;L Fields'!$L:$M, 2, FALSE()),"(not found)")</f>
        <v>(not found)</v>
      </c>
      <c r="H453" s="60" t="str">
        <f aca="false">IF(J453="Id", "Primary", IF(LEFT(J453, 9) ="reference", "Foreign", "n/a"))</f>
        <v>n/a</v>
      </c>
      <c r="I453" s="74" t="s">
        <v>110</v>
      </c>
      <c r="J453" s="61" t="s">
        <v>164</v>
      </c>
      <c r="K453" s="60" t="n">
        <v>0</v>
      </c>
      <c r="L453" s="60" t="n">
        <v>0</v>
      </c>
      <c r="M453" s="60" t="n">
        <v>0</v>
      </c>
      <c r="N453" s="60" t="str">
        <f aca="false">_xlfn.CONCAT(J453,"|",K453,"|",L453,"|",M453)</f>
        <v>boolean|0|0|0</v>
      </c>
      <c r="O453" s="0" t="str">
        <f aca="false">IFERROR(VLOOKUP('nCino | Field Mappings'!$A453,'nCino | Object Info'!$A:$H,5,FALSE()),"(not found)")</f>
        <v>rskcsp_ds_facility</v>
      </c>
      <c r="P453" s="0" t="str">
        <f aca="false">D453</f>
        <v>LLC_BI__Is_ELOC__c</v>
      </c>
      <c r="Q453" s="51" t="n">
        <f aca="false">IFERROR(VLOOKUP($N453,'nCino | BigQuery Type Lookup'!$A:$F,2,FALSE()),"(not found)")</f>
        <v>1</v>
      </c>
    </row>
    <row r="454" customFormat="false" ht="14.25" hidden="false" customHeight="false" outlineLevel="0" collapsed="false">
      <c r="A454" s="61" t="s">
        <v>49</v>
      </c>
      <c r="B454" s="61" t="s">
        <v>374</v>
      </c>
      <c r="C454" s="61" t="s">
        <v>1370</v>
      </c>
      <c r="D454" s="61" t="s">
        <v>1371</v>
      </c>
      <c r="E454" s="61" t="s">
        <v>1372</v>
      </c>
      <c r="F454" s="60" t="str">
        <f aca="false">IF(OR(ISERROR(VLOOKUP($C454,'DMW | F&amp;L Fields'!$L:$M, 1, FALSE())),IFERROR(INDEX('DMW | F&amp;L Fields'!$C:$C,MATCH($C454,'DMW | F&amp;L Fields'!$L:$L, 0)), "Y") ="Y"),"No", "Yes")</f>
        <v>No</v>
      </c>
      <c r="G454" s="61" t="str">
        <f aca="false">IFERROR(VLOOKUP($C454,'DMW | F&amp;L Fields'!$L:$M, 2, FALSE()),"(not found)")</f>
        <v>(not found)</v>
      </c>
      <c r="H454" s="60" t="str">
        <f aca="false">IF(J454="Id", "Primary", IF(LEFT(J454, 9) ="reference", "Foreign", "n/a"))</f>
        <v>n/a</v>
      </c>
      <c r="I454" s="74" t="s">
        <v>110</v>
      </c>
      <c r="J454" s="61" t="s">
        <v>164</v>
      </c>
      <c r="K454" s="60" t="n">
        <v>0</v>
      </c>
      <c r="L454" s="60" t="n">
        <v>0</v>
      </c>
      <c r="M454" s="60" t="n">
        <v>0</v>
      </c>
      <c r="N454" s="60" t="str">
        <f aca="false">_xlfn.CONCAT(J454,"|",K454,"|",L454,"|",M454)</f>
        <v>boolean|0|0|0</v>
      </c>
      <c r="O454" s="0" t="str">
        <f aca="false">IFERROR(VLOOKUP('nCino | Field Mappings'!$A454,'nCino | Object Info'!$A:$H,5,FALSE()),"(not found)")</f>
        <v>rskcsp_ds_facility</v>
      </c>
      <c r="P454" s="0" t="str">
        <f aca="false">D454</f>
        <v>LLC_BI__Is_Excluded__c</v>
      </c>
      <c r="Q454" s="51" t="n">
        <f aca="false">IFERROR(VLOOKUP($N454,'nCino | BigQuery Type Lookup'!$A:$F,2,FALSE()),"(not found)")</f>
        <v>1</v>
      </c>
    </row>
    <row r="455" customFormat="false" ht="14.25" hidden="false" customHeight="false" outlineLevel="0" collapsed="false">
      <c r="A455" s="61" t="s">
        <v>49</v>
      </c>
      <c r="B455" s="61" t="s">
        <v>374</v>
      </c>
      <c r="C455" s="61" t="s">
        <v>1373</v>
      </c>
      <c r="D455" s="61" t="s">
        <v>1374</v>
      </c>
      <c r="E455" s="61" t="s">
        <v>1375</v>
      </c>
      <c r="F455" s="60" t="str">
        <f aca="false">IF(OR(ISERROR(VLOOKUP($C455,'DMW | F&amp;L Fields'!$L:$M, 1, FALSE())),IFERROR(INDEX('DMW | F&amp;L Fields'!$C:$C,MATCH($C455,'DMW | F&amp;L Fields'!$L:$L, 0)), "Y") ="Y"),"No", "Yes")</f>
        <v>Yes</v>
      </c>
      <c r="G455" s="61" t="str">
        <f aca="false">IFERROR(VLOOKUP($C455,'DMW | F&amp;L Fields'!$L:$M, 2, FALSE()),"(not found)")</f>
        <v>This field is automatically selected via trigger. When enabled, it is used to indicate if the loan or package is in review. When disabled, it indicates the loan or package is not in review. By default, it is disabled.</v>
      </c>
      <c r="H455" s="60" t="str">
        <f aca="false">IF(J455="Id", "Primary", IF(LEFT(J455, 9) ="reference", "Foreign", "n/a"))</f>
        <v>n/a</v>
      </c>
      <c r="I455" s="74" t="s">
        <v>110</v>
      </c>
      <c r="J455" s="61" t="s">
        <v>164</v>
      </c>
      <c r="K455" s="60" t="n">
        <v>0</v>
      </c>
      <c r="L455" s="60" t="n">
        <v>0</v>
      </c>
      <c r="M455" s="60" t="n">
        <v>0</v>
      </c>
      <c r="N455" s="60" t="str">
        <f aca="false">_xlfn.CONCAT(J455,"|",K455,"|",L455,"|",M455)</f>
        <v>boolean|0|0|0</v>
      </c>
      <c r="O455" s="0" t="str">
        <f aca="false">IFERROR(VLOOKUP('nCino | Field Mappings'!$A455,'nCino | Object Info'!$A:$H,5,FALSE()),"(not found)")</f>
        <v>rskcsp_ds_facility</v>
      </c>
      <c r="P455" s="0" t="str">
        <f aca="false">D455</f>
        <v>LLC_BI__Is_In_Review__c</v>
      </c>
      <c r="Q455" s="51" t="n">
        <f aca="false">IFERROR(VLOOKUP($N455,'nCino | BigQuery Type Lookup'!$A:$F,2,FALSE()),"(not found)")</f>
        <v>1</v>
      </c>
      <c r="R455" s="0" t="str">
        <f aca="false">IFERROR(VLOOKUP('nCino | Field Mappings'!$A455,'nCino | Object Info'!$A:$H,6,FALSE()),"(not found)")</f>
        <v>rskcsp_ds_facility_staging</v>
      </c>
      <c r="S455" s="0" t="str">
        <f aca="false">D455</f>
        <v>LLC_BI__Is_In_Review__c</v>
      </c>
      <c r="T455" s="51" t="str">
        <f aca="false">H455</f>
        <v>n/a</v>
      </c>
      <c r="U455" s="51" t="str">
        <f aca="false">IF($T455="Primary", "yes", "no")</f>
        <v>no</v>
      </c>
      <c r="V455" s="60" t="str">
        <f aca="false">IFERROR(VLOOKUP($N455,'nCino | BigQuery Type Lookup'!$A:$F,3,FALSE()),"(not found)")</f>
        <v>BOOL</v>
      </c>
      <c r="W455" s="51" t="str">
        <f aca="false">IFERROR(VLOOKUP($N455,'nCino | BigQuery Type Lookup'!$A:$F,4,FALSE()),"(not found)")</f>
        <v>n/a</v>
      </c>
      <c r="X455" s="51" t="str">
        <f aca="false">IFERROR(VLOOKUP($N455,'nCino | BigQuery Type Lookup'!$A:$F,5,FALSE()),"(not found)")</f>
        <v>n/a</v>
      </c>
      <c r="Y455" s="51" t="str">
        <f aca="false">IFERROR(VLOOKUP($N455,'nCino | BigQuery Type Lookup'!$A:$F,6,FALSE()),"(not found)")</f>
        <v>n/a</v>
      </c>
      <c r="Z455" s="0" t="str">
        <f aca="false">IFERROR(VLOOKUP('nCino | Field Mappings'!$A455,'nCino | Object Info'!$A:$H,7,FALSE()),"(not found)")</f>
        <v>rskcsp_ds_facility_curated</v>
      </c>
      <c r="AA455" s="0" t="str">
        <f aca="false">D455</f>
        <v>LLC_BI__Is_In_Review__c</v>
      </c>
      <c r="AB455" s="51" t="str">
        <f aca="false">H455</f>
        <v>n/a</v>
      </c>
      <c r="AC455" s="51" t="str">
        <f aca="false">I455</f>
        <v>no</v>
      </c>
      <c r="AD455" s="60" t="str">
        <f aca="false">V455</f>
        <v>BOOL</v>
      </c>
      <c r="AE455" s="51" t="str">
        <f aca="false">W455</f>
        <v>n/a</v>
      </c>
      <c r="AF455" s="51" t="str">
        <f aca="false">X455</f>
        <v>n/a</v>
      </c>
      <c r="AG455" s="51" t="str">
        <f aca="false">Y455</f>
        <v>n/a</v>
      </c>
      <c r="AH455" s="0" t="str">
        <f aca="false">IFERROR(VLOOKUP('nCino | Field Mappings'!$A455,'nCino | Object Info'!$A:$H,8,FALSE()),"(not found)")</f>
        <v>facility</v>
      </c>
      <c r="AI455" s="0" t="str">
        <f aca="false">IF(D455="","",IF(D455="CCS_Step_Frequency__c",SUBSTITUTE(LOWER(D455),"__c",""),_xlfn.IFNA(SUBSTITUTE(SUBSTITUTE(SUBSTITUTE(SUBSTITUTE(D455,"LLC_BI__",""),"CCS_",""),"__c",""),"cm_",""),D455)))</f>
        <v>Is_In_Review</v>
      </c>
      <c r="AJ455" s="51" t="str">
        <f aca="false">H455</f>
        <v>n/a</v>
      </c>
      <c r="AK455" s="51" t="str">
        <f aca="false">AC455</f>
        <v>no</v>
      </c>
      <c r="AL455" s="60" t="str">
        <f aca="false">V455</f>
        <v>BOOL</v>
      </c>
      <c r="AM455" s="51" t="str">
        <f aca="false">W455</f>
        <v>n/a</v>
      </c>
      <c r="AN455" s="51" t="str">
        <f aca="false">X455</f>
        <v>n/a</v>
      </c>
      <c r="AO455" s="51" t="str">
        <f aca="false">Y455</f>
        <v>n/a</v>
      </c>
      <c r="AP455" s="51" t="str">
        <f aca="false">IF(AL455="ARRAY", "CHECK MAX ELEMENTS", "n/a")</f>
        <v>n/a</v>
      </c>
    </row>
    <row r="456" customFormat="false" ht="14.25" hidden="false" customHeight="false" outlineLevel="0" collapsed="false">
      <c r="A456" s="61" t="s">
        <v>49</v>
      </c>
      <c r="B456" s="61" t="s">
        <v>374</v>
      </c>
      <c r="C456" s="61" t="s">
        <v>1376</v>
      </c>
      <c r="D456" s="61" t="s">
        <v>1377</v>
      </c>
      <c r="E456" s="61" t="s">
        <v>1378</v>
      </c>
      <c r="F456" s="60" t="str">
        <f aca="false">IF(OR(ISERROR(VLOOKUP($C456,'DMW | F&amp;L Fields'!$L:$M, 1, FALSE())),IFERROR(INDEX('DMW | F&amp;L Fields'!$C:$C,MATCH($C456,'DMW | F&amp;L Fields'!$L:$L, 0)), "Y") ="Y"),"No", "Yes")</f>
        <v>No</v>
      </c>
      <c r="G456" s="61" t="str">
        <f aca="false">IFERROR(VLOOKUP($C456,'DMW | F&amp;L Fields'!$L:$M, 2, FALSE()),"(not found)")</f>
        <v>(not found)</v>
      </c>
      <c r="H456" s="60" t="str">
        <f aca="false">IF(J456="Id", "Primary", IF(LEFT(J456, 9) ="reference", "Foreign", "n/a"))</f>
        <v>n/a</v>
      </c>
      <c r="I456" s="74" t="s">
        <v>110</v>
      </c>
      <c r="J456" s="61" t="s">
        <v>164</v>
      </c>
      <c r="K456" s="60" t="n">
        <v>0</v>
      </c>
      <c r="L456" s="60" t="n">
        <v>0</v>
      </c>
      <c r="M456" s="60" t="n">
        <v>0</v>
      </c>
      <c r="N456" s="60" t="str">
        <f aca="false">_xlfn.CONCAT(J456,"|",K456,"|",L456,"|",M456)</f>
        <v>boolean|0|0|0</v>
      </c>
      <c r="O456" s="0" t="str">
        <f aca="false">IFERROR(VLOOKUP('nCino | Field Mappings'!$A456,'nCino | Object Info'!$A:$H,5,FALSE()),"(not found)")</f>
        <v>rskcsp_ds_facility</v>
      </c>
      <c r="P456" s="0" t="str">
        <f aca="false">D456</f>
        <v>LLC_BI__Is_Jumbo__c</v>
      </c>
      <c r="Q456" s="51" t="n">
        <f aca="false">IFERROR(VLOOKUP($N456,'nCino | BigQuery Type Lookup'!$A:$F,2,FALSE()),"(not found)")</f>
        <v>1</v>
      </c>
    </row>
    <row r="457" customFormat="false" ht="14.25" hidden="false" customHeight="false" outlineLevel="0" collapsed="false">
      <c r="A457" s="61" t="s">
        <v>49</v>
      </c>
      <c r="B457" s="61" t="s">
        <v>374</v>
      </c>
      <c r="C457" s="61" t="s">
        <v>1379</v>
      </c>
      <c r="D457" s="61" t="s">
        <v>1380</v>
      </c>
      <c r="E457" s="61" t="s">
        <v>1381</v>
      </c>
      <c r="F457" s="60" t="str">
        <f aca="false">IF(OR(ISERROR(VLOOKUP($C457,'DMW | F&amp;L Fields'!$L:$M, 1, FALSE())),IFERROR(INDEX('DMW | F&amp;L Fields'!$C:$C,MATCH($C457,'DMW | F&amp;L Fields'!$L:$L, 0)), "Y") ="Y"),"No", "Yes")</f>
        <v>No</v>
      </c>
      <c r="G457" s="61" t="str">
        <f aca="false">IFERROR(VLOOKUP($C457,'DMW | F&amp;L Fields'!$L:$M, 2, FALSE()),"(not found)")</f>
        <v>(not found)</v>
      </c>
      <c r="H457" s="60" t="str">
        <f aca="false">IF(J457="Id", "Primary", IF(LEFT(J457, 9) ="reference", "Foreign", "n/a"))</f>
        <v>n/a</v>
      </c>
      <c r="I457" s="74" t="s">
        <v>110</v>
      </c>
      <c r="J457" s="61" t="s">
        <v>164</v>
      </c>
      <c r="K457" s="60" t="n">
        <v>0</v>
      </c>
      <c r="L457" s="60" t="n">
        <v>0</v>
      </c>
      <c r="M457" s="60" t="n">
        <v>0</v>
      </c>
      <c r="N457" s="60" t="str">
        <f aca="false">_xlfn.CONCAT(J457,"|",K457,"|",L457,"|",M457)</f>
        <v>boolean|0|0|0</v>
      </c>
      <c r="O457" s="0" t="str">
        <f aca="false">IFERROR(VLOOKUP('nCino | Field Mappings'!$A457,'nCino | Object Info'!$A:$H,5,FALSE()),"(not found)")</f>
        <v>rskcsp_ds_facility</v>
      </c>
      <c r="P457" s="0" t="str">
        <f aca="false">D457</f>
        <v>LLC_BI__Is_Lease__c</v>
      </c>
      <c r="Q457" s="51" t="n">
        <f aca="false">IFERROR(VLOOKUP($N457,'nCino | BigQuery Type Lookup'!$A:$F,2,FALSE()),"(not found)")</f>
        <v>1</v>
      </c>
    </row>
    <row r="458" customFormat="false" ht="14.25" hidden="false" customHeight="false" outlineLevel="0" collapsed="false">
      <c r="A458" s="61" t="s">
        <v>49</v>
      </c>
      <c r="B458" s="61" t="s">
        <v>374</v>
      </c>
      <c r="C458" s="61" t="s">
        <v>1382</v>
      </c>
      <c r="D458" s="61" t="s">
        <v>1383</v>
      </c>
      <c r="E458" s="61" t="s">
        <v>1384</v>
      </c>
      <c r="F458" s="60" t="str">
        <f aca="false">IF(OR(ISERROR(VLOOKUP($C458,'DMW | F&amp;L Fields'!$L:$M, 1, FALSE())),IFERROR(INDEX('DMW | F&amp;L Fields'!$C:$C,MATCH($C458,'DMW | F&amp;L Fields'!$L:$L, 0)), "Y") ="Y"),"No", "Yes")</f>
        <v>No</v>
      </c>
      <c r="G458" s="61" t="str">
        <f aca="false">IFERROR(VLOOKUP($C458,'DMW | F&amp;L Fields'!$L:$M, 2, FALSE()),"(not found)")</f>
        <v>(not found)</v>
      </c>
      <c r="H458" s="60" t="str">
        <f aca="false">IF(J458="Id", "Primary", IF(LEFT(J458, 9) ="reference", "Foreign", "n/a"))</f>
        <v>n/a</v>
      </c>
      <c r="I458" s="74" t="s">
        <v>110</v>
      </c>
      <c r="J458" s="61" t="s">
        <v>164</v>
      </c>
      <c r="K458" s="60" t="n">
        <v>0</v>
      </c>
      <c r="L458" s="60" t="n">
        <v>0</v>
      </c>
      <c r="M458" s="60" t="n">
        <v>0</v>
      </c>
      <c r="N458" s="60" t="str">
        <f aca="false">_xlfn.CONCAT(J458,"|",K458,"|",L458,"|",M458)</f>
        <v>boolean|0|0|0</v>
      </c>
      <c r="O458" s="0" t="str">
        <f aca="false">IFERROR(VLOOKUP('nCino | Field Mappings'!$A458,'nCino | Object Info'!$A:$H,5,FALSE()),"(not found)")</f>
        <v>rskcsp_ds_facility</v>
      </c>
      <c r="P458" s="0" t="str">
        <f aca="false">D458</f>
        <v>LLC_BI__Is_Letter_of_Credit__c</v>
      </c>
      <c r="Q458" s="51" t="n">
        <f aca="false">IFERROR(VLOOKUP($N458,'nCino | BigQuery Type Lookup'!$A:$F,2,FALSE()),"(not found)")</f>
        <v>1</v>
      </c>
    </row>
    <row r="459" customFormat="false" ht="14.25" hidden="false" customHeight="false" outlineLevel="0" collapsed="false">
      <c r="A459" s="61" t="s">
        <v>49</v>
      </c>
      <c r="B459" s="61" t="s">
        <v>374</v>
      </c>
      <c r="C459" s="61" t="s">
        <v>1385</v>
      </c>
      <c r="D459" s="61" t="s">
        <v>1386</v>
      </c>
      <c r="E459" s="61" t="s">
        <v>1387</v>
      </c>
      <c r="F459" s="60" t="str">
        <f aca="false">IF(OR(ISERROR(VLOOKUP($C459,'DMW | F&amp;L Fields'!$L:$M, 1, FALSE())),IFERROR(INDEX('DMW | F&amp;L Fields'!$C:$C,MATCH($C459,'DMW | F&amp;L Fields'!$L:$L, 0)), "Y") ="Y"),"No", "Yes")</f>
        <v>No</v>
      </c>
      <c r="G459" s="61" t="str">
        <f aca="false">IFERROR(VLOOKUP($C459,'DMW | F&amp;L Fields'!$L:$M, 2, FALSE()),"(not found)")</f>
        <v>(not found)</v>
      </c>
      <c r="H459" s="60" t="str">
        <f aca="false">IF(J459="Id", "Primary", IF(LEFT(J459, 9) ="reference", "Foreign", "n/a"))</f>
        <v>n/a</v>
      </c>
      <c r="I459" s="74" t="s">
        <v>110</v>
      </c>
      <c r="J459" s="61" t="s">
        <v>164</v>
      </c>
      <c r="K459" s="60" t="n">
        <v>0</v>
      </c>
      <c r="L459" s="60" t="n">
        <v>0</v>
      </c>
      <c r="M459" s="60" t="n">
        <v>0</v>
      </c>
      <c r="N459" s="60" t="str">
        <f aca="false">_xlfn.CONCAT(J459,"|",K459,"|",L459,"|",M459)</f>
        <v>boolean|0|0|0</v>
      </c>
      <c r="O459" s="0" t="str">
        <f aca="false">IFERROR(VLOOKUP('nCino | Field Mappings'!$A459,'nCino | Object Info'!$A:$H,5,FALSE()),"(not found)")</f>
        <v>rskcsp_ds_facility</v>
      </c>
      <c r="P459" s="0" t="str">
        <f aca="false">D459</f>
        <v>LLC_BI__Is_Limit__c</v>
      </c>
      <c r="Q459" s="51" t="n">
        <f aca="false">IFERROR(VLOOKUP($N459,'nCino | BigQuery Type Lookup'!$A:$F,2,FALSE()),"(not found)")</f>
        <v>1</v>
      </c>
    </row>
    <row r="460" customFormat="false" ht="14.25" hidden="false" customHeight="false" outlineLevel="0" collapsed="false">
      <c r="A460" s="61" t="s">
        <v>49</v>
      </c>
      <c r="B460" s="61" t="s">
        <v>374</v>
      </c>
      <c r="C460" s="61" t="s">
        <v>1388</v>
      </c>
      <c r="D460" s="61" t="s">
        <v>1389</v>
      </c>
      <c r="E460" s="61" t="s">
        <v>1390</v>
      </c>
      <c r="F460" s="60" t="str">
        <f aca="false">IF(OR(ISERROR(VLOOKUP($C460,'DMW | F&amp;L Fields'!$L:$M, 1, FALSE())),IFERROR(INDEX('DMW | F&amp;L Fields'!$C:$C,MATCH($C460,'DMW | F&amp;L Fields'!$L:$L, 0)), "Y") ="Y"),"No", "Yes")</f>
        <v>No</v>
      </c>
      <c r="G460" s="61" t="str">
        <f aca="false">IFERROR(VLOOKUP($C460,'DMW | F&amp;L Fields'!$L:$M, 2, FALSE()),"(not found)")</f>
        <v>(not found)</v>
      </c>
      <c r="H460" s="60" t="str">
        <f aca="false">IF(J460="Id", "Primary", IF(LEFT(J460, 9) ="reference", "Foreign", "n/a"))</f>
        <v>n/a</v>
      </c>
      <c r="I460" s="74" t="s">
        <v>110</v>
      </c>
      <c r="J460" s="61" t="s">
        <v>164</v>
      </c>
      <c r="K460" s="60" t="n">
        <v>0</v>
      </c>
      <c r="L460" s="60" t="n">
        <v>0</v>
      </c>
      <c r="M460" s="60" t="n">
        <v>0</v>
      </c>
      <c r="N460" s="60" t="str">
        <f aca="false">_xlfn.CONCAT(J460,"|",K460,"|",L460,"|",M460)</f>
        <v>boolean|0|0|0</v>
      </c>
      <c r="O460" s="0" t="str">
        <f aca="false">IFERROR(VLOOKUP('nCino | Field Mappings'!$A460,'nCino | Object Info'!$A:$H,5,FALSE()),"(not found)")</f>
        <v>rskcsp_ds_facility</v>
      </c>
      <c r="P460" s="0" t="str">
        <f aca="false">D460</f>
        <v>LLC_BI__Is_Locked__c</v>
      </c>
      <c r="Q460" s="51" t="n">
        <f aca="false">IFERROR(VLOOKUP($N460,'nCino | BigQuery Type Lookup'!$A:$F,2,FALSE()),"(not found)")</f>
        <v>1</v>
      </c>
    </row>
    <row r="461" customFormat="false" ht="14.25" hidden="false" customHeight="false" outlineLevel="0" collapsed="false">
      <c r="A461" s="61" t="s">
        <v>49</v>
      </c>
      <c r="B461" s="61" t="s">
        <v>374</v>
      </c>
      <c r="C461" s="61" t="s">
        <v>1391</v>
      </c>
      <c r="D461" s="61" t="s">
        <v>1392</v>
      </c>
      <c r="E461" s="61" t="s">
        <v>1393</v>
      </c>
      <c r="F461" s="60" t="str">
        <f aca="false">IF(OR(ISERROR(VLOOKUP($C461,'DMW | F&amp;L Fields'!$L:$M, 1, FALSE())),IFERROR(INDEX('DMW | F&amp;L Fields'!$C:$C,MATCH($C461,'DMW | F&amp;L Fields'!$L:$L, 0)), "Y") ="Y"),"No", "Yes")</f>
        <v>No</v>
      </c>
      <c r="G461" s="61" t="str">
        <f aca="false">IFERROR(VLOOKUP($C461,'DMW | F&amp;L Fields'!$L:$M, 2, FALSE()),"(not found)")</f>
        <v>(not found)</v>
      </c>
      <c r="H461" s="60" t="str">
        <f aca="false">IF(J461="Id", "Primary", IF(LEFT(J461, 9) ="reference", "Foreign", "n/a"))</f>
        <v>n/a</v>
      </c>
      <c r="I461" s="74" t="s">
        <v>110</v>
      </c>
      <c r="J461" s="61" t="s">
        <v>164</v>
      </c>
      <c r="K461" s="60" t="n">
        <v>0</v>
      </c>
      <c r="L461" s="60" t="n">
        <v>0</v>
      </c>
      <c r="M461" s="60" t="n">
        <v>0</v>
      </c>
      <c r="N461" s="60" t="str">
        <f aca="false">_xlfn.CONCAT(J461,"|",K461,"|",L461,"|",M461)</f>
        <v>boolean|0|0|0</v>
      </c>
      <c r="O461" s="0" t="str">
        <f aca="false">IFERROR(VLOOKUP('nCino | Field Mappings'!$A461,'nCino | Object Info'!$A:$H,5,FALSE()),"(not found)")</f>
        <v>rskcsp_ds_facility</v>
      </c>
      <c r="P461" s="0" t="str">
        <f aca="false">D461</f>
        <v>LLC_BI__Is_Main__c</v>
      </c>
      <c r="Q461" s="51" t="n">
        <f aca="false">IFERROR(VLOOKUP($N461,'nCino | BigQuery Type Lookup'!$A:$F,2,FALSE()),"(not found)")</f>
        <v>1</v>
      </c>
    </row>
    <row r="462" customFormat="false" ht="14.25" hidden="false" customHeight="false" outlineLevel="0" collapsed="false">
      <c r="A462" s="61" t="s">
        <v>49</v>
      </c>
      <c r="B462" s="61" t="s">
        <v>374</v>
      </c>
      <c r="C462" s="61" t="s">
        <v>1394</v>
      </c>
      <c r="D462" s="61" t="s">
        <v>1395</v>
      </c>
      <c r="E462" s="61" t="s">
        <v>1396</v>
      </c>
      <c r="F462" s="60" t="str">
        <f aca="false">IF(OR(ISERROR(VLOOKUP($C462,'DMW | F&amp;L Fields'!$L:$M, 1, FALSE())),IFERROR(INDEX('DMW | F&amp;L Fields'!$C:$C,MATCH($C462,'DMW | F&amp;L Fields'!$L:$L, 0)), "Y") ="Y"),"No", "Yes")</f>
        <v>No</v>
      </c>
      <c r="G462" s="61" t="str">
        <f aca="false">IFERROR(VLOOKUP($C462,'DMW | F&amp;L Fields'!$L:$M, 2, FALSE()),"(not found)")</f>
        <v>(not found)</v>
      </c>
      <c r="H462" s="60" t="str">
        <f aca="false">IF(J462="Id", "Primary", IF(LEFT(J462, 9) ="reference", "Foreign", "n/a"))</f>
        <v>n/a</v>
      </c>
      <c r="I462" s="74" t="s">
        <v>110</v>
      </c>
      <c r="J462" s="61" t="s">
        <v>164</v>
      </c>
      <c r="K462" s="60" t="n">
        <v>0</v>
      </c>
      <c r="L462" s="60" t="n">
        <v>0</v>
      </c>
      <c r="M462" s="60" t="n">
        <v>0</v>
      </c>
      <c r="N462" s="60" t="str">
        <f aca="false">_xlfn.CONCAT(J462,"|",K462,"|",L462,"|",M462)</f>
        <v>boolean|0|0|0</v>
      </c>
      <c r="O462" s="0" t="str">
        <f aca="false">IFERROR(VLOOKUP('nCino | Field Mappings'!$A462,'nCino | Object Info'!$A:$H,5,FALSE()),"(not found)")</f>
        <v>rskcsp_ds_facility</v>
      </c>
      <c r="P462" s="0" t="str">
        <f aca="false">D462</f>
        <v>LLC_BI__Is_Modification__c</v>
      </c>
      <c r="Q462" s="51" t="n">
        <f aca="false">IFERROR(VLOOKUP($N462,'nCino | BigQuery Type Lookup'!$A:$F,2,FALSE()),"(not found)")</f>
        <v>1</v>
      </c>
    </row>
    <row r="463" customFormat="false" ht="14.25" hidden="false" customHeight="false" outlineLevel="0" collapsed="false">
      <c r="A463" s="61" t="s">
        <v>49</v>
      </c>
      <c r="B463" s="61" t="s">
        <v>374</v>
      </c>
      <c r="C463" s="61" t="s">
        <v>1397</v>
      </c>
      <c r="D463" s="61" t="s">
        <v>1398</v>
      </c>
      <c r="E463" s="61" t="s">
        <v>1399</v>
      </c>
      <c r="F463" s="60" t="str">
        <f aca="false">IF(OR(ISERROR(VLOOKUP($C463,'DMW | F&amp;L Fields'!$L:$M, 1, FALSE())),IFERROR(INDEX('DMW | F&amp;L Fields'!$C:$C,MATCH($C463,'DMW | F&amp;L Fields'!$L:$L, 0)), "Y") ="Y"),"No", "Yes")</f>
        <v>No</v>
      </c>
      <c r="G463" s="61" t="str">
        <f aca="false">IFERROR(VLOOKUP($C463,'DMW | F&amp;L Fields'!$L:$M, 2, FALSE()),"(not found)")</f>
        <v>(not found)</v>
      </c>
      <c r="H463" s="60" t="str">
        <f aca="false">IF(J463="Id", "Primary", IF(LEFT(J463, 9) ="reference", "Foreign", "n/a"))</f>
        <v>n/a</v>
      </c>
      <c r="I463" s="74" t="s">
        <v>110</v>
      </c>
      <c r="J463" s="61" t="s">
        <v>164</v>
      </c>
      <c r="K463" s="60" t="n">
        <v>0</v>
      </c>
      <c r="L463" s="60" t="n">
        <v>0</v>
      </c>
      <c r="M463" s="60" t="n">
        <v>0</v>
      </c>
      <c r="N463" s="60" t="str">
        <f aca="false">_xlfn.CONCAT(J463,"|",K463,"|",L463,"|",M463)</f>
        <v>boolean|0|0|0</v>
      </c>
      <c r="O463" s="0" t="str">
        <f aca="false">IFERROR(VLOOKUP('nCino | Field Mappings'!$A463,'nCino | Object Info'!$A:$H,5,FALSE()),"(not found)")</f>
        <v>rskcsp_ds_facility</v>
      </c>
      <c r="P463" s="0" t="str">
        <f aca="false">D463</f>
        <v>LLC_BI__Is_Multi_Level_Future__c</v>
      </c>
      <c r="Q463" s="51" t="n">
        <f aca="false">IFERROR(VLOOKUP($N463,'nCino | BigQuery Type Lookup'!$A:$F,2,FALSE()),"(not found)")</f>
        <v>1</v>
      </c>
    </row>
    <row r="464" customFormat="false" ht="14.25" hidden="false" customHeight="false" outlineLevel="0" collapsed="false">
      <c r="A464" s="61" t="s">
        <v>49</v>
      </c>
      <c r="B464" s="61" t="s">
        <v>374</v>
      </c>
      <c r="C464" s="61" t="s">
        <v>1400</v>
      </c>
      <c r="D464" s="61" t="s">
        <v>1401</v>
      </c>
      <c r="E464" s="61" t="s">
        <v>1402</v>
      </c>
      <c r="F464" s="60" t="str">
        <f aca="false">IF(OR(ISERROR(VLOOKUP($C464,'DMW | F&amp;L Fields'!$L:$M, 1, FALSE())),IFERROR(INDEX('DMW | F&amp;L Fields'!$C:$C,MATCH($C464,'DMW | F&amp;L Fields'!$L:$L, 0)), "Y") ="Y"),"No", "Yes")</f>
        <v>No</v>
      </c>
      <c r="G464" s="61" t="str">
        <f aca="false">IFERROR(VLOOKUP($C464,'DMW | F&amp;L Fields'!$L:$M, 2, FALSE()),"(not found)")</f>
        <v>(not found)</v>
      </c>
      <c r="H464" s="60" t="str">
        <f aca="false">IF(J464="Id", "Primary", IF(LEFT(J464, 9) ="reference", "Foreign", "n/a"))</f>
        <v>n/a</v>
      </c>
      <c r="I464" s="74" t="s">
        <v>110</v>
      </c>
      <c r="J464" s="61" t="s">
        <v>164</v>
      </c>
      <c r="K464" s="60" t="n">
        <v>0</v>
      </c>
      <c r="L464" s="60" t="n">
        <v>0</v>
      </c>
      <c r="M464" s="60" t="n">
        <v>0</v>
      </c>
      <c r="N464" s="60" t="str">
        <f aca="false">_xlfn.CONCAT(J464,"|",K464,"|",L464,"|",M464)</f>
        <v>boolean|0|0|0</v>
      </c>
      <c r="O464" s="0" t="str">
        <f aca="false">IFERROR(VLOOKUP('nCino | Field Mappings'!$A464,'nCino | Object Info'!$A:$H,5,FALSE()),"(not found)")</f>
        <v>rskcsp_ds_facility</v>
      </c>
      <c r="P464" s="0" t="str">
        <f aca="false">D464</f>
        <v>LLC_BI__Is_No_Action_Placeholder__c</v>
      </c>
      <c r="Q464" s="51" t="n">
        <f aca="false">IFERROR(VLOOKUP($N464,'nCino | BigQuery Type Lookup'!$A:$F,2,FALSE()),"(not found)")</f>
        <v>1</v>
      </c>
    </row>
    <row r="465" customFormat="false" ht="14.25" hidden="false" customHeight="false" outlineLevel="0" collapsed="false">
      <c r="A465" s="61" t="s">
        <v>49</v>
      </c>
      <c r="B465" s="61" t="s">
        <v>374</v>
      </c>
      <c r="C465" s="61" t="s">
        <v>1403</v>
      </c>
      <c r="D465" s="61" t="s">
        <v>1404</v>
      </c>
      <c r="E465" s="61" t="s">
        <v>1405</v>
      </c>
      <c r="F465" s="60" t="str">
        <f aca="false">IF(OR(ISERROR(VLOOKUP($C465,'DMW | F&amp;L Fields'!$L:$M, 1, FALSE())),IFERROR(INDEX('DMW | F&amp;L Fields'!$C:$C,MATCH($C465,'DMW | F&amp;L Fields'!$L:$L, 0)), "Y") ="Y"),"No", "Yes")</f>
        <v>No</v>
      </c>
      <c r="G465" s="61" t="str">
        <f aca="false">IFERROR(VLOOKUP($C465,'DMW | F&amp;L Fields'!$L:$M, 2, FALSE()),"(not found)")</f>
        <v>(not found)</v>
      </c>
      <c r="H465" s="60" t="str">
        <f aca="false">IF(J465="Id", "Primary", IF(LEFT(J465, 9) ="reference", "Foreign", "n/a"))</f>
        <v>n/a</v>
      </c>
      <c r="I465" s="74" t="s">
        <v>110</v>
      </c>
      <c r="J465" s="61" t="s">
        <v>164</v>
      </c>
      <c r="K465" s="60" t="n">
        <v>0</v>
      </c>
      <c r="L465" s="60" t="n">
        <v>0</v>
      </c>
      <c r="M465" s="60" t="n">
        <v>0</v>
      </c>
      <c r="N465" s="60" t="str">
        <f aca="false">_xlfn.CONCAT(J465,"|",K465,"|",L465,"|",M465)</f>
        <v>boolean|0|0|0</v>
      </c>
      <c r="O465" s="0" t="str">
        <f aca="false">IFERROR(VLOOKUP('nCino | Field Mappings'!$A465,'nCino | Object Info'!$A:$H,5,FALSE()),"(not found)")</f>
        <v>rskcsp_ds_facility</v>
      </c>
      <c r="P465" s="0" t="str">
        <f aca="false">D465</f>
        <v>LLC_BI__Is_Original_Inactive_Loan__c</v>
      </c>
      <c r="Q465" s="51" t="n">
        <f aca="false">IFERROR(VLOOKUP($N465,'nCino | BigQuery Type Lookup'!$A:$F,2,FALSE()),"(not found)")</f>
        <v>1</v>
      </c>
    </row>
    <row r="466" customFormat="false" ht="14.25" hidden="false" customHeight="false" outlineLevel="0" collapsed="false">
      <c r="A466" s="61" t="s">
        <v>49</v>
      </c>
      <c r="B466" s="61" t="s">
        <v>374</v>
      </c>
      <c r="C466" s="61" t="s">
        <v>1406</v>
      </c>
      <c r="D466" s="61" t="s">
        <v>1407</v>
      </c>
      <c r="E466" s="61" t="s">
        <v>1408</v>
      </c>
      <c r="F466" s="60" t="str">
        <f aca="false">IF(OR(ISERROR(VLOOKUP($C466,'DMW | F&amp;L Fields'!$L:$M, 1, FALSE())),IFERROR(INDEX('DMW | F&amp;L Fields'!$C:$C,MATCH($C466,'DMW | F&amp;L Fields'!$L:$L, 0)), "Y") ="Y"),"No", "Yes")</f>
        <v>No</v>
      </c>
      <c r="G466" s="61" t="str">
        <f aca="false">IFERROR(VLOOKUP($C466,'DMW | F&amp;L Fields'!$L:$M, 2, FALSE()),"(not found)")</f>
        <v>(not found)</v>
      </c>
      <c r="H466" s="60" t="str">
        <f aca="false">IF(J466="Id", "Primary", IF(LEFT(J466, 9) ="reference", "Foreign", "n/a"))</f>
        <v>n/a</v>
      </c>
      <c r="I466" s="74" t="s">
        <v>97</v>
      </c>
      <c r="J466" s="61" t="s">
        <v>98</v>
      </c>
      <c r="K466" s="60" t="n">
        <v>0</v>
      </c>
      <c r="L466" s="60" t="n">
        <v>18</v>
      </c>
      <c r="M466" s="60" t="n">
        <v>0</v>
      </c>
      <c r="N466" s="60" t="str">
        <f aca="false">_xlfn.CONCAT(J466,"|",K466,"|",L466,"|",M466)</f>
        <v>double|0|18|0</v>
      </c>
      <c r="O466" s="0" t="str">
        <f aca="false">IFERROR(VLOOKUP('nCino | Field Mappings'!$A466,'nCino | Object Info'!$A:$H,5,FALSE()),"(not found)")</f>
        <v>rskcsp_ds_facility</v>
      </c>
      <c r="P466" s="0" t="str">
        <f aca="false">D466</f>
        <v>LLC_BI__Is_Paid_Off__c</v>
      </c>
      <c r="Q466" s="51" t="n">
        <f aca="false">IFERROR(VLOOKUP($N466,'nCino | BigQuery Type Lookup'!$A:$F,2,FALSE()),"(not found)")</f>
        <v>18</v>
      </c>
    </row>
    <row r="467" customFormat="false" ht="14.25" hidden="false" customHeight="false" outlineLevel="0" collapsed="false">
      <c r="A467" s="61" t="s">
        <v>49</v>
      </c>
      <c r="B467" s="61" t="s">
        <v>374</v>
      </c>
      <c r="C467" s="61" t="s">
        <v>1409</v>
      </c>
      <c r="D467" s="61" t="s">
        <v>1410</v>
      </c>
      <c r="E467" s="61" t="s">
        <v>1411</v>
      </c>
      <c r="F467" s="60" t="str">
        <f aca="false">IF(OR(ISERROR(VLOOKUP($C467,'DMW | F&amp;L Fields'!$L:$M, 1, FALSE())),IFERROR(INDEX('DMW | F&amp;L Fields'!$C:$C,MATCH($C467,'DMW | F&amp;L Fields'!$L:$L, 0)), "Y") ="Y"),"No", "Yes")</f>
        <v>No</v>
      </c>
      <c r="G467" s="61" t="str">
        <f aca="false">IFERROR(VLOOKUP($C467,'DMW | F&amp;L Fields'!$L:$M, 2, FALSE()),"(not found)")</f>
        <v>(not found)</v>
      </c>
      <c r="H467" s="60" t="str">
        <f aca="false">IF(J467="Id", "Primary", IF(LEFT(J467, 9) ="reference", "Foreign", "n/a"))</f>
        <v>n/a</v>
      </c>
      <c r="I467" s="74" t="s">
        <v>110</v>
      </c>
      <c r="J467" s="61" t="s">
        <v>164</v>
      </c>
      <c r="K467" s="60" t="n">
        <v>0</v>
      </c>
      <c r="L467" s="60" t="n">
        <v>0</v>
      </c>
      <c r="M467" s="60" t="n">
        <v>0</v>
      </c>
      <c r="N467" s="60" t="str">
        <f aca="false">_xlfn.CONCAT(J467,"|",K467,"|",L467,"|",M467)</f>
        <v>boolean|0|0|0</v>
      </c>
      <c r="O467" s="0" t="str">
        <f aca="false">IFERROR(VLOOKUP('nCino | Field Mappings'!$A467,'nCino | Object Info'!$A:$H,5,FALSE()),"(not found)")</f>
        <v>rskcsp_ds_facility</v>
      </c>
      <c r="P467" s="0" t="str">
        <f aca="false">D467</f>
        <v>LLC_BI__Is_Participation__c</v>
      </c>
      <c r="Q467" s="51" t="n">
        <f aca="false">IFERROR(VLOOKUP($N467,'nCino | BigQuery Type Lookup'!$A:$F,2,FALSE()),"(not found)")</f>
        <v>1</v>
      </c>
    </row>
    <row r="468" customFormat="false" ht="14.25" hidden="false" customHeight="false" outlineLevel="0" collapsed="false">
      <c r="A468" s="61" t="s">
        <v>49</v>
      </c>
      <c r="B468" s="61" t="s">
        <v>374</v>
      </c>
      <c r="C468" s="61" t="s">
        <v>1412</v>
      </c>
      <c r="D468" s="61" t="s">
        <v>1413</v>
      </c>
      <c r="E468" s="61" t="s">
        <v>1414</v>
      </c>
      <c r="F468" s="60" t="str">
        <f aca="false">IF(OR(ISERROR(VLOOKUP($C468,'DMW | F&amp;L Fields'!$L:$M, 1, FALSE())),IFERROR(INDEX('DMW | F&amp;L Fields'!$C:$C,MATCH($C468,'DMW | F&amp;L Fields'!$L:$L, 0)), "Y") ="Y"),"No", "Yes")</f>
        <v>No</v>
      </c>
      <c r="G468" s="61" t="str">
        <f aca="false">IFERROR(VLOOKUP($C468,'DMW | F&amp;L Fields'!$L:$M, 2, FALSE()),"(not found)")</f>
        <v>(not found)</v>
      </c>
      <c r="H468" s="60" t="str">
        <f aca="false">IF(J468="Id", "Primary", IF(LEFT(J468, 9) ="reference", "Foreign", "n/a"))</f>
        <v>n/a</v>
      </c>
      <c r="I468" s="74" t="s">
        <v>110</v>
      </c>
      <c r="J468" s="61" t="s">
        <v>164</v>
      </c>
      <c r="K468" s="60" t="n">
        <v>0</v>
      </c>
      <c r="L468" s="60" t="n">
        <v>0</v>
      </c>
      <c r="M468" s="60" t="n">
        <v>0</v>
      </c>
      <c r="N468" s="60" t="str">
        <f aca="false">_xlfn.CONCAT(J468,"|",K468,"|",L468,"|",M468)</f>
        <v>boolean|0|0|0</v>
      </c>
      <c r="O468" s="0" t="str">
        <f aca="false">IFERROR(VLOOKUP('nCino | Field Mappings'!$A468,'nCino | Object Info'!$A:$H,5,FALSE()),"(not found)")</f>
        <v>rskcsp_ds_facility</v>
      </c>
      <c r="P468" s="0" t="str">
        <f aca="false">D468</f>
        <v>LLC_BI__Is_Ready_To_Transmit__c</v>
      </c>
      <c r="Q468" s="51" t="n">
        <f aca="false">IFERROR(VLOOKUP($N468,'nCino | BigQuery Type Lookup'!$A:$F,2,FALSE()),"(not found)")</f>
        <v>1</v>
      </c>
    </row>
    <row r="469" customFormat="false" ht="14.25" hidden="false" customHeight="false" outlineLevel="0" collapsed="false">
      <c r="A469" s="61" t="s">
        <v>49</v>
      </c>
      <c r="B469" s="61" t="s">
        <v>374</v>
      </c>
      <c r="C469" s="61" t="s">
        <v>1415</v>
      </c>
      <c r="D469" s="61" t="s">
        <v>1416</v>
      </c>
      <c r="E469" s="61" t="s">
        <v>1417</v>
      </c>
      <c r="F469" s="60" t="str">
        <f aca="false">IF(OR(ISERROR(VLOOKUP($C469,'DMW | F&amp;L Fields'!$L:$M, 1, FALSE())),IFERROR(INDEX('DMW | F&amp;L Fields'!$C:$C,MATCH($C469,'DMW | F&amp;L Fields'!$L:$L, 0)), "Y") ="Y"),"No", "Yes")</f>
        <v>No</v>
      </c>
      <c r="G469" s="61" t="str">
        <f aca="false">IFERROR(VLOOKUP($C469,'DMW | F&amp;L Fields'!$L:$M, 2, FALSE()),"(not found)")</f>
        <v>(not found)</v>
      </c>
      <c r="H469" s="60" t="str">
        <f aca="false">IF(J469="Id", "Primary", IF(LEFT(J469, 9) ="reference", "Foreign", "n/a"))</f>
        <v>n/a</v>
      </c>
      <c r="I469" s="74" t="s">
        <v>110</v>
      </c>
      <c r="J469" s="61" t="s">
        <v>164</v>
      </c>
      <c r="K469" s="60" t="n">
        <v>0</v>
      </c>
      <c r="L469" s="60" t="n">
        <v>0</v>
      </c>
      <c r="M469" s="60" t="n">
        <v>0</v>
      </c>
      <c r="N469" s="60" t="str">
        <f aca="false">_xlfn.CONCAT(J469,"|",K469,"|",L469,"|",M469)</f>
        <v>boolean|0|0|0</v>
      </c>
      <c r="O469" s="0" t="str">
        <f aca="false">IFERROR(VLOOKUP('nCino | Field Mappings'!$A469,'nCino | Object Info'!$A:$H,5,FALSE()),"(not found)")</f>
        <v>rskcsp_ds_facility</v>
      </c>
      <c r="P469" s="0" t="str">
        <f aca="false">D469</f>
        <v>LLC_BI__Is_Regular_Future__c</v>
      </c>
      <c r="Q469" s="51" t="n">
        <f aca="false">IFERROR(VLOOKUP($N469,'nCino | BigQuery Type Lookup'!$A:$F,2,FALSE()),"(not found)")</f>
        <v>1</v>
      </c>
    </row>
    <row r="470" customFormat="false" ht="14.25" hidden="false" customHeight="false" outlineLevel="0" collapsed="false">
      <c r="A470" s="61" t="s">
        <v>49</v>
      </c>
      <c r="B470" s="61" t="s">
        <v>374</v>
      </c>
      <c r="C470" s="61" t="s">
        <v>1418</v>
      </c>
      <c r="D470" s="61" t="s">
        <v>1419</v>
      </c>
      <c r="E470" s="61" t="s">
        <v>1420</v>
      </c>
      <c r="F470" s="60" t="str">
        <f aca="false">IF(OR(ISERROR(VLOOKUP($C470,'DMW | F&amp;L Fields'!$L:$M, 1, FALSE())),IFERROR(INDEX('DMW | F&amp;L Fields'!$C:$C,MATCH($C470,'DMW | F&amp;L Fields'!$L:$L, 0)), "Y") ="Y"),"No", "Yes")</f>
        <v>No</v>
      </c>
      <c r="G470" s="61" t="str">
        <f aca="false">IFERROR(VLOOKUP($C470,'DMW | F&amp;L Fields'!$L:$M, 2, FALSE()),"(not found)")</f>
        <v>(not found)</v>
      </c>
      <c r="H470" s="60" t="str">
        <f aca="false">IF(J470="Id", "Primary", IF(LEFT(J470, 9) ="reference", "Foreign", "n/a"))</f>
        <v>n/a</v>
      </c>
      <c r="I470" s="74" t="s">
        <v>110</v>
      </c>
      <c r="J470" s="61" t="s">
        <v>164</v>
      </c>
      <c r="K470" s="60" t="n">
        <v>0</v>
      </c>
      <c r="L470" s="60" t="n">
        <v>0</v>
      </c>
      <c r="M470" s="60" t="n">
        <v>0</v>
      </c>
      <c r="N470" s="60" t="str">
        <f aca="false">_xlfn.CONCAT(J470,"|",K470,"|",L470,"|",M470)</f>
        <v>boolean|0|0|0</v>
      </c>
      <c r="O470" s="0" t="str">
        <f aca="false">IFERROR(VLOOKUP('nCino | Field Mappings'!$A470,'nCino | Object Info'!$A:$H,5,FALSE()),"(not found)")</f>
        <v>rskcsp_ds_facility</v>
      </c>
      <c r="P470" s="0" t="str">
        <f aca="false">D470</f>
        <v>LLC_BI__Is_Review_Ready__c</v>
      </c>
      <c r="Q470" s="51" t="n">
        <f aca="false">IFERROR(VLOOKUP($N470,'nCino | BigQuery Type Lookup'!$A:$F,2,FALSE()),"(not found)")</f>
        <v>1</v>
      </c>
    </row>
    <row r="471" customFormat="false" ht="14.25" hidden="false" customHeight="false" outlineLevel="0" collapsed="false">
      <c r="A471" s="61" t="s">
        <v>49</v>
      </c>
      <c r="B471" s="61" t="s">
        <v>374</v>
      </c>
      <c r="C471" s="61" t="s">
        <v>1421</v>
      </c>
      <c r="D471" s="61" t="s">
        <v>1422</v>
      </c>
      <c r="E471" s="61" t="s">
        <v>1423</v>
      </c>
      <c r="F471" s="60" t="str">
        <f aca="false">IF(OR(ISERROR(VLOOKUP($C471,'DMW | F&amp;L Fields'!$L:$M, 1, FALSE())),IFERROR(INDEX('DMW | F&amp;L Fields'!$C:$C,MATCH($C471,'DMW | F&amp;L Fields'!$L:$L, 0)), "Y") ="Y"),"No", "Yes")</f>
        <v>No</v>
      </c>
      <c r="G471" s="61" t="str">
        <f aca="false">IFERROR(VLOOKUP($C471,'DMW | F&amp;L Fields'!$L:$M, 2, FALSE()),"(not found)")</f>
        <v>(not found)</v>
      </c>
      <c r="H471" s="60" t="str">
        <f aca="false">IF(J471="Id", "Primary", IF(LEFT(J471, 9) ="reference", "Foreign", "n/a"))</f>
        <v>n/a</v>
      </c>
      <c r="I471" s="74" t="s">
        <v>110</v>
      </c>
      <c r="J471" s="61" t="s">
        <v>164</v>
      </c>
      <c r="K471" s="60" t="n">
        <v>0</v>
      </c>
      <c r="L471" s="60" t="n">
        <v>0</v>
      </c>
      <c r="M471" s="60" t="n">
        <v>0</v>
      </c>
      <c r="N471" s="60" t="str">
        <f aca="false">_xlfn.CONCAT(J471,"|",K471,"|",L471,"|",M471)</f>
        <v>boolean|0|0|0</v>
      </c>
      <c r="O471" s="0" t="str">
        <f aca="false">IFERROR(VLOOKUP('nCino | Field Mappings'!$A471,'nCino | Object Info'!$A:$H,5,FALSE()),"(not found)")</f>
        <v>rskcsp_ds_facility</v>
      </c>
      <c r="P471" s="0" t="str">
        <f aca="false">D471</f>
        <v>LLC_BI__Is_SBA__c</v>
      </c>
      <c r="Q471" s="51" t="n">
        <f aca="false">IFERROR(VLOOKUP($N471,'nCino | BigQuery Type Lookup'!$A:$F,2,FALSE()),"(not found)")</f>
        <v>1</v>
      </c>
    </row>
    <row r="472" customFormat="false" ht="14.25" hidden="false" customHeight="false" outlineLevel="0" collapsed="false">
      <c r="A472" s="61" t="s">
        <v>49</v>
      </c>
      <c r="B472" s="61" t="s">
        <v>374</v>
      </c>
      <c r="C472" s="61" t="s">
        <v>1424</v>
      </c>
      <c r="D472" s="61" t="s">
        <v>1425</v>
      </c>
      <c r="E472" s="61" t="s">
        <v>1426</v>
      </c>
      <c r="F472" s="60" t="str">
        <f aca="false">IF(OR(ISERROR(VLOOKUP($C472,'DMW | F&amp;L Fields'!$L:$M, 1, FALSE())),IFERROR(INDEX('DMW | F&amp;L Fields'!$C:$C,MATCH($C472,'DMW | F&amp;L Fields'!$L:$L, 0)), "Y") ="Y"),"No", "Yes")</f>
        <v>No</v>
      </c>
      <c r="G472" s="61" t="str">
        <f aca="false">IFERROR(VLOOKUP($C472,'DMW | F&amp;L Fields'!$L:$M, 2, FALSE()),"(not found)")</f>
        <v>(not found)</v>
      </c>
      <c r="H472" s="60" t="str">
        <f aca="false">IF(J472="Id", "Primary", IF(LEFT(J472, 9) ="reference", "Foreign", "n/a"))</f>
        <v>n/a</v>
      </c>
      <c r="I472" s="74" t="s">
        <v>110</v>
      </c>
      <c r="J472" s="61" t="s">
        <v>164</v>
      </c>
      <c r="K472" s="60" t="n">
        <v>0</v>
      </c>
      <c r="L472" s="60" t="n">
        <v>0</v>
      </c>
      <c r="M472" s="60" t="n">
        <v>0</v>
      </c>
      <c r="N472" s="60" t="str">
        <f aca="false">_xlfn.CONCAT(J472,"|",K472,"|",L472,"|",M472)</f>
        <v>boolean|0|0|0</v>
      </c>
      <c r="O472" s="0" t="str">
        <f aca="false">IFERROR(VLOOKUP('nCino | Field Mappings'!$A472,'nCino | Object Info'!$A:$H,5,FALSE()),"(not found)")</f>
        <v>rskcsp_ds_facility</v>
      </c>
      <c r="P472" s="0" t="str">
        <f aca="false">D472</f>
        <v>LLC_BI__Is_Secured__c</v>
      </c>
      <c r="Q472" s="51" t="n">
        <f aca="false">IFERROR(VLOOKUP($N472,'nCino | BigQuery Type Lookup'!$A:$F,2,FALSE()),"(not found)")</f>
        <v>1</v>
      </c>
    </row>
    <row r="473" customFormat="false" ht="14.25" hidden="false" customHeight="false" outlineLevel="0" collapsed="false">
      <c r="A473" s="61" t="s">
        <v>49</v>
      </c>
      <c r="B473" s="61" t="s">
        <v>374</v>
      </c>
      <c r="C473" s="61" t="s">
        <v>1427</v>
      </c>
      <c r="D473" s="61" t="s">
        <v>1428</v>
      </c>
      <c r="E473" s="61" t="s">
        <v>1429</v>
      </c>
      <c r="F473" s="60" t="str">
        <f aca="false">IF(OR(ISERROR(VLOOKUP($C473,'DMW | F&amp;L Fields'!$L:$M, 1, FALSE())),IFERROR(INDEX('DMW | F&amp;L Fields'!$C:$C,MATCH($C473,'DMW | F&amp;L Fields'!$L:$L, 0)), "Y") ="Y"),"No", "Yes")</f>
        <v>No</v>
      </c>
      <c r="G473" s="61" t="str">
        <f aca="false">IFERROR(VLOOKUP($C473,'DMW | F&amp;L Fields'!$L:$M, 2, FALSE()),"(not found)")</f>
        <v>(not found)</v>
      </c>
      <c r="H473" s="60" t="str">
        <f aca="false">IF(J473="Id", "Primary", IF(LEFT(J473, 9) ="reference", "Foreign", "n/a"))</f>
        <v>n/a</v>
      </c>
      <c r="I473" s="74" t="s">
        <v>110</v>
      </c>
      <c r="J473" s="61" t="s">
        <v>164</v>
      </c>
      <c r="K473" s="60" t="n">
        <v>0</v>
      </c>
      <c r="L473" s="60" t="n">
        <v>0</v>
      </c>
      <c r="M473" s="60" t="n">
        <v>0</v>
      </c>
      <c r="N473" s="60" t="str">
        <f aca="false">_xlfn.CONCAT(J473,"|",K473,"|",L473,"|",M473)</f>
        <v>boolean|0|0|0</v>
      </c>
      <c r="O473" s="0" t="str">
        <f aca="false">IFERROR(VLOOKUP('nCino | Field Mappings'!$A473,'nCino | Object Info'!$A:$H,5,FALSE()),"(not found)")</f>
        <v>rskcsp_ds_facility</v>
      </c>
      <c r="P473" s="0" t="str">
        <f aca="false">D473</f>
        <v>LLC_BI__Is_Sublimit__c</v>
      </c>
      <c r="Q473" s="51" t="n">
        <f aca="false">IFERROR(VLOOKUP($N473,'nCino | BigQuery Type Lookup'!$A:$F,2,FALSE()),"(not found)")</f>
        <v>1</v>
      </c>
    </row>
    <row r="474" customFormat="false" ht="14.25" hidden="false" customHeight="false" outlineLevel="0" collapsed="false">
      <c r="A474" s="61" t="s">
        <v>49</v>
      </c>
      <c r="B474" s="61" t="s">
        <v>374</v>
      </c>
      <c r="C474" s="61" t="s">
        <v>1430</v>
      </c>
      <c r="D474" s="61" t="s">
        <v>1431</v>
      </c>
      <c r="E474" s="61" t="s">
        <v>1432</v>
      </c>
      <c r="F474" s="60" t="str">
        <f aca="false">IF(OR(ISERROR(VLOOKUP($C474,'DMW | F&amp;L Fields'!$L:$M, 1, FALSE())),IFERROR(INDEX('DMW | F&amp;L Fields'!$C:$C,MATCH($C474,'DMW | F&amp;L Fields'!$L:$L, 0)), "Y") ="Y"),"No", "Yes")</f>
        <v>No</v>
      </c>
      <c r="G474" s="61" t="str">
        <f aca="false">IFERROR(VLOOKUP($C474,'DMW | F&amp;L Fields'!$L:$M, 2, FALSE()),"(not found)")</f>
        <v>(not found)</v>
      </c>
      <c r="H474" s="60" t="str">
        <f aca="false">IF(J474="Id", "Primary", IF(LEFT(J474, 9) ="reference", "Foreign", "n/a"))</f>
        <v>n/a</v>
      </c>
      <c r="I474" s="74" t="s">
        <v>110</v>
      </c>
      <c r="J474" s="61" t="s">
        <v>164</v>
      </c>
      <c r="K474" s="60" t="n">
        <v>0</v>
      </c>
      <c r="L474" s="60" t="n">
        <v>0</v>
      </c>
      <c r="M474" s="60" t="n">
        <v>0</v>
      </c>
      <c r="N474" s="60" t="str">
        <f aca="false">_xlfn.CONCAT(J474,"|",K474,"|",L474,"|",M474)</f>
        <v>boolean|0|0|0</v>
      </c>
      <c r="O474" s="0" t="str">
        <f aca="false">IFERROR(VLOOKUP('nCino | Field Mappings'!$A474,'nCino | Object Info'!$A:$H,5,FALSE()),"(not found)")</f>
        <v>rskcsp_ds_facility</v>
      </c>
      <c r="P474" s="0" t="str">
        <f aca="false">D474</f>
        <v>LLC_BI__Is_Syndication__c</v>
      </c>
      <c r="Q474" s="51" t="n">
        <f aca="false">IFERROR(VLOOKUP($N474,'nCino | BigQuery Type Lookup'!$A:$F,2,FALSE()),"(not found)")</f>
        <v>1</v>
      </c>
    </row>
    <row r="475" customFormat="false" ht="14.25" hidden="false" customHeight="false" outlineLevel="0" collapsed="false">
      <c r="A475" s="61" t="s">
        <v>49</v>
      </c>
      <c r="B475" s="61" t="s">
        <v>374</v>
      </c>
      <c r="C475" s="61" t="s">
        <v>1433</v>
      </c>
      <c r="D475" s="61" t="s">
        <v>1434</v>
      </c>
      <c r="E475" s="61" t="s">
        <v>1435</v>
      </c>
      <c r="F475" s="60" t="str">
        <f aca="false">IF(OR(ISERROR(VLOOKUP($C475,'DMW | F&amp;L Fields'!$L:$M, 1, FALSE())),IFERROR(INDEX('DMW | F&amp;L Fields'!$C:$C,MATCH($C475,'DMW | F&amp;L Fields'!$L:$L, 0)), "Y") ="Y"),"No", "Yes")</f>
        <v>No</v>
      </c>
      <c r="G475" s="61" t="str">
        <f aca="false">IFERROR(VLOOKUP($C475,'DMW | F&amp;L Fields'!$L:$M, 2, FALSE()),"(not found)")</f>
        <v>(not found)</v>
      </c>
      <c r="H475" s="60" t="str">
        <f aca="false">IF(J475="Id", "Primary", IF(LEFT(J475, 9) ="reference", "Foreign", "n/a"))</f>
        <v>n/a</v>
      </c>
      <c r="I475" s="74" t="s">
        <v>110</v>
      </c>
      <c r="J475" s="61" t="s">
        <v>164</v>
      </c>
      <c r="K475" s="60" t="n">
        <v>0</v>
      </c>
      <c r="L475" s="60" t="n">
        <v>0</v>
      </c>
      <c r="M475" s="60" t="n">
        <v>0</v>
      </c>
      <c r="N475" s="60" t="str">
        <f aca="false">_xlfn.CONCAT(J475,"|",K475,"|",L475,"|",M475)</f>
        <v>boolean|0|0|0</v>
      </c>
      <c r="O475" s="0" t="str">
        <f aca="false">IFERROR(VLOOKUP('nCino | Field Mappings'!$A475,'nCino | Object Info'!$A:$H,5,FALSE()),"(not found)")</f>
        <v>rskcsp_ds_facility</v>
      </c>
      <c r="P475" s="0" t="str">
        <f aca="false">D475</f>
        <v>LLC_BI__Is_Term_Loan_Current__c</v>
      </c>
      <c r="Q475" s="51" t="n">
        <f aca="false">IFERROR(VLOOKUP($N475,'nCino | BigQuery Type Lookup'!$A:$F,2,FALSE()),"(not found)")</f>
        <v>1</v>
      </c>
    </row>
    <row r="476" customFormat="false" ht="14.25" hidden="false" customHeight="false" outlineLevel="0" collapsed="false">
      <c r="A476" s="61" t="s">
        <v>49</v>
      </c>
      <c r="B476" s="61" t="s">
        <v>374</v>
      </c>
      <c r="C476" s="61" t="s">
        <v>1436</v>
      </c>
      <c r="D476" s="61" t="s">
        <v>1437</v>
      </c>
      <c r="E476" s="61" t="s">
        <v>1438</v>
      </c>
      <c r="F476" s="60" t="str">
        <f aca="false">IF(OR(ISERROR(VLOOKUP($C476,'DMW | F&amp;L Fields'!$L:$M, 1, FALSE())),IFERROR(INDEX('DMW | F&amp;L Fields'!$C:$C,MATCH($C476,'DMW | F&amp;L Fields'!$L:$L, 0)), "Y") ="Y"),"No", "Yes")</f>
        <v>No</v>
      </c>
      <c r="G476" s="61" t="str">
        <f aca="false">IFERROR(VLOOKUP($C476,'DMW | F&amp;L Fields'!$L:$M, 2, FALSE()),"(not found)")</f>
        <v>(not found)</v>
      </c>
      <c r="H476" s="60" t="str">
        <f aca="false">IF(J476="Id", "Primary", IF(LEFT(J476, 9) ="reference", "Foreign", "n/a"))</f>
        <v>n/a</v>
      </c>
      <c r="I476" s="74" t="s">
        <v>110</v>
      </c>
      <c r="J476" s="61" t="s">
        <v>164</v>
      </c>
      <c r="K476" s="60" t="n">
        <v>0</v>
      </c>
      <c r="L476" s="60" t="n">
        <v>0</v>
      </c>
      <c r="M476" s="60" t="n">
        <v>0</v>
      </c>
      <c r="N476" s="60" t="str">
        <f aca="false">_xlfn.CONCAT(J476,"|",K476,"|",L476,"|",M476)</f>
        <v>boolean|0|0|0</v>
      </c>
      <c r="O476" s="0" t="str">
        <f aca="false">IFERROR(VLOOKUP('nCino | Field Mappings'!$A476,'nCino | Object Info'!$A:$H,5,FALSE()),"(not found)")</f>
        <v>rskcsp_ds_facility</v>
      </c>
      <c r="P476" s="0" t="str">
        <f aca="false">D476</f>
        <v>LLC_BI__isClosed__c</v>
      </c>
      <c r="Q476" s="51" t="n">
        <f aca="false">IFERROR(VLOOKUP($N476,'nCino | BigQuery Type Lookup'!$A:$F,2,FALSE()),"(not found)")</f>
        <v>1</v>
      </c>
    </row>
    <row r="477" customFormat="false" ht="14.25" hidden="false" customHeight="false" outlineLevel="0" collapsed="false">
      <c r="A477" s="61" t="s">
        <v>49</v>
      </c>
      <c r="B477" s="61" t="s">
        <v>374</v>
      </c>
      <c r="C477" s="61" t="s">
        <v>1439</v>
      </c>
      <c r="D477" s="61" t="s">
        <v>1440</v>
      </c>
      <c r="E477" s="61" t="s">
        <v>1441</v>
      </c>
      <c r="F477" s="60" t="str">
        <f aca="false">IF(OR(ISERROR(VLOOKUP($C477,'DMW | F&amp;L Fields'!$L:$M, 1, FALSE())),IFERROR(INDEX('DMW | F&amp;L Fields'!$C:$C,MATCH($C477,'DMW | F&amp;L Fields'!$L:$L, 0)), "Y") ="Y"),"No", "Yes")</f>
        <v>No</v>
      </c>
      <c r="G477" s="61" t="str">
        <f aca="false">IFERROR(VLOOKUP($C477,'DMW | F&amp;L Fields'!$L:$M, 2, FALSE()),"(not found)")</f>
        <v>(not found)</v>
      </c>
      <c r="H477" s="60" t="str">
        <f aca="false">IF(J477="Id", "Primary", IF(LEFT(J477, 9) ="reference", "Foreign", "n/a"))</f>
        <v>n/a</v>
      </c>
      <c r="I477" s="74" t="s">
        <v>97</v>
      </c>
      <c r="J477" s="61" t="s">
        <v>98</v>
      </c>
      <c r="K477" s="60" t="n">
        <v>0</v>
      </c>
      <c r="L477" s="60" t="n">
        <v>18</v>
      </c>
      <c r="M477" s="60" t="n">
        <v>0</v>
      </c>
      <c r="N477" s="60" t="str">
        <f aca="false">_xlfn.CONCAT(J477,"|",K477,"|",L477,"|",M477)</f>
        <v>double|0|18|0</v>
      </c>
      <c r="O477" s="0" t="str">
        <f aca="false">IFERROR(VLOOKUP('nCino | Field Mappings'!$A477,'nCino | Object Info'!$A:$H,5,FALSE()),"(not found)")</f>
        <v>rskcsp_ds_facility</v>
      </c>
      <c r="P477" s="0" t="str">
        <f aca="false">D477</f>
        <v>LLC_BI__isConvert__c</v>
      </c>
      <c r="Q477" s="51" t="n">
        <f aca="false">IFERROR(VLOOKUP($N477,'nCino | BigQuery Type Lookup'!$A:$F,2,FALSE()),"(not found)")</f>
        <v>18</v>
      </c>
    </row>
    <row r="478" customFormat="false" ht="14.25" hidden="false" customHeight="false" outlineLevel="0" collapsed="false">
      <c r="A478" s="61" t="s">
        <v>49</v>
      </c>
      <c r="B478" s="61" t="s">
        <v>374</v>
      </c>
      <c r="C478" s="61" t="s">
        <v>1442</v>
      </c>
      <c r="D478" s="61" t="s">
        <v>1443</v>
      </c>
      <c r="E478" s="61" t="s">
        <v>1444</v>
      </c>
      <c r="F478" s="60" t="str">
        <f aca="false">IF(OR(ISERROR(VLOOKUP($C478,'DMW | F&amp;L Fields'!$L:$M, 1, FALSE())),IFERROR(INDEX('DMW | F&amp;L Fields'!$C:$C,MATCH($C478,'DMW | F&amp;L Fields'!$L:$L, 0)), "Y") ="Y"),"No", "Yes")</f>
        <v>Yes</v>
      </c>
      <c r="G478" s="61" t="str">
        <f aca="false">IFERROR(VLOOKUP($C478,'DMW | F&amp;L Fields'!$L:$M, 2, FALSE()),"(not found)")</f>
        <v>This field is automatically selected via trigger. When enabled, it indicates that the loan was created from the renewal functionality. When disabled, the loan was not created as a renewal. By default, it is disabled.</v>
      </c>
      <c r="H478" s="60" t="str">
        <f aca="false">IF(J478="Id", "Primary", IF(LEFT(J478, 9) ="reference", "Foreign", "n/a"))</f>
        <v>n/a</v>
      </c>
      <c r="I478" s="74" t="s">
        <v>110</v>
      </c>
      <c r="J478" s="61" t="s">
        <v>164</v>
      </c>
      <c r="K478" s="60" t="n">
        <v>0</v>
      </c>
      <c r="L478" s="60" t="n">
        <v>0</v>
      </c>
      <c r="M478" s="60" t="n">
        <v>0</v>
      </c>
      <c r="N478" s="60" t="str">
        <f aca="false">_xlfn.CONCAT(J478,"|",K478,"|",L478,"|",M478)</f>
        <v>boolean|0|0|0</v>
      </c>
      <c r="O478" s="0" t="str">
        <f aca="false">IFERROR(VLOOKUP('nCino | Field Mappings'!$A478,'nCino | Object Info'!$A:$H,5,FALSE()),"(not found)")</f>
        <v>rskcsp_ds_facility</v>
      </c>
      <c r="P478" s="0" t="str">
        <f aca="false">D478</f>
        <v>LLC_BI__isRenewal__c</v>
      </c>
      <c r="Q478" s="51" t="n">
        <f aca="false">IFERROR(VLOOKUP($N478,'nCino | BigQuery Type Lookup'!$A:$F,2,FALSE()),"(not found)")</f>
        <v>1</v>
      </c>
      <c r="R478" s="0" t="str">
        <f aca="false">IFERROR(VLOOKUP('nCino | Field Mappings'!$A478,'nCino | Object Info'!$A:$H,6,FALSE()),"(not found)")</f>
        <v>rskcsp_ds_facility_staging</v>
      </c>
      <c r="S478" s="0" t="str">
        <f aca="false">D478</f>
        <v>LLC_BI__isRenewal__c</v>
      </c>
      <c r="T478" s="51" t="str">
        <f aca="false">H478</f>
        <v>n/a</v>
      </c>
      <c r="U478" s="51" t="str">
        <f aca="false">IF($T478="Primary", "yes", "no")</f>
        <v>no</v>
      </c>
      <c r="V478" s="60" t="str">
        <f aca="false">IFERROR(VLOOKUP($N478,'nCino | BigQuery Type Lookup'!$A:$F,3,FALSE()),"(not found)")</f>
        <v>BOOL</v>
      </c>
      <c r="W478" s="51" t="str">
        <f aca="false">IFERROR(VLOOKUP($N478,'nCino | BigQuery Type Lookup'!$A:$F,4,FALSE()),"(not found)")</f>
        <v>n/a</v>
      </c>
      <c r="X478" s="51" t="str">
        <f aca="false">IFERROR(VLOOKUP($N478,'nCino | BigQuery Type Lookup'!$A:$F,5,FALSE()),"(not found)")</f>
        <v>n/a</v>
      </c>
      <c r="Y478" s="51" t="str">
        <f aca="false">IFERROR(VLOOKUP($N478,'nCino | BigQuery Type Lookup'!$A:$F,6,FALSE()),"(not found)")</f>
        <v>n/a</v>
      </c>
      <c r="Z478" s="0" t="str">
        <f aca="false">IFERROR(VLOOKUP('nCino | Field Mappings'!$A478,'nCino | Object Info'!$A:$H,7,FALSE()),"(not found)")</f>
        <v>rskcsp_ds_facility_curated</v>
      </c>
      <c r="AA478" s="0" t="str">
        <f aca="false">D478</f>
        <v>LLC_BI__isRenewal__c</v>
      </c>
      <c r="AB478" s="51" t="str">
        <f aca="false">H478</f>
        <v>n/a</v>
      </c>
      <c r="AC478" s="51" t="str">
        <f aca="false">I478</f>
        <v>no</v>
      </c>
      <c r="AD478" s="60" t="str">
        <f aca="false">V478</f>
        <v>BOOL</v>
      </c>
      <c r="AE478" s="51" t="str">
        <f aca="false">W478</f>
        <v>n/a</v>
      </c>
      <c r="AF478" s="51" t="str">
        <f aca="false">X478</f>
        <v>n/a</v>
      </c>
      <c r="AG478" s="51" t="str">
        <f aca="false">Y478</f>
        <v>n/a</v>
      </c>
      <c r="AH478" s="0" t="str">
        <f aca="false">IFERROR(VLOOKUP('nCino | Field Mappings'!$A478,'nCino | Object Info'!$A:$H,8,FALSE()),"(not found)")</f>
        <v>facility</v>
      </c>
      <c r="AI478" s="0" t="str">
        <f aca="false">IF(D478="","",IF(D478="CCS_Step_Frequency__c",SUBSTITUTE(LOWER(D478),"__c",""),_xlfn.IFNA(SUBSTITUTE(SUBSTITUTE(SUBSTITUTE(SUBSTITUTE(D478,"LLC_BI__",""),"CCS_",""),"__c",""),"cm_",""),D478)))</f>
        <v>isRenewal</v>
      </c>
      <c r="AJ478" s="51" t="str">
        <f aca="false">H478</f>
        <v>n/a</v>
      </c>
      <c r="AK478" s="51" t="str">
        <f aca="false">AC478</f>
        <v>no</v>
      </c>
      <c r="AL478" s="60" t="str">
        <f aca="false">V478</f>
        <v>BOOL</v>
      </c>
      <c r="AM478" s="51" t="str">
        <f aca="false">W478</f>
        <v>n/a</v>
      </c>
      <c r="AN478" s="51" t="str">
        <f aca="false">X478</f>
        <v>n/a</v>
      </c>
      <c r="AO478" s="51" t="str">
        <f aca="false">Y478</f>
        <v>n/a</v>
      </c>
      <c r="AP478" s="51" t="str">
        <f aca="false">IF(AL478="ARRAY", "CHECK MAX ELEMENTS", "n/a")</f>
        <v>n/a</v>
      </c>
    </row>
    <row r="479" customFormat="false" ht="14.25" hidden="false" customHeight="false" outlineLevel="0" collapsed="false">
      <c r="A479" s="61" t="s">
        <v>49</v>
      </c>
      <c r="B479" s="61" t="s">
        <v>374</v>
      </c>
      <c r="C479" s="61" t="s">
        <v>1445</v>
      </c>
      <c r="D479" s="61" t="s">
        <v>1446</v>
      </c>
      <c r="E479" s="61" t="s">
        <v>1447</v>
      </c>
      <c r="F479" s="60" t="str">
        <f aca="false">IF(OR(ISERROR(VLOOKUP($C479,'DMW | F&amp;L Fields'!$L:$M, 1, FALSE())),IFERROR(INDEX('DMW | F&amp;L Fields'!$C:$C,MATCH($C479,'DMW | F&amp;L Fields'!$L:$L, 0)), "Y") ="Y"),"No", "Yes")</f>
        <v>No</v>
      </c>
      <c r="G479" s="61" t="str">
        <f aca="false">IFERROR(VLOOKUP($C479,'DMW | F&amp;L Fields'!$L:$M, 2, FALSE()),"(not found)")</f>
        <v>(not found)</v>
      </c>
      <c r="H479" s="60" t="str">
        <f aca="false">IF(J479="Id", "Primary", IF(LEFT(J479, 9) ="reference", "Foreign", "n/a"))</f>
        <v>n/a</v>
      </c>
      <c r="I479" s="74" t="s">
        <v>97</v>
      </c>
      <c r="J479" s="61" t="s">
        <v>102</v>
      </c>
      <c r="K479" s="60" t="n">
        <v>0</v>
      </c>
      <c r="L479" s="60" t="n">
        <v>0</v>
      </c>
      <c r="M479" s="60" t="n">
        <v>0</v>
      </c>
      <c r="N479" s="60" t="str">
        <f aca="false">_xlfn.CONCAT(J479,"|",K479,"|",L479,"|",M479)</f>
        <v>date|0|0|0</v>
      </c>
      <c r="O479" s="0" t="str">
        <f aca="false">IFERROR(VLOOKUP('nCino | Field Mappings'!$A479,'nCino | Object Info'!$A:$H,5,FALSE()),"(not found)")</f>
        <v>rskcsp_ds_facility</v>
      </c>
      <c r="P479" s="0" t="str">
        <f aca="false">D479</f>
        <v>LLC_BI__Last_Pay_Date__c</v>
      </c>
      <c r="Q479" s="51" t="n">
        <f aca="false">IFERROR(VLOOKUP($N479,'nCino | BigQuery Type Lookup'!$A:$F,2,FALSE()),"(not found)")</f>
        <v>8</v>
      </c>
    </row>
    <row r="480" customFormat="false" ht="14.25" hidden="false" customHeight="false" outlineLevel="0" collapsed="false">
      <c r="A480" s="61" t="s">
        <v>49</v>
      </c>
      <c r="B480" s="61" t="s">
        <v>374</v>
      </c>
      <c r="C480" s="61" t="s">
        <v>1448</v>
      </c>
      <c r="D480" s="61" t="s">
        <v>1449</v>
      </c>
      <c r="E480" s="61" t="s">
        <v>1450</v>
      </c>
      <c r="F480" s="60" t="str">
        <f aca="false">IF(OR(ISERROR(VLOOKUP($C480,'DMW | F&amp;L Fields'!$L:$M, 1, FALSE())),IFERROR(INDEX('DMW | F&amp;L Fields'!$C:$C,MATCH($C480,'DMW | F&amp;L Fields'!$L:$L, 0)), "Y") ="Y"),"No", "Yes")</f>
        <v>No</v>
      </c>
      <c r="G480" s="61" t="str">
        <f aca="false">IFERROR(VLOOKUP($C480,'DMW | F&amp;L Fields'!$L:$M, 2, FALSE()),"(not found)")</f>
        <v>(not found)</v>
      </c>
      <c r="H480" s="60" t="str">
        <f aca="false">IF(J480="Id", "Primary", IF(LEFT(J480, 9) ="reference", "Foreign", "n/a"))</f>
        <v>n/a</v>
      </c>
      <c r="I480" s="74" t="s">
        <v>97</v>
      </c>
      <c r="J480" s="61" t="s">
        <v>335</v>
      </c>
      <c r="K480" s="60" t="n">
        <v>255</v>
      </c>
      <c r="L480" s="60" t="n">
        <v>0</v>
      </c>
      <c r="M480" s="60" t="n">
        <v>0</v>
      </c>
      <c r="N480" s="60" t="str">
        <f aca="false">_xlfn.CONCAT(J480,"|",K480,"|",L480,"|",M480)</f>
        <v>textarea|255|0|0</v>
      </c>
      <c r="O480" s="0" t="str">
        <f aca="false">IFERROR(VLOOKUP('nCino | Field Mappings'!$A480,'nCino | Object Info'!$A:$H,5,FALSE()),"(not found)")</f>
        <v>rskcsp_ds_facility</v>
      </c>
      <c r="P480" s="0" t="str">
        <f aca="false">D480</f>
        <v>LLC_BI__Lead_Detail__c</v>
      </c>
      <c r="Q480" s="51" t="n">
        <f aca="false">IFERROR(VLOOKUP($N480,'nCino | BigQuery Type Lookup'!$A:$F,2,FALSE()),"(not found)")</f>
        <v>255</v>
      </c>
    </row>
    <row r="481" customFormat="false" ht="14.25" hidden="false" customHeight="false" outlineLevel="0" collapsed="false">
      <c r="A481" s="61" t="s">
        <v>49</v>
      </c>
      <c r="B481" s="61" t="s">
        <v>374</v>
      </c>
      <c r="C481" s="61" t="s">
        <v>1451</v>
      </c>
      <c r="D481" s="61" t="s">
        <v>1452</v>
      </c>
      <c r="E481" s="61" t="s">
        <v>1453</v>
      </c>
      <c r="F481" s="60" t="str">
        <f aca="false">IF(OR(ISERROR(VLOOKUP($C481,'DMW | F&amp;L Fields'!$L:$M, 1, FALSE())),IFERROR(INDEX('DMW | F&amp;L Fields'!$C:$C,MATCH($C481,'DMW | F&amp;L Fields'!$L:$L, 0)), "Y") ="Y"),"No", "Yes")</f>
        <v>No</v>
      </c>
      <c r="G481" s="61" t="str">
        <f aca="false">IFERROR(VLOOKUP($C481,'DMW | F&amp;L Fields'!$L:$M, 2, FALSE()),"(not found)")</f>
        <v>(not found)</v>
      </c>
      <c r="H481" s="60" t="str">
        <f aca="false">IF(J481="Id", "Primary", IF(LEFT(J481, 9) ="reference", "Foreign", "n/a"))</f>
        <v>n/a</v>
      </c>
      <c r="I481" s="74" t="s">
        <v>97</v>
      </c>
      <c r="J481" s="61" t="s">
        <v>119</v>
      </c>
      <c r="K481" s="60" t="n">
        <v>255</v>
      </c>
      <c r="L481" s="60" t="n">
        <v>0</v>
      </c>
      <c r="M481" s="60" t="n">
        <v>0</v>
      </c>
      <c r="N481" s="60" t="str">
        <f aca="false">_xlfn.CONCAT(J481,"|",K481,"|",L481,"|",M481)</f>
        <v>picklist|255|0|0</v>
      </c>
      <c r="O481" s="0" t="str">
        <f aca="false">IFERROR(VLOOKUP('nCino | Field Mappings'!$A481,'nCino | Object Info'!$A:$H,5,FALSE()),"(not found)")</f>
        <v>rskcsp_ds_facility</v>
      </c>
      <c r="P481" s="0" t="str">
        <f aca="false">D481</f>
        <v>LLC_BI__Lead_Specifics__c</v>
      </c>
      <c r="Q481" s="51" t="n">
        <f aca="false">IFERROR(VLOOKUP($N481,'nCino | BigQuery Type Lookup'!$A:$F,2,FALSE()),"(not found)")</f>
        <v>255</v>
      </c>
    </row>
    <row r="482" customFormat="false" ht="14.25" hidden="false" customHeight="false" outlineLevel="0" collapsed="false">
      <c r="A482" s="61" t="s">
        <v>49</v>
      </c>
      <c r="B482" s="61" t="s">
        <v>374</v>
      </c>
      <c r="C482" s="61" t="s">
        <v>1454</v>
      </c>
      <c r="D482" s="61" t="s">
        <v>1455</v>
      </c>
      <c r="E482" s="61" t="s">
        <v>1456</v>
      </c>
      <c r="F482" s="60" t="str">
        <f aca="false">IF(OR(ISERROR(VLOOKUP($C482,'DMW | F&amp;L Fields'!$L:$M, 1, FALSE())),IFERROR(INDEX('DMW | F&amp;L Fields'!$C:$C,MATCH($C482,'DMW | F&amp;L Fields'!$L:$L, 0)), "Y") ="Y"),"No", "Yes")</f>
        <v>No</v>
      </c>
      <c r="G482" s="61" t="str">
        <f aca="false">IFERROR(VLOOKUP($C482,'DMW | F&amp;L Fields'!$L:$M, 2, FALSE()),"(not found)")</f>
        <v>(not found)</v>
      </c>
      <c r="H482" s="60" t="str">
        <f aca="false">IF(J482="Id", "Primary", IF(LEFT(J482, 9) ="reference", "Foreign", "n/a"))</f>
        <v>n/a</v>
      </c>
      <c r="I482" s="74" t="s">
        <v>97</v>
      </c>
      <c r="J482" s="61" t="s">
        <v>119</v>
      </c>
      <c r="K482" s="60" t="n">
        <v>255</v>
      </c>
      <c r="L482" s="60" t="n">
        <v>0</v>
      </c>
      <c r="M482" s="60" t="n">
        <v>0</v>
      </c>
      <c r="N482" s="60" t="str">
        <f aca="false">_xlfn.CONCAT(J482,"|",K482,"|",L482,"|",M482)</f>
        <v>picklist|255|0|0</v>
      </c>
      <c r="O482" s="0" t="str">
        <f aca="false">IFERROR(VLOOKUP('nCino | Field Mappings'!$A482,'nCino | Object Info'!$A:$H,5,FALSE()),"(not found)")</f>
        <v>rskcsp_ds_facility</v>
      </c>
      <c r="P482" s="0" t="str">
        <f aca="false">D482</f>
        <v>LLC_BI__LeadSource__c</v>
      </c>
      <c r="Q482" s="51" t="n">
        <f aca="false">IFERROR(VLOOKUP($N482,'nCino | BigQuery Type Lookup'!$A:$F,2,FALSE()),"(not found)")</f>
        <v>255</v>
      </c>
    </row>
    <row r="483" customFormat="false" ht="14.25" hidden="false" customHeight="false" outlineLevel="0" collapsed="false">
      <c r="A483" s="61" t="s">
        <v>49</v>
      </c>
      <c r="B483" s="61" t="s">
        <v>374</v>
      </c>
      <c r="C483" s="61" t="s">
        <v>1457</v>
      </c>
      <c r="D483" s="61" t="s">
        <v>1458</v>
      </c>
      <c r="E483" s="61" t="s">
        <v>956</v>
      </c>
      <c r="F483" s="60" t="str">
        <f aca="false">IF(OR(ISERROR(VLOOKUP($C483,'DMW | F&amp;L Fields'!$L:$M, 1, FALSE())),IFERROR(INDEX('DMW | F&amp;L Fields'!$C:$C,MATCH($C483,'DMW | F&amp;L Fields'!$L:$L, 0)), "Y") ="Y"),"No", "Yes")</f>
        <v>No</v>
      </c>
      <c r="G483" s="61" t="str">
        <f aca="false">IFERROR(VLOOKUP($C483,'DMW | F&amp;L Fields'!$L:$M, 2, FALSE()),"(not found)")</f>
        <v>(not found)</v>
      </c>
      <c r="H483" s="60" t="str">
        <f aca="false">IF(J483="Id", "Primary", IF(LEFT(J483, 9) ="reference", "Foreign", "n/a"))</f>
        <v>n/a</v>
      </c>
      <c r="I483" s="74" t="s">
        <v>97</v>
      </c>
      <c r="J483" s="61" t="s">
        <v>119</v>
      </c>
      <c r="K483" s="60" t="n">
        <v>255</v>
      </c>
      <c r="L483" s="60" t="n">
        <v>0</v>
      </c>
      <c r="M483" s="60" t="n">
        <v>0</v>
      </c>
      <c r="N483" s="60" t="str">
        <f aca="false">_xlfn.CONCAT(J483,"|",K483,"|",L483,"|",M483)</f>
        <v>picklist|255|0|0</v>
      </c>
      <c r="O483" s="0" t="str">
        <f aca="false">IFERROR(VLOOKUP('nCino | Field Mappings'!$A483,'nCino | Object Info'!$A:$H,5,FALSE()),"(not found)")</f>
        <v>rskcsp_ds_facility</v>
      </c>
      <c r="P483" s="0" t="str">
        <f aca="false">D483</f>
        <v>LLC_BI__Legal_Firm__c</v>
      </c>
      <c r="Q483" s="51" t="n">
        <f aca="false">IFERROR(VLOOKUP($N483,'nCino | BigQuery Type Lookup'!$A:$F,2,FALSE()),"(not found)")</f>
        <v>255</v>
      </c>
    </row>
    <row r="484" customFormat="false" ht="14.25" hidden="false" customHeight="false" outlineLevel="0" collapsed="false">
      <c r="A484" s="61" t="s">
        <v>49</v>
      </c>
      <c r="B484" s="61" t="s">
        <v>374</v>
      </c>
      <c r="C484" s="61" t="s">
        <v>1459</v>
      </c>
      <c r="D484" s="61" t="s">
        <v>1460</v>
      </c>
      <c r="E484" s="61" t="s">
        <v>1461</v>
      </c>
      <c r="F484" s="60" t="str">
        <f aca="false">IF(OR(ISERROR(VLOOKUP($C484,'DMW | F&amp;L Fields'!$L:$M, 1, FALSE())),IFERROR(INDEX('DMW | F&amp;L Fields'!$C:$C,MATCH($C484,'DMW | F&amp;L Fields'!$L:$L, 0)), "Y") ="Y"),"No", "Yes")</f>
        <v>No</v>
      </c>
      <c r="G484" s="61" t="str">
        <f aca="false">IFERROR(VLOOKUP($C484,'DMW | F&amp;L Fields'!$L:$M, 2, FALSE()),"(not found)")</f>
        <v>(not found)</v>
      </c>
      <c r="H484" s="60" t="str">
        <f aca="false">IF(J484="Id", "Primary", IF(LEFT(J484, 9) ="reference", "Foreign", "n/a"))</f>
        <v>n/a</v>
      </c>
      <c r="I484" s="74" t="s">
        <v>97</v>
      </c>
      <c r="J484" s="61" t="s">
        <v>119</v>
      </c>
      <c r="K484" s="60" t="n">
        <v>255</v>
      </c>
      <c r="L484" s="60" t="n">
        <v>0</v>
      </c>
      <c r="M484" s="60" t="n">
        <v>0</v>
      </c>
      <c r="N484" s="60" t="str">
        <f aca="false">_xlfn.CONCAT(J484,"|",K484,"|",L484,"|",M484)</f>
        <v>picklist|255|0|0</v>
      </c>
      <c r="O484" s="0" t="str">
        <f aca="false">IFERROR(VLOOKUP('nCino | Field Mappings'!$A484,'nCino | Object Info'!$A:$H,5,FALSE()),"(not found)")</f>
        <v>rskcsp_ds_facility</v>
      </c>
      <c r="P484" s="0" t="str">
        <f aca="false">D484</f>
        <v>LLC_BI__Loan_Class__c</v>
      </c>
      <c r="Q484" s="51" t="n">
        <f aca="false">IFERROR(VLOOKUP($N484,'nCino | BigQuery Type Lookup'!$A:$F,2,FALSE()),"(not found)")</f>
        <v>255</v>
      </c>
    </row>
    <row r="485" customFormat="false" ht="14.25" hidden="false" customHeight="false" outlineLevel="0" collapsed="false">
      <c r="A485" s="61" t="s">
        <v>49</v>
      </c>
      <c r="B485" s="61" t="s">
        <v>374</v>
      </c>
      <c r="C485" s="61" t="s">
        <v>1462</v>
      </c>
      <c r="D485" s="61" t="s">
        <v>1463</v>
      </c>
      <c r="E485" s="61" t="s">
        <v>1464</v>
      </c>
      <c r="F485" s="60" t="str">
        <f aca="false">IF(OR(ISERROR(VLOOKUP($C485,'DMW | F&amp;L Fields'!$L:$M, 1, FALSE())),IFERROR(INDEX('DMW | F&amp;L Fields'!$C:$C,MATCH($C485,'DMW | F&amp;L Fields'!$L:$L, 0)), "Y") ="Y"),"No", "Yes")</f>
        <v>No</v>
      </c>
      <c r="G485" s="61" t="str">
        <f aca="false">IFERROR(VLOOKUP($C485,'DMW | F&amp;L Fields'!$L:$M, 2, FALSE()),"(not found)")</f>
        <v>(not found)</v>
      </c>
      <c r="H485" s="60" t="str">
        <f aca="false">IF(J485="Id", "Primary", IF(LEFT(J485, 9) ="reference", "Foreign", "n/a"))</f>
        <v>Foreign</v>
      </c>
      <c r="I485" s="74" t="s">
        <v>97</v>
      </c>
      <c r="J485" s="61" t="s">
        <v>1465</v>
      </c>
      <c r="K485" s="60" t="n">
        <v>18</v>
      </c>
      <c r="L485" s="60" t="n">
        <v>0</v>
      </c>
      <c r="M485" s="60" t="n">
        <v>0</v>
      </c>
      <c r="N485" s="60" t="str">
        <f aca="false">_xlfn.CONCAT(J485,"|",K485,"|",L485,"|",M485)</f>
        <v>reference(LLC_BI__Loan_Collateral_Aggregate__c)|18|0|0</v>
      </c>
      <c r="O485" s="0" t="str">
        <f aca="false">IFERROR(VLOOKUP('nCino | Field Mappings'!$A485,'nCino | Object Info'!$A:$H,5,FALSE()),"(not found)")</f>
        <v>rskcsp_ds_facility</v>
      </c>
      <c r="P485" s="0" t="str">
        <f aca="false">D485</f>
        <v>LLC_BI__Loan_Collateral_Aggregate__c</v>
      </c>
      <c r="Q485" s="51" t="n">
        <f aca="false">IFERROR(VLOOKUP($N485,'nCino | BigQuery Type Lookup'!$A:$F,2,FALSE()),"(not found)")</f>
        <v>18</v>
      </c>
    </row>
    <row r="486" customFormat="false" ht="14.25" hidden="false" customHeight="false" outlineLevel="0" collapsed="false">
      <c r="A486" s="61" t="s">
        <v>49</v>
      </c>
      <c r="B486" s="61" t="s">
        <v>374</v>
      </c>
      <c r="C486" s="61" t="s">
        <v>1466</v>
      </c>
      <c r="D486" s="61" t="s">
        <v>1467</v>
      </c>
      <c r="E486" s="61" t="s">
        <v>1468</v>
      </c>
      <c r="F486" s="60" t="str">
        <f aca="false">IF(OR(ISERROR(VLOOKUP($C486,'DMW | F&amp;L Fields'!$L:$M, 1, FALSE())),IFERROR(INDEX('DMW | F&amp;L Fields'!$C:$C,MATCH($C486,'DMW | F&amp;L Fields'!$L:$L, 0)), "Y") ="Y"),"No", "Yes")</f>
        <v>No</v>
      </c>
      <c r="G486" s="61" t="str">
        <f aca="false">IFERROR(VLOOKUP($C486,'DMW | F&amp;L Fields'!$L:$M, 2, FALSE()),"(not found)")</f>
        <v>(not found)</v>
      </c>
      <c r="H486" s="60" t="str">
        <f aca="false">IF(J486="Id", "Primary", IF(LEFT(J486, 9) ="reference", "Foreign", "n/a"))</f>
        <v>Foreign</v>
      </c>
      <c r="I486" s="74" t="s">
        <v>97</v>
      </c>
      <c r="J486" s="61" t="s">
        <v>1469</v>
      </c>
      <c r="K486" s="60" t="n">
        <v>18</v>
      </c>
      <c r="L486" s="60" t="n">
        <v>0</v>
      </c>
      <c r="M486" s="60" t="n">
        <v>0</v>
      </c>
      <c r="N486" s="60" t="str">
        <f aca="false">_xlfn.CONCAT(J486,"|",K486,"|",L486,"|",M486)</f>
        <v>reference(LLC_BI__Loan_Detail__c)|18|0|0</v>
      </c>
      <c r="O486" s="0" t="str">
        <f aca="false">IFERROR(VLOOKUP('nCino | Field Mappings'!$A486,'nCino | Object Info'!$A:$H,5,FALSE()),"(not found)")</f>
        <v>rskcsp_ds_facility</v>
      </c>
      <c r="P486" s="0" t="str">
        <f aca="false">D486</f>
        <v>LLC_BI__Loan_Detail__c</v>
      </c>
      <c r="Q486" s="51" t="n">
        <f aca="false">IFERROR(VLOOKUP($N486,'nCino | BigQuery Type Lookup'!$A:$F,2,FALSE()),"(not found)")</f>
        <v>18</v>
      </c>
    </row>
    <row r="487" customFormat="false" ht="14.25" hidden="false" customHeight="false" outlineLevel="0" collapsed="false">
      <c r="A487" s="61" t="s">
        <v>49</v>
      </c>
      <c r="B487" s="61" t="s">
        <v>374</v>
      </c>
      <c r="C487" s="61" t="s">
        <v>1470</v>
      </c>
      <c r="D487" s="61" t="s">
        <v>1471</v>
      </c>
      <c r="E487" s="61" t="s">
        <v>1472</v>
      </c>
      <c r="F487" s="60" t="str">
        <f aca="false">IF(OR(ISERROR(VLOOKUP($C487,'DMW | F&amp;L Fields'!$L:$M, 1, FALSE())),IFERROR(INDEX('DMW | F&amp;L Fields'!$C:$C,MATCH($C487,'DMW | F&amp;L Fields'!$L:$L, 0)), "Y") ="Y"),"No", "Yes")</f>
        <v>No</v>
      </c>
      <c r="G487" s="61" t="str">
        <f aca="false">IFERROR(VLOOKUP($C487,'DMW | F&amp;L Fields'!$L:$M, 2, FALSE()),"(not found)")</f>
        <v>(not found)</v>
      </c>
      <c r="H487" s="60" t="str">
        <f aca="false">IF(J487="Id", "Primary", IF(LEFT(J487, 9) ="reference", "Foreign", "n/a"))</f>
        <v>n/a</v>
      </c>
      <c r="I487" s="74" t="s">
        <v>97</v>
      </c>
      <c r="J487" s="61" t="s">
        <v>98</v>
      </c>
      <c r="K487" s="60" t="n">
        <v>0</v>
      </c>
      <c r="L487" s="60" t="n">
        <v>18</v>
      </c>
      <c r="M487" s="60" t="n">
        <v>0</v>
      </c>
      <c r="N487" s="60" t="str">
        <f aca="false">_xlfn.CONCAT(J487,"|",K487,"|",L487,"|",M487)</f>
        <v>double|0|18|0</v>
      </c>
      <c r="O487" s="0" t="str">
        <f aca="false">IFERROR(VLOOKUP('nCino | Field Mappings'!$A487,'nCino | Object Info'!$A:$H,5,FALSE()),"(not found)")</f>
        <v>rskcsp_ds_facility</v>
      </c>
      <c r="P487" s="0" t="str">
        <f aca="false">D487</f>
        <v>LLC_BI__Loan_Number__c</v>
      </c>
      <c r="Q487" s="51" t="n">
        <f aca="false">IFERROR(VLOOKUP($N487,'nCino | BigQuery Type Lookup'!$A:$F,2,FALSE()),"(not found)")</f>
        <v>18</v>
      </c>
    </row>
    <row r="488" customFormat="false" ht="14.25" hidden="false" customHeight="false" outlineLevel="0" collapsed="false">
      <c r="A488" s="61" t="s">
        <v>49</v>
      </c>
      <c r="B488" s="61" t="s">
        <v>374</v>
      </c>
      <c r="C488" s="61" t="s">
        <v>1473</v>
      </c>
      <c r="D488" s="61" t="s">
        <v>1474</v>
      </c>
      <c r="E488" s="61" t="s">
        <v>1475</v>
      </c>
      <c r="F488" s="60" t="str">
        <f aca="false">IF(OR(ISERROR(VLOOKUP($C488,'DMW | F&amp;L Fields'!$L:$M, 1, FALSE())),IFERROR(INDEX('DMW | F&amp;L Fields'!$C:$C,MATCH($C488,'DMW | F&amp;L Fields'!$L:$L, 0)), "Y") ="Y"),"No", "Yes")</f>
        <v>No</v>
      </c>
      <c r="G488" s="61" t="str">
        <f aca="false">IFERROR(VLOOKUP($C488,'DMW | F&amp;L Fields'!$L:$M, 2, FALSE()),"(not found)")</f>
        <v>(not found)</v>
      </c>
      <c r="H488" s="60" t="str">
        <f aca="false">IF(J488="Id", "Primary", IF(LEFT(J488, 9) ="reference", "Foreign", "n/a"))</f>
        <v>Foreign</v>
      </c>
      <c r="I488" s="74" t="s">
        <v>97</v>
      </c>
      <c r="J488" s="61" t="s">
        <v>149</v>
      </c>
      <c r="K488" s="60" t="n">
        <v>18</v>
      </c>
      <c r="L488" s="60" t="n">
        <v>0</v>
      </c>
      <c r="M488" s="60" t="n">
        <v>0</v>
      </c>
      <c r="N488" s="60" t="str">
        <f aca="false">_xlfn.CONCAT(J488,"|",K488,"|",L488,"|",M488)</f>
        <v>reference(User)|18|0|0</v>
      </c>
      <c r="O488" s="0" t="str">
        <f aca="false">IFERROR(VLOOKUP('nCino | Field Mappings'!$A488,'nCino | Object Info'!$A:$H,5,FALSE()),"(not found)")</f>
        <v>rskcsp_ds_facility</v>
      </c>
      <c r="P488" s="0" t="str">
        <f aca="false">D488</f>
        <v>LLC_BI__Loan_Officer__c</v>
      </c>
      <c r="Q488" s="51" t="n">
        <f aca="false">IFERROR(VLOOKUP($N488,'nCino | BigQuery Type Lookup'!$A:$F,2,FALSE()),"(not found)")</f>
        <v>18</v>
      </c>
    </row>
    <row r="489" customFormat="false" ht="14.25" hidden="false" customHeight="false" outlineLevel="0" collapsed="false">
      <c r="A489" s="61" t="s">
        <v>49</v>
      </c>
      <c r="B489" s="61" t="s">
        <v>374</v>
      </c>
      <c r="C489" s="61" t="s">
        <v>1476</v>
      </c>
      <c r="D489" s="61" t="s">
        <v>1477</v>
      </c>
      <c r="E489" s="61" t="s">
        <v>1478</v>
      </c>
      <c r="F489" s="60" t="str">
        <f aca="false">IF(OR(ISERROR(VLOOKUP($C489,'DMW | F&amp;L Fields'!$L:$M, 1, FALSE())),IFERROR(INDEX('DMW | F&amp;L Fields'!$C:$C,MATCH($C489,'DMW | F&amp;L Fields'!$L:$L, 0)), "Y") ="Y"),"No", "Yes")</f>
        <v>No</v>
      </c>
      <c r="G489" s="61" t="str">
        <f aca="false">IFERROR(VLOOKUP($C489,'DMW | F&amp;L Fields'!$L:$M, 2, FALSE()),"(not found)")</f>
        <v>(not found)</v>
      </c>
      <c r="H489" s="60" t="str">
        <f aca="false">IF(J489="Id", "Primary", IF(LEFT(J489, 9) ="reference", "Foreign", "n/a"))</f>
        <v>n/a</v>
      </c>
      <c r="I489" s="74" t="s">
        <v>97</v>
      </c>
      <c r="J489" s="61" t="s">
        <v>115</v>
      </c>
      <c r="K489" s="60" t="n">
        <v>80</v>
      </c>
      <c r="L489" s="60" t="n">
        <v>0</v>
      </c>
      <c r="M489" s="60" t="n">
        <v>0</v>
      </c>
      <c r="N489" s="60" t="str">
        <f aca="false">_xlfn.CONCAT(J489,"|",K489,"|",L489,"|",M489)</f>
        <v>string|80|0|0</v>
      </c>
      <c r="O489" s="0" t="str">
        <f aca="false">IFERROR(VLOOKUP('nCino | Field Mappings'!$A489,'nCino | Object Info'!$A:$H,5,FALSE()),"(not found)")</f>
        <v>rskcsp_ds_facility</v>
      </c>
      <c r="P489" s="0" t="str">
        <f aca="false">D489</f>
        <v>LLC_BI__Loan_Type_Code__c</v>
      </c>
      <c r="Q489" s="51" t="n">
        <f aca="false">IFERROR(VLOOKUP($N489,'nCino | BigQuery Type Lookup'!$A:$F,2,FALSE()),"(not found)")</f>
        <v>80</v>
      </c>
    </row>
    <row r="490" customFormat="false" ht="14.25" hidden="false" customHeight="false" outlineLevel="0" collapsed="false">
      <c r="A490" s="61" t="s">
        <v>49</v>
      </c>
      <c r="B490" s="61" t="s">
        <v>374</v>
      </c>
      <c r="C490" s="61" t="s">
        <v>1479</v>
      </c>
      <c r="D490" s="61" t="s">
        <v>327</v>
      </c>
      <c r="E490" s="61" t="s">
        <v>1480</v>
      </c>
      <c r="F490" s="60" t="str">
        <f aca="false">IF(OR(ISERROR(VLOOKUP($C490,'DMW | F&amp;L Fields'!$L:$M, 1, FALSE())),IFERROR(INDEX('DMW | F&amp;L Fields'!$C:$C,MATCH($C490,'DMW | F&amp;L Fields'!$L:$L, 0)), "Y") ="Y"),"No", "Yes")</f>
        <v>Yes</v>
      </c>
      <c r="G490" s="61" t="str">
        <f aca="false">IFERROR(VLOOKUP($C490,'DMW | F&amp;L Fields'!$L:$M, 2, FALSE()),"(not found)")</f>
        <v>The loan number is an external, unique key for a facility. This field is used when syncing nCino with the financial institution's core.</v>
      </c>
      <c r="H490" s="60" t="str">
        <f aca="false">IF(J490="Id", "Primary", IF(LEFT(J490, 9) ="reference", "Foreign", "n/a"))</f>
        <v>n/a</v>
      </c>
      <c r="I490" s="74" t="s">
        <v>97</v>
      </c>
      <c r="J490" s="61" t="s">
        <v>115</v>
      </c>
      <c r="K490" s="60" t="n">
        <v>255</v>
      </c>
      <c r="L490" s="60" t="n">
        <v>0</v>
      </c>
      <c r="M490" s="60" t="n">
        <v>0</v>
      </c>
      <c r="N490" s="60" t="str">
        <f aca="false">_xlfn.CONCAT(J490,"|",K490,"|",L490,"|",M490)</f>
        <v>string|255|0|0</v>
      </c>
      <c r="O490" s="0" t="str">
        <f aca="false">IFERROR(VLOOKUP('nCino | Field Mappings'!$A490,'nCino | Object Info'!$A:$H,5,FALSE()),"(not found)")</f>
        <v>rskcsp_ds_facility</v>
      </c>
      <c r="P490" s="0" t="str">
        <f aca="false">D490</f>
        <v>LLC_BI__lookupKey__c</v>
      </c>
      <c r="Q490" s="51" t="n">
        <f aca="false">IFERROR(VLOOKUP($N490,'nCino | BigQuery Type Lookup'!$A:$F,2,FALSE()),"(not found)")</f>
        <v>255</v>
      </c>
      <c r="R490" s="0" t="str">
        <f aca="false">IFERROR(VLOOKUP('nCino | Field Mappings'!$A490,'nCino | Object Info'!$A:$H,6,FALSE()),"(not found)")</f>
        <v>rskcsp_ds_facility_staging</v>
      </c>
      <c r="S490" s="0" t="str">
        <f aca="false">D490</f>
        <v>LLC_BI__lookupKey__c</v>
      </c>
      <c r="T490" s="51" t="str">
        <f aca="false">H490</f>
        <v>n/a</v>
      </c>
      <c r="U490" s="51" t="str">
        <f aca="false">IF($T490="Primary", "yes", "no")</f>
        <v>no</v>
      </c>
      <c r="V490" s="60" t="str">
        <f aca="false">IFERROR(VLOOKUP($N490,'nCino | BigQuery Type Lookup'!$A:$F,3,FALSE()),"(not found)")</f>
        <v>STRING</v>
      </c>
      <c r="W490" s="51" t="n">
        <f aca="false">IFERROR(VLOOKUP($N490,'nCino | BigQuery Type Lookup'!$A:$F,4,FALSE()),"(not found)")</f>
        <v>255</v>
      </c>
      <c r="X490" s="51" t="str">
        <f aca="false">IFERROR(VLOOKUP($N490,'nCino | BigQuery Type Lookup'!$A:$F,5,FALSE()),"(not found)")</f>
        <v>n/a</v>
      </c>
      <c r="Y490" s="51" t="str">
        <f aca="false">IFERROR(VLOOKUP($N490,'nCino | BigQuery Type Lookup'!$A:$F,6,FALSE()),"(not found)")</f>
        <v>n/a</v>
      </c>
      <c r="Z490" s="0" t="str">
        <f aca="false">IFERROR(VLOOKUP('nCino | Field Mappings'!$A490,'nCino | Object Info'!$A:$H,7,FALSE()),"(not found)")</f>
        <v>rskcsp_ds_facility_curated</v>
      </c>
      <c r="AA490" s="0" t="str">
        <f aca="false">D490</f>
        <v>LLC_BI__lookupKey__c</v>
      </c>
      <c r="AB490" s="51" t="str">
        <f aca="false">H490</f>
        <v>n/a</v>
      </c>
      <c r="AC490" s="51" t="str">
        <f aca="false">I490</f>
        <v>yes</v>
      </c>
      <c r="AD490" s="60" t="str">
        <f aca="false">V490</f>
        <v>STRING</v>
      </c>
      <c r="AE490" s="51" t="n">
        <f aca="false">W490</f>
        <v>255</v>
      </c>
      <c r="AF490" s="51" t="str">
        <f aca="false">X490</f>
        <v>n/a</v>
      </c>
      <c r="AG490" s="51" t="str">
        <f aca="false">Y490</f>
        <v>n/a</v>
      </c>
      <c r="AH490" s="0" t="str">
        <f aca="false">IFERROR(VLOOKUP('nCino | Field Mappings'!$A490,'nCino | Object Info'!$A:$H,8,FALSE()),"(not found)")</f>
        <v>facility</v>
      </c>
      <c r="AI490" s="0" t="str">
        <f aca="false">IF(D490="","",IF(D490="CCS_Step_Frequency__c",SUBSTITUTE(LOWER(D490),"__c",""),_xlfn.IFNA(SUBSTITUTE(SUBSTITUTE(SUBSTITUTE(SUBSTITUTE(D490,"LLC_BI__",""),"CCS_",""),"__c",""),"cm_",""),D490)))</f>
        <v>lookupKey</v>
      </c>
      <c r="AJ490" s="51" t="str">
        <f aca="false">H490</f>
        <v>n/a</v>
      </c>
      <c r="AK490" s="51" t="str">
        <f aca="false">AC490</f>
        <v>yes</v>
      </c>
      <c r="AL490" s="60" t="str">
        <f aca="false">V490</f>
        <v>STRING</v>
      </c>
      <c r="AM490" s="51" t="n">
        <f aca="false">W490</f>
        <v>255</v>
      </c>
      <c r="AN490" s="51" t="str">
        <f aca="false">X490</f>
        <v>n/a</v>
      </c>
      <c r="AO490" s="51" t="str">
        <f aca="false">Y490</f>
        <v>n/a</v>
      </c>
      <c r="AP490" s="51" t="str">
        <f aca="false">IF(AL490="ARRAY", "CHECK MAX ELEMENTS", "n/a")</f>
        <v>n/a</v>
      </c>
    </row>
    <row r="491" customFormat="false" ht="14.25" hidden="false" customHeight="false" outlineLevel="0" collapsed="false">
      <c r="A491" s="61" t="s">
        <v>49</v>
      </c>
      <c r="B491" s="61" t="s">
        <v>374</v>
      </c>
      <c r="C491" s="61" t="s">
        <v>1481</v>
      </c>
      <c r="D491" s="61" t="s">
        <v>1482</v>
      </c>
      <c r="E491" s="61" t="s">
        <v>1483</v>
      </c>
      <c r="F491" s="60" t="str">
        <f aca="false">IF(OR(ISERROR(VLOOKUP($C491,'DMW | F&amp;L Fields'!$L:$M, 1, FALSE())),IFERROR(INDEX('DMW | F&amp;L Fields'!$C:$C,MATCH($C491,'DMW | F&amp;L Fields'!$L:$L, 0)), "Y") ="Y"),"No", "Yes")</f>
        <v>No</v>
      </c>
      <c r="G491" s="61" t="str">
        <f aca="false">IFERROR(VLOOKUP($C491,'DMW | F&amp;L Fields'!$L:$M, 2, FALSE()),"(not found)")</f>
        <v>(not found)</v>
      </c>
      <c r="H491" s="60" t="str">
        <f aca="false">IF(J491="Id", "Primary", IF(LEFT(J491, 9) ="reference", "Foreign", "n/a"))</f>
        <v>n/a</v>
      </c>
      <c r="I491" s="74" t="s">
        <v>97</v>
      </c>
      <c r="J491" s="61" t="s">
        <v>335</v>
      </c>
      <c r="K491" s="60" t="n">
        <v>255</v>
      </c>
      <c r="L491" s="60" t="n">
        <v>0</v>
      </c>
      <c r="M491" s="60" t="n">
        <v>0</v>
      </c>
      <c r="N491" s="60" t="str">
        <f aca="false">_xlfn.CONCAT(J491,"|",K491,"|",L491,"|",M491)</f>
        <v>textarea|255|0|0</v>
      </c>
      <c r="O491" s="0" t="str">
        <f aca="false">IFERROR(VLOOKUP('nCino | Field Mappings'!$A491,'nCino | Object Info'!$A:$H,5,FALSE()),"(not found)")</f>
        <v>rskcsp_ds_facility</v>
      </c>
      <c r="P491" s="0" t="str">
        <f aca="false">D491</f>
        <v>LLC_BI__Lost_Detail__c</v>
      </c>
      <c r="Q491" s="51" t="n">
        <f aca="false">IFERROR(VLOOKUP($N491,'nCino | BigQuery Type Lookup'!$A:$F,2,FALSE()),"(not found)")</f>
        <v>255</v>
      </c>
    </row>
    <row r="492" customFormat="false" ht="14.25" hidden="false" customHeight="false" outlineLevel="0" collapsed="false">
      <c r="A492" s="61" t="s">
        <v>49</v>
      </c>
      <c r="B492" s="61" t="s">
        <v>374</v>
      </c>
      <c r="C492" s="61" t="s">
        <v>1484</v>
      </c>
      <c r="D492" s="61" t="s">
        <v>1485</v>
      </c>
      <c r="E492" s="61" t="s">
        <v>1486</v>
      </c>
      <c r="F492" s="60" t="str">
        <f aca="false">IF(OR(ISERROR(VLOOKUP($C492,'DMW | F&amp;L Fields'!$L:$M, 1, FALSE())),IFERROR(INDEX('DMW | F&amp;L Fields'!$C:$C,MATCH($C492,'DMW | F&amp;L Fields'!$L:$L, 0)), "Y") ="Y"),"No", "Yes")</f>
        <v>No</v>
      </c>
      <c r="G492" s="61" t="str">
        <f aca="false">IFERROR(VLOOKUP($C492,'DMW | F&amp;L Fields'!$L:$M, 2, FALSE()),"(not found)")</f>
        <v>(not found)</v>
      </c>
      <c r="H492" s="60" t="str">
        <f aca="false">IF(J492="Id", "Primary", IF(LEFT(J492, 9) ="reference", "Foreign", "n/a"))</f>
        <v>n/a</v>
      </c>
      <c r="I492" s="74" t="s">
        <v>97</v>
      </c>
      <c r="J492" s="61" t="s">
        <v>119</v>
      </c>
      <c r="K492" s="60" t="n">
        <v>255</v>
      </c>
      <c r="L492" s="60" t="n">
        <v>0</v>
      </c>
      <c r="M492" s="60" t="n">
        <v>0</v>
      </c>
      <c r="N492" s="60" t="str">
        <f aca="false">_xlfn.CONCAT(J492,"|",K492,"|",L492,"|",M492)</f>
        <v>picklist|255|0|0</v>
      </c>
      <c r="O492" s="0" t="str">
        <f aca="false">IFERROR(VLOOKUP('nCino | Field Mappings'!$A492,'nCino | Object Info'!$A:$H,5,FALSE()),"(not found)")</f>
        <v>rskcsp_ds_facility</v>
      </c>
      <c r="P492" s="0" t="str">
        <f aca="false">D492</f>
        <v>LLC_BI__Lost_To__c</v>
      </c>
      <c r="Q492" s="51" t="n">
        <f aca="false">IFERROR(VLOOKUP($N492,'nCino | BigQuery Type Lookup'!$A:$F,2,FALSE()),"(not found)")</f>
        <v>255</v>
      </c>
    </row>
    <row r="493" customFormat="false" ht="14.25" hidden="false" customHeight="false" outlineLevel="0" collapsed="false">
      <c r="A493" s="61" t="s">
        <v>49</v>
      </c>
      <c r="B493" s="61" t="s">
        <v>374</v>
      </c>
      <c r="C493" s="61" t="s">
        <v>1487</v>
      </c>
      <c r="D493" s="61" t="s">
        <v>1488</v>
      </c>
      <c r="E493" s="61" t="s">
        <v>1489</v>
      </c>
      <c r="F493" s="60" t="str">
        <f aca="false">IF(OR(ISERROR(VLOOKUP($C493,'DMW | F&amp;L Fields'!$L:$M, 1, FALSE())),IFERROR(INDEX('DMW | F&amp;L Fields'!$C:$C,MATCH($C493,'DMW | F&amp;L Fields'!$L:$L, 0)), "Y") ="Y"),"No", "Yes")</f>
        <v>No</v>
      </c>
      <c r="G493" s="61" t="str">
        <f aca="false">IFERROR(VLOOKUP($C493,'DMW | F&amp;L Fields'!$L:$M, 2, FALSE()),"(not found)")</f>
        <v>(not found)</v>
      </c>
      <c r="H493" s="60" t="str">
        <f aca="false">IF(J493="Id", "Primary", IF(LEFT(J493, 9) ="reference", "Foreign", "n/a"))</f>
        <v>n/a</v>
      </c>
      <c r="I493" s="74" t="s">
        <v>97</v>
      </c>
      <c r="J493" s="61" t="s">
        <v>115</v>
      </c>
      <c r="K493" s="60" t="n">
        <v>255</v>
      </c>
      <c r="L493" s="60" t="n">
        <v>0</v>
      </c>
      <c r="M493" s="60" t="n">
        <v>0</v>
      </c>
      <c r="N493" s="60" t="str">
        <f aca="false">_xlfn.CONCAT(J493,"|",K493,"|",L493,"|",M493)</f>
        <v>string|255|0|0</v>
      </c>
      <c r="O493" s="0" t="str">
        <f aca="false">IFERROR(VLOOKUP('nCino | Field Mappings'!$A493,'nCino | Object Info'!$A:$H,5,FALSE()),"(not found)")</f>
        <v>rskcsp_ds_facility</v>
      </c>
      <c r="P493" s="0" t="str">
        <f aca="false">D493</f>
        <v>LLC_BI__MailerTeamKey__c</v>
      </c>
      <c r="Q493" s="51" t="n">
        <f aca="false">IFERROR(VLOOKUP($N493,'nCino | BigQuery Type Lookup'!$A:$F,2,FALSE()),"(not found)")</f>
        <v>255</v>
      </c>
    </row>
    <row r="494" customFormat="false" ht="14.25" hidden="false" customHeight="false" outlineLevel="0" collapsed="false">
      <c r="A494" s="61" t="s">
        <v>49</v>
      </c>
      <c r="B494" s="61" t="s">
        <v>374</v>
      </c>
      <c r="C494" s="61" t="s">
        <v>1490</v>
      </c>
      <c r="D494" s="61" t="s">
        <v>1491</v>
      </c>
      <c r="E494" s="61" t="s">
        <v>1492</v>
      </c>
      <c r="F494" s="60" t="str">
        <f aca="false">IF(OR(ISERROR(VLOOKUP($C494,'DMW | F&amp;L Fields'!$L:$M, 1, FALSE())),IFERROR(INDEX('DMW | F&amp;L Fields'!$C:$C,MATCH($C494,'DMW | F&amp;L Fields'!$L:$L, 0)), "Y") ="Y"),"No", "Yes")</f>
        <v>No</v>
      </c>
      <c r="G494" s="61" t="str">
        <f aca="false">IFERROR(VLOOKUP($C494,'DMW | F&amp;L Fields'!$L:$M, 2, FALSE()),"(not found)")</f>
        <v>(not found)</v>
      </c>
      <c r="H494" s="60" t="str">
        <f aca="false">IF(J494="Id", "Primary", IF(LEFT(J494, 9) ="reference", "Foreign", "n/a"))</f>
        <v>n/a</v>
      </c>
      <c r="I494" s="74" t="s">
        <v>97</v>
      </c>
      <c r="J494" s="61" t="s">
        <v>342</v>
      </c>
      <c r="K494" s="60" t="n">
        <v>0</v>
      </c>
      <c r="L494" s="60" t="n">
        <v>6</v>
      </c>
      <c r="M494" s="60" t="n">
        <v>3</v>
      </c>
      <c r="N494" s="60" t="str">
        <f aca="false">_xlfn.CONCAT(J494,"|",K494,"|",L494,"|",M494)</f>
        <v>percent|0|6|3</v>
      </c>
      <c r="O494" s="0" t="str">
        <f aca="false">IFERROR(VLOOKUP('nCino | Field Mappings'!$A494,'nCino | Object Info'!$A:$H,5,FALSE()),"(not found)")</f>
        <v>rskcsp_ds_facility</v>
      </c>
      <c r="P494" s="0" t="str">
        <f aca="false">D494</f>
        <v>LLC_BI__MAPR__c</v>
      </c>
      <c r="Q494" s="51" t="n">
        <f aca="false">IFERROR(VLOOKUP($N494,'nCino | BigQuery Type Lookup'!$A:$F,2,FALSE()),"(not found)")</f>
        <v>10</v>
      </c>
    </row>
    <row r="495" customFormat="false" ht="14.25" hidden="false" customHeight="false" outlineLevel="0" collapsed="false">
      <c r="A495" s="61" t="s">
        <v>49</v>
      </c>
      <c r="B495" s="61" t="s">
        <v>374</v>
      </c>
      <c r="C495" s="61" t="s">
        <v>1493</v>
      </c>
      <c r="D495" s="61" t="s">
        <v>1494</v>
      </c>
      <c r="E495" s="61" t="s">
        <v>1495</v>
      </c>
      <c r="F495" s="60" t="str">
        <f aca="false">IF(OR(ISERROR(VLOOKUP($C495,'DMW | F&amp;L Fields'!$L:$M, 1, FALSE())),IFERROR(INDEX('DMW | F&amp;L Fields'!$C:$C,MATCH($C495,'DMW | F&amp;L Fields'!$L:$L, 0)), "Y") ="Y"),"No", "Yes")</f>
        <v>Yes</v>
      </c>
      <c r="G495" s="61" t="str">
        <f aca="false">IFERROR(VLOOKUP($C495,'DMW | F&amp;L Fields'!$L:$M, 2, FALSE()),"(not found)")</f>
        <v>This field is optional. It is manually populated. This date field is used to specify when the loan will reach maturity.</v>
      </c>
      <c r="H495" s="60" t="str">
        <f aca="false">IF(J495="Id", "Primary", IF(LEFT(J495, 9) ="reference", "Foreign", "n/a"))</f>
        <v>n/a</v>
      </c>
      <c r="I495" s="74" t="s">
        <v>97</v>
      </c>
      <c r="J495" s="61" t="s">
        <v>102</v>
      </c>
      <c r="K495" s="60" t="n">
        <v>0</v>
      </c>
      <c r="L495" s="60" t="n">
        <v>0</v>
      </c>
      <c r="M495" s="60" t="n">
        <v>0</v>
      </c>
      <c r="N495" s="60" t="str">
        <f aca="false">_xlfn.CONCAT(J495,"|",K495,"|",L495,"|",M495)</f>
        <v>date|0|0|0</v>
      </c>
      <c r="O495" s="0" t="str">
        <f aca="false">IFERROR(VLOOKUP('nCino | Field Mappings'!$A495,'nCino | Object Info'!$A:$H,5,FALSE()),"(not found)")</f>
        <v>rskcsp_ds_facility</v>
      </c>
      <c r="P495" s="0" t="str">
        <f aca="false">D495</f>
        <v>LLC_BI__Maturity_Date__c</v>
      </c>
      <c r="Q495" s="51" t="n">
        <f aca="false">IFERROR(VLOOKUP($N495,'nCino | BigQuery Type Lookup'!$A:$F,2,FALSE()),"(not found)")</f>
        <v>8</v>
      </c>
      <c r="R495" s="0" t="str">
        <f aca="false">IFERROR(VLOOKUP('nCino | Field Mappings'!$A495,'nCino | Object Info'!$A:$H,6,FALSE()),"(not found)")</f>
        <v>rskcsp_ds_facility_staging</v>
      </c>
      <c r="S495" s="0" t="str">
        <f aca="false">D495</f>
        <v>LLC_BI__Maturity_Date__c</v>
      </c>
      <c r="T495" s="51" t="str">
        <f aca="false">H495</f>
        <v>n/a</v>
      </c>
      <c r="U495" s="51" t="str">
        <f aca="false">IF($T495="Primary", "yes", "no")</f>
        <v>no</v>
      </c>
      <c r="V495" s="60" t="str">
        <f aca="false">IFERROR(VLOOKUP($N495,'nCino | BigQuery Type Lookup'!$A:$F,3,FALSE()),"(not found)")</f>
        <v>DATE</v>
      </c>
      <c r="W495" s="51" t="str">
        <f aca="false">IFERROR(VLOOKUP($N495,'nCino | BigQuery Type Lookup'!$A:$F,4,FALSE()),"(not found)")</f>
        <v>n/a</v>
      </c>
      <c r="X495" s="51" t="str">
        <f aca="false">IFERROR(VLOOKUP($N495,'nCino | BigQuery Type Lookup'!$A:$F,5,FALSE()),"(not found)")</f>
        <v>n/a</v>
      </c>
      <c r="Y495" s="51" t="str">
        <f aca="false">IFERROR(VLOOKUP($N495,'nCino | BigQuery Type Lookup'!$A:$F,6,FALSE()),"(not found)")</f>
        <v>n/a</v>
      </c>
      <c r="Z495" s="0" t="str">
        <f aca="false">IFERROR(VLOOKUP('nCino | Field Mappings'!$A495,'nCino | Object Info'!$A:$H,7,FALSE()),"(not found)")</f>
        <v>rskcsp_ds_facility_curated</v>
      </c>
      <c r="AA495" s="0" t="str">
        <f aca="false">D495</f>
        <v>LLC_BI__Maturity_Date__c</v>
      </c>
      <c r="AB495" s="51" t="str">
        <f aca="false">H495</f>
        <v>n/a</v>
      </c>
      <c r="AC495" s="51" t="str">
        <f aca="false">I495</f>
        <v>yes</v>
      </c>
      <c r="AD495" s="60" t="str">
        <f aca="false">V495</f>
        <v>DATE</v>
      </c>
      <c r="AE495" s="51" t="str">
        <f aca="false">W495</f>
        <v>n/a</v>
      </c>
      <c r="AF495" s="51" t="str">
        <f aca="false">X495</f>
        <v>n/a</v>
      </c>
      <c r="AG495" s="51" t="str">
        <f aca="false">Y495</f>
        <v>n/a</v>
      </c>
      <c r="AH495" s="0" t="str">
        <f aca="false">IFERROR(VLOOKUP('nCino | Field Mappings'!$A495,'nCino | Object Info'!$A:$H,8,FALSE()),"(not found)")</f>
        <v>facility</v>
      </c>
      <c r="AI495" s="0" t="str">
        <f aca="false">IF(D495="","",IF(D495="CCS_Step_Frequency__c",SUBSTITUTE(LOWER(D495),"__c",""),_xlfn.IFNA(SUBSTITUTE(SUBSTITUTE(SUBSTITUTE(SUBSTITUTE(D495,"LLC_BI__",""),"CCS_",""),"__c",""),"cm_",""),D495)))</f>
        <v>Maturity_Date</v>
      </c>
      <c r="AJ495" s="51" t="str">
        <f aca="false">H495</f>
        <v>n/a</v>
      </c>
      <c r="AK495" s="51" t="str">
        <f aca="false">AC495</f>
        <v>yes</v>
      </c>
      <c r="AL495" s="60" t="str">
        <f aca="false">V495</f>
        <v>DATE</v>
      </c>
      <c r="AM495" s="51" t="str">
        <f aca="false">W495</f>
        <v>n/a</v>
      </c>
      <c r="AN495" s="51" t="str">
        <f aca="false">X495</f>
        <v>n/a</v>
      </c>
      <c r="AO495" s="51" t="str">
        <f aca="false">Y495</f>
        <v>n/a</v>
      </c>
      <c r="AP495" s="51" t="str">
        <f aca="false">IF(AL495="ARRAY", "CHECK MAX ELEMENTS", "n/a")</f>
        <v>n/a</v>
      </c>
    </row>
    <row r="496" customFormat="false" ht="14.25" hidden="false" customHeight="false" outlineLevel="0" collapsed="false">
      <c r="A496" s="61" t="s">
        <v>49</v>
      </c>
      <c r="B496" s="61" t="s">
        <v>374</v>
      </c>
      <c r="C496" s="61" t="s">
        <v>1496</v>
      </c>
      <c r="D496" s="61" t="s">
        <v>1497</v>
      </c>
      <c r="E496" s="61" t="s">
        <v>1498</v>
      </c>
      <c r="F496" s="60" t="str">
        <f aca="false">IF(OR(ISERROR(VLOOKUP($C496,'DMW | F&amp;L Fields'!$L:$M, 1, FALSE())),IFERROR(INDEX('DMW | F&amp;L Fields'!$C:$C,MATCH($C496,'DMW | F&amp;L Fields'!$L:$L, 0)), "Y") ="Y"),"No", "Yes")</f>
        <v>No</v>
      </c>
      <c r="G496" s="61" t="str">
        <f aca="false">IFERROR(VLOOKUP($C496,'DMW | F&amp;L Fields'!$L:$M, 2, FALSE()),"(not found)")</f>
        <v>(not found)</v>
      </c>
      <c r="H496" s="60" t="str">
        <f aca="false">IF(J496="Id", "Primary", IF(LEFT(J496, 9) ="reference", "Foreign", "n/a"))</f>
        <v>n/a</v>
      </c>
      <c r="I496" s="74" t="s">
        <v>97</v>
      </c>
      <c r="J496" s="61" t="s">
        <v>128</v>
      </c>
      <c r="K496" s="60" t="n">
        <v>0</v>
      </c>
      <c r="L496" s="60" t="n">
        <v>18</v>
      </c>
      <c r="M496" s="60" t="n">
        <v>2</v>
      </c>
      <c r="N496" s="60" t="str">
        <f aca="false">_xlfn.CONCAT(J496,"|",K496,"|",L496,"|",M496)</f>
        <v>currency|0|18|2</v>
      </c>
      <c r="O496" s="0" t="str">
        <f aca="false">IFERROR(VLOOKUP('nCino | Field Mappings'!$A496,'nCino | Object Info'!$A:$H,5,FALSE()),"(not found)")</f>
        <v>rskcsp_ds_facility</v>
      </c>
      <c r="P496" s="0" t="str">
        <f aca="false">D496</f>
        <v>LLC_BI__Maximum_Availability__c</v>
      </c>
      <c r="Q496" s="51" t="n">
        <f aca="false">IFERROR(VLOOKUP($N496,'nCino | BigQuery Type Lookup'!$A:$F,2,FALSE()),"(not found)")</f>
        <v>21</v>
      </c>
    </row>
    <row r="497" customFormat="false" ht="14.25" hidden="false" customHeight="false" outlineLevel="0" collapsed="false">
      <c r="A497" s="61" t="s">
        <v>49</v>
      </c>
      <c r="B497" s="61" t="s">
        <v>374</v>
      </c>
      <c r="C497" s="61" t="s">
        <v>1499</v>
      </c>
      <c r="D497" s="61" t="s">
        <v>1500</v>
      </c>
      <c r="E497" s="61" t="s">
        <v>1501</v>
      </c>
      <c r="F497" s="60" t="str">
        <f aca="false">IF(OR(ISERROR(VLOOKUP($C497,'DMW | F&amp;L Fields'!$L:$M, 1, FALSE())),IFERROR(INDEX('DMW | F&amp;L Fields'!$C:$C,MATCH($C497,'DMW | F&amp;L Fields'!$L:$L, 0)), "Y") ="Y"),"No", "Yes")</f>
        <v>No</v>
      </c>
      <c r="G497" s="61" t="str">
        <f aca="false">IFERROR(VLOOKUP($C497,'DMW | F&amp;L Fields'!$L:$M, 2, FALSE()),"(not found)")</f>
        <v>(not found)</v>
      </c>
      <c r="H497" s="60" t="str">
        <f aca="false">IF(J497="Id", "Primary", IF(LEFT(J497, 9) ="reference", "Foreign", "n/a"))</f>
        <v>n/a</v>
      </c>
      <c r="I497" s="74" t="s">
        <v>97</v>
      </c>
      <c r="J497" s="61" t="s">
        <v>342</v>
      </c>
      <c r="K497" s="60" t="n">
        <v>0</v>
      </c>
      <c r="L497" s="60" t="n">
        <v>11</v>
      </c>
      <c r="M497" s="60" t="n">
        <v>8</v>
      </c>
      <c r="N497" s="60" t="str">
        <f aca="false">_xlfn.CONCAT(J497,"|",K497,"|",L497,"|",M497)</f>
        <v>percent|0|11|8</v>
      </c>
      <c r="O497" s="0" t="str">
        <f aca="false">IFERROR(VLOOKUP('nCino | Field Mappings'!$A497,'nCino | Object Info'!$A:$H,5,FALSE()),"(not found)")</f>
        <v>rskcsp_ds_facility</v>
      </c>
      <c r="P497" s="0" t="str">
        <f aca="false">D497</f>
        <v>LLC_BI__Maximum_Rate_Increase__c</v>
      </c>
      <c r="Q497" s="51" t="n">
        <f aca="false">IFERROR(VLOOKUP($N497,'nCino | BigQuery Type Lookup'!$A:$F,2,FALSE()),"(not found)")</f>
        <v>20</v>
      </c>
    </row>
    <row r="498" customFormat="false" ht="14.25" hidden="false" customHeight="false" outlineLevel="0" collapsed="false">
      <c r="A498" s="61" t="s">
        <v>49</v>
      </c>
      <c r="B498" s="61" t="s">
        <v>374</v>
      </c>
      <c r="C498" s="61" t="s">
        <v>1502</v>
      </c>
      <c r="D498" s="61" t="s">
        <v>1503</v>
      </c>
      <c r="E498" s="61" t="s">
        <v>1504</v>
      </c>
      <c r="F498" s="60" t="str">
        <f aca="false">IF(OR(ISERROR(VLOOKUP($C498,'DMW | F&amp;L Fields'!$L:$M, 1, FALSE())),IFERROR(INDEX('DMW | F&amp;L Fields'!$C:$C,MATCH($C498,'DMW | F&amp;L Fields'!$L:$L, 0)), "Y") ="Y"),"No", "Yes")</f>
        <v>No</v>
      </c>
      <c r="G498" s="61" t="str">
        <f aca="false">IFERROR(VLOOKUP($C498,'DMW | F&amp;L Fields'!$L:$M, 2, FALSE()),"(not found)")</f>
        <v>(not found)</v>
      </c>
      <c r="H498" s="60" t="str">
        <f aca="false">IF(J498="Id", "Primary", IF(LEFT(J498, 9) ="reference", "Foreign", "n/a"))</f>
        <v>n/a</v>
      </c>
      <c r="I498" s="74" t="s">
        <v>110</v>
      </c>
      <c r="J498" s="61" t="s">
        <v>164</v>
      </c>
      <c r="K498" s="60" t="n">
        <v>0</v>
      </c>
      <c r="L498" s="60" t="n">
        <v>0</v>
      </c>
      <c r="M498" s="60" t="n">
        <v>0</v>
      </c>
      <c r="N498" s="60" t="str">
        <f aca="false">_xlfn.CONCAT(J498,"|",K498,"|",L498,"|",M498)</f>
        <v>boolean|0|0|0</v>
      </c>
      <c r="O498" s="0" t="str">
        <f aca="false">IFERROR(VLOOKUP('nCino | Field Mappings'!$A498,'nCino | Object Info'!$A:$H,5,FALSE()),"(not found)")</f>
        <v>rskcsp_ds_facility</v>
      </c>
      <c r="P498" s="0" t="str">
        <f aca="false">D498</f>
        <v>LLC_BI__MLA_Status__c</v>
      </c>
      <c r="Q498" s="51" t="n">
        <f aca="false">IFERROR(VLOOKUP($N498,'nCino | BigQuery Type Lookup'!$A:$F,2,FALSE()),"(not found)")</f>
        <v>1</v>
      </c>
    </row>
    <row r="499" customFormat="false" ht="14.25" hidden="false" customHeight="false" outlineLevel="0" collapsed="false">
      <c r="A499" s="61" t="s">
        <v>49</v>
      </c>
      <c r="B499" s="61" t="s">
        <v>374</v>
      </c>
      <c r="C499" s="61" t="s">
        <v>1505</v>
      </c>
      <c r="D499" s="61" t="s">
        <v>1506</v>
      </c>
      <c r="E499" s="61" t="s">
        <v>1507</v>
      </c>
      <c r="F499" s="60" t="str">
        <f aca="false">IF(OR(ISERROR(VLOOKUP($C499,'DMW | F&amp;L Fields'!$L:$M, 1, FALSE())),IFERROR(INDEX('DMW | F&amp;L Fields'!$C:$C,MATCH($C499,'DMW | F&amp;L Fields'!$L:$L, 0)), "Y") ="Y"),"No", "Yes")</f>
        <v>No</v>
      </c>
      <c r="G499" s="61" t="str">
        <f aca="false">IFERROR(VLOOKUP($C499,'DMW | F&amp;L Fields'!$L:$M, 2, FALSE()),"(not found)")</f>
        <v>(not found)</v>
      </c>
      <c r="H499" s="60" t="str">
        <f aca="false">IF(J499="Id", "Primary", IF(LEFT(J499, 9) ="reference", "Foreign", "n/a"))</f>
        <v>n/a</v>
      </c>
      <c r="I499" s="74" t="s">
        <v>97</v>
      </c>
      <c r="J499" s="61" t="s">
        <v>98</v>
      </c>
      <c r="K499" s="60" t="n">
        <v>0</v>
      </c>
      <c r="L499" s="60" t="n">
        <v>18</v>
      </c>
      <c r="M499" s="60" t="n">
        <v>0</v>
      </c>
      <c r="N499" s="60" t="str">
        <f aca="false">_xlfn.CONCAT(J499,"|",K499,"|",L499,"|",M499)</f>
        <v>double|0|18|0</v>
      </c>
      <c r="O499" s="0" t="str">
        <f aca="false">IFERROR(VLOOKUP('nCino | Field Mappings'!$A499,'nCino | Object Info'!$A:$H,5,FALSE()),"(not found)")</f>
        <v>rskcsp_ds_facility</v>
      </c>
      <c r="P499" s="0" t="str">
        <f aca="false">D499</f>
        <v>LLC_BI__Modification_Description_Count__c</v>
      </c>
      <c r="Q499" s="51" t="n">
        <f aca="false">IFERROR(VLOOKUP($N499,'nCino | BigQuery Type Lookup'!$A:$F,2,FALSE()),"(not found)")</f>
        <v>18</v>
      </c>
    </row>
    <row r="500" customFormat="false" ht="14.25" hidden="false" customHeight="false" outlineLevel="0" collapsed="false">
      <c r="A500" s="61" t="s">
        <v>49</v>
      </c>
      <c r="B500" s="61" t="s">
        <v>374</v>
      </c>
      <c r="C500" s="61" t="s">
        <v>1508</v>
      </c>
      <c r="D500" s="61" t="s">
        <v>1509</v>
      </c>
      <c r="E500" s="61" t="s">
        <v>1510</v>
      </c>
      <c r="F500" s="60" t="str">
        <f aca="false">IF(OR(ISERROR(VLOOKUP($C500,'DMW | F&amp;L Fields'!$L:$M, 1, FALSE())),IFERROR(INDEX('DMW | F&amp;L Fields'!$C:$C,MATCH($C500,'DMW | F&amp;L Fields'!$L:$L, 0)), "Y") ="Y"),"No", "Yes")</f>
        <v>No</v>
      </c>
      <c r="G500" s="61" t="str">
        <f aca="false">IFERROR(VLOOKUP($C500,'DMW | F&amp;L Fields'!$L:$M, 2, FALSE()),"(not found)")</f>
        <v>(not found)</v>
      </c>
      <c r="H500" s="60" t="str">
        <f aca="false">IF(J500="Id", "Primary", IF(LEFT(J500, 9) ="reference", "Foreign", "n/a"))</f>
        <v>n/a</v>
      </c>
      <c r="I500" s="74" t="s">
        <v>97</v>
      </c>
      <c r="J500" s="61" t="s">
        <v>98</v>
      </c>
      <c r="K500" s="60" t="n">
        <v>0</v>
      </c>
      <c r="L500" s="60" t="n">
        <v>18</v>
      </c>
      <c r="M500" s="60" t="n">
        <v>0</v>
      </c>
      <c r="N500" s="60" t="str">
        <f aca="false">_xlfn.CONCAT(J500,"|",K500,"|",L500,"|",M500)</f>
        <v>double|0|18|0</v>
      </c>
      <c r="O500" s="0" t="str">
        <f aca="false">IFERROR(VLOOKUP('nCino | Field Mappings'!$A500,'nCino | Object Info'!$A:$H,5,FALSE()),"(not found)")</f>
        <v>rskcsp_ds_facility</v>
      </c>
      <c r="P500" s="0" t="str">
        <f aca="false">D500</f>
        <v>LLC_BI__Modification_Number__c</v>
      </c>
      <c r="Q500" s="51" t="n">
        <f aca="false">IFERROR(VLOOKUP($N500,'nCino | BigQuery Type Lookup'!$A:$F,2,FALSE()),"(not found)")</f>
        <v>18</v>
      </c>
    </row>
    <row r="501" customFormat="false" ht="14.25" hidden="false" customHeight="false" outlineLevel="0" collapsed="false">
      <c r="A501" s="61" t="s">
        <v>49</v>
      </c>
      <c r="B501" s="61" t="s">
        <v>374</v>
      </c>
      <c r="C501" s="61" t="s">
        <v>1511</v>
      </c>
      <c r="D501" s="61" t="s">
        <v>1512</v>
      </c>
      <c r="E501" s="61" t="s">
        <v>1513</v>
      </c>
      <c r="F501" s="60" t="str">
        <f aca="false">IF(OR(ISERROR(VLOOKUP($C501,'DMW | F&amp;L Fields'!$L:$M, 1, FALSE())),IFERROR(INDEX('DMW | F&amp;L Fields'!$C:$C,MATCH($C501,'DMW | F&amp;L Fields'!$L:$L, 0)), "Y") ="Y"),"No", "Yes")</f>
        <v>No</v>
      </c>
      <c r="G501" s="61" t="str">
        <f aca="false">IFERROR(VLOOKUP($C501,'DMW | F&amp;L Fields'!$L:$M, 2, FALSE()),"(not found)")</f>
        <v>(not found)</v>
      </c>
      <c r="H501" s="60" t="str">
        <f aca="false">IF(J501="Id", "Primary", IF(LEFT(J501, 9) ="reference", "Foreign", "n/a"))</f>
        <v>n/a</v>
      </c>
      <c r="I501" s="74" t="s">
        <v>97</v>
      </c>
      <c r="J501" s="61" t="s">
        <v>128</v>
      </c>
      <c r="K501" s="60" t="n">
        <v>0</v>
      </c>
      <c r="L501" s="60" t="n">
        <v>18</v>
      </c>
      <c r="M501" s="60" t="n">
        <v>2</v>
      </c>
      <c r="N501" s="60" t="str">
        <f aca="false">_xlfn.CONCAT(J501,"|",K501,"|",L501,"|",M501)</f>
        <v>currency|0|18|2</v>
      </c>
      <c r="O501" s="0" t="str">
        <f aca="false">IFERROR(VLOOKUP('nCino | Field Mappings'!$A501,'nCino | Object Info'!$A:$H,5,FALSE()),"(not found)")</f>
        <v>rskcsp_ds_facility</v>
      </c>
      <c r="P501" s="0" t="str">
        <f aca="false">D501</f>
        <v>LLC_BI__Monthly_Payment__c</v>
      </c>
      <c r="Q501" s="51" t="n">
        <f aca="false">IFERROR(VLOOKUP($N501,'nCino | BigQuery Type Lookup'!$A:$F,2,FALSE()),"(not found)")</f>
        <v>21</v>
      </c>
    </row>
    <row r="502" customFormat="false" ht="14.25" hidden="false" customHeight="false" outlineLevel="0" collapsed="false">
      <c r="A502" s="61" t="s">
        <v>49</v>
      </c>
      <c r="B502" s="61" t="s">
        <v>374</v>
      </c>
      <c r="C502" s="61" t="s">
        <v>1514</v>
      </c>
      <c r="D502" s="61" t="s">
        <v>1515</v>
      </c>
      <c r="E502" s="61" t="s">
        <v>1516</v>
      </c>
      <c r="F502" s="60" t="str">
        <f aca="false">IF(OR(ISERROR(VLOOKUP($C502,'DMW | F&amp;L Fields'!$L:$M, 1, FALSE())),IFERROR(INDEX('DMW | F&amp;L Fields'!$C:$C,MATCH($C502,'DMW | F&amp;L Fields'!$L:$L, 0)), "Y") ="Y"),"No", "Yes")</f>
        <v>No</v>
      </c>
      <c r="G502" s="61" t="str">
        <f aca="false">IFERROR(VLOOKUP($C502,'DMW | F&amp;L Fields'!$L:$M, 2, FALSE()),"(not found)")</f>
        <v>(not found)</v>
      </c>
      <c r="H502" s="60" t="str">
        <f aca="false">IF(J502="Id", "Primary", IF(LEFT(J502, 9) ="reference", "Foreign", "n/a"))</f>
        <v>n/a</v>
      </c>
      <c r="I502" s="74" t="s">
        <v>110</v>
      </c>
      <c r="J502" s="61" t="s">
        <v>115</v>
      </c>
      <c r="K502" s="60" t="n">
        <v>30</v>
      </c>
      <c r="L502" s="60" t="n">
        <v>0</v>
      </c>
      <c r="M502" s="60" t="n">
        <v>0</v>
      </c>
      <c r="N502" s="60" t="str">
        <f aca="false">_xlfn.CONCAT(J502,"|",K502,"|",L502,"|",M502)</f>
        <v>string|30|0|0</v>
      </c>
      <c r="O502" s="0" t="str">
        <f aca="false">IFERROR(VLOOKUP('nCino | Field Mappings'!$A502,'nCino | Object Info'!$A:$H,5,FALSE()),"(not found)")</f>
        <v>rskcsp_ds_facility</v>
      </c>
      <c r="P502" s="0" t="str">
        <f aca="false">D502</f>
        <v>LLC_BI__nCino_Loan_Number__c</v>
      </c>
      <c r="Q502" s="51" t="n">
        <f aca="false">IFERROR(VLOOKUP($N502,'nCino | BigQuery Type Lookup'!$A:$F,2,FALSE()),"(not found)")</f>
        <v>30</v>
      </c>
    </row>
    <row r="503" customFormat="false" ht="14.25" hidden="false" customHeight="false" outlineLevel="0" collapsed="false">
      <c r="A503" s="61" t="s">
        <v>49</v>
      </c>
      <c r="B503" s="61" t="s">
        <v>374</v>
      </c>
      <c r="C503" s="61" t="s">
        <v>1517</v>
      </c>
      <c r="D503" s="61" t="s">
        <v>1518</v>
      </c>
      <c r="E503" s="61" t="s">
        <v>1519</v>
      </c>
      <c r="F503" s="60" t="str">
        <f aca="false">IF(OR(ISERROR(VLOOKUP($C503,'DMW | F&amp;L Fields'!$L:$M, 1, FALSE())),IFERROR(INDEX('DMW | F&amp;L Fields'!$C:$C,MATCH($C503,'DMW | F&amp;L Fields'!$L:$L, 0)), "Y") ="Y"),"No", "Yes")</f>
        <v>No</v>
      </c>
      <c r="G503" s="61" t="str">
        <f aca="false">IFERROR(VLOOKUP($C503,'DMW | F&amp;L Fields'!$L:$M, 2, FALSE()),"(not found)")</f>
        <v>(not found)</v>
      </c>
      <c r="H503" s="60" t="str">
        <f aca="false">IF(J503="Id", "Primary", IF(LEFT(J503, 9) ="reference", "Foreign", "n/a"))</f>
        <v>n/a</v>
      </c>
      <c r="I503" s="74" t="s">
        <v>97</v>
      </c>
      <c r="J503" s="61" t="s">
        <v>98</v>
      </c>
      <c r="K503" s="60" t="n">
        <v>0</v>
      </c>
      <c r="L503" s="60" t="n">
        <v>18</v>
      </c>
      <c r="M503" s="60" t="n">
        <v>0</v>
      </c>
      <c r="N503" s="60" t="str">
        <f aca="false">_xlfn.CONCAT(J503,"|",K503,"|",L503,"|",M503)</f>
        <v>double|0|18|0</v>
      </c>
      <c r="O503" s="0" t="str">
        <f aca="false">IFERROR(VLOOKUP('nCino | Field Mappings'!$A503,'nCino | Object Info'!$A:$H,5,FALSE()),"(not found)")</f>
        <v>rskcsp_ds_facility</v>
      </c>
      <c r="P503" s="0" t="str">
        <f aca="false">D503</f>
        <v>LLC_BI__Near_Term_Value__c</v>
      </c>
      <c r="Q503" s="51" t="n">
        <f aca="false">IFERROR(VLOOKUP($N503,'nCino | BigQuery Type Lookup'!$A:$F,2,FALSE()),"(not found)")</f>
        <v>18</v>
      </c>
    </row>
    <row r="504" customFormat="false" ht="14.25" hidden="false" customHeight="false" outlineLevel="0" collapsed="false">
      <c r="A504" s="61" t="s">
        <v>49</v>
      </c>
      <c r="B504" s="61" t="s">
        <v>374</v>
      </c>
      <c r="C504" s="61" t="s">
        <v>1520</v>
      </c>
      <c r="D504" s="61" t="s">
        <v>1521</v>
      </c>
      <c r="E504" s="61" t="s">
        <v>1522</v>
      </c>
      <c r="F504" s="60" t="str">
        <f aca="false">IF(OR(ISERROR(VLOOKUP($C504,'DMW | F&amp;L Fields'!$L:$M, 1, FALSE())),IFERROR(INDEX('DMW | F&amp;L Fields'!$C:$C,MATCH($C504,'DMW | F&amp;L Fields'!$L:$L, 0)), "Y") ="Y"),"No", "Yes")</f>
        <v>No</v>
      </c>
      <c r="G504" s="61" t="str">
        <f aca="false">IFERROR(VLOOKUP($C504,'DMW | F&amp;L Fields'!$L:$M, 2, FALSE()),"(not found)")</f>
        <v>(not found)</v>
      </c>
      <c r="H504" s="60" t="str">
        <f aca="false">IF(J504="Id", "Primary", IF(LEFT(J504, 9) ="reference", "Foreign", "n/a"))</f>
        <v>n/a</v>
      </c>
      <c r="I504" s="74" t="s">
        <v>97</v>
      </c>
      <c r="J504" s="61" t="s">
        <v>128</v>
      </c>
      <c r="K504" s="60" t="n">
        <v>0</v>
      </c>
      <c r="L504" s="60" t="n">
        <v>18</v>
      </c>
      <c r="M504" s="60" t="n">
        <v>2</v>
      </c>
      <c r="N504" s="60" t="str">
        <f aca="false">_xlfn.CONCAT(J504,"|",K504,"|",L504,"|",M504)</f>
        <v>currency|0|18|2</v>
      </c>
      <c r="O504" s="0" t="str">
        <f aca="false">IFERROR(VLOOKUP('nCino | Field Mappings'!$A504,'nCino | Object Info'!$A:$H,5,FALSE()),"(not found)")</f>
        <v>rskcsp_ds_facility</v>
      </c>
      <c r="P504" s="0" t="str">
        <f aca="false">D504</f>
        <v>LLC_BI__Net_Charge_Offs__c</v>
      </c>
      <c r="Q504" s="51" t="n">
        <f aca="false">IFERROR(VLOOKUP($N504,'nCino | BigQuery Type Lookup'!$A:$F,2,FALSE()),"(not found)")</f>
        <v>21</v>
      </c>
    </row>
    <row r="505" customFormat="false" ht="14.25" hidden="false" customHeight="false" outlineLevel="0" collapsed="false">
      <c r="A505" s="61" t="s">
        <v>49</v>
      </c>
      <c r="B505" s="61" t="s">
        <v>374</v>
      </c>
      <c r="C505" s="61" t="s">
        <v>1523</v>
      </c>
      <c r="D505" s="61" t="s">
        <v>1524</v>
      </c>
      <c r="E505" s="61" t="s">
        <v>1525</v>
      </c>
      <c r="F505" s="60" t="str">
        <f aca="false">IF(OR(ISERROR(VLOOKUP($C505,'DMW | F&amp;L Fields'!$L:$M, 1, FALSE())),IFERROR(INDEX('DMW | F&amp;L Fields'!$C:$C,MATCH($C505,'DMW | F&amp;L Fields'!$L:$L, 0)), "Y") ="Y"),"No", "Yes")</f>
        <v>No</v>
      </c>
      <c r="G505" s="61" t="str">
        <f aca="false">IFERROR(VLOOKUP($C505,'DMW | F&amp;L Fields'!$L:$M, 2, FALSE()),"(not found)")</f>
        <v>(not found)</v>
      </c>
      <c r="H505" s="60" t="str">
        <f aca="false">IF(J505="Id", "Primary", IF(LEFT(J505, 9) ="reference", "Foreign", "n/a"))</f>
        <v>n/a</v>
      </c>
      <c r="I505" s="74" t="s">
        <v>97</v>
      </c>
      <c r="J505" s="61" t="s">
        <v>128</v>
      </c>
      <c r="K505" s="60" t="n">
        <v>0</v>
      </c>
      <c r="L505" s="60" t="n">
        <v>18</v>
      </c>
      <c r="M505" s="60" t="n">
        <v>2</v>
      </c>
      <c r="N505" s="60" t="str">
        <f aca="false">_xlfn.CONCAT(J505,"|",K505,"|",L505,"|",M505)</f>
        <v>currency|0|18|2</v>
      </c>
      <c r="O505" s="0" t="str">
        <f aca="false">IFERROR(VLOOKUP('nCino | Field Mappings'!$A505,'nCino | Object Info'!$A:$H,5,FALSE()),"(not found)")</f>
        <v>rskcsp_ds_facility</v>
      </c>
      <c r="P505" s="0" t="str">
        <f aca="false">D505</f>
        <v>LLC_BI__Net_Gain_on_Sale__c</v>
      </c>
      <c r="Q505" s="51" t="n">
        <f aca="false">IFERROR(VLOOKUP($N505,'nCino | BigQuery Type Lookup'!$A:$F,2,FALSE()),"(not found)")</f>
        <v>21</v>
      </c>
    </row>
    <row r="506" customFormat="false" ht="14.25" hidden="false" customHeight="false" outlineLevel="0" collapsed="false">
      <c r="A506" s="61" t="s">
        <v>49</v>
      </c>
      <c r="B506" s="61" t="s">
        <v>374</v>
      </c>
      <c r="C506" s="61" t="s">
        <v>1526</v>
      </c>
      <c r="D506" s="61" t="s">
        <v>1527</v>
      </c>
      <c r="E506" s="61" t="s">
        <v>1528</v>
      </c>
      <c r="F506" s="60" t="str">
        <f aca="false">IF(OR(ISERROR(VLOOKUP($C506,'DMW | F&amp;L Fields'!$L:$M, 1, FALSE())),IFERROR(INDEX('DMW | F&amp;L Fields'!$C:$C,MATCH($C506,'DMW | F&amp;L Fields'!$L:$L, 0)), "Y") ="Y"),"No", "Yes")</f>
        <v>Yes</v>
      </c>
      <c r="G506" s="61" t="str">
        <f aca="false">IFERROR(VLOOKUP($C506,'DMW | F&amp;L Fields'!$L:$M, 2, FALSE()),"(not found)")</f>
        <v>This field is automatically populated. This field is used to store the difference of the lending amount between the prior version of a renewed or modified loan and the current version.</v>
      </c>
      <c r="H506" s="60" t="str">
        <f aca="false">IF(J506="Id", "Primary", IF(LEFT(J506, 9) ="reference", "Foreign", "n/a"))</f>
        <v>n/a</v>
      </c>
      <c r="I506" s="74" t="s">
        <v>97</v>
      </c>
      <c r="J506" s="61" t="s">
        <v>128</v>
      </c>
      <c r="K506" s="60" t="n">
        <v>0</v>
      </c>
      <c r="L506" s="60" t="n">
        <v>18</v>
      </c>
      <c r="M506" s="60" t="n">
        <v>2</v>
      </c>
      <c r="N506" s="60" t="str">
        <f aca="false">_xlfn.CONCAT(J506,"|",K506,"|",L506,"|",M506)</f>
        <v>currency|0|18|2</v>
      </c>
      <c r="O506" s="0" t="str">
        <f aca="false">IFERROR(VLOOKUP('nCino | Field Mappings'!$A506,'nCino | Object Info'!$A:$H,5,FALSE()),"(not found)")</f>
        <v>rskcsp_ds_facility</v>
      </c>
      <c r="P506" s="0" t="str">
        <f aca="false">D506</f>
        <v>LLC_BI__Net_New_Funds__c</v>
      </c>
      <c r="Q506" s="51" t="n">
        <f aca="false">IFERROR(VLOOKUP($N506,'nCino | BigQuery Type Lookup'!$A:$F,2,FALSE()),"(not found)")</f>
        <v>21</v>
      </c>
      <c r="R506" s="0" t="str">
        <f aca="false">IFERROR(VLOOKUP('nCino | Field Mappings'!$A506,'nCino | Object Info'!$A:$H,6,FALSE()),"(not found)")</f>
        <v>rskcsp_ds_facility_staging</v>
      </c>
      <c r="S506" s="0" t="str">
        <f aca="false">D506</f>
        <v>LLC_BI__Net_New_Funds__c</v>
      </c>
      <c r="T506" s="51" t="str">
        <f aca="false">H506</f>
        <v>n/a</v>
      </c>
      <c r="U506" s="51" t="str">
        <f aca="false">IF($T506="Primary", "yes", "no")</f>
        <v>no</v>
      </c>
      <c r="V506" s="60" t="str">
        <f aca="false">IFERROR(VLOOKUP($N506,'nCino | BigQuery Type Lookup'!$A:$F,3,FALSE()),"(not found)")</f>
        <v>NUMERIC</v>
      </c>
      <c r="W506" s="51" t="str">
        <f aca="false">IFERROR(VLOOKUP($N506,'nCino | BigQuery Type Lookup'!$A:$F,4,FALSE()),"(not found)")</f>
        <v>n/a</v>
      </c>
      <c r="X506" s="51" t="n">
        <f aca="false">IFERROR(VLOOKUP($N506,'nCino | BigQuery Type Lookup'!$A:$F,5,FALSE()),"(not found)")</f>
        <v>18</v>
      </c>
      <c r="Y506" s="51" t="n">
        <f aca="false">IFERROR(VLOOKUP($N506,'nCino | BigQuery Type Lookup'!$A:$F,6,FALSE()),"(not found)")</f>
        <v>2</v>
      </c>
      <c r="Z506" s="0" t="str">
        <f aca="false">IFERROR(VLOOKUP('nCino | Field Mappings'!$A506,'nCino | Object Info'!$A:$H,7,FALSE()),"(not found)")</f>
        <v>rskcsp_ds_facility_curated</v>
      </c>
      <c r="AA506" s="0" t="str">
        <f aca="false">D506</f>
        <v>LLC_BI__Net_New_Funds__c</v>
      </c>
      <c r="AB506" s="51" t="str">
        <f aca="false">H506</f>
        <v>n/a</v>
      </c>
      <c r="AC506" s="51" t="str">
        <f aca="false">I506</f>
        <v>yes</v>
      </c>
      <c r="AD506" s="60" t="str">
        <f aca="false">V506</f>
        <v>NUMERIC</v>
      </c>
      <c r="AE506" s="51" t="str">
        <f aca="false">W506</f>
        <v>n/a</v>
      </c>
      <c r="AF506" s="51" t="n">
        <f aca="false">X506</f>
        <v>18</v>
      </c>
      <c r="AG506" s="51" t="n">
        <f aca="false">Y506</f>
        <v>2</v>
      </c>
      <c r="AH506" s="0" t="str">
        <f aca="false">IFERROR(VLOOKUP('nCino | Field Mappings'!$A506,'nCino | Object Info'!$A:$H,8,FALSE()),"(not found)")</f>
        <v>facility</v>
      </c>
      <c r="AI506" s="0" t="str">
        <f aca="false">IF(D506="","",IF(D506="CCS_Step_Frequency__c",SUBSTITUTE(LOWER(D506),"__c",""),_xlfn.IFNA(SUBSTITUTE(SUBSTITUTE(SUBSTITUTE(SUBSTITUTE(D506,"LLC_BI__",""),"CCS_",""),"__c",""),"cm_",""),D506)))</f>
        <v>Net_New_Funds</v>
      </c>
      <c r="AJ506" s="51" t="str">
        <f aca="false">H506</f>
        <v>n/a</v>
      </c>
      <c r="AK506" s="51" t="str">
        <f aca="false">AC506</f>
        <v>yes</v>
      </c>
      <c r="AL506" s="60" t="str">
        <f aca="false">V506</f>
        <v>NUMERIC</v>
      </c>
      <c r="AM506" s="51" t="str">
        <f aca="false">W506</f>
        <v>n/a</v>
      </c>
      <c r="AN506" s="51" t="n">
        <f aca="false">X506</f>
        <v>18</v>
      </c>
      <c r="AO506" s="51" t="n">
        <f aca="false">Y506</f>
        <v>2</v>
      </c>
      <c r="AP506" s="51" t="str">
        <f aca="false">IF(AL506="ARRAY", "CHECK MAX ELEMENTS", "n/a")</f>
        <v>n/a</v>
      </c>
    </row>
    <row r="507" customFormat="false" ht="14.25" hidden="false" customHeight="false" outlineLevel="0" collapsed="false">
      <c r="A507" s="61" t="s">
        <v>49</v>
      </c>
      <c r="B507" s="61" t="s">
        <v>374</v>
      </c>
      <c r="C507" s="61" t="s">
        <v>1529</v>
      </c>
      <c r="D507" s="61" t="s">
        <v>1530</v>
      </c>
      <c r="E507" s="61" t="s">
        <v>1531</v>
      </c>
      <c r="F507" s="60" t="str">
        <f aca="false">IF(OR(ISERROR(VLOOKUP($C507,'DMW | F&amp;L Fields'!$L:$M, 1, FALSE())),IFERROR(INDEX('DMW | F&amp;L Fields'!$C:$C,MATCH($C507,'DMW | F&amp;L Fields'!$L:$L, 0)), "Y") ="Y"),"No", "Yes")</f>
        <v>No</v>
      </c>
      <c r="G507" s="61" t="str">
        <f aca="false">IFERROR(VLOOKUP($C507,'DMW | F&amp;L Fields'!$L:$M, 2, FALSE()),"(not found)")</f>
        <v>(not found)</v>
      </c>
      <c r="H507" s="60" t="str">
        <f aca="false">IF(J507="Id", "Primary", IF(LEFT(J507, 9) ="reference", "Foreign", "n/a"))</f>
        <v>n/a</v>
      </c>
      <c r="I507" s="74" t="s">
        <v>97</v>
      </c>
      <c r="J507" s="61" t="s">
        <v>128</v>
      </c>
      <c r="K507" s="60" t="n">
        <v>0</v>
      </c>
      <c r="L507" s="60" t="n">
        <v>18</v>
      </c>
      <c r="M507" s="60" t="n">
        <v>2</v>
      </c>
      <c r="N507" s="60" t="str">
        <f aca="false">_xlfn.CONCAT(J507,"|",K507,"|",L507,"|",M507)</f>
        <v>currency|0|18|2</v>
      </c>
      <c r="O507" s="0" t="str">
        <f aca="false">IFERROR(VLOOKUP('nCino | Field Mappings'!$A507,'nCino | Object Info'!$A:$H,5,FALSE()),"(not found)")</f>
        <v>rskcsp_ds_facility</v>
      </c>
      <c r="P507" s="0" t="str">
        <f aca="false">D507</f>
        <v>LLC_BI__Net_Worth__c</v>
      </c>
      <c r="Q507" s="51" t="n">
        <f aca="false">IFERROR(VLOOKUP($N507,'nCino | BigQuery Type Lookup'!$A:$F,2,FALSE()),"(not found)")</f>
        <v>21</v>
      </c>
    </row>
    <row r="508" customFormat="false" ht="14.25" hidden="false" customHeight="false" outlineLevel="0" collapsed="false">
      <c r="A508" s="61" t="s">
        <v>49</v>
      </c>
      <c r="B508" s="61" t="s">
        <v>374</v>
      </c>
      <c r="C508" s="61" t="s">
        <v>1532</v>
      </c>
      <c r="D508" s="61" t="s">
        <v>1533</v>
      </c>
      <c r="E508" s="61" t="s">
        <v>1534</v>
      </c>
      <c r="F508" s="60" t="str">
        <f aca="false">IF(OR(ISERROR(VLOOKUP($C508,'DMW | F&amp;L Fields'!$L:$M, 1, FALSE())),IFERROR(INDEX('DMW | F&amp;L Fields'!$C:$C,MATCH($C508,'DMW | F&amp;L Fields'!$L:$L, 0)), "Y") ="Y"),"No", "Yes")</f>
        <v>No</v>
      </c>
      <c r="G508" s="61" t="str">
        <f aca="false">IFERROR(VLOOKUP($C508,'DMW | F&amp;L Fields'!$L:$M, 2, FALSE()),"(not found)")</f>
        <v>(not found)</v>
      </c>
      <c r="H508" s="60" t="str">
        <f aca="false">IF(J508="Id", "Primary", IF(LEFT(J508, 9) ="reference", "Foreign", "n/a"))</f>
        <v>n/a</v>
      </c>
      <c r="I508" s="74" t="s">
        <v>97</v>
      </c>
      <c r="J508" s="61" t="s">
        <v>102</v>
      </c>
      <c r="K508" s="60" t="n">
        <v>0</v>
      </c>
      <c r="L508" s="60" t="n">
        <v>0</v>
      </c>
      <c r="M508" s="60" t="n">
        <v>0</v>
      </c>
      <c r="N508" s="60" t="str">
        <f aca="false">_xlfn.CONCAT(J508,"|",K508,"|",L508,"|",M508)</f>
        <v>date|0|0|0</v>
      </c>
      <c r="O508" s="0" t="str">
        <f aca="false">IFERROR(VLOOKUP('nCino | Field Mappings'!$A508,'nCino | Object Info'!$A:$H,5,FALSE()),"(not found)")</f>
        <v>rskcsp_ds_facility</v>
      </c>
      <c r="P508" s="0" t="str">
        <f aca="false">D508</f>
        <v>LLC_BI__Next_Interest_Payment_Date__c</v>
      </c>
      <c r="Q508" s="51" t="n">
        <f aca="false">IFERROR(VLOOKUP($N508,'nCino | BigQuery Type Lookup'!$A:$F,2,FALSE()),"(not found)")</f>
        <v>8</v>
      </c>
    </row>
    <row r="509" customFormat="false" ht="14.25" hidden="false" customHeight="false" outlineLevel="0" collapsed="false">
      <c r="A509" s="61" t="s">
        <v>49</v>
      </c>
      <c r="B509" s="61" t="s">
        <v>374</v>
      </c>
      <c r="C509" s="61" t="s">
        <v>1535</v>
      </c>
      <c r="D509" s="61" t="s">
        <v>1536</v>
      </c>
      <c r="E509" s="61" t="s">
        <v>1537</v>
      </c>
      <c r="F509" s="60" t="str">
        <f aca="false">IF(OR(ISERROR(VLOOKUP($C509,'DMW | F&amp;L Fields'!$L:$M, 1, FALSE())),IFERROR(INDEX('DMW | F&amp;L Fields'!$C:$C,MATCH($C509,'DMW | F&amp;L Fields'!$L:$L, 0)), "Y") ="Y"),"No", "Yes")</f>
        <v>No</v>
      </c>
      <c r="G509" s="61" t="str">
        <f aca="false">IFERROR(VLOOKUP($C509,'DMW | F&amp;L Fields'!$L:$M, 2, FALSE()),"(not found)")</f>
        <v>(not found)</v>
      </c>
      <c r="H509" s="60" t="str">
        <f aca="false">IF(J509="Id", "Primary", IF(LEFT(J509, 9) ="reference", "Foreign", "n/a"))</f>
        <v>n/a</v>
      </c>
      <c r="I509" s="74" t="s">
        <v>97</v>
      </c>
      <c r="J509" s="61" t="s">
        <v>102</v>
      </c>
      <c r="K509" s="60" t="n">
        <v>0</v>
      </c>
      <c r="L509" s="60" t="n">
        <v>0</v>
      </c>
      <c r="M509" s="60" t="n">
        <v>0</v>
      </c>
      <c r="N509" s="60" t="str">
        <f aca="false">_xlfn.CONCAT(J509,"|",K509,"|",L509,"|",M509)</f>
        <v>date|0|0|0</v>
      </c>
      <c r="O509" s="0" t="str">
        <f aca="false">IFERROR(VLOOKUP('nCino | Field Mappings'!$A509,'nCino | Object Info'!$A:$H,5,FALSE()),"(not found)")</f>
        <v>rskcsp_ds_facility</v>
      </c>
      <c r="P509" s="0" t="str">
        <f aca="false">D509</f>
        <v>LLC_BI__Next_Payment_Due__c</v>
      </c>
      <c r="Q509" s="51" t="n">
        <f aca="false">IFERROR(VLOOKUP($N509,'nCino | BigQuery Type Lookup'!$A:$F,2,FALSE()),"(not found)")</f>
        <v>8</v>
      </c>
    </row>
    <row r="510" customFormat="false" ht="14.25" hidden="false" customHeight="false" outlineLevel="0" collapsed="false">
      <c r="A510" s="61" t="s">
        <v>49</v>
      </c>
      <c r="B510" s="61" t="s">
        <v>374</v>
      </c>
      <c r="C510" s="61" t="s">
        <v>1538</v>
      </c>
      <c r="D510" s="61" t="s">
        <v>1539</v>
      </c>
      <c r="E510" s="61" t="s">
        <v>1540</v>
      </c>
      <c r="F510" s="60" t="str">
        <f aca="false">IF(OR(ISERROR(VLOOKUP($C510,'DMW | F&amp;L Fields'!$L:$M, 1, FALSE())),IFERROR(INDEX('DMW | F&amp;L Fields'!$C:$C,MATCH($C510,'DMW | F&amp;L Fields'!$L:$L, 0)), "Y") ="Y"),"No", "Yes")</f>
        <v>No</v>
      </c>
      <c r="G510" s="61" t="str">
        <f aca="false">IFERROR(VLOOKUP($C510,'DMW | F&amp;L Fields'!$L:$M, 2, FALSE()),"(not found)")</f>
        <v>(not found)</v>
      </c>
      <c r="H510" s="60" t="str">
        <f aca="false">IF(J510="Id", "Primary", IF(LEFT(J510, 9) ="reference", "Foreign", "n/a"))</f>
        <v>n/a</v>
      </c>
      <c r="I510" s="74" t="s">
        <v>97</v>
      </c>
      <c r="J510" s="61" t="s">
        <v>102</v>
      </c>
      <c r="K510" s="60" t="n">
        <v>0</v>
      </c>
      <c r="L510" s="60" t="n">
        <v>0</v>
      </c>
      <c r="M510" s="60" t="n">
        <v>0</v>
      </c>
      <c r="N510" s="60" t="str">
        <f aca="false">_xlfn.CONCAT(J510,"|",K510,"|",L510,"|",M510)</f>
        <v>date|0|0|0</v>
      </c>
      <c r="O510" s="0" t="str">
        <f aca="false">IFERROR(VLOOKUP('nCino | Field Mappings'!$A510,'nCino | Object Info'!$A:$H,5,FALSE()),"(not found)")</f>
        <v>rskcsp_ds_facility</v>
      </c>
      <c r="P510" s="0" t="str">
        <f aca="false">D510</f>
        <v>LLC_BI__Next_Rate_Change_Date__c</v>
      </c>
      <c r="Q510" s="51" t="n">
        <f aca="false">IFERROR(VLOOKUP($N510,'nCino | BigQuery Type Lookup'!$A:$F,2,FALSE()),"(not found)")</f>
        <v>8</v>
      </c>
    </row>
    <row r="511" customFormat="false" ht="14.25" hidden="false" customHeight="false" outlineLevel="0" collapsed="false">
      <c r="A511" s="61" t="s">
        <v>49</v>
      </c>
      <c r="B511" s="61" t="s">
        <v>374</v>
      </c>
      <c r="C511" s="61" t="s">
        <v>1541</v>
      </c>
      <c r="D511" s="61" t="s">
        <v>1542</v>
      </c>
      <c r="E511" s="61" t="s">
        <v>1543</v>
      </c>
      <c r="F511" s="60" t="str">
        <f aca="false">IF(OR(ISERROR(VLOOKUP($C511,'DMW | F&amp;L Fields'!$L:$M, 1, FALSE())),IFERROR(INDEX('DMW | F&amp;L Fields'!$C:$C,MATCH($C511,'DMW | F&amp;L Fields'!$L:$L, 0)), "Y") ="Y"),"No", "Yes")</f>
        <v>No</v>
      </c>
      <c r="G511" s="61" t="str">
        <f aca="false">IFERROR(VLOOKUP($C511,'DMW | F&amp;L Fields'!$L:$M, 2, FALSE()),"(not found)")</f>
        <v>(not found)</v>
      </c>
      <c r="H511" s="60" t="str">
        <f aca="false">IF(J511="Id", "Primary", IF(LEFT(J511, 9) ="reference", "Foreign", "n/a"))</f>
        <v>n/a</v>
      </c>
      <c r="I511" s="74" t="s">
        <v>110</v>
      </c>
      <c r="J511" s="61" t="s">
        <v>164</v>
      </c>
      <c r="K511" s="60" t="n">
        <v>0</v>
      </c>
      <c r="L511" s="60" t="n">
        <v>0</v>
      </c>
      <c r="M511" s="60" t="n">
        <v>0</v>
      </c>
      <c r="N511" s="60" t="str">
        <f aca="false">_xlfn.CONCAT(J511,"|",K511,"|",L511,"|",M511)</f>
        <v>boolean|0|0|0</v>
      </c>
      <c r="O511" s="0" t="str">
        <f aca="false">IFERROR(VLOOKUP('nCino | Field Mappings'!$A511,'nCino | Object Info'!$A:$H,5,FALSE()),"(not found)")</f>
        <v>rskcsp_ds_facility</v>
      </c>
      <c r="P511" s="0" t="str">
        <f aca="false">D511</f>
        <v>LLC_BI__Non_Accrual__c</v>
      </c>
      <c r="Q511" s="51" t="n">
        <f aca="false">IFERROR(VLOOKUP($N511,'nCino | BigQuery Type Lookup'!$A:$F,2,FALSE()),"(not found)")</f>
        <v>1</v>
      </c>
    </row>
    <row r="512" customFormat="false" ht="14.25" hidden="false" customHeight="false" outlineLevel="0" collapsed="false">
      <c r="A512" s="61" t="s">
        <v>49</v>
      </c>
      <c r="B512" s="61" t="s">
        <v>374</v>
      </c>
      <c r="C512" s="61" t="s">
        <v>1544</v>
      </c>
      <c r="D512" s="61" t="s">
        <v>1545</v>
      </c>
      <c r="E512" s="61" t="s">
        <v>1546</v>
      </c>
      <c r="F512" s="60" t="str">
        <f aca="false">IF(OR(ISERROR(VLOOKUP($C512,'DMW | F&amp;L Fields'!$L:$M, 1, FALSE())),IFERROR(INDEX('DMW | F&amp;L Fields'!$C:$C,MATCH($C512,'DMW | F&amp;L Fields'!$L:$L, 0)), "Y") ="Y"),"No", "Yes")</f>
        <v>No</v>
      </c>
      <c r="G512" s="61" t="str">
        <f aca="false">IFERROR(VLOOKUP($C512,'DMW | F&amp;L Fields'!$L:$M, 2, FALSE()),"(not found)")</f>
        <v>(not found)</v>
      </c>
      <c r="H512" s="60" t="str">
        <f aca="false">IF(J512="Id", "Primary", IF(LEFT(J512, 9) ="reference", "Foreign", "n/a"))</f>
        <v>n/a</v>
      </c>
      <c r="I512" s="74" t="s">
        <v>97</v>
      </c>
      <c r="J512" s="61" t="s">
        <v>98</v>
      </c>
      <c r="K512" s="60" t="n">
        <v>0</v>
      </c>
      <c r="L512" s="60" t="n">
        <v>18</v>
      </c>
      <c r="M512" s="60" t="n">
        <v>0</v>
      </c>
      <c r="N512" s="60" t="str">
        <f aca="false">_xlfn.CONCAT(J512,"|",K512,"|",L512,"|",M512)</f>
        <v>double|0|18|0</v>
      </c>
      <c r="O512" s="0" t="str">
        <f aca="false">IFERROR(VLOOKUP('nCino | Field Mappings'!$A512,'nCino | Object Info'!$A:$H,5,FALSE()),"(not found)")</f>
        <v>rskcsp_ds_facility</v>
      </c>
      <c r="P512" s="0" t="str">
        <f aca="false">D512</f>
        <v>LLC_BI__Number_Of_No_Action_Placeholders__c</v>
      </c>
      <c r="Q512" s="51" t="n">
        <f aca="false">IFERROR(VLOOKUP($N512,'nCino | BigQuery Type Lookup'!$A:$F,2,FALSE()),"(not found)")</f>
        <v>18</v>
      </c>
    </row>
    <row r="513" customFormat="false" ht="14.25" hidden="false" customHeight="false" outlineLevel="0" collapsed="false">
      <c r="A513" s="61" t="s">
        <v>49</v>
      </c>
      <c r="B513" s="61" t="s">
        <v>374</v>
      </c>
      <c r="C513" s="61" t="s">
        <v>1547</v>
      </c>
      <c r="D513" s="61" t="s">
        <v>1548</v>
      </c>
      <c r="E513" s="61" t="s">
        <v>1549</v>
      </c>
      <c r="F513" s="60" t="str">
        <f aca="false">IF(OR(ISERROR(VLOOKUP($C513,'DMW | F&amp;L Fields'!$L:$M, 1, FALSE())),IFERROR(INDEX('DMW | F&amp;L Fields'!$C:$C,MATCH($C513,'DMW | F&amp;L Fields'!$L:$L, 0)), "Y") ="Y"),"No", "Yes")</f>
        <v>No</v>
      </c>
      <c r="G513" s="61" t="str">
        <f aca="false">IFERROR(VLOOKUP($C513,'DMW | F&amp;L Fields'!$L:$M, 2, FALSE()),"(not found)")</f>
        <v>(not found)</v>
      </c>
      <c r="H513" s="60" t="str">
        <f aca="false">IF(J513="Id", "Primary", IF(LEFT(J513, 9) ="reference", "Foreign", "n/a"))</f>
        <v>n/a</v>
      </c>
      <c r="I513" s="74" t="s">
        <v>97</v>
      </c>
      <c r="J513" s="61" t="s">
        <v>98</v>
      </c>
      <c r="K513" s="60" t="n">
        <v>0</v>
      </c>
      <c r="L513" s="60" t="n">
        <v>18</v>
      </c>
      <c r="M513" s="60" t="n">
        <v>0</v>
      </c>
      <c r="N513" s="60" t="str">
        <f aca="false">_xlfn.CONCAT(J513,"|",K513,"|",L513,"|",M513)</f>
        <v>double|0|18|0</v>
      </c>
      <c r="O513" s="0" t="str">
        <f aca="false">IFERROR(VLOOKUP('nCino | Field Mappings'!$A513,'nCino | Object Info'!$A:$H,5,FALSE()),"(not found)")</f>
        <v>rskcsp_ds_facility</v>
      </c>
      <c r="P513" s="0" t="str">
        <f aca="false">D513</f>
        <v>LLC_BI__Number_Of_Renewals__c</v>
      </c>
      <c r="Q513" s="51" t="n">
        <f aca="false">IFERROR(VLOOKUP($N513,'nCino | BigQuery Type Lookup'!$A:$F,2,FALSE()),"(not found)")</f>
        <v>18</v>
      </c>
    </row>
    <row r="514" customFormat="false" ht="14.25" hidden="false" customHeight="false" outlineLevel="0" collapsed="false">
      <c r="A514" s="61" t="s">
        <v>49</v>
      </c>
      <c r="B514" s="61" t="s">
        <v>374</v>
      </c>
      <c r="C514" s="61" t="s">
        <v>1550</v>
      </c>
      <c r="D514" s="61" t="s">
        <v>1551</v>
      </c>
      <c r="E514" s="61" t="s">
        <v>1552</v>
      </c>
      <c r="F514" s="60" t="str">
        <f aca="false">IF(OR(ISERROR(VLOOKUP($C514,'DMW | F&amp;L Fields'!$L:$M, 1, FALSE())),IFERROR(INDEX('DMW | F&amp;L Fields'!$C:$C,MATCH($C514,'DMW | F&amp;L Fields'!$L:$L, 0)), "Y") ="Y"),"No", "Yes")</f>
        <v>No</v>
      </c>
      <c r="G514" s="61" t="str">
        <f aca="false">IFERROR(VLOOKUP($C514,'DMW | F&amp;L Fields'!$L:$M, 2, FALSE()),"(not found)")</f>
        <v>(not found)</v>
      </c>
      <c r="H514" s="60" t="str">
        <f aca="false">IF(J514="Id", "Primary", IF(LEFT(J514, 9) ="reference", "Foreign", "n/a"))</f>
        <v>n/a</v>
      </c>
      <c r="I514" s="74" t="s">
        <v>97</v>
      </c>
      <c r="J514" s="61" t="s">
        <v>115</v>
      </c>
      <c r="K514" s="60" t="n">
        <v>255</v>
      </c>
      <c r="L514" s="60" t="n">
        <v>0</v>
      </c>
      <c r="M514" s="60" t="n">
        <v>0</v>
      </c>
      <c r="N514" s="60" t="str">
        <f aca="false">_xlfn.CONCAT(J514,"|",K514,"|",L514,"|",M514)</f>
        <v>string|255|0|0</v>
      </c>
      <c r="O514" s="0" t="str">
        <f aca="false">IFERROR(VLOOKUP('nCino | Field Mappings'!$A514,'nCino | Object Info'!$A:$H,5,FALSE()),"(not found)")</f>
        <v>rskcsp_ds_facility</v>
      </c>
      <c r="P514" s="0" t="str">
        <f aca="false">D514</f>
        <v>LLC_BI__Officer_Comments__c</v>
      </c>
      <c r="Q514" s="51" t="n">
        <f aca="false">IFERROR(VLOOKUP($N514,'nCino | BigQuery Type Lookup'!$A:$F,2,FALSE()),"(not found)")</f>
        <v>255</v>
      </c>
    </row>
    <row r="515" customFormat="false" ht="14.25" hidden="false" customHeight="false" outlineLevel="0" collapsed="false">
      <c r="A515" s="61" t="s">
        <v>49</v>
      </c>
      <c r="B515" s="61" t="s">
        <v>374</v>
      </c>
      <c r="C515" s="61" t="s">
        <v>1553</v>
      </c>
      <c r="D515" s="61" t="s">
        <v>1554</v>
      </c>
      <c r="E515" s="61" t="s">
        <v>1555</v>
      </c>
      <c r="F515" s="60" t="str">
        <f aca="false">IF(OR(ISERROR(VLOOKUP($C515,'DMW | F&amp;L Fields'!$L:$M, 1, FALSE())),IFERROR(INDEX('DMW | F&amp;L Fields'!$C:$C,MATCH($C515,'DMW | F&amp;L Fields'!$L:$L, 0)), "Y") ="Y"),"No", "Yes")</f>
        <v>No</v>
      </c>
      <c r="G515" s="61" t="str">
        <f aca="false">IFERROR(VLOOKUP($C515,'DMW | F&amp;L Fields'!$L:$M, 2, FALSE()),"(not found)")</f>
        <v>(not found)</v>
      </c>
      <c r="H515" s="60" t="str">
        <f aca="false">IF(J515="Id", "Primary", IF(LEFT(J515, 9) ="reference", "Foreign", "n/a"))</f>
        <v>n/a</v>
      </c>
      <c r="I515" s="74" t="s">
        <v>97</v>
      </c>
      <c r="J515" s="61" t="s">
        <v>128</v>
      </c>
      <c r="K515" s="60" t="n">
        <v>0</v>
      </c>
      <c r="L515" s="60" t="n">
        <v>18</v>
      </c>
      <c r="M515" s="60" t="n">
        <v>0</v>
      </c>
      <c r="N515" s="60" t="str">
        <f aca="false">_xlfn.CONCAT(J515,"|",K515,"|",L515,"|",M515)</f>
        <v>currency|0|18|0</v>
      </c>
      <c r="O515" s="0" t="str">
        <f aca="false">IFERROR(VLOOKUP('nCino | Field Mappings'!$A515,'nCino | Object Info'!$A:$H,5,FALSE()),"(not found)")</f>
        <v>rskcsp_ds_facility</v>
      </c>
      <c r="P515" s="0" t="str">
        <f aca="false">D515</f>
        <v>LLC_BI__Original_Guaranteed_Amount__c</v>
      </c>
      <c r="Q515" s="51" t="n">
        <f aca="false">IFERROR(VLOOKUP($N515,'nCino | BigQuery Type Lookup'!$A:$F,2,FALSE()),"(not found)")</f>
        <v>18</v>
      </c>
    </row>
    <row r="516" customFormat="false" ht="14.25" hidden="false" customHeight="false" outlineLevel="0" collapsed="false">
      <c r="A516" s="61" t="s">
        <v>49</v>
      </c>
      <c r="B516" s="61" t="s">
        <v>374</v>
      </c>
      <c r="C516" s="61" t="s">
        <v>1556</v>
      </c>
      <c r="D516" s="61" t="s">
        <v>1557</v>
      </c>
      <c r="E516" s="61" t="s">
        <v>1558</v>
      </c>
      <c r="F516" s="60" t="str">
        <f aca="false">IF(OR(ISERROR(VLOOKUP($C516,'DMW | F&amp;L Fields'!$L:$M, 1, FALSE())),IFERROR(INDEX('DMW | F&amp;L Fields'!$C:$C,MATCH($C516,'DMW | F&amp;L Fields'!$L:$L, 0)), "Y") ="Y"),"No", "Yes")</f>
        <v>No</v>
      </c>
      <c r="G516" s="61" t="str">
        <f aca="false">IFERROR(VLOOKUP($C516,'DMW | F&amp;L Fields'!$L:$M, 2, FALSE()),"(not found)")</f>
        <v>(not found)</v>
      </c>
      <c r="H516" s="60" t="str">
        <f aca="false">IF(J516="Id", "Primary", IF(LEFT(J516, 9) ="reference", "Foreign", "n/a"))</f>
        <v>n/a</v>
      </c>
      <c r="I516" s="74" t="s">
        <v>97</v>
      </c>
      <c r="J516" s="61" t="s">
        <v>342</v>
      </c>
      <c r="K516" s="60" t="n">
        <v>0</v>
      </c>
      <c r="L516" s="60" t="n">
        <v>18</v>
      </c>
      <c r="M516" s="60" t="n">
        <v>2</v>
      </c>
      <c r="N516" s="60" t="str">
        <f aca="false">_xlfn.CONCAT(J516,"|",K516,"|",L516,"|",M516)</f>
        <v>percent|0|18|2</v>
      </c>
      <c r="O516" s="0" t="str">
        <f aca="false">IFERROR(VLOOKUP('nCino | Field Mappings'!$A516,'nCino | Object Info'!$A:$H,5,FALSE()),"(not found)")</f>
        <v>rskcsp_ds_facility</v>
      </c>
      <c r="P516" s="0" t="str">
        <f aca="false">D516</f>
        <v>LLC_BI__Original_LTV__c</v>
      </c>
      <c r="Q516" s="51" t="n">
        <f aca="false">IFERROR(VLOOKUP($N516,'nCino | BigQuery Type Lookup'!$A:$F,2,FALSE()),"(not found)")</f>
        <v>21</v>
      </c>
    </row>
    <row r="517" customFormat="false" ht="14.25" hidden="false" customHeight="false" outlineLevel="0" collapsed="false">
      <c r="A517" s="61" t="s">
        <v>49</v>
      </c>
      <c r="B517" s="61" t="s">
        <v>374</v>
      </c>
      <c r="C517" s="61" t="s">
        <v>1559</v>
      </c>
      <c r="D517" s="61" t="s">
        <v>1560</v>
      </c>
      <c r="E517" s="61" t="s">
        <v>1561</v>
      </c>
      <c r="F517" s="60" t="str">
        <f aca="false">IF(OR(ISERROR(VLOOKUP($C517,'DMW | F&amp;L Fields'!$L:$M, 1, FALSE())),IFERROR(INDEX('DMW | F&amp;L Fields'!$C:$C,MATCH($C517,'DMW | F&amp;L Fields'!$L:$L, 0)), "Y") ="Y"),"No", "Yes")</f>
        <v>No</v>
      </c>
      <c r="G517" s="61" t="str">
        <f aca="false">IFERROR(VLOOKUP($C517,'DMW | F&amp;L Fields'!$L:$M, 2, FALSE()),"(not found)")</f>
        <v>(not found)</v>
      </c>
      <c r="H517" s="60" t="str">
        <f aca="false">IF(J517="Id", "Primary", IF(LEFT(J517, 9) ="reference", "Foreign", "n/a"))</f>
        <v>n/a</v>
      </c>
      <c r="I517" s="74" t="s">
        <v>97</v>
      </c>
      <c r="J517" s="61" t="s">
        <v>128</v>
      </c>
      <c r="K517" s="60" t="n">
        <v>0</v>
      </c>
      <c r="L517" s="60" t="n">
        <v>18</v>
      </c>
      <c r="M517" s="60" t="n">
        <v>2</v>
      </c>
      <c r="N517" s="60" t="str">
        <f aca="false">_xlfn.CONCAT(J517,"|",K517,"|",L517,"|",M517)</f>
        <v>currency|0|18|2</v>
      </c>
      <c r="O517" s="0" t="str">
        <f aca="false">IFERROR(VLOOKUP('nCino | Field Mappings'!$A517,'nCino | Object Info'!$A:$H,5,FALSE()),"(not found)")</f>
        <v>rskcsp_ds_facility</v>
      </c>
      <c r="P517" s="0" t="str">
        <f aca="false">D517</f>
        <v>LLC_BI__Original_Total_Lendable_Value__c</v>
      </c>
      <c r="Q517" s="51" t="n">
        <f aca="false">IFERROR(VLOOKUP($N517,'nCino | BigQuery Type Lookup'!$A:$F,2,FALSE()),"(not found)")</f>
        <v>21</v>
      </c>
    </row>
    <row r="518" customFormat="false" ht="14.25" hidden="false" customHeight="false" outlineLevel="0" collapsed="false">
      <c r="A518" s="61" t="s">
        <v>49</v>
      </c>
      <c r="B518" s="61" t="s">
        <v>374</v>
      </c>
      <c r="C518" s="61" t="s">
        <v>1562</v>
      </c>
      <c r="D518" s="61" t="s">
        <v>1563</v>
      </c>
      <c r="E518" s="61" t="s">
        <v>1564</v>
      </c>
      <c r="F518" s="60" t="str">
        <f aca="false">IF(OR(ISERROR(VLOOKUP($C518,'DMW | F&amp;L Fields'!$L:$M, 1, FALSE())),IFERROR(INDEX('DMW | F&amp;L Fields'!$C:$C,MATCH($C518,'DMW | F&amp;L Fields'!$L:$L, 0)), "Y") ="Y"),"No", "Yes")</f>
        <v>No</v>
      </c>
      <c r="G518" s="61" t="str">
        <f aca="false">IFERROR(VLOOKUP($C518,'DMW | F&amp;L Fields'!$L:$M, 2, FALSE()),"(not found)")</f>
        <v>(not found)</v>
      </c>
      <c r="H518" s="60" t="str">
        <f aca="false">IF(J518="Id", "Primary", IF(LEFT(J518, 9) ="reference", "Foreign", "n/a"))</f>
        <v>n/a</v>
      </c>
      <c r="I518" s="74" t="s">
        <v>97</v>
      </c>
      <c r="J518" s="61" t="s">
        <v>128</v>
      </c>
      <c r="K518" s="60" t="n">
        <v>0</v>
      </c>
      <c r="L518" s="60" t="n">
        <v>18</v>
      </c>
      <c r="M518" s="60" t="n">
        <v>2</v>
      </c>
      <c r="N518" s="60" t="str">
        <f aca="false">_xlfn.CONCAT(J518,"|",K518,"|",L518,"|",M518)</f>
        <v>currency|0|18|2</v>
      </c>
      <c r="O518" s="0" t="str">
        <f aca="false">IFERROR(VLOOKUP('nCino | Field Mappings'!$A518,'nCino | Object Info'!$A:$H,5,FALSE()),"(not found)")</f>
        <v>rskcsp_ds_facility</v>
      </c>
      <c r="P518" s="0" t="str">
        <f aca="false">D518</f>
        <v>LLC_BI__Original_UNGTD_Amount__c</v>
      </c>
      <c r="Q518" s="51" t="n">
        <f aca="false">IFERROR(VLOOKUP($N518,'nCino | BigQuery Type Lookup'!$A:$F,2,FALSE()),"(not found)")</f>
        <v>21</v>
      </c>
    </row>
    <row r="519" customFormat="false" ht="14.25" hidden="false" customHeight="false" outlineLevel="0" collapsed="false">
      <c r="A519" s="61" t="s">
        <v>49</v>
      </c>
      <c r="B519" s="61" t="s">
        <v>374</v>
      </c>
      <c r="C519" s="61" t="s">
        <v>1565</v>
      </c>
      <c r="D519" s="61" t="s">
        <v>1566</v>
      </c>
      <c r="E519" s="61" t="s">
        <v>1567</v>
      </c>
      <c r="F519" s="60" t="str">
        <f aca="false">IF(OR(ISERROR(VLOOKUP($C519,'DMW | F&amp;L Fields'!$L:$M, 1, FALSE())),IFERROR(INDEX('DMW | F&amp;L Fields'!$C:$C,MATCH($C519,'DMW | F&amp;L Fields'!$L:$L, 0)), "Y") ="Y"),"No", "Yes")</f>
        <v>No</v>
      </c>
      <c r="G519" s="61" t="str">
        <f aca="false">IFERROR(VLOOKUP($C519,'DMW | F&amp;L Fields'!$L:$M, 2, FALSE()),"(not found)")</f>
        <v>(not found)</v>
      </c>
      <c r="H519" s="60" t="str">
        <f aca="false">IF(J519="Id", "Primary", IF(LEFT(J519, 9) ="reference", "Foreign", "n/a"))</f>
        <v>Foreign</v>
      </c>
      <c r="I519" s="74" t="s">
        <v>97</v>
      </c>
      <c r="J519" s="61" t="s">
        <v>111</v>
      </c>
      <c r="K519" s="60" t="n">
        <v>18</v>
      </c>
      <c r="L519" s="60" t="n">
        <v>0</v>
      </c>
      <c r="M519" s="60" t="n">
        <v>0</v>
      </c>
      <c r="N519" s="60" t="str">
        <f aca="false">_xlfn.CONCAT(J519,"|",K519,"|",L519,"|",M519)</f>
        <v>reference(LLC_BI__Loan__c)|18|0|0</v>
      </c>
      <c r="O519" s="0" t="str">
        <f aca="false">IFERROR(VLOOKUP('nCino | Field Mappings'!$A519,'nCino | Object Info'!$A:$H,5,FALSE()),"(not found)")</f>
        <v>rskcsp_ds_facility</v>
      </c>
      <c r="P519" s="0" t="str">
        <f aca="false">D519</f>
        <v>LLC_BI__OriginalParentLoan__c</v>
      </c>
      <c r="Q519" s="51" t="n">
        <f aca="false">IFERROR(VLOOKUP($N519,'nCino | BigQuery Type Lookup'!$A:$F,2,FALSE()),"(not found)")</f>
        <v>18</v>
      </c>
    </row>
    <row r="520" customFormat="false" ht="14.25" hidden="false" customHeight="false" outlineLevel="0" collapsed="false">
      <c r="A520" s="61" t="s">
        <v>49</v>
      </c>
      <c r="B520" s="61" t="s">
        <v>374</v>
      </c>
      <c r="C520" s="61" t="s">
        <v>1568</v>
      </c>
      <c r="D520" s="61" t="s">
        <v>1569</v>
      </c>
      <c r="E520" s="61" t="s">
        <v>1570</v>
      </c>
      <c r="F520" s="60" t="str">
        <f aca="false">IF(OR(ISERROR(VLOOKUP($C520,'DMW | F&amp;L Fields'!$L:$M, 1, FALSE())),IFERROR(INDEX('DMW | F&amp;L Fields'!$C:$C,MATCH($C520,'DMW | F&amp;L Fields'!$L:$L, 0)), "Y") ="Y"),"No", "Yes")</f>
        <v>No</v>
      </c>
      <c r="G520" s="61" t="str">
        <f aca="false">IFERROR(VLOOKUP($C520,'DMW | F&amp;L Fields'!$L:$M, 2, FALSE()),"(not found)")</f>
        <v>(not found)</v>
      </c>
      <c r="H520" s="60" t="str">
        <f aca="false">IF(J520="Id", "Primary", IF(LEFT(J520, 9) ="reference", "Foreign", "n/a"))</f>
        <v>Foreign</v>
      </c>
      <c r="I520" s="74" t="s">
        <v>97</v>
      </c>
      <c r="J520" s="61" t="s">
        <v>111</v>
      </c>
      <c r="K520" s="60" t="n">
        <v>18</v>
      </c>
      <c r="L520" s="60" t="n">
        <v>0</v>
      </c>
      <c r="M520" s="60" t="n">
        <v>0</v>
      </c>
      <c r="N520" s="60" t="str">
        <f aca="false">_xlfn.CONCAT(J520,"|",K520,"|",L520,"|",M520)</f>
        <v>reference(LLC_BI__Loan__c)|18|0|0</v>
      </c>
      <c r="O520" s="0" t="str">
        <f aca="false">IFERROR(VLOOKUP('nCino | Field Mappings'!$A520,'nCino | Object Info'!$A:$H,5,FALSE()),"(not found)")</f>
        <v>rskcsp_ds_facility</v>
      </c>
      <c r="P520" s="0" t="str">
        <f aca="false">D520</f>
        <v>LLC_BI__ParentLoan__c</v>
      </c>
      <c r="Q520" s="51" t="n">
        <f aca="false">IFERROR(VLOOKUP($N520,'nCino | BigQuery Type Lookup'!$A:$F,2,FALSE()),"(not found)")</f>
        <v>18</v>
      </c>
    </row>
    <row r="521" customFormat="false" ht="14.25" hidden="false" customHeight="false" outlineLevel="0" collapsed="false">
      <c r="A521" s="61" t="s">
        <v>49</v>
      </c>
      <c r="B521" s="61" t="s">
        <v>374</v>
      </c>
      <c r="C521" s="61" t="s">
        <v>1571</v>
      </c>
      <c r="D521" s="61" t="s">
        <v>1572</v>
      </c>
      <c r="E521" s="61" t="s">
        <v>1573</v>
      </c>
      <c r="F521" s="60" t="str">
        <f aca="false">IF(OR(ISERROR(VLOOKUP($C521,'DMW | F&amp;L Fields'!$L:$M, 1, FALSE())),IFERROR(INDEX('DMW | F&amp;L Fields'!$C:$C,MATCH($C521,'DMW | F&amp;L Fields'!$L:$L, 0)), "Y") ="Y"),"No", "Yes")</f>
        <v>No</v>
      </c>
      <c r="G521" s="61" t="str">
        <f aca="false">IFERROR(VLOOKUP($C521,'DMW | F&amp;L Fields'!$L:$M, 2, FALSE()),"(not found)")</f>
        <v>(not found)</v>
      </c>
      <c r="H521" s="60" t="str">
        <f aca="false">IF(J521="Id", "Primary", IF(LEFT(J521, 9) ="reference", "Foreign", "n/a"))</f>
        <v>n/a</v>
      </c>
      <c r="I521" s="74" t="s">
        <v>97</v>
      </c>
      <c r="J521" s="61" t="s">
        <v>102</v>
      </c>
      <c r="K521" s="60" t="n">
        <v>0</v>
      </c>
      <c r="L521" s="60" t="n">
        <v>0</v>
      </c>
      <c r="M521" s="60" t="n">
        <v>0</v>
      </c>
      <c r="N521" s="60" t="str">
        <f aca="false">_xlfn.CONCAT(J521,"|",K521,"|",L521,"|",M521)</f>
        <v>date|0|0|0</v>
      </c>
      <c r="O521" s="0" t="str">
        <f aca="false">IFERROR(VLOOKUP('nCino | Field Mappings'!$A521,'nCino | Object Info'!$A:$H,5,FALSE()),"(not found)")</f>
        <v>rskcsp_ds_facility</v>
      </c>
      <c r="P521" s="0" t="str">
        <f aca="false">D521</f>
        <v>LLC_BI__Participation_Date__c</v>
      </c>
      <c r="Q521" s="51" t="n">
        <f aca="false">IFERROR(VLOOKUP($N521,'nCino | BigQuery Type Lookup'!$A:$F,2,FALSE()),"(not found)")</f>
        <v>8</v>
      </c>
    </row>
    <row r="522" customFormat="false" ht="14.25" hidden="false" customHeight="false" outlineLevel="0" collapsed="false">
      <c r="A522" s="61" t="s">
        <v>49</v>
      </c>
      <c r="B522" s="61" t="s">
        <v>374</v>
      </c>
      <c r="C522" s="61" t="s">
        <v>1574</v>
      </c>
      <c r="D522" s="61" t="s">
        <v>1575</v>
      </c>
      <c r="E522" s="61" t="s">
        <v>1576</v>
      </c>
      <c r="F522" s="60" t="str">
        <f aca="false">IF(OR(ISERROR(VLOOKUP($C522,'DMW | F&amp;L Fields'!$L:$M, 1, FALSE())),IFERROR(INDEX('DMW | F&amp;L Fields'!$C:$C,MATCH($C522,'DMW | F&amp;L Fields'!$L:$L, 0)), "Y") ="Y"),"No", "Yes")</f>
        <v>No</v>
      </c>
      <c r="G522" s="61" t="str">
        <f aca="false">IFERROR(VLOOKUP($C522,'DMW | F&amp;L Fields'!$L:$M, 2, FALSE()),"(not found)")</f>
        <v>(not found)</v>
      </c>
      <c r="H522" s="60" t="str">
        <f aca="false">IF(J522="Id", "Primary", IF(LEFT(J522, 9) ="reference", "Foreign", "n/a"))</f>
        <v>n/a</v>
      </c>
      <c r="I522" s="74" t="s">
        <v>97</v>
      </c>
      <c r="J522" s="61" t="s">
        <v>119</v>
      </c>
      <c r="K522" s="60" t="n">
        <v>255</v>
      </c>
      <c r="L522" s="60" t="n">
        <v>0</v>
      </c>
      <c r="M522" s="60" t="n">
        <v>0</v>
      </c>
      <c r="N522" s="60" t="str">
        <f aca="false">_xlfn.CONCAT(J522,"|",K522,"|",L522,"|",M522)</f>
        <v>picklist|255|0|0</v>
      </c>
      <c r="O522" s="0" t="str">
        <f aca="false">IFERROR(VLOOKUP('nCino | Field Mappings'!$A522,'nCino | Object Info'!$A:$H,5,FALSE()),"(not found)")</f>
        <v>rskcsp_ds_facility</v>
      </c>
      <c r="P522" s="0" t="str">
        <f aca="false">D522</f>
        <v>LLC_BI__Participation_Type__c</v>
      </c>
      <c r="Q522" s="51" t="n">
        <f aca="false">IFERROR(VLOOKUP($N522,'nCino | BigQuery Type Lookup'!$A:$F,2,FALSE()),"(not found)")</f>
        <v>255</v>
      </c>
    </row>
    <row r="523" customFormat="false" ht="14.25" hidden="false" customHeight="false" outlineLevel="0" collapsed="false">
      <c r="A523" s="61" t="s">
        <v>49</v>
      </c>
      <c r="B523" s="61" t="s">
        <v>374</v>
      </c>
      <c r="C523" s="61" t="s">
        <v>1577</v>
      </c>
      <c r="D523" s="61" t="s">
        <v>1578</v>
      </c>
      <c r="E523" s="61" t="s">
        <v>1579</v>
      </c>
      <c r="F523" s="60" t="str">
        <f aca="false">IF(OR(ISERROR(VLOOKUP($C523,'DMW | F&amp;L Fields'!$L:$M, 1, FALSE())),IFERROR(INDEX('DMW | F&amp;L Fields'!$C:$C,MATCH($C523,'DMW | F&amp;L Fields'!$L:$L, 0)), "Y") ="Y"),"No", "Yes")</f>
        <v>No</v>
      </c>
      <c r="G523" s="61" t="str">
        <f aca="false">IFERROR(VLOOKUP($C523,'DMW | F&amp;L Fields'!$L:$M, 2, FALSE()),"(not found)")</f>
        <v>(not found)</v>
      </c>
      <c r="H523" s="60" t="str">
        <f aca="false">IF(J523="Id", "Primary", IF(LEFT(J523, 9) ="reference", "Foreign", "n/a"))</f>
        <v>n/a</v>
      </c>
      <c r="I523" s="74" t="s">
        <v>97</v>
      </c>
      <c r="J523" s="61" t="s">
        <v>128</v>
      </c>
      <c r="K523" s="60" t="n">
        <v>0</v>
      </c>
      <c r="L523" s="60" t="n">
        <v>18</v>
      </c>
      <c r="M523" s="60" t="n">
        <v>2</v>
      </c>
      <c r="N523" s="60" t="str">
        <f aca="false">_xlfn.CONCAT(J523,"|",K523,"|",L523,"|",M523)</f>
        <v>currency|0|18|2</v>
      </c>
      <c r="O523" s="0" t="str">
        <f aca="false">IFERROR(VLOOKUP('nCino | Field Mappings'!$A523,'nCino | Object Info'!$A:$H,5,FALSE()),"(not found)")</f>
        <v>rskcsp_ds_facility</v>
      </c>
      <c r="P523" s="0" t="str">
        <f aca="false">D523</f>
        <v>LLC_BI__Partner_GTD_Left_to_Fund__c</v>
      </c>
      <c r="Q523" s="51" t="n">
        <f aca="false">IFERROR(VLOOKUP($N523,'nCino | BigQuery Type Lookup'!$A:$F,2,FALSE()),"(not found)")</f>
        <v>21</v>
      </c>
    </row>
    <row r="524" customFormat="false" ht="14.25" hidden="false" customHeight="false" outlineLevel="0" collapsed="false">
      <c r="A524" s="61" t="s">
        <v>49</v>
      </c>
      <c r="B524" s="61" t="s">
        <v>374</v>
      </c>
      <c r="C524" s="61" t="s">
        <v>1580</v>
      </c>
      <c r="D524" s="61" t="s">
        <v>1581</v>
      </c>
      <c r="E524" s="61" t="s">
        <v>1582</v>
      </c>
      <c r="F524" s="60" t="str">
        <f aca="false">IF(OR(ISERROR(VLOOKUP($C524,'DMW | F&amp;L Fields'!$L:$M, 1, FALSE())),IFERROR(INDEX('DMW | F&amp;L Fields'!$C:$C,MATCH($C524,'DMW | F&amp;L Fields'!$L:$L, 0)), "Y") ="Y"),"No", "Yes")</f>
        <v>No</v>
      </c>
      <c r="G524" s="61" t="str">
        <f aca="false">IFERROR(VLOOKUP($C524,'DMW | F&amp;L Fields'!$L:$M, 2, FALSE()),"(not found)")</f>
        <v>(not found)</v>
      </c>
      <c r="H524" s="60" t="str">
        <f aca="false">IF(J524="Id", "Primary", IF(LEFT(J524, 9) ="reference", "Foreign", "n/a"))</f>
        <v>n/a</v>
      </c>
      <c r="I524" s="74" t="s">
        <v>97</v>
      </c>
      <c r="J524" s="61" t="s">
        <v>342</v>
      </c>
      <c r="K524" s="60" t="n">
        <v>0</v>
      </c>
      <c r="L524" s="60" t="n">
        <v>5</v>
      </c>
      <c r="M524" s="60" t="n">
        <v>2</v>
      </c>
      <c r="N524" s="60" t="str">
        <f aca="false">_xlfn.CONCAT(J524,"|",K524,"|",L524,"|",M524)</f>
        <v>percent|0|5|2</v>
      </c>
      <c r="O524" s="0" t="str">
        <f aca="false">IFERROR(VLOOKUP('nCino | Field Mappings'!$A524,'nCino | Object Info'!$A:$H,5,FALSE()),"(not found)")</f>
        <v>rskcsp_ds_facility</v>
      </c>
      <c r="P524" s="0" t="str">
        <f aca="false">D524</f>
        <v>LLC_BI__Partner_Spread_Over_Base__c</v>
      </c>
      <c r="Q524" s="51" t="n">
        <f aca="false">IFERROR(VLOOKUP($N524,'nCino | BigQuery Type Lookup'!$A:$F,2,FALSE()),"(not found)")</f>
        <v>8</v>
      </c>
    </row>
    <row r="525" customFormat="false" ht="14.25" hidden="false" customHeight="false" outlineLevel="0" collapsed="false">
      <c r="A525" s="61" t="s">
        <v>49</v>
      </c>
      <c r="B525" s="61" t="s">
        <v>374</v>
      </c>
      <c r="C525" s="61" t="s">
        <v>1583</v>
      </c>
      <c r="D525" s="61" t="s">
        <v>1584</v>
      </c>
      <c r="E525" s="61" t="s">
        <v>1585</v>
      </c>
      <c r="F525" s="60" t="str">
        <f aca="false">IF(OR(ISERROR(VLOOKUP($C525,'DMW | F&amp;L Fields'!$L:$M, 1, FALSE())),IFERROR(INDEX('DMW | F&amp;L Fields'!$C:$C,MATCH($C525,'DMW | F&amp;L Fields'!$L:$L, 0)), "Y") ="Y"),"No", "Yes")</f>
        <v>No</v>
      </c>
      <c r="G525" s="61" t="str">
        <f aca="false">IFERROR(VLOOKUP($C525,'DMW | F&amp;L Fields'!$L:$M, 2, FALSE()),"(not found)")</f>
        <v>(not found)</v>
      </c>
      <c r="H525" s="60" t="str">
        <f aca="false">IF(J525="Id", "Primary", IF(LEFT(J525, 9) ="reference", "Foreign", "n/a"))</f>
        <v>n/a</v>
      </c>
      <c r="I525" s="74" t="s">
        <v>97</v>
      </c>
      <c r="J525" s="61" t="s">
        <v>128</v>
      </c>
      <c r="K525" s="60" t="n">
        <v>0</v>
      </c>
      <c r="L525" s="60" t="n">
        <v>18</v>
      </c>
      <c r="M525" s="60" t="n">
        <v>2</v>
      </c>
      <c r="N525" s="60" t="str">
        <f aca="false">_xlfn.CONCAT(J525,"|",K525,"|",L525,"|",M525)</f>
        <v>currency|0|18|2</v>
      </c>
      <c r="O525" s="0" t="str">
        <f aca="false">IFERROR(VLOOKUP('nCino | Field Mappings'!$A525,'nCino | Object Info'!$A:$H,5,FALSE()),"(not found)")</f>
        <v>rskcsp_ds_facility</v>
      </c>
      <c r="P525" s="0" t="str">
        <f aca="false">D525</f>
        <v>LLC_BI__Partner_UNGTD_Left_to_Fund__c</v>
      </c>
      <c r="Q525" s="51" t="n">
        <f aca="false">IFERROR(VLOOKUP($N525,'nCino | BigQuery Type Lookup'!$A:$F,2,FALSE()),"(not found)")</f>
        <v>21</v>
      </c>
    </row>
    <row r="526" customFormat="false" ht="14.25" hidden="false" customHeight="false" outlineLevel="0" collapsed="false">
      <c r="A526" s="61" t="s">
        <v>49</v>
      </c>
      <c r="B526" s="61" t="s">
        <v>374</v>
      </c>
      <c r="C526" s="61" t="s">
        <v>1586</v>
      </c>
      <c r="D526" s="61" t="s">
        <v>1587</v>
      </c>
      <c r="E526" s="61" t="s">
        <v>1588</v>
      </c>
      <c r="F526" s="60" t="str">
        <f aca="false">IF(OR(ISERROR(VLOOKUP($C526,'DMW | F&amp;L Fields'!$L:$M, 1, FALSE())),IFERROR(INDEX('DMW | F&amp;L Fields'!$C:$C,MATCH($C526,'DMW | F&amp;L Fields'!$L:$L, 0)), "Y") ="Y"),"No", "Yes")</f>
        <v>No</v>
      </c>
      <c r="G526" s="61" t="str">
        <f aca="false">IFERROR(VLOOKUP($C526,'DMW | F&amp;L Fields'!$L:$M, 2, FALSE()),"(not found)")</f>
        <v>(not found)</v>
      </c>
      <c r="H526" s="60" t="str">
        <f aca="false">IF(J526="Id", "Primary", IF(LEFT(J526, 9) ="reference", "Foreign", "n/a"))</f>
        <v>n/a</v>
      </c>
      <c r="I526" s="74" t="s">
        <v>97</v>
      </c>
      <c r="J526" s="61" t="s">
        <v>98</v>
      </c>
      <c r="K526" s="60" t="n">
        <v>0</v>
      </c>
      <c r="L526" s="60" t="n">
        <v>18</v>
      </c>
      <c r="M526" s="60" t="n">
        <v>0</v>
      </c>
      <c r="N526" s="60" t="str">
        <f aca="false">_xlfn.CONCAT(J526,"|",K526,"|",L526,"|",M526)</f>
        <v>double|0|18|0</v>
      </c>
      <c r="O526" s="0" t="str">
        <f aca="false">IFERROR(VLOOKUP('nCino | Field Mappings'!$A526,'nCino | Object Info'!$A:$H,5,FALSE()),"(not found)")</f>
        <v>rskcsp_ds_facility</v>
      </c>
      <c r="P526" s="0" t="str">
        <f aca="false">D526</f>
        <v>LLC_BI__Past_Due_Days__c</v>
      </c>
      <c r="Q526" s="51" t="n">
        <f aca="false">IFERROR(VLOOKUP($N526,'nCino | BigQuery Type Lookup'!$A:$F,2,FALSE()),"(not found)")</f>
        <v>18</v>
      </c>
    </row>
    <row r="527" customFormat="false" ht="14.25" hidden="false" customHeight="false" outlineLevel="0" collapsed="false">
      <c r="A527" s="61" t="s">
        <v>49</v>
      </c>
      <c r="B527" s="61" t="s">
        <v>374</v>
      </c>
      <c r="C527" s="61" t="s">
        <v>1589</v>
      </c>
      <c r="D527" s="61" t="s">
        <v>1590</v>
      </c>
      <c r="E527" s="61" t="s">
        <v>1591</v>
      </c>
      <c r="F527" s="60" t="str">
        <f aca="false">IF(OR(ISERROR(VLOOKUP($C527,'DMW | F&amp;L Fields'!$L:$M, 1, FALSE())),IFERROR(INDEX('DMW | F&amp;L Fields'!$C:$C,MATCH($C527,'DMW | F&amp;L Fields'!$L:$L, 0)), "Y") ="Y"),"No", "Yes")</f>
        <v>No</v>
      </c>
      <c r="G527" s="61" t="str">
        <f aca="false">IFERROR(VLOOKUP($C527,'DMW | F&amp;L Fields'!$L:$M, 2, FALSE()),"(not found)")</f>
        <v>(not found)</v>
      </c>
      <c r="H527" s="60" t="str">
        <f aca="false">IF(J527="Id", "Primary", IF(LEFT(J527, 9) ="reference", "Foreign", "n/a"))</f>
        <v>n/a</v>
      </c>
      <c r="I527" s="74" t="s">
        <v>97</v>
      </c>
      <c r="J527" s="61" t="s">
        <v>102</v>
      </c>
      <c r="K527" s="60" t="n">
        <v>0</v>
      </c>
      <c r="L527" s="60" t="n">
        <v>0</v>
      </c>
      <c r="M527" s="60" t="n">
        <v>0</v>
      </c>
      <c r="N527" s="60" t="str">
        <f aca="false">_xlfn.CONCAT(J527,"|",K527,"|",L527,"|",M527)</f>
        <v>date|0|0|0</v>
      </c>
      <c r="O527" s="0" t="str">
        <f aca="false">IFERROR(VLOOKUP('nCino | Field Mappings'!$A527,'nCino | Object Info'!$A:$H,5,FALSE()),"(not found)")</f>
        <v>rskcsp_ds_facility</v>
      </c>
      <c r="P527" s="0" t="str">
        <f aca="false">D527</f>
        <v>LLC_BI__Payment_Begin_Date__c</v>
      </c>
      <c r="Q527" s="51" t="n">
        <f aca="false">IFERROR(VLOOKUP($N527,'nCino | BigQuery Type Lookup'!$A:$F,2,FALSE()),"(not found)")</f>
        <v>8</v>
      </c>
    </row>
    <row r="528" customFormat="false" ht="14.25" hidden="false" customHeight="false" outlineLevel="0" collapsed="false">
      <c r="A528" s="61" t="s">
        <v>49</v>
      </c>
      <c r="B528" s="61" t="s">
        <v>374</v>
      </c>
      <c r="C528" s="61" t="s">
        <v>1592</v>
      </c>
      <c r="D528" s="61" t="s">
        <v>1593</v>
      </c>
      <c r="E528" s="61" t="s">
        <v>1594</v>
      </c>
      <c r="F528" s="60" t="str">
        <f aca="false">IF(OR(ISERROR(VLOOKUP($C528,'DMW | F&amp;L Fields'!$L:$M, 1, FALSE())),IFERROR(INDEX('DMW | F&amp;L Fields'!$C:$C,MATCH($C528,'DMW | F&amp;L Fields'!$L:$L, 0)), "Y") ="Y"),"No", "Yes")</f>
        <v>No</v>
      </c>
      <c r="G528" s="61" t="str">
        <f aca="false">IFERROR(VLOOKUP($C528,'DMW | F&amp;L Fields'!$L:$M, 2, FALSE()),"(not found)")</f>
        <v>(not found)</v>
      </c>
      <c r="H528" s="60" t="str">
        <f aca="false">IF(J528="Id", "Primary", IF(LEFT(J528, 9) ="reference", "Foreign", "n/a"))</f>
        <v>n/a</v>
      </c>
      <c r="I528" s="74" t="s">
        <v>97</v>
      </c>
      <c r="J528" s="61" t="s">
        <v>119</v>
      </c>
      <c r="K528" s="60" t="n">
        <v>255</v>
      </c>
      <c r="L528" s="60" t="n">
        <v>0</v>
      </c>
      <c r="M528" s="60" t="n">
        <v>0</v>
      </c>
      <c r="N528" s="60" t="str">
        <f aca="false">_xlfn.CONCAT(J528,"|",K528,"|",L528,"|",M528)</f>
        <v>picklist|255|0|0</v>
      </c>
      <c r="O528" s="0" t="str">
        <f aca="false">IFERROR(VLOOKUP('nCino | Field Mappings'!$A528,'nCino | Object Info'!$A:$H,5,FALSE()),"(not found)")</f>
        <v>rskcsp_ds_facility</v>
      </c>
      <c r="P528" s="0" t="str">
        <f aca="false">D528</f>
        <v>LLC_BI__Payment_Schedule__c</v>
      </c>
      <c r="Q528" s="51" t="n">
        <f aca="false">IFERROR(VLOOKUP($N528,'nCino | BigQuery Type Lookup'!$A:$F,2,FALSE()),"(not found)")</f>
        <v>255</v>
      </c>
    </row>
    <row r="529" customFormat="false" ht="14.25" hidden="false" customHeight="false" outlineLevel="0" collapsed="false">
      <c r="A529" s="61" t="s">
        <v>49</v>
      </c>
      <c r="B529" s="61" t="s">
        <v>374</v>
      </c>
      <c r="C529" s="61" t="s">
        <v>1595</v>
      </c>
      <c r="D529" s="61" t="s">
        <v>1596</v>
      </c>
      <c r="E529" s="61" t="s">
        <v>1597</v>
      </c>
      <c r="F529" s="60" t="str">
        <f aca="false">IF(OR(ISERROR(VLOOKUP($C529,'DMW | F&amp;L Fields'!$L:$M, 1, FALSE())),IFERROR(INDEX('DMW | F&amp;L Fields'!$C:$C,MATCH($C529,'DMW | F&amp;L Fields'!$L:$L, 0)), "Y") ="Y"),"No", "Yes")</f>
        <v>No</v>
      </c>
      <c r="G529" s="61" t="str">
        <f aca="false">IFERROR(VLOOKUP($C529,'DMW | F&amp;L Fields'!$L:$M, 2, FALSE()),"(not found)")</f>
        <v>(not found)</v>
      </c>
      <c r="H529" s="60" t="str">
        <f aca="false">IF(J529="Id", "Primary", IF(LEFT(J529, 9) ="reference", "Foreign", "n/a"))</f>
        <v>n/a</v>
      </c>
      <c r="I529" s="74" t="s">
        <v>97</v>
      </c>
      <c r="J529" s="61" t="s">
        <v>119</v>
      </c>
      <c r="K529" s="60" t="n">
        <v>255</v>
      </c>
      <c r="L529" s="60" t="n">
        <v>0</v>
      </c>
      <c r="M529" s="60" t="n">
        <v>0</v>
      </c>
      <c r="N529" s="60" t="str">
        <f aca="false">_xlfn.CONCAT(J529,"|",K529,"|",L529,"|",M529)</f>
        <v>picklist|255|0|0</v>
      </c>
      <c r="O529" s="0" t="str">
        <f aca="false">IFERROR(VLOOKUP('nCino | Field Mappings'!$A529,'nCino | Object Info'!$A:$H,5,FALSE()),"(not found)")</f>
        <v>rskcsp_ds_facility</v>
      </c>
      <c r="P529" s="0" t="str">
        <f aca="false">D529</f>
        <v>LLC_BI__Payment_Type__c</v>
      </c>
      <c r="Q529" s="51" t="n">
        <f aca="false">IFERROR(VLOOKUP($N529,'nCino | BigQuery Type Lookup'!$A:$F,2,FALSE()),"(not found)")</f>
        <v>255</v>
      </c>
    </row>
    <row r="530" customFormat="false" ht="14.25" hidden="false" customHeight="false" outlineLevel="0" collapsed="false">
      <c r="A530" s="61" t="s">
        <v>49</v>
      </c>
      <c r="B530" s="61" t="s">
        <v>374</v>
      </c>
      <c r="C530" s="61" t="s">
        <v>1598</v>
      </c>
      <c r="D530" s="61" t="s">
        <v>1599</v>
      </c>
      <c r="E530" s="61" t="s">
        <v>1600</v>
      </c>
      <c r="F530" s="60" t="str">
        <f aca="false">IF(OR(ISERROR(VLOOKUP($C530,'DMW | F&amp;L Fields'!$L:$M, 1, FALSE())),IFERROR(INDEX('DMW | F&amp;L Fields'!$C:$C,MATCH($C530,'DMW | F&amp;L Fields'!$L:$L, 0)), "Y") ="Y"),"No", "Yes")</f>
        <v>No</v>
      </c>
      <c r="G530" s="61" t="str">
        <f aca="false">IFERROR(VLOOKUP($C530,'DMW | F&amp;L Fields'!$L:$M, 2, FALSE()),"(not found)")</f>
        <v>(not found)</v>
      </c>
      <c r="H530" s="60" t="str">
        <f aca="false">IF(J530="Id", "Primary", IF(LEFT(J530, 9) ="reference", "Foreign", "n/a"))</f>
        <v>n/a</v>
      </c>
      <c r="I530" s="74" t="s">
        <v>97</v>
      </c>
      <c r="J530" s="61" t="s">
        <v>102</v>
      </c>
      <c r="K530" s="60" t="n">
        <v>0</v>
      </c>
      <c r="L530" s="60" t="n">
        <v>0</v>
      </c>
      <c r="M530" s="60" t="n">
        <v>0</v>
      </c>
      <c r="N530" s="60" t="str">
        <f aca="false">_xlfn.CONCAT(J530,"|",K530,"|",L530,"|",M530)</f>
        <v>date|0|0|0</v>
      </c>
      <c r="O530" s="0" t="str">
        <f aca="false">IFERROR(VLOOKUP('nCino | Field Mappings'!$A530,'nCino | Object Info'!$A:$H,5,FALSE()),"(not found)")</f>
        <v>rskcsp_ds_facility</v>
      </c>
      <c r="P530" s="0" t="str">
        <f aca="false">D530</f>
        <v>LLC_BI__Payoff_Date__c</v>
      </c>
      <c r="Q530" s="51" t="n">
        <f aca="false">IFERROR(VLOOKUP($N530,'nCino | BigQuery Type Lookup'!$A:$F,2,FALSE()),"(not found)")</f>
        <v>8</v>
      </c>
    </row>
    <row r="531" customFormat="false" ht="14.25" hidden="false" customHeight="false" outlineLevel="0" collapsed="false">
      <c r="A531" s="61" t="s">
        <v>49</v>
      </c>
      <c r="B531" s="61" t="s">
        <v>374</v>
      </c>
      <c r="C531" s="61" t="s">
        <v>1601</v>
      </c>
      <c r="D531" s="61" t="s">
        <v>1602</v>
      </c>
      <c r="E531" s="61" t="s">
        <v>1603</v>
      </c>
      <c r="F531" s="60" t="str">
        <f aca="false">IF(OR(ISERROR(VLOOKUP($C531,'DMW | F&amp;L Fields'!$L:$M, 1, FALSE())),IFERROR(INDEX('DMW | F&amp;L Fields'!$C:$C,MATCH($C531,'DMW | F&amp;L Fields'!$L:$L, 0)), "Y") ="Y"),"No", "Yes")</f>
        <v>No</v>
      </c>
      <c r="G531" s="61" t="str">
        <f aca="false">IFERROR(VLOOKUP($C531,'DMW | F&amp;L Fields'!$L:$M, 2, FALSE()),"(not found)")</f>
        <v>(not found)</v>
      </c>
      <c r="H531" s="60" t="str">
        <f aca="false">IF(J531="Id", "Primary", IF(LEFT(J531, 9) ="reference", "Foreign", "n/a"))</f>
        <v>n/a</v>
      </c>
      <c r="I531" s="74" t="s">
        <v>97</v>
      </c>
      <c r="J531" s="61" t="s">
        <v>115</v>
      </c>
      <c r="K531" s="60" t="n">
        <v>80</v>
      </c>
      <c r="L531" s="60" t="n">
        <v>0</v>
      </c>
      <c r="M531" s="60" t="n">
        <v>0</v>
      </c>
      <c r="N531" s="60" t="str">
        <f aca="false">_xlfn.CONCAT(J531,"|",K531,"|",L531,"|",M531)</f>
        <v>string|80|0|0</v>
      </c>
      <c r="O531" s="0" t="str">
        <f aca="false">IFERROR(VLOOKUP('nCino | Field Mappings'!$A531,'nCino | Object Info'!$A:$H,5,FALSE()),"(not found)")</f>
        <v>rskcsp_ds_facility</v>
      </c>
      <c r="P531" s="0" t="str">
        <f aca="false">D531</f>
        <v>LLC_BI__Portfolio_Number__c</v>
      </c>
      <c r="Q531" s="51" t="n">
        <f aca="false">IFERROR(VLOOKUP($N531,'nCino | BigQuery Type Lookup'!$A:$F,2,FALSE()),"(not found)")</f>
        <v>80</v>
      </c>
    </row>
    <row r="532" customFormat="false" ht="14.25" hidden="false" customHeight="false" outlineLevel="0" collapsed="false">
      <c r="A532" s="61" t="s">
        <v>49</v>
      </c>
      <c r="B532" s="61" t="s">
        <v>374</v>
      </c>
      <c r="C532" s="61" t="s">
        <v>1604</v>
      </c>
      <c r="D532" s="61" t="s">
        <v>1605</v>
      </c>
      <c r="E532" s="61" t="s">
        <v>1606</v>
      </c>
      <c r="F532" s="60" t="str">
        <f aca="false">IF(OR(ISERROR(VLOOKUP($C532,'DMW | F&amp;L Fields'!$L:$M, 1, FALSE())),IFERROR(INDEX('DMW | F&amp;L Fields'!$C:$C,MATCH($C532,'DMW | F&amp;L Fields'!$L:$L, 0)), "Y") ="Y"),"No", "Yes")</f>
        <v>No</v>
      </c>
      <c r="G532" s="61" t="str">
        <f aca="false">IFERROR(VLOOKUP($C532,'DMW | F&amp;L Fields'!$L:$M, 2, FALSE()),"(not found)")</f>
        <v>(not found)</v>
      </c>
      <c r="H532" s="60" t="str">
        <f aca="false">IF(J532="Id", "Primary", IF(LEFT(J532, 9) ="reference", "Foreign", "n/a"))</f>
        <v>n/a</v>
      </c>
      <c r="I532" s="74" t="s">
        <v>97</v>
      </c>
      <c r="J532" s="61" t="s">
        <v>335</v>
      </c>
      <c r="K532" s="60" t="n">
        <v>32000</v>
      </c>
      <c r="L532" s="60" t="n">
        <v>0</v>
      </c>
      <c r="M532" s="60" t="n">
        <v>0</v>
      </c>
      <c r="N532" s="60" t="str">
        <f aca="false">_xlfn.CONCAT(J532,"|",K532,"|",L532,"|",M532)</f>
        <v>textarea|32000|0|0</v>
      </c>
      <c r="O532" s="0" t="str">
        <f aca="false">IFERROR(VLOOKUP('nCino | Field Mappings'!$A532,'nCino | Object Info'!$A:$H,5,FALSE()),"(not found)")</f>
        <v>rskcsp_ds_facility</v>
      </c>
      <c r="P532" s="0" t="str">
        <f aca="false">D532</f>
        <v>LLC_BI__Post_Closing_Items__c</v>
      </c>
      <c r="Q532" s="51" t="n">
        <f aca="false">IFERROR(VLOOKUP($N532,'nCino | BigQuery Type Lookup'!$A:$F,2,FALSE()),"(not found)")</f>
        <v>32000</v>
      </c>
    </row>
    <row r="533" customFormat="false" ht="14.25" hidden="false" customHeight="false" outlineLevel="0" collapsed="false">
      <c r="A533" s="61" t="s">
        <v>49</v>
      </c>
      <c r="B533" s="61" t="s">
        <v>374</v>
      </c>
      <c r="C533" s="61" t="s">
        <v>1607</v>
      </c>
      <c r="D533" s="61" t="s">
        <v>1608</v>
      </c>
      <c r="E533" s="61" t="s">
        <v>1609</v>
      </c>
      <c r="F533" s="60" t="str">
        <f aca="false">IF(OR(ISERROR(VLOOKUP($C533,'DMW | F&amp;L Fields'!$L:$M, 1, FALSE())),IFERROR(INDEX('DMW | F&amp;L Fields'!$C:$C,MATCH($C533,'DMW | F&amp;L Fields'!$L:$L, 0)), "Y") ="Y"),"No", "Yes")</f>
        <v>No</v>
      </c>
      <c r="G533" s="61" t="str">
        <f aca="false">IFERROR(VLOOKUP($C533,'DMW | F&amp;L Fields'!$L:$M, 2, FALSE()),"(not found)")</f>
        <v>(not found)</v>
      </c>
      <c r="H533" s="60" t="str">
        <f aca="false">IF(J533="Id", "Primary", IF(LEFT(J533, 9) ="reference", "Foreign", "n/a"))</f>
        <v>n/a</v>
      </c>
      <c r="I533" s="74" t="s">
        <v>97</v>
      </c>
      <c r="J533" s="61" t="s">
        <v>115</v>
      </c>
      <c r="K533" s="60" t="n">
        <v>7</v>
      </c>
      <c r="L533" s="60" t="n">
        <v>0</v>
      </c>
      <c r="M533" s="60" t="n">
        <v>0</v>
      </c>
      <c r="N533" s="60" t="str">
        <f aca="false">_xlfn.CONCAT(J533,"|",K533,"|",L533,"|",M533)</f>
        <v>string|7|0|0</v>
      </c>
      <c r="O533" s="0" t="str">
        <f aca="false">IFERROR(VLOOKUP('nCino | Field Mappings'!$A533,'nCino | Object Info'!$A:$H,5,FALSE()),"(not found)")</f>
        <v>rskcsp_ds_facility</v>
      </c>
      <c r="P533" s="0" t="str">
        <f aca="false">D533</f>
        <v>LLC_BI__Postal_Code__c</v>
      </c>
      <c r="Q533" s="51" t="n">
        <f aca="false">IFERROR(VLOOKUP($N533,'nCino | BigQuery Type Lookup'!$A:$F,2,FALSE()),"(not found)")</f>
        <v>7</v>
      </c>
    </row>
    <row r="534" customFormat="false" ht="14.25" hidden="false" customHeight="false" outlineLevel="0" collapsed="false">
      <c r="A534" s="61" t="s">
        <v>49</v>
      </c>
      <c r="B534" s="61" t="s">
        <v>374</v>
      </c>
      <c r="C534" s="61" t="s">
        <v>1610</v>
      </c>
      <c r="D534" s="61" t="s">
        <v>1611</v>
      </c>
      <c r="E534" s="61" t="s">
        <v>1612</v>
      </c>
      <c r="F534" s="60" t="str">
        <f aca="false">IF(OR(ISERROR(VLOOKUP($C534,'DMW | F&amp;L Fields'!$L:$M, 1, FALSE())),IFERROR(INDEX('DMW | F&amp;L Fields'!$C:$C,MATCH($C534,'DMW | F&amp;L Fields'!$L:$L, 0)), "Y") ="Y"),"No", "Yes")</f>
        <v>No</v>
      </c>
      <c r="G534" s="61" t="str">
        <f aca="false">IFERROR(VLOOKUP($C534,'DMW | F&amp;L Fields'!$L:$M, 2, FALSE()),"(not found)")</f>
        <v>(not found)</v>
      </c>
      <c r="H534" s="60" t="str">
        <f aca="false">IF(J534="Id", "Primary", IF(LEFT(J534, 9) ="reference", "Foreign", "n/a"))</f>
        <v>n/a</v>
      </c>
      <c r="I534" s="74" t="s">
        <v>97</v>
      </c>
      <c r="J534" s="61" t="s">
        <v>102</v>
      </c>
      <c r="K534" s="60" t="n">
        <v>0</v>
      </c>
      <c r="L534" s="60" t="n">
        <v>0</v>
      </c>
      <c r="M534" s="60" t="n">
        <v>0</v>
      </c>
      <c r="N534" s="60" t="str">
        <f aca="false">_xlfn.CONCAT(J534,"|",K534,"|",L534,"|",M534)</f>
        <v>date|0|0|0</v>
      </c>
      <c r="O534" s="0" t="str">
        <f aca="false">IFERROR(VLOOKUP('nCino | Field Mappings'!$A534,'nCino | Object Info'!$A:$H,5,FALSE()),"(not found)")</f>
        <v>rskcsp_ds_facility</v>
      </c>
      <c r="P534" s="0" t="str">
        <f aca="false">D534</f>
        <v>LLC_BI__Pre_Close_Call_Date__c</v>
      </c>
      <c r="Q534" s="51" t="n">
        <f aca="false">IFERROR(VLOOKUP($N534,'nCino | BigQuery Type Lookup'!$A:$F,2,FALSE()),"(not found)")</f>
        <v>8</v>
      </c>
    </row>
    <row r="535" customFormat="false" ht="14.25" hidden="false" customHeight="false" outlineLevel="0" collapsed="false">
      <c r="A535" s="61" t="s">
        <v>49</v>
      </c>
      <c r="B535" s="61" t="s">
        <v>374</v>
      </c>
      <c r="C535" s="61" t="s">
        <v>1613</v>
      </c>
      <c r="D535" s="61" t="s">
        <v>1614</v>
      </c>
      <c r="E535" s="61" t="s">
        <v>1615</v>
      </c>
      <c r="F535" s="60" t="str">
        <f aca="false">IF(OR(ISERROR(VLOOKUP($C535,'DMW | F&amp;L Fields'!$L:$M, 1, FALSE())),IFERROR(INDEX('DMW | F&amp;L Fields'!$C:$C,MATCH($C535,'DMW | F&amp;L Fields'!$L:$L, 0)), "Y") ="Y"),"No", "Yes")</f>
        <v>No</v>
      </c>
      <c r="G535" s="61" t="str">
        <f aca="false">IFERROR(VLOOKUP($C535,'DMW | F&amp;L Fields'!$L:$M, 2, FALSE()),"(not found)")</f>
        <v>(not found)</v>
      </c>
      <c r="H535" s="60" t="str">
        <f aca="false">IF(J535="Id", "Primary", IF(LEFT(J535, 9) ="reference", "Foreign", "n/a"))</f>
        <v>n/a</v>
      </c>
      <c r="I535" s="74" t="s">
        <v>110</v>
      </c>
      <c r="J535" s="61" t="s">
        <v>164</v>
      </c>
      <c r="K535" s="60" t="n">
        <v>0</v>
      </c>
      <c r="L535" s="60" t="n">
        <v>0</v>
      </c>
      <c r="M535" s="60" t="n">
        <v>0</v>
      </c>
      <c r="N535" s="60" t="str">
        <f aca="false">_xlfn.CONCAT(J535,"|",K535,"|",L535,"|",M535)</f>
        <v>boolean|0|0|0</v>
      </c>
      <c r="O535" s="0" t="str">
        <f aca="false">IFERROR(VLOOKUP('nCino | Field Mappings'!$A535,'nCino | Object Info'!$A:$H,5,FALSE()),"(not found)")</f>
        <v>rskcsp_ds_facility</v>
      </c>
      <c r="P535" s="0" t="str">
        <f aca="false">D535</f>
        <v>LLC_BI__Prepayment_Penalty__c</v>
      </c>
      <c r="Q535" s="51" t="n">
        <f aca="false">IFERROR(VLOOKUP($N535,'nCino | BigQuery Type Lookup'!$A:$F,2,FALSE()),"(not found)")</f>
        <v>1</v>
      </c>
    </row>
    <row r="536" customFormat="false" ht="14.25" hidden="false" customHeight="false" outlineLevel="0" collapsed="false">
      <c r="A536" s="61" t="s">
        <v>49</v>
      </c>
      <c r="B536" s="61" t="s">
        <v>374</v>
      </c>
      <c r="C536" s="61" t="s">
        <v>1616</v>
      </c>
      <c r="D536" s="61" t="s">
        <v>1617</v>
      </c>
      <c r="E536" s="61" t="s">
        <v>1618</v>
      </c>
      <c r="F536" s="60" t="str">
        <f aca="false">IF(OR(ISERROR(VLOOKUP($C536,'DMW | F&amp;L Fields'!$L:$M, 1, FALSE())),IFERROR(INDEX('DMW | F&amp;L Fields'!$C:$C,MATCH($C536,'DMW | F&amp;L Fields'!$L:$L, 0)), "Y") ="Y"),"No", "Yes")</f>
        <v>No</v>
      </c>
      <c r="G536" s="61" t="str">
        <f aca="false">IFERROR(VLOOKUP($C536,'DMW | F&amp;L Fields'!$L:$M, 2, FALSE()),"(not found)")</f>
        <v>(not found)</v>
      </c>
      <c r="H536" s="60" t="str">
        <f aca="false">IF(J536="Id", "Primary", IF(LEFT(J536, 9) ="reference", "Foreign", "n/a"))</f>
        <v>n/a</v>
      </c>
      <c r="I536" s="74" t="s">
        <v>97</v>
      </c>
      <c r="J536" s="61" t="s">
        <v>115</v>
      </c>
      <c r="K536" s="60" t="n">
        <v>255</v>
      </c>
      <c r="L536" s="60" t="n">
        <v>0</v>
      </c>
      <c r="M536" s="60" t="n">
        <v>0</v>
      </c>
      <c r="N536" s="60" t="str">
        <f aca="false">_xlfn.CONCAT(J536,"|",K536,"|",L536,"|",M536)</f>
        <v>string|255|0|0</v>
      </c>
      <c r="O536" s="0" t="str">
        <f aca="false">IFERROR(VLOOKUP('nCino | Field Mappings'!$A536,'nCino | Object Info'!$A:$H,5,FALSE()),"(not found)")</f>
        <v>rskcsp_ds_facility</v>
      </c>
      <c r="P536" s="0" t="str">
        <f aca="false">D536</f>
        <v>LLC_BI__Prepayment_Penalty_Description__c</v>
      </c>
      <c r="Q536" s="51" t="n">
        <f aca="false">IFERROR(VLOOKUP($N536,'nCino | BigQuery Type Lookup'!$A:$F,2,FALSE()),"(not found)")</f>
        <v>255</v>
      </c>
    </row>
    <row r="537" customFormat="false" ht="14.25" hidden="false" customHeight="false" outlineLevel="0" collapsed="false">
      <c r="A537" s="61" t="s">
        <v>49</v>
      </c>
      <c r="B537" s="61" t="s">
        <v>374</v>
      </c>
      <c r="C537" s="61" t="s">
        <v>1619</v>
      </c>
      <c r="D537" s="61" t="s">
        <v>1620</v>
      </c>
      <c r="E537" s="61" t="s">
        <v>1621</v>
      </c>
      <c r="F537" s="60" t="str">
        <f aca="false">IF(OR(ISERROR(VLOOKUP($C537,'DMW | F&amp;L Fields'!$L:$M, 1, FALSE())),IFERROR(INDEX('DMW | F&amp;L Fields'!$C:$C,MATCH($C537,'DMW | F&amp;L Fields'!$L:$L, 0)), "Y") ="Y"),"No", "Yes")</f>
        <v>No</v>
      </c>
      <c r="G537" s="61" t="str">
        <f aca="false">IFERROR(VLOOKUP($C537,'DMW | F&amp;L Fields'!$L:$M, 2, FALSE()),"(not found)")</f>
        <v>(not found)</v>
      </c>
      <c r="H537" s="60" t="str">
        <f aca="false">IF(J537="Id", "Primary", IF(LEFT(J537, 9) ="reference", "Foreign", "n/a"))</f>
        <v>n/a</v>
      </c>
      <c r="I537" s="74" t="s">
        <v>97</v>
      </c>
      <c r="J537" s="61" t="s">
        <v>119</v>
      </c>
      <c r="K537" s="60" t="n">
        <v>255</v>
      </c>
      <c r="L537" s="60" t="n">
        <v>0</v>
      </c>
      <c r="M537" s="60" t="n">
        <v>0</v>
      </c>
      <c r="N537" s="60" t="str">
        <f aca="false">_xlfn.CONCAT(J537,"|",K537,"|",L537,"|",M537)</f>
        <v>picklist|255|0|0</v>
      </c>
      <c r="O537" s="0" t="str">
        <f aca="false">IFERROR(VLOOKUP('nCino | Field Mappings'!$A537,'nCino | Object Info'!$A:$H,5,FALSE()),"(not found)")</f>
        <v>rskcsp_ds_facility</v>
      </c>
      <c r="P537" s="0" t="str">
        <f aca="false">D537</f>
        <v>LLC_BI__Pricing_Basis__c</v>
      </c>
      <c r="Q537" s="51" t="n">
        <f aca="false">IFERROR(VLOOKUP($N537,'nCino | BigQuery Type Lookup'!$A:$F,2,FALSE()),"(not found)")</f>
        <v>255</v>
      </c>
    </row>
    <row r="538" customFormat="false" ht="14.25" hidden="false" customHeight="false" outlineLevel="0" collapsed="false">
      <c r="A538" s="61" t="s">
        <v>49</v>
      </c>
      <c r="B538" s="61" t="s">
        <v>374</v>
      </c>
      <c r="C538" s="61" t="s">
        <v>1622</v>
      </c>
      <c r="D538" s="61" t="s">
        <v>1623</v>
      </c>
      <c r="E538" s="61" t="s">
        <v>1624</v>
      </c>
      <c r="F538" s="60" t="str">
        <f aca="false">IF(OR(ISERROR(VLOOKUP($C538,'DMW | F&amp;L Fields'!$L:$M, 1, FALSE())),IFERROR(INDEX('DMW | F&amp;L Fields'!$C:$C,MATCH($C538,'DMW | F&amp;L Fields'!$L:$L, 0)), "Y") ="Y"),"No", "Yes")</f>
        <v>No</v>
      </c>
      <c r="G538" s="61" t="str">
        <f aca="false">IFERROR(VLOOKUP($C538,'DMW | F&amp;L Fields'!$L:$M, 2, FALSE()),"(not found)")</f>
        <v>(not found)</v>
      </c>
      <c r="H538" s="60" t="str">
        <f aca="false">IF(J538="Id", "Primary", IF(LEFT(J538, 9) ="reference", "Foreign", "n/a"))</f>
        <v>Foreign</v>
      </c>
      <c r="I538" s="74" t="s">
        <v>97</v>
      </c>
      <c r="J538" s="61" t="s">
        <v>1625</v>
      </c>
      <c r="K538" s="60" t="n">
        <v>18</v>
      </c>
      <c r="L538" s="60" t="n">
        <v>0</v>
      </c>
      <c r="M538" s="60" t="n">
        <v>0</v>
      </c>
      <c r="N538" s="60" t="str">
        <f aca="false">_xlfn.CONCAT(J538,"|",K538,"|",L538,"|",M538)</f>
        <v>reference(LLC_BI__Pricing_Option__c)|18|0|0</v>
      </c>
      <c r="O538" s="0" t="str">
        <f aca="false">IFERROR(VLOOKUP('nCino | Field Mappings'!$A538,'nCino | Object Info'!$A:$H,5,FALSE()),"(not found)")</f>
        <v>rskcsp_ds_facility</v>
      </c>
      <c r="P538" s="0" t="str">
        <f aca="false">D538</f>
        <v>LLC_BI__Pricing_Option__c</v>
      </c>
      <c r="Q538" s="51" t="n">
        <f aca="false">IFERROR(VLOOKUP($N538,'nCino | BigQuery Type Lookup'!$A:$F,2,FALSE()),"(not found)")</f>
        <v>18</v>
      </c>
    </row>
    <row r="539" customFormat="false" ht="14.25" hidden="false" customHeight="false" outlineLevel="0" collapsed="false">
      <c r="A539" s="61" t="s">
        <v>49</v>
      </c>
      <c r="B539" s="61" t="s">
        <v>374</v>
      </c>
      <c r="C539" s="61" t="s">
        <v>1626</v>
      </c>
      <c r="D539" s="61" t="s">
        <v>1627</v>
      </c>
      <c r="E539" s="61" t="s">
        <v>876</v>
      </c>
      <c r="F539" s="60" t="str">
        <f aca="false">IF(OR(ISERROR(VLOOKUP($C539,'DMW | F&amp;L Fields'!$L:$M, 1, FALSE())),IFERROR(INDEX('DMW | F&amp;L Fields'!$C:$C,MATCH($C539,'DMW | F&amp;L Fields'!$L:$L, 0)), "Y") ="Y"),"No", "Yes")</f>
        <v>Yes</v>
      </c>
      <c r="G539" s="61" t="str">
        <f aca="false">IFERROR(VLOOKUP($C539,'DMW | F&amp;L Fields'!$L:$M, 2, FALSE()),"(not found)")</f>
        <v>This field is used to specify the current principal balance for the Loan. (This is normally less than the original principal amount, because the customer's payments incrementally reduce the principal.) This field is used for exposure calculations for loans that are not line of credit.</v>
      </c>
      <c r="H539" s="60" t="str">
        <f aca="false">IF(J539="Id", "Primary", IF(LEFT(J539, 9) ="reference", "Foreign", "n/a"))</f>
        <v>n/a</v>
      </c>
      <c r="I539" s="74" t="s">
        <v>97</v>
      </c>
      <c r="J539" s="61" t="s">
        <v>128</v>
      </c>
      <c r="K539" s="60" t="n">
        <v>0</v>
      </c>
      <c r="L539" s="60" t="n">
        <v>18</v>
      </c>
      <c r="M539" s="60" t="n">
        <v>2</v>
      </c>
      <c r="N539" s="60" t="str">
        <f aca="false">_xlfn.CONCAT(J539,"|",K539,"|",L539,"|",M539)</f>
        <v>currency|0|18|2</v>
      </c>
      <c r="O539" s="0" t="str">
        <f aca="false">IFERROR(VLOOKUP('nCino | Field Mappings'!$A539,'nCino | Object Info'!$A:$H,5,FALSE()),"(not found)")</f>
        <v>rskcsp_ds_facility</v>
      </c>
      <c r="P539" s="0" t="str">
        <f aca="false">D539</f>
        <v>LLC_BI__Principal_Balance__c</v>
      </c>
      <c r="Q539" s="51" t="n">
        <f aca="false">IFERROR(VLOOKUP($N539,'nCino | BigQuery Type Lookup'!$A:$F,2,FALSE()),"(not found)")</f>
        <v>21</v>
      </c>
      <c r="R539" s="0" t="str">
        <f aca="false">IFERROR(VLOOKUP('nCino | Field Mappings'!$A539,'nCino | Object Info'!$A:$H,6,FALSE()),"(not found)")</f>
        <v>rskcsp_ds_facility_staging</v>
      </c>
      <c r="S539" s="0" t="str">
        <f aca="false">D539</f>
        <v>LLC_BI__Principal_Balance__c</v>
      </c>
      <c r="T539" s="51" t="str">
        <f aca="false">H539</f>
        <v>n/a</v>
      </c>
      <c r="U539" s="51" t="str">
        <f aca="false">IF($T539="Primary", "yes", "no")</f>
        <v>no</v>
      </c>
      <c r="V539" s="60" t="str">
        <f aca="false">IFERROR(VLOOKUP($N539,'nCino | BigQuery Type Lookup'!$A:$F,3,FALSE()),"(not found)")</f>
        <v>NUMERIC</v>
      </c>
      <c r="W539" s="51" t="str">
        <f aca="false">IFERROR(VLOOKUP($N539,'nCino | BigQuery Type Lookup'!$A:$F,4,FALSE()),"(not found)")</f>
        <v>n/a</v>
      </c>
      <c r="X539" s="51" t="n">
        <f aca="false">IFERROR(VLOOKUP($N539,'nCino | BigQuery Type Lookup'!$A:$F,5,FALSE()),"(not found)")</f>
        <v>18</v>
      </c>
      <c r="Y539" s="51" t="n">
        <f aca="false">IFERROR(VLOOKUP($N539,'nCino | BigQuery Type Lookup'!$A:$F,6,FALSE()),"(not found)")</f>
        <v>2</v>
      </c>
      <c r="Z539" s="0" t="str">
        <f aca="false">IFERROR(VLOOKUP('nCino | Field Mappings'!$A539,'nCino | Object Info'!$A:$H,7,FALSE()),"(not found)")</f>
        <v>rskcsp_ds_facility_curated</v>
      </c>
      <c r="AA539" s="0" t="str">
        <f aca="false">D539</f>
        <v>LLC_BI__Principal_Balance__c</v>
      </c>
      <c r="AB539" s="51" t="str">
        <f aca="false">H539</f>
        <v>n/a</v>
      </c>
      <c r="AC539" s="51" t="str">
        <f aca="false">I539</f>
        <v>yes</v>
      </c>
      <c r="AD539" s="60" t="str">
        <f aca="false">V539</f>
        <v>NUMERIC</v>
      </c>
      <c r="AE539" s="51" t="str">
        <f aca="false">W539</f>
        <v>n/a</v>
      </c>
      <c r="AF539" s="51" t="n">
        <f aca="false">X539</f>
        <v>18</v>
      </c>
      <c r="AG539" s="51" t="n">
        <f aca="false">Y539</f>
        <v>2</v>
      </c>
      <c r="AH539" s="0" t="str">
        <f aca="false">IFERROR(VLOOKUP('nCino | Field Mappings'!$A539,'nCino | Object Info'!$A:$H,8,FALSE()),"(not found)")</f>
        <v>facility</v>
      </c>
      <c r="AI539" s="0" t="str">
        <f aca="false">IF(D539="","",IF(D539="CCS_Step_Frequency__c",SUBSTITUTE(LOWER(D539),"__c",""),_xlfn.IFNA(SUBSTITUTE(SUBSTITUTE(SUBSTITUTE(SUBSTITUTE(D539,"LLC_BI__",""),"CCS_",""),"__c",""),"cm_",""),D539)))</f>
        <v>Principal_Balance</v>
      </c>
      <c r="AJ539" s="51" t="str">
        <f aca="false">H539</f>
        <v>n/a</v>
      </c>
      <c r="AK539" s="51" t="str">
        <f aca="false">AC539</f>
        <v>yes</v>
      </c>
      <c r="AL539" s="60" t="str">
        <f aca="false">V539</f>
        <v>NUMERIC</v>
      </c>
      <c r="AM539" s="51" t="str">
        <f aca="false">W539</f>
        <v>n/a</v>
      </c>
      <c r="AN539" s="51" t="n">
        <f aca="false">X539</f>
        <v>18</v>
      </c>
      <c r="AO539" s="51" t="n">
        <f aca="false">Y539</f>
        <v>2</v>
      </c>
      <c r="AP539" s="51" t="str">
        <f aca="false">IF(AL539="ARRAY", "CHECK MAX ELEMENTS", "n/a")</f>
        <v>n/a</v>
      </c>
    </row>
    <row r="540" customFormat="false" ht="14.25" hidden="false" customHeight="false" outlineLevel="0" collapsed="false">
      <c r="A540" s="61" t="s">
        <v>49</v>
      </c>
      <c r="B540" s="61" t="s">
        <v>374</v>
      </c>
      <c r="C540" s="61" t="s">
        <v>1628</v>
      </c>
      <c r="D540" s="61" t="s">
        <v>1629</v>
      </c>
      <c r="E540" s="61" t="s">
        <v>1630</v>
      </c>
      <c r="F540" s="60" t="str">
        <f aca="false">IF(OR(ISERROR(VLOOKUP($C540,'DMW | F&amp;L Fields'!$L:$M, 1, FALSE())),IFERROR(INDEX('DMW | F&amp;L Fields'!$C:$C,MATCH($C540,'DMW | F&amp;L Fields'!$L:$L, 0)), "Y") ="Y"),"No", "Yes")</f>
        <v>No</v>
      </c>
      <c r="G540" s="61" t="str">
        <f aca="false">IFERROR(VLOOKUP($C540,'DMW | F&amp;L Fields'!$L:$M, 2, FALSE()),"(not found)")</f>
        <v>(not found)</v>
      </c>
      <c r="H540" s="60" t="str">
        <f aca="false">IF(J540="Id", "Primary", IF(LEFT(J540, 9) ="reference", "Foreign", "n/a"))</f>
        <v>n/a</v>
      </c>
      <c r="I540" s="74" t="s">
        <v>97</v>
      </c>
      <c r="J540" s="61" t="s">
        <v>342</v>
      </c>
      <c r="K540" s="60" t="n">
        <v>0</v>
      </c>
      <c r="L540" s="60" t="n">
        <v>5</v>
      </c>
      <c r="M540" s="60" t="n">
        <v>2</v>
      </c>
      <c r="N540" s="60" t="str">
        <f aca="false">_xlfn.CONCAT(J540,"|",K540,"|",L540,"|",M540)</f>
        <v>percent|0|5|2</v>
      </c>
      <c r="O540" s="0" t="str">
        <f aca="false">IFERROR(VLOOKUP('nCino | Field Mappings'!$A540,'nCino | Object Info'!$A:$H,5,FALSE()),"(not found)")</f>
        <v>rskcsp_ds_facility</v>
      </c>
      <c r="P540" s="0" t="str">
        <f aca="false">D540</f>
        <v>LLC_BI__Probabilty__c</v>
      </c>
      <c r="Q540" s="51" t="n">
        <f aca="false">IFERROR(VLOOKUP($N540,'nCino | BigQuery Type Lookup'!$A:$F,2,FALSE()),"(not found)")</f>
        <v>8</v>
      </c>
    </row>
    <row r="541" customFormat="false" ht="14.25" hidden="false" customHeight="false" outlineLevel="0" collapsed="false">
      <c r="A541" s="61" t="s">
        <v>49</v>
      </c>
      <c r="B541" s="61" t="s">
        <v>374</v>
      </c>
      <c r="C541" s="61" t="s">
        <v>1631</v>
      </c>
      <c r="D541" s="61" t="s">
        <v>1632</v>
      </c>
      <c r="E541" s="61" t="s">
        <v>1633</v>
      </c>
      <c r="F541" s="60" t="str">
        <f aca="false">IF(OR(ISERROR(VLOOKUP($C541,'DMW | F&amp;L Fields'!$L:$M, 1, FALSE())),IFERROR(INDEX('DMW | F&amp;L Fields'!$C:$C,MATCH($C541,'DMW | F&amp;L Fields'!$L:$L, 0)), "Y") ="Y"),"No", "Yes")</f>
        <v>No</v>
      </c>
      <c r="G541" s="61" t="str">
        <f aca="false">IFERROR(VLOOKUP($C541,'DMW | F&amp;L Fields'!$L:$M, 2, FALSE()),"(not found)")</f>
        <v>(not found)</v>
      </c>
      <c r="H541" s="60" t="str">
        <f aca="false">IF(J541="Id", "Primary", IF(LEFT(J541, 9) ="reference", "Foreign", "n/a"))</f>
        <v>Foreign</v>
      </c>
      <c r="I541" s="74" t="s">
        <v>97</v>
      </c>
      <c r="J541" s="61" t="s">
        <v>149</v>
      </c>
      <c r="K541" s="60" t="n">
        <v>18</v>
      </c>
      <c r="L541" s="60" t="n">
        <v>0</v>
      </c>
      <c r="M541" s="60" t="n">
        <v>0</v>
      </c>
      <c r="N541" s="60" t="str">
        <f aca="false">_xlfn.CONCAT(J541,"|",K541,"|",L541,"|",M541)</f>
        <v>reference(User)|18|0|0</v>
      </c>
      <c r="O541" s="0" t="str">
        <f aca="false">IFERROR(VLOOKUP('nCino | Field Mappings'!$A541,'nCino | Object Info'!$A:$H,5,FALSE()),"(not found)")</f>
        <v>rskcsp_ds_facility</v>
      </c>
      <c r="P541" s="0" t="str">
        <f aca="false">D541</f>
        <v>LLC_BI__Processor_Name__c</v>
      </c>
      <c r="Q541" s="51" t="n">
        <f aca="false">IFERROR(VLOOKUP($N541,'nCino | BigQuery Type Lookup'!$A:$F,2,FALSE()),"(not found)")</f>
        <v>18</v>
      </c>
    </row>
    <row r="542" customFormat="false" ht="14.25" hidden="false" customHeight="false" outlineLevel="0" collapsed="false">
      <c r="A542" s="61" t="s">
        <v>49</v>
      </c>
      <c r="B542" s="61" t="s">
        <v>374</v>
      </c>
      <c r="C542" s="61" t="s">
        <v>1634</v>
      </c>
      <c r="D542" s="61" t="s">
        <v>1635</v>
      </c>
      <c r="E542" s="61" t="s">
        <v>1636</v>
      </c>
      <c r="F542" s="60" t="str">
        <f aca="false">IF(OR(ISERROR(VLOOKUP($C542,'DMW | F&amp;L Fields'!$L:$M, 1, FALSE())),IFERROR(INDEX('DMW | F&amp;L Fields'!$C:$C,MATCH($C542,'DMW | F&amp;L Fields'!$L:$L, 0)), "Y") ="Y"),"No", "Yes")</f>
        <v>Yes</v>
      </c>
      <c r="G542" s="61" t="str">
        <f aca="false">IFERROR(VLOOKUP($C542,'DMW | F&amp;L Fields'!$L:$M, 2, FALSE()),"(not found)")</f>
        <v>This field is used to specify the product for this loan. Any picklist values in this field must exactly match the name of a LLC_BI__Product__c record.</v>
      </c>
      <c r="H542" s="60" t="str">
        <f aca="false">IF(J542="Id", "Primary", IF(LEFT(J542, 9) ="reference", "Foreign", "n/a"))</f>
        <v>n/a</v>
      </c>
      <c r="I542" s="74" t="s">
        <v>97</v>
      </c>
      <c r="J542" s="61" t="s">
        <v>119</v>
      </c>
      <c r="K542" s="60" t="n">
        <v>255</v>
      </c>
      <c r="L542" s="60" t="n">
        <v>0</v>
      </c>
      <c r="M542" s="60" t="n">
        <v>0</v>
      </c>
      <c r="N542" s="60" t="str">
        <f aca="false">_xlfn.CONCAT(J542,"|",K542,"|",L542,"|",M542)</f>
        <v>picklist|255|0|0</v>
      </c>
      <c r="O542" s="0" t="str">
        <f aca="false">IFERROR(VLOOKUP('nCino | Field Mappings'!$A542,'nCino | Object Info'!$A:$H,5,FALSE()),"(not found)")</f>
        <v>rskcsp_ds_facility</v>
      </c>
      <c r="P542" s="0" t="str">
        <f aca="false">D542</f>
        <v>LLC_BI__Product__c</v>
      </c>
      <c r="Q542" s="51" t="n">
        <f aca="false">IFERROR(VLOOKUP($N542,'nCino | BigQuery Type Lookup'!$A:$F,2,FALSE()),"(not found)")</f>
        <v>255</v>
      </c>
      <c r="R542" s="0" t="str">
        <f aca="false">IFERROR(VLOOKUP('nCino | Field Mappings'!$A542,'nCino | Object Info'!$A:$H,6,FALSE()),"(not found)")</f>
        <v>rskcsp_ds_facility_staging</v>
      </c>
      <c r="S542" s="0" t="str">
        <f aca="false">D542</f>
        <v>LLC_BI__Product__c</v>
      </c>
      <c r="T542" s="51" t="str">
        <f aca="false">H542</f>
        <v>n/a</v>
      </c>
      <c r="U542" s="51" t="str">
        <f aca="false">IF($T542="Primary", "yes", "no")</f>
        <v>no</v>
      </c>
      <c r="V542" s="60" t="str">
        <f aca="false">IFERROR(VLOOKUP($N542,'nCino | BigQuery Type Lookup'!$A:$F,3,FALSE()),"(not found)")</f>
        <v>STRING</v>
      </c>
      <c r="W542" s="51" t="n">
        <f aca="false">IFERROR(VLOOKUP($N542,'nCino | BigQuery Type Lookup'!$A:$F,4,FALSE()),"(not found)")</f>
        <v>255</v>
      </c>
      <c r="X542" s="51" t="str">
        <f aca="false">IFERROR(VLOOKUP($N542,'nCino | BigQuery Type Lookup'!$A:$F,5,FALSE()),"(not found)")</f>
        <v>n/a</v>
      </c>
      <c r="Y542" s="51" t="str">
        <f aca="false">IFERROR(VLOOKUP($N542,'nCino | BigQuery Type Lookup'!$A:$F,6,FALSE()),"(not found)")</f>
        <v>n/a</v>
      </c>
      <c r="Z542" s="0" t="str">
        <f aca="false">IFERROR(VLOOKUP('nCino | Field Mappings'!$A542,'nCino | Object Info'!$A:$H,7,FALSE()),"(not found)")</f>
        <v>rskcsp_ds_facility_curated</v>
      </c>
      <c r="AA542" s="0" t="str">
        <f aca="false">D542</f>
        <v>LLC_BI__Product__c</v>
      </c>
      <c r="AB542" s="51" t="str">
        <f aca="false">H542</f>
        <v>n/a</v>
      </c>
      <c r="AC542" s="51" t="str">
        <f aca="false">I542</f>
        <v>yes</v>
      </c>
      <c r="AD542" s="60" t="str">
        <f aca="false">V542</f>
        <v>STRING</v>
      </c>
      <c r="AE542" s="51" t="n">
        <f aca="false">W542</f>
        <v>255</v>
      </c>
      <c r="AF542" s="51" t="str">
        <f aca="false">X542</f>
        <v>n/a</v>
      </c>
      <c r="AG542" s="51" t="str">
        <f aca="false">Y542</f>
        <v>n/a</v>
      </c>
      <c r="AH542" s="0" t="str">
        <f aca="false">IFERROR(VLOOKUP('nCino | Field Mappings'!$A542,'nCino | Object Info'!$A:$H,8,FALSE()),"(not found)")</f>
        <v>facility</v>
      </c>
      <c r="AI542" s="0" t="str">
        <f aca="false">IF(D542="","",IF(D542="CCS_Step_Frequency__c",SUBSTITUTE(LOWER(D542),"__c",""),_xlfn.IFNA(SUBSTITUTE(SUBSTITUTE(SUBSTITUTE(SUBSTITUTE(D542,"LLC_BI__",""),"CCS_",""),"__c",""),"cm_",""),D542)))</f>
        <v>Product</v>
      </c>
      <c r="AJ542" s="51" t="str">
        <f aca="false">H542</f>
        <v>n/a</v>
      </c>
      <c r="AK542" s="51" t="str">
        <f aca="false">AC542</f>
        <v>yes</v>
      </c>
      <c r="AL542" s="60" t="str">
        <f aca="false">V542</f>
        <v>STRING</v>
      </c>
      <c r="AM542" s="51" t="n">
        <f aca="false">W542</f>
        <v>255</v>
      </c>
      <c r="AN542" s="51" t="str">
        <f aca="false">X542</f>
        <v>n/a</v>
      </c>
      <c r="AO542" s="51" t="str">
        <f aca="false">Y542</f>
        <v>n/a</v>
      </c>
      <c r="AP542" s="51" t="str">
        <f aca="false">IF(AL542="ARRAY", "CHECK MAX ELEMENTS", "n/a")</f>
        <v>n/a</v>
      </c>
    </row>
    <row r="543" customFormat="false" ht="14.25" hidden="false" customHeight="false" outlineLevel="0" collapsed="false">
      <c r="A543" s="61" t="s">
        <v>49</v>
      </c>
      <c r="B543" s="61" t="s">
        <v>374</v>
      </c>
      <c r="C543" s="61" t="s">
        <v>1637</v>
      </c>
      <c r="D543" s="61" t="s">
        <v>1638</v>
      </c>
      <c r="E543" s="61" t="s">
        <v>1639</v>
      </c>
      <c r="F543" s="60" t="str">
        <f aca="false">IF(OR(ISERROR(VLOOKUP($C543,'DMW | F&amp;L Fields'!$L:$M, 1, FALSE())),IFERROR(INDEX('DMW | F&amp;L Fields'!$C:$C,MATCH($C543,'DMW | F&amp;L Fields'!$L:$L, 0)), "Y") ="Y"),"No", "Yes")</f>
        <v>Yes</v>
      </c>
      <c r="G543" s="61" t="str">
        <f aca="false">IFERROR(VLOOKUP($C543,'DMW | F&amp;L Fields'!$L:$M, 2, FALSE()),"(not found)")</f>
        <v>The Segment applicable to the Facility.</v>
      </c>
      <c r="H543" s="60" t="str">
        <f aca="false">IF(J543="Id", "Primary", IF(LEFT(J543, 9) ="reference", "Foreign", "n/a"))</f>
        <v>n/a</v>
      </c>
      <c r="I543" s="74" t="s">
        <v>97</v>
      </c>
      <c r="J543" s="61" t="s">
        <v>119</v>
      </c>
      <c r="K543" s="60" t="n">
        <v>255</v>
      </c>
      <c r="L543" s="60" t="n">
        <v>0</v>
      </c>
      <c r="M543" s="60" t="n">
        <v>0</v>
      </c>
      <c r="N543" s="60" t="str">
        <f aca="false">_xlfn.CONCAT(J543,"|",K543,"|",L543,"|",M543)</f>
        <v>picklist|255|0|0</v>
      </c>
      <c r="O543" s="0" t="str">
        <f aca="false">IFERROR(VLOOKUP('nCino | Field Mappings'!$A543,'nCino | Object Info'!$A:$H,5,FALSE()),"(not found)")</f>
        <v>rskcsp_ds_facility</v>
      </c>
      <c r="P543" s="0" t="str">
        <f aca="false">D543</f>
        <v>LLC_BI__Product_Line__c</v>
      </c>
      <c r="Q543" s="51" t="n">
        <f aca="false">IFERROR(VLOOKUP($N543,'nCino | BigQuery Type Lookup'!$A:$F,2,FALSE()),"(not found)")</f>
        <v>255</v>
      </c>
      <c r="R543" s="0" t="str">
        <f aca="false">IFERROR(VLOOKUP('nCino | Field Mappings'!$A543,'nCino | Object Info'!$A:$H,6,FALSE()),"(not found)")</f>
        <v>rskcsp_ds_facility_staging</v>
      </c>
      <c r="S543" s="0" t="str">
        <f aca="false">D543</f>
        <v>LLC_BI__Product_Line__c</v>
      </c>
      <c r="T543" s="51" t="str">
        <f aca="false">H543</f>
        <v>n/a</v>
      </c>
      <c r="U543" s="51" t="str">
        <f aca="false">IF($T543="Primary", "yes", "no")</f>
        <v>no</v>
      </c>
      <c r="V543" s="60" t="str">
        <f aca="false">IFERROR(VLOOKUP($N543,'nCino | BigQuery Type Lookup'!$A:$F,3,FALSE()),"(not found)")</f>
        <v>STRING</v>
      </c>
      <c r="W543" s="51" t="n">
        <f aca="false">IFERROR(VLOOKUP($N543,'nCino | BigQuery Type Lookup'!$A:$F,4,FALSE()),"(not found)")</f>
        <v>255</v>
      </c>
      <c r="X543" s="51" t="str">
        <f aca="false">IFERROR(VLOOKUP($N543,'nCino | BigQuery Type Lookup'!$A:$F,5,FALSE()),"(not found)")</f>
        <v>n/a</v>
      </c>
      <c r="Y543" s="51" t="str">
        <f aca="false">IFERROR(VLOOKUP($N543,'nCino | BigQuery Type Lookup'!$A:$F,6,FALSE()),"(not found)")</f>
        <v>n/a</v>
      </c>
      <c r="Z543" s="0" t="str">
        <f aca="false">IFERROR(VLOOKUP('nCino | Field Mappings'!$A543,'nCino | Object Info'!$A:$H,7,FALSE()),"(not found)")</f>
        <v>rskcsp_ds_facility_curated</v>
      </c>
      <c r="AA543" s="0" t="str">
        <f aca="false">D543</f>
        <v>LLC_BI__Product_Line__c</v>
      </c>
      <c r="AB543" s="51" t="str">
        <f aca="false">H543</f>
        <v>n/a</v>
      </c>
      <c r="AC543" s="51" t="str">
        <f aca="false">I543</f>
        <v>yes</v>
      </c>
      <c r="AD543" s="60" t="str">
        <f aca="false">V543</f>
        <v>STRING</v>
      </c>
      <c r="AE543" s="51" t="n">
        <f aca="false">W543</f>
        <v>255</v>
      </c>
      <c r="AF543" s="51" t="str">
        <f aca="false">X543</f>
        <v>n/a</v>
      </c>
      <c r="AG543" s="51" t="str">
        <f aca="false">Y543</f>
        <v>n/a</v>
      </c>
      <c r="AH543" s="0" t="str">
        <f aca="false">IFERROR(VLOOKUP('nCino | Field Mappings'!$A543,'nCino | Object Info'!$A:$H,8,FALSE()),"(not found)")</f>
        <v>facility</v>
      </c>
      <c r="AI543" s="0" t="str">
        <f aca="false">IF(D543="","",IF(D543="CCS_Step_Frequency__c",SUBSTITUTE(LOWER(D543),"__c",""),_xlfn.IFNA(SUBSTITUTE(SUBSTITUTE(SUBSTITUTE(SUBSTITUTE(D543,"LLC_BI__",""),"CCS_",""),"__c",""),"cm_",""),D543)))</f>
        <v>Product_Line</v>
      </c>
      <c r="AJ543" s="51" t="str">
        <f aca="false">H543</f>
        <v>n/a</v>
      </c>
      <c r="AK543" s="51" t="str">
        <f aca="false">AC543</f>
        <v>yes</v>
      </c>
      <c r="AL543" s="60" t="str">
        <f aca="false">V543</f>
        <v>STRING</v>
      </c>
      <c r="AM543" s="51" t="n">
        <f aca="false">W543</f>
        <v>255</v>
      </c>
      <c r="AN543" s="51" t="str">
        <f aca="false">X543</f>
        <v>n/a</v>
      </c>
      <c r="AO543" s="51" t="str">
        <f aca="false">Y543</f>
        <v>n/a</v>
      </c>
      <c r="AP543" s="51" t="str">
        <f aca="false">IF(AL543="ARRAY", "CHECK MAX ELEMENTS", "n/a")</f>
        <v>n/a</v>
      </c>
    </row>
    <row r="544" customFormat="false" ht="14.25" hidden="false" customHeight="false" outlineLevel="0" collapsed="false">
      <c r="A544" s="61" t="s">
        <v>49</v>
      </c>
      <c r="B544" s="61" t="s">
        <v>374</v>
      </c>
      <c r="C544" s="61" t="s">
        <v>1640</v>
      </c>
      <c r="D544" s="61" t="s">
        <v>344</v>
      </c>
      <c r="E544" s="61" t="s">
        <v>996</v>
      </c>
      <c r="F544" s="60" t="str">
        <f aca="false">IF(OR(ISERROR(VLOOKUP($C544,'DMW | F&amp;L Fields'!$L:$M, 1, FALSE())),IFERROR(INDEX('DMW | F&amp;L Fields'!$C:$C,MATCH($C544,'DMW | F&amp;L Fields'!$L:$L, 0)), "Y") ="Y"),"No", "Yes")</f>
        <v>Yes</v>
      </c>
      <c r="G544" s="61" t="str">
        <f aca="false">IFERROR(VLOOKUP($C544,'DMW | F&amp;L Fields'!$L:$M, 2, FALSE()),"(not found)")</f>
        <v>This field references the loan and specifies the associated product package. It auto-populates if the loan was created from the product package. Another option is manual entering the field if loans are being associated to a product package.</v>
      </c>
      <c r="H544" s="60" t="str">
        <f aca="false">IF(J544="Id", "Primary", IF(LEFT(J544, 9) ="reference", "Foreign", "n/a"))</f>
        <v>Foreign</v>
      </c>
      <c r="I544" s="74" t="s">
        <v>97</v>
      </c>
      <c r="J544" s="61" t="s">
        <v>346</v>
      </c>
      <c r="K544" s="60" t="n">
        <v>18</v>
      </c>
      <c r="L544" s="60" t="n">
        <v>0</v>
      </c>
      <c r="M544" s="60" t="n">
        <v>0</v>
      </c>
      <c r="N544" s="60" t="str">
        <f aca="false">_xlfn.CONCAT(J544,"|",K544,"|",L544,"|",M544)</f>
        <v>reference(LLC_BI__Product_Package__c)|18|0|0</v>
      </c>
      <c r="O544" s="0" t="str">
        <f aca="false">IFERROR(VLOOKUP('nCino | Field Mappings'!$A544,'nCino | Object Info'!$A:$H,5,FALSE()),"(not found)")</f>
        <v>rskcsp_ds_facility</v>
      </c>
      <c r="P544" s="0" t="str">
        <f aca="false">D544</f>
        <v>LLC_BI__Product_Package__c</v>
      </c>
      <c r="Q544" s="51" t="n">
        <f aca="false">IFERROR(VLOOKUP($N544,'nCino | BigQuery Type Lookup'!$A:$F,2,FALSE()),"(not found)")</f>
        <v>18</v>
      </c>
      <c r="R544" s="0" t="str">
        <f aca="false">IFERROR(VLOOKUP('nCino | Field Mappings'!$A544,'nCino | Object Info'!$A:$H,6,FALSE()),"(not found)")</f>
        <v>rskcsp_ds_facility_staging</v>
      </c>
      <c r="S544" s="0" t="str">
        <f aca="false">D544</f>
        <v>LLC_BI__Product_Package__c</v>
      </c>
      <c r="T544" s="51" t="str">
        <f aca="false">H544</f>
        <v>Foreign</v>
      </c>
      <c r="U544" s="51" t="str">
        <f aca="false">IF($T544="Primary", "yes", "no")</f>
        <v>no</v>
      </c>
      <c r="V544" s="60" t="str">
        <f aca="false">IFERROR(VLOOKUP($N544,'nCino | BigQuery Type Lookup'!$A:$F,3,FALSE()),"(not found)")</f>
        <v>STRING</v>
      </c>
      <c r="W544" s="51" t="n">
        <f aca="false">IFERROR(VLOOKUP($N544,'nCino | BigQuery Type Lookup'!$A:$F,4,FALSE()),"(not found)")</f>
        <v>18</v>
      </c>
      <c r="X544" s="51" t="str">
        <f aca="false">IFERROR(VLOOKUP($N544,'nCino | BigQuery Type Lookup'!$A:$F,5,FALSE()),"(not found)")</f>
        <v>n/a</v>
      </c>
      <c r="Y544" s="51" t="str">
        <f aca="false">IFERROR(VLOOKUP($N544,'nCino | BigQuery Type Lookup'!$A:$F,6,FALSE()),"(not found)")</f>
        <v>n/a</v>
      </c>
      <c r="Z544" s="0" t="str">
        <f aca="false">IFERROR(VLOOKUP('nCino | Field Mappings'!$A544,'nCino | Object Info'!$A:$H,7,FALSE()),"(not found)")</f>
        <v>rskcsp_ds_facility_curated</v>
      </c>
      <c r="AA544" s="0" t="str">
        <f aca="false">D544</f>
        <v>LLC_BI__Product_Package__c</v>
      </c>
      <c r="AB544" s="51" t="str">
        <f aca="false">H544</f>
        <v>Foreign</v>
      </c>
      <c r="AC544" s="51" t="str">
        <f aca="false">I544</f>
        <v>yes</v>
      </c>
      <c r="AD544" s="60" t="str">
        <f aca="false">V544</f>
        <v>STRING</v>
      </c>
      <c r="AE544" s="51" t="n">
        <f aca="false">W544</f>
        <v>18</v>
      </c>
      <c r="AF544" s="51" t="str">
        <f aca="false">X544</f>
        <v>n/a</v>
      </c>
      <c r="AG544" s="51" t="str">
        <f aca="false">Y544</f>
        <v>n/a</v>
      </c>
      <c r="AH544" s="0" t="str">
        <f aca="false">IFERROR(VLOOKUP('nCino | Field Mappings'!$A544,'nCino | Object Info'!$A:$H,8,FALSE()),"(not found)")</f>
        <v>facility</v>
      </c>
      <c r="AI544" s="0" t="str">
        <f aca="false">IF(D544="","",IF(D544="CCS_Step_Frequency__c",SUBSTITUTE(LOWER(D544),"__c",""),_xlfn.IFNA(SUBSTITUTE(SUBSTITUTE(SUBSTITUTE(SUBSTITUTE(D544,"LLC_BI__",""),"CCS_",""),"__c",""),"cm_",""),D544)))</f>
        <v>Product_Package</v>
      </c>
      <c r="AJ544" s="51" t="str">
        <f aca="false">H544</f>
        <v>Foreign</v>
      </c>
      <c r="AK544" s="51" t="str">
        <f aca="false">AC544</f>
        <v>yes</v>
      </c>
      <c r="AL544" s="60" t="str">
        <f aca="false">V544</f>
        <v>STRING</v>
      </c>
      <c r="AM544" s="51" t="n">
        <f aca="false">W544</f>
        <v>18</v>
      </c>
      <c r="AN544" s="51" t="str">
        <f aca="false">X544</f>
        <v>n/a</v>
      </c>
      <c r="AO544" s="51" t="str">
        <f aca="false">Y544</f>
        <v>n/a</v>
      </c>
      <c r="AP544" s="51" t="str">
        <f aca="false">IF(AL544="ARRAY", "CHECK MAX ELEMENTS", "n/a")</f>
        <v>n/a</v>
      </c>
    </row>
    <row r="545" customFormat="false" ht="14.25" hidden="false" customHeight="false" outlineLevel="0" collapsed="false">
      <c r="A545" s="61" t="s">
        <v>49</v>
      </c>
      <c r="B545" s="61" t="s">
        <v>374</v>
      </c>
      <c r="C545" s="61" t="s">
        <v>1641</v>
      </c>
      <c r="D545" s="61" t="s">
        <v>1642</v>
      </c>
      <c r="E545" s="61" t="s">
        <v>1643</v>
      </c>
      <c r="F545" s="60" t="str">
        <f aca="false">IF(OR(ISERROR(VLOOKUP($C545,'DMW | F&amp;L Fields'!$L:$M, 1, FALSE())),IFERROR(INDEX('DMW | F&amp;L Fields'!$C:$C,MATCH($C545,'DMW | F&amp;L Fields'!$L:$L, 0)), "Y") ="Y"),"No", "Yes")</f>
        <v>Yes</v>
      </c>
      <c r="G545" s="61" t="str">
        <f aca="false">IFERROR(VLOOKUP($C545,'DMW | F&amp;L Fields'!$L:$M, 2, FALSE()),"(not found)")</f>
        <v>This field is automatically populated via the selections of Product_Line__c, Product_Type__c, and Product__c. It is a lookup to the product record defined via those picklists</v>
      </c>
      <c r="H545" s="60" t="str">
        <f aca="false">IF(J545="Id", "Primary", IF(LEFT(J545, 9) ="reference", "Foreign", "n/a"))</f>
        <v>Foreign</v>
      </c>
      <c r="I545" s="74" t="s">
        <v>97</v>
      </c>
      <c r="J545" s="61" t="s">
        <v>1644</v>
      </c>
      <c r="K545" s="60" t="n">
        <v>18</v>
      </c>
      <c r="L545" s="60" t="n">
        <v>0</v>
      </c>
      <c r="M545" s="60" t="n">
        <v>0</v>
      </c>
      <c r="N545" s="60" t="str">
        <f aca="false">_xlfn.CONCAT(J545,"|",K545,"|",L545,"|",M545)</f>
        <v>reference(LLC_BI__Product__c)|18|0|0</v>
      </c>
      <c r="O545" s="0" t="str">
        <f aca="false">IFERROR(VLOOKUP('nCino | Field Mappings'!$A545,'nCino | Object Info'!$A:$H,5,FALSE()),"(not found)")</f>
        <v>rskcsp_ds_facility</v>
      </c>
      <c r="P545" s="0" t="str">
        <f aca="false">D545</f>
        <v>LLC_BI__Product_Reference__c</v>
      </c>
      <c r="Q545" s="51" t="n">
        <f aca="false">IFERROR(VLOOKUP($N545,'nCino | BigQuery Type Lookup'!$A:$F,2,FALSE()),"(not found)")</f>
        <v>18</v>
      </c>
      <c r="R545" s="0" t="str">
        <f aca="false">IFERROR(VLOOKUP('nCino | Field Mappings'!$A545,'nCino | Object Info'!$A:$H,6,FALSE()),"(not found)")</f>
        <v>rskcsp_ds_facility_staging</v>
      </c>
      <c r="S545" s="0" t="str">
        <f aca="false">D545</f>
        <v>LLC_BI__Product_Reference__c</v>
      </c>
      <c r="T545" s="51" t="str">
        <f aca="false">H545</f>
        <v>Foreign</v>
      </c>
      <c r="U545" s="51" t="str">
        <f aca="false">IF($T545="Primary", "yes", "no")</f>
        <v>no</v>
      </c>
      <c r="V545" s="60" t="str">
        <f aca="false">IFERROR(VLOOKUP($N545,'nCino | BigQuery Type Lookup'!$A:$F,3,FALSE()),"(not found)")</f>
        <v>STRING</v>
      </c>
      <c r="W545" s="51" t="n">
        <f aca="false">IFERROR(VLOOKUP($N545,'nCino | BigQuery Type Lookup'!$A:$F,4,FALSE()),"(not found)")</f>
        <v>18</v>
      </c>
      <c r="X545" s="51" t="str">
        <f aca="false">IFERROR(VLOOKUP($N545,'nCino | BigQuery Type Lookup'!$A:$F,5,FALSE()),"(not found)")</f>
        <v>n/a</v>
      </c>
      <c r="Y545" s="51" t="str">
        <f aca="false">IFERROR(VLOOKUP($N545,'nCino | BigQuery Type Lookup'!$A:$F,6,FALSE()),"(not found)")</f>
        <v>n/a</v>
      </c>
      <c r="Z545" s="0" t="str">
        <f aca="false">IFERROR(VLOOKUP('nCino | Field Mappings'!$A545,'nCino | Object Info'!$A:$H,7,FALSE()),"(not found)")</f>
        <v>rskcsp_ds_facility_curated</v>
      </c>
      <c r="AA545" s="0" t="str">
        <f aca="false">D545</f>
        <v>LLC_BI__Product_Reference__c</v>
      </c>
      <c r="AB545" s="51" t="str">
        <f aca="false">H545</f>
        <v>Foreign</v>
      </c>
      <c r="AC545" s="51" t="str">
        <f aca="false">I545</f>
        <v>yes</v>
      </c>
      <c r="AD545" s="60" t="str">
        <f aca="false">V545</f>
        <v>STRING</v>
      </c>
      <c r="AE545" s="51" t="n">
        <f aca="false">W545</f>
        <v>18</v>
      </c>
      <c r="AF545" s="51" t="str">
        <f aca="false">X545</f>
        <v>n/a</v>
      </c>
      <c r="AG545" s="51" t="str">
        <f aca="false">Y545</f>
        <v>n/a</v>
      </c>
      <c r="AH545" s="0" t="str">
        <f aca="false">IFERROR(VLOOKUP('nCino | Field Mappings'!$A545,'nCino | Object Info'!$A:$H,8,FALSE()),"(not found)")</f>
        <v>facility</v>
      </c>
      <c r="AI545" s="0" t="str">
        <f aca="false">IF(D545="","",IF(D545="CCS_Step_Frequency__c",SUBSTITUTE(LOWER(D545),"__c",""),_xlfn.IFNA(SUBSTITUTE(SUBSTITUTE(SUBSTITUTE(SUBSTITUTE(D545,"LLC_BI__",""),"CCS_",""),"__c",""),"cm_",""),D545)))</f>
        <v>Product_Reference</v>
      </c>
      <c r="AJ545" s="51" t="str">
        <f aca="false">H545</f>
        <v>Foreign</v>
      </c>
      <c r="AK545" s="51" t="str">
        <f aca="false">AC545</f>
        <v>yes</v>
      </c>
      <c r="AL545" s="60" t="str">
        <f aca="false">V545</f>
        <v>STRING</v>
      </c>
      <c r="AM545" s="51" t="n">
        <f aca="false">W545</f>
        <v>18</v>
      </c>
      <c r="AN545" s="51" t="str">
        <f aca="false">X545</f>
        <v>n/a</v>
      </c>
      <c r="AO545" s="51" t="str">
        <f aca="false">Y545</f>
        <v>n/a</v>
      </c>
      <c r="AP545" s="51" t="str">
        <f aca="false">IF(AL545="ARRAY", "CHECK MAX ELEMENTS", "n/a")</f>
        <v>n/a</v>
      </c>
    </row>
    <row r="546" customFormat="false" ht="14.25" hidden="false" customHeight="false" outlineLevel="0" collapsed="false">
      <c r="A546" s="61" t="s">
        <v>49</v>
      </c>
      <c r="B546" s="61" t="s">
        <v>374</v>
      </c>
      <c r="C546" s="61" t="s">
        <v>1645</v>
      </c>
      <c r="D546" s="61" t="s">
        <v>1646</v>
      </c>
      <c r="E546" s="61" t="s">
        <v>1647</v>
      </c>
      <c r="F546" s="60" t="str">
        <f aca="false">IF(OR(ISERROR(VLOOKUP($C546,'DMW | F&amp;L Fields'!$L:$M, 1, FALSE())),IFERROR(INDEX('DMW | F&amp;L Fields'!$C:$C,MATCH($C546,'DMW | F&amp;L Fields'!$L:$L, 0)), "Y") ="Y"),"No", "Yes")</f>
        <v>Yes</v>
      </c>
      <c r="G546" s="61" t="str">
        <f aca="false">IFERROR(VLOOKUP($C546,'DMW | F&amp;L Fields'!$L:$M, 2, FALSE()),"(not found)")</f>
        <v>This field is used to specify the product type for this loan. Any picklist values in this field must exactly match the name of a LLC_BI__Product_Type__c record.</v>
      </c>
      <c r="H546" s="60" t="str">
        <f aca="false">IF(J546="Id", "Primary", IF(LEFT(J546, 9) ="reference", "Foreign", "n/a"))</f>
        <v>n/a</v>
      </c>
      <c r="I546" s="74" t="s">
        <v>97</v>
      </c>
      <c r="J546" s="61" t="s">
        <v>119</v>
      </c>
      <c r="K546" s="60" t="n">
        <v>255</v>
      </c>
      <c r="L546" s="60" t="n">
        <v>0</v>
      </c>
      <c r="M546" s="60" t="n">
        <v>0</v>
      </c>
      <c r="N546" s="60" t="str">
        <f aca="false">_xlfn.CONCAT(J546,"|",K546,"|",L546,"|",M546)</f>
        <v>picklist|255|0|0</v>
      </c>
      <c r="O546" s="0" t="str">
        <f aca="false">IFERROR(VLOOKUP('nCino | Field Mappings'!$A546,'nCino | Object Info'!$A:$H,5,FALSE()),"(not found)")</f>
        <v>rskcsp_ds_facility</v>
      </c>
      <c r="P546" s="0" t="str">
        <f aca="false">D546</f>
        <v>LLC_BI__Product_Type__c</v>
      </c>
      <c r="Q546" s="51" t="n">
        <f aca="false">IFERROR(VLOOKUP($N546,'nCino | BigQuery Type Lookup'!$A:$F,2,FALSE()),"(not found)")</f>
        <v>255</v>
      </c>
      <c r="R546" s="0" t="str">
        <f aca="false">IFERROR(VLOOKUP('nCino | Field Mappings'!$A546,'nCino | Object Info'!$A:$H,6,FALSE()),"(not found)")</f>
        <v>rskcsp_ds_facility_staging</v>
      </c>
      <c r="S546" s="0" t="str">
        <f aca="false">D546</f>
        <v>LLC_BI__Product_Type__c</v>
      </c>
      <c r="T546" s="51" t="str">
        <f aca="false">H546</f>
        <v>n/a</v>
      </c>
      <c r="U546" s="51" t="str">
        <f aca="false">IF($T546="Primary", "yes", "no")</f>
        <v>no</v>
      </c>
      <c r="V546" s="60" t="str">
        <f aca="false">IFERROR(VLOOKUP($N546,'nCino | BigQuery Type Lookup'!$A:$F,3,FALSE()),"(not found)")</f>
        <v>STRING</v>
      </c>
      <c r="W546" s="51" t="n">
        <f aca="false">IFERROR(VLOOKUP($N546,'nCino | BigQuery Type Lookup'!$A:$F,4,FALSE()),"(not found)")</f>
        <v>255</v>
      </c>
      <c r="X546" s="51" t="str">
        <f aca="false">IFERROR(VLOOKUP($N546,'nCino | BigQuery Type Lookup'!$A:$F,5,FALSE()),"(not found)")</f>
        <v>n/a</v>
      </c>
      <c r="Y546" s="51" t="str">
        <f aca="false">IFERROR(VLOOKUP($N546,'nCino | BigQuery Type Lookup'!$A:$F,6,FALSE()),"(not found)")</f>
        <v>n/a</v>
      </c>
      <c r="Z546" s="0" t="str">
        <f aca="false">IFERROR(VLOOKUP('nCino | Field Mappings'!$A546,'nCino | Object Info'!$A:$H,7,FALSE()),"(not found)")</f>
        <v>rskcsp_ds_facility_curated</v>
      </c>
      <c r="AA546" s="0" t="str">
        <f aca="false">D546</f>
        <v>LLC_BI__Product_Type__c</v>
      </c>
      <c r="AB546" s="51" t="str">
        <f aca="false">H546</f>
        <v>n/a</v>
      </c>
      <c r="AC546" s="51" t="str">
        <f aca="false">I546</f>
        <v>yes</v>
      </c>
      <c r="AD546" s="60" t="str">
        <f aca="false">V546</f>
        <v>STRING</v>
      </c>
      <c r="AE546" s="51" t="n">
        <f aca="false">W546</f>
        <v>255</v>
      </c>
      <c r="AF546" s="51" t="str">
        <f aca="false">X546</f>
        <v>n/a</v>
      </c>
      <c r="AG546" s="51" t="str">
        <f aca="false">Y546</f>
        <v>n/a</v>
      </c>
      <c r="AH546" s="0" t="str">
        <f aca="false">IFERROR(VLOOKUP('nCino | Field Mappings'!$A546,'nCino | Object Info'!$A:$H,8,FALSE()),"(not found)")</f>
        <v>facility</v>
      </c>
      <c r="AI546" s="0" t="str">
        <f aca="false">IF(D546="","",IF(D546="CCS_Step_Frequency__c",SUBSTITUTE(LOWER(D546),"__c",""),_xlfn.IFNA(SUBSTITUTE(SUBSTITUTE(SUBSTITUTE(SUBSTITUTE(D546,"LLC_BI__",""),"CCS_",""),"__c",""),"cm_",""),D546)))</f>
        <v>Product_Type</v>
      </c>
      <c r="AJ546" s="51" t="str">
        <f aca="false">H546</f>
        <v>n/a</v>
      </c>
      <c r="AK546" s="51" t="str">
        <f aca="false">AC546</f>
        <v>yes</v>
      </c>
      <c r="AL546" s="60" t="str">
        <f aca="false">V546</f>
        <v>STRING</v>
      </c>
      <c r="AM546" s="51" t="n">
        <f aca="false">W546</f>
        <v>255</v>
      </c>
      <c r="AN546" s="51" t="str">
        <f aca="false">X546</f>
        <v>n/a</v>
      </c>
      <c r="AO546" s="51" t="str">
        <f aca="false">Y546</f>
        <v>n/a</v>
      </c>
      <c r="AP546" s="51" t="str">
        <f aca="false">IF(AL546="ARRAY", "CHECK MAX ELEMENTS", "n/a")</f>
        <v>n/a</v>
      </c>
    </row>
    <row r="547" customFormat="false" ht="14.25" hidden="false" customHeight="false" outlineLevel="0" collapsed="false">
      <c r="A547" s="61" t="s">
        <v>49</v>
      </c>
      <c r="B547" s="61" t="s">
        <v>374</v>
      </c>
      <c r="C547" s="61" t="s">
        <v>1648</v>
      </c>
      <c r="D547" s="61" t="s">
        <v>1649</v>
      </c>
      <c r="E547" s="61" t="s">
        <v>1650</v>
      </c>
      <c r="F547" s="60" t="str">
        <f aca="false">IF(OR(ISERROR(VLOOKUP($C547,'DMW | F&amp;L Fields'!$L:$M, 1, FALSE())),IFERROR(INDEX('DMW | F&amp;L Fields'!$C:$C,MATCH($C547,'DMW | F&amp;L Fields'!$L:$L, 0)), "Y") ="Y"),"No", "Yes")</f>
        <v>No</v>
      </c>
      <c r="G547" s="61" t="str">
        <f aca="false">IFERROR(VLOOKUP($C547,'DMW | F&amp;L Fields'!$L:$M, 2, FALSE()),"(not found)")</f>
        <v>(not found)</v>
      </c>
      <c r="H547" s="60" t="str">
        <f aca="false">IF(J547="Id", "Primary", IF(LEFT(J547, 9) ="reference", "Foreign", "n/a"))</f>
        <v>n/a</v>
      </c>
      <c r="I547" s="74" t="s">
        <v>97</v>
      </c>
      <c r="J547" s="61" t="s">
        <v>102</v>
      </c>
      <c r="K547" s="60" t="n">
        <v>0</v>
      </c>
      <c r="L547" s="60" t="n">
        <v>0</v>
      </c>
      <c r="M547" s="60" t="n">
        <v>0</v>
      </c>
      <c r="N547" s="60" t="str">
        <f aca="false">_xlfn.CONCAT(J547,"|",K547,"|",L547,"|",M547)</f>
        <v>date|0|0|0</v>
      </c>
      <c r="O547" s="0" t="str">
        <f aca="false">IFERROR(VLOOKUP('nCino | Field Mappings'!$A547,'nCino | Object Info'!$A:$H,5,FALSE()),"(not found)")</f>
        <v>rskcsp_ds_facility</v>
      </c>
      <c r="P547" s="0" t="str">
        <f aca="false">D547</f>
        <v>LLC_BI__Proposal_Accepted__c</v>
      </c>
      <c r="Q547" s="51" t="n">
        <f aca="false">IFERROR(VLOOKUP($N547,'nCino | BigQuery Type Lookup'!$A:$F,2,FALSE()),"(not found)")</f>
        <v>8</v>
      </c>
    </row>
    <row r="548" customFormat="false" ht="14.25" hidden="false" customHeight="false" outlineLevel="0" collapsed="false">
      <c r="A548" s="61" t="s">
        <v>49</v>
      </c>
      <c r="B548" s="61" t="s">
        <v>374</v>
      </c>
      <c r="C548" s="61" t="s">
        <v>1651</v>
      </c>
      <c r="D548" s="61" t="s">
        <v>1652</v>
      </c>
      <c r="E548" s="61" t="s">
        <v>1653</v>
      </c>
      <c r="F548" s="60" t="str">
        <f aca="false">IF(OR(ISERROR(VLOOKUP($C548,'DMW | F&amp;L Fields'!$L:$M, 1, FALSE())),IFERROR(INDEX('DMW | F&amp;L Fields'!$C:$C,MATCH($C548,'DMW | F&amp;L Fields'!$L:$L, 0)), "Y") ="Y"),"No", "Yes")</f>
        <v>No</v>
      </c>
      <c r="G548" s="61" t="str">
        <f aca="false">IFERROR(VLOOKUP($C548,'DMW | F&amp;L Fields'!$L:$M, 2, FALSE()),"(not found)")</f>
        <v>(not found)</v>
      </c>
      <c r="H548" s="60" t="str">
        <f aca="false">IF(J548="Id", "Primary", IF(LEFT(J548, 9) ="reference", "Foreign", "n/a"))</f>
        <v>n/a</v>
      </c>
      <c r="I548" s="74" t="s">
        <v>97</v>
      </c>
      <c r="J548" s="61" t="s">
        <v>342</v>
      </c>
      <c r="K548" s="60" t="n">
        <v>0</v>
      </c>
      <c r="L548" s="60" t="n">
        <v>11</v>
      </c>
      <c r="M548" s="60" t="n">
        <v>8</v>
      </c>
      <c r="N548" s="60" t="str">
        <f aca="false">_xlfn.CONCAT(J548,"|",K548,"|",L548,"|",M548)</f>
        <v>percent|0|11|8</v>
      </c>
      <c r="O548" s="0" t="str">
        <f aca="false">IFERROR(VLOOKUP('nCino | Field Mappings'!$A548,'nCino | Object Info'!$A:$H,5,FALSE()),"(not found)")</f>
        <v>rskcsp_ds_facility</v>
      </c>
      <c r="P548" s="0" t="str">
        <f aca="false">D548</f>
        <v>LLC_BI__Rate_Ceiling__c</v>
      </c>
      <c r="Q548" s="51" t="n">
        <f aca="false">IFERROR(VLOOKUP($N548,'nCino | BigQuery Type Lookup'!$A:$F,2,FALSE()),"(not found)")</f>
        <v>20</v>
      </c>
    </row>
    <row r="549" customFormat="false" ht="14.25" hidden="false" customHeight="false" outlineLevel="0" collapsed="false">
      <c r="A549" s="61" t="s">
        <v>49</v>
      </c>
      <c r="B549" s="61" t="s">
        <v>374</v>
      </c>
      <c r="C549" s="61" t="s">
        <v>1654</v>
      </c>
      <c r="D549" s="61" t="s">
        <v>1655</v>
      </c>
      <c r="E549" s="61" t="s">
        <v>1656</v>
      </c>
      <c r="F549" s="60" t="str">
        <f aca="false">IF(OR(ISERROR(VLOOKUP($C549,'DMW | F&amp;L Fields'!$L:$M, 1, FALSE())),IFERROR(INDEX('DMW | F&amp;L Fields'!$C:$C,MATCH($C549,'DMW | F&amp;L Fields'!$L:$L, 0)), "Y") ="Y"),"No", "Yes")</f>
        <v>No</v>
      </c>
      <c r="G549" s="61" t="str">
        <f aca="false">IFERROR(VLOOKUP($C549,'DMW | F&amp;L Fields'!$L:$M, 2, FALSE()),"(not found)")</f>
        <v>(not found)</v>
      </c>
      <c r="H549" s="60" t="str">
        <f aca="false">IF(J549="Id", "Primary", IF(LEFT(J549, 9) ="reference", "Foreign", "n/a"))</f>
        <v>n/a</v>
      </c>
      <c r="I549" s="74" t="s">
        <v>97</v>
      </c>
      <c r="J549" s="61" t="s">
        <v>342</v>
      </c>
      <c r="K549" s="60" t="n">
        <v>0</v>
      </c>
      <c r="L549" s="60" t="n">
        <v>18</v>
      </c>
      <c r="M549" s="60" t="n">
        <v>2</v>
      </c>
      <c r="N549" s="60" t="str">
        <f aca="false">_xlfn.CONCAT(J549,"|",K549,"|",L549,"|",M549)</f>
        <v>percent|0|18|2</v>
      </c>
      <c r="O549" s="0" t="str">
        <f aca="false">IFERROR(VLOOKUP('nCino | Field Mappings'!$A549,'nCino | Object Info'!$A:$H,5,FALSE()),"(not found)")</f>
        <v>rskcsp_ds_facility</v>
      </c>
      <c r="P549" s="0" t="str">
        <f aca="false">D549</f>
        <v>LLC_BI__Rate_Discount__c</v>
      </c>
      <c r="Q549" s="51" t="n">
        <f aca="false">IFERROR(VLOOKUP($N549,'nCino | BigQuery Type Lookup'!$A:$F,2,FALSE()),"(not found)")</f>
        <v>21</v>
      </c>
    </row>
    <row r="550" customFormat="false" ht="14.25" hidden="false" customHeight="false" outlineLevel="0" collapsed="false">
      <c r="A550" s="61" t="s">
        <v>49</v>
      </c>
      <c r="B550" s="61" t="s">
        <v>374</v>
      </c>
      <c r="C550" s="61" t="s">
        <v>1657</v>
      </c>
      <c r="D550" s="61" t="s">
        <v>1658</v>
      </c>
      <c r="E550" s="61" t="s">
        <v>1659</v>
      </c>
      <c r="F550" s="60" t="str">
        <f aca="false">IF(OR(ISERROR(VLOOKUP($C550,'DMW | F&amp;L Fields'!$L:$M, 1, FALSE())),IFERROR(INDEX('DMW | F&amp;L Fields'!$C:$C,MATCH($C550,'DMW | F&amp;L Fields'!$L:$L, 0)), "Y") ="Y"),"No", "Yes")</f>
        <v>No</v>
      </c>
      <c r="G550" s="61" t="str">
        <f aca="false">IFERROR(VLOOKUP($C550,'DMW | F&amp;L Fields'!$L:$M, 2, FALSE()),"(not found)")</f>
        <v>(not found)</v>
      </c>
      <c r="H550" s="60" t="str">
        <f aca="false">IF(J550="Id", "Primary", IF(LEFT(J550, 9) ="reference", "Foreign", "n/a"))</f>
        <v>n/a</v>
      </c>
      <c r="I550" s="74" t="s">
        <v>97</v>
      </c>
      <c r="J550" s="61" t="s">
        <v>342</v>
      </c>
      <c r="K550" s="60" t="n">
        <v>0</v>
      </c>
      <c r="L550" s="60" t="n">
        <v>11</v>
      </c>
      <c r="M550" s="60" t="n">
        <v>8</v>
      </c>
      <c r="N550" s="60" t="str">
        <f aca="false">_xlfn.CONCAT(J550,"|",K550,"|",L550,"|",M550)</f>
        <v>percent|0|11|8</v>
      </c>
      <c r="O550" s="0" t="str">
        <f aca="false">IFERROR(VLOOKUP('nCino | Field Mappings'!$A550,'nCino | Object Info'!$A:$H,5,FALSE()),"(not found)")</f>
        <v>rskcsp_ds_facility</v>
      </c>
      <c r="P550" s="0" t="str">
        <f aca="false">D550</f>
        <v>LLC_BI__Rate_Floor__c</v>
      </c>
      <c r="Q550" s="51" t="n">
        <f aca="false">IFERROR(VLOOKUP($N550,'nCino | BigQuery Type Lookup'!$A:$F,2,FALSE()),"(not found)")</f>
        <v>20</v>
      </c>
    </row>
    <row r="551" customFormat="false" ht="14.25" hidden="false" customHeight="false" outlineLevel="0" collapsed="false">
      <c r="A551" s="61" t="s">
        <v>49</v>
      </c>
      <c r="B551" s="61" t="s">
        <v>374</v>
      </c>
      <c r="C551" s="61" t="s">
        <v>1660</v>
      </c>
      <c r="D551" s="61" t="s">
        <v>1661</v>
      </c>
      <c r="E551" s="61" t="s">
        <v>1662</v>
      </c>
      <c r="F551" s="60" t="str">
        <f aca="false">IF(OR(ISERROR(VLOOKUP($C551,'DMW | F&amp;L Fields'!$L:$M, 1, FALSE())),IFERROR(INDEX('DMW | F&amp;L Fields'!$C:$C,MATCH($C551,'DMW | F&amp;L Fields'!$L:$L, 0)), "Y") ="Y"),"No", "Yes")</f>
        <v>No</v>
      </c>
      <c r="G551" s="61" t="str">
        <f aca="false">IFERROR(VLOOKUP($C551,'DMW | F&amp;L Fields'!$L:$M, 2, FALSE()),"(not found)")</f>
        <v>(not found)</v>
      </c>
      <c r="H551" s="60" t="str">
        <f aca="false">IF(J551="Id", "Primary", IF(LEFT(J551, 9) ="reference", "Foreign", "n/a"))</f>
        <v>n/a</v>
      </c>
      <c r="I551" s="74" t="s">
        <v>110</v>
      </c>
      <c r="J551" s="61" t="s">
        <v>164</v>
      </c>
      <c r="K551" s="60" t="n">
        <v>0</v>
      </c>
      <c r="L551" s="60" t="n">
        <v>0</v>
      </c>
      <c r="M551" s="60" t="n">
        <v>0</v>
      </c>
      <c r="N551" s="60" t="str">
        <f aca="false">_xlfn.CONCAT(J551,"|",K551,"|",L551,"|",M551)</f>
        <v>boolean|0|0|0</v>
      </c>
      <c r="O551" s="0" t="str">
        <f aca="false">IFERROR(VLOOKUP('nCino | Field Mappings'!$A551,'nCino | Object Info'!$A:$H,5,FALSE()),"(not found)")</f>
        <v>rskcsp_ds_facility</v>
      </c>
      <c r="P551" s="0" t="str">
        <f aca="false">D551</f>
        <v>LLC_BI__Real_Estate__c</v>
      </c>
      <c r="Q551" s="51" t="n">
        <f aca="false">IFERROR(VLOOKUP($N551,'nCino | BigQuery Type Lookup'!$A:$F,2,FALSE()),"(not found)")</f>
        <v>1</v>
      </c>
    </row>
    <row r="552" customFormat="false" ht="14.25" hidden="false" customHeight="false" outlineLevel="0" collapsed="false">
      <c r="A552" s="61" t="s">
        <v>49</v>
      </c>
      <c r="B552" s="61" t="s">
        <v>374</v>
      </c>
      <c r="C552" s="61" t="s">
        <v>1663</v>
      </c>
      <c r="D552" s="61" t="s">
        <v>1664</v>
      </c>
      <c r="E552" s="61" t="s">
        <v>1665</v>
      </c>
      <c r="F552" s="60" t="str">
        <f aca="false">IF(OR(ISERROR(VLOOKUP($C552,'DMW | F&amp;L Fields'!$L:$M, 1, FALSE())),IFERROR(INDEX('DMW | F&amp;L Fields'!$C:$C,MATCH($C552,'DMW | F&amp;L Fields'!$L:$L, 0)), "Y") ="Y"),"No", "Yes")</f>
        <v>No</v>
      </c>
      <c r="G552" s="61" t="str">
        <f aca="false">IFERROR(VLOOKUP($C552,'DMW | F&amp;L Fields'!$L:$M, 2, FALSE()),"(not found)")</f>
        <v>(not found)</v>
      </c>
      <c r="H552" s="60" t="str">
        <f aca="false">IF(J552="Id", "Primary", IF(LEFT(J552, 9) ="reference", "Foreign", "n/a"))</f>
        <v>n/a</v>
      </c>
      <c r="I552" s="74" t="s">
        <v>97</v>
      </c>
      <c r="J552" s="61" t="s">
        <v>128</v>
      </c>
      <c r="K552" s="60" t="n">
        <v>0</v>
      </c>
      <c r="L552" s="60" t="n">
        <v>18</v>
      </c>
      <c r="M552" s="60" t="n">
        <v>2</v>
      </c>
      <c r="N552" s="60" t="str">
        <f aca="false">_xlfn.CONCAT(J552,"|",K552,"|",L552,"|",M552)</f>
        <v>currency|0|18|2</v>
      </c>
      <c r="O552" s="0" t="str">
        <f aca="false">IFERROR(VLOOKUP('nCino | Field Mappings'!$A552,'nCino | Object Info'!$A:$H,5,FALSE()),"(not found)")</f>
        <v>rskcsp_ds_facility</v>
      </c>
      <c r="P552" s="0" t="str">
        <f aca="false">D552</f>
        <v>LLC_BI__Real_Estate_Value__c</v>
      </c>
      <c r="Q552" s="51" t="n">
        <f aca="false">IFERROR(VLOOKUP($N552,'nCino | BigQuery Type Lookup'!$A:$F,2,FALSE()),"(not found)")</f>
        <v>21</v>
      </c>
    </row>
    <row r="553" customFormat="false" ht="14.25" hidden="false" customHeight="false" outlineLevel="0" collapsed="false">
      <c r="A553" s="61" t="s">
        <v>49</v>
      </c>
      <c r="B553" s="61" t="s">
        <v>374</v>
      </c>
      <c r="C553" s="61" t="s">
        <v>1666</v>
      </c>
      <c r="D553" s="61" t="s">
        <v>1667</v>
      </c>
      <c r="E553" s="61" t="s">
        <v>1668</v>
      </c>
      <c r="F553" s="60" t="str">
        <f aca="false">IF(OR(ISERROR(VLOOKUP($C553,'DMW | F&amp;L Fields'!$L:$M, 1, FALSE())),IFERROR(INDEX('DMW | F&amp;L Fields'!$C:$C,MATCH($C553,'DMW | F&amp;L Fields'!$L:$L, 0)), "Y") ="Y"),"No", "Yes")</f>
        <v>No</v>
      </c>
      <c r="G553" s="61" t="str">
        <f aca="false">IFERROR(VLOOKUP($C553,'DMW | F&amp;L Fields'!$L:$M, 2, FALSE()),"(not found)")</f>
        <v>(not found)</v>
      </c>
      <c r="H553" s="60" t="str">
        <f aca="false">IF(J553="Id", "Primary", IF(LEFT(J553, 9) ="reference", "Foreign", "n/a"))</f>
        <v>n/a</v>
      </c>
      <c r="I553" s="74" t="s">
        <v>97</v>
      </c>
      <c r="J553" s="61" t="s">
        <v>119</v>
      </c>
      <c r="K553" s="60" t="n">
        <v>255</v>
      </c>
      <c r="L553" s="60" t="n">
        <v>0</v>
      </c>
      <c r="M553" s="60" t="n">
        <v>0</v>
      </c>
      <c r="N553" s="60" t="str">
        <f aca="false">_xlfn.CONCAT(J553,"|",K553,"|",L553,"|",M553)</f>
        <v>picklist|255|0|0</v>
      </c>
      <c r="O553" s="0" t="str">
        <f aca="false">IFERROR(VLOOKUP('nCino | Field Mappings'!$A553,'nCino | Object Info'!$A:$H,5,FALSE()),"(not found)")</f>
        <v>rskcsp_ds_facility</v>
      </c>
      <c r="P553" s="0" t="str">
        <f aca="false">D553</f>
        <v>LLC_BI__Referred_To__c</v>
      </c>
      <c r="Q553" s="51" t="n">
        <f aca="false">IFERROR(VLOOKUP($N553,'nCino | BigQuery Type Lookup'!$A:$F,2,FALSE()),"(not found)")</f>
        <v>255</v>
      </c>
    </row>
    <row r="554" customFormat="false" ht="14.25" hidden="false" customHeight="false" outlineLevel="0" collapsed="false">
      <c r="A554" s="61" t="s">
        <v>49</v>
      </c>
      <c r="B554" s="61" t="s">
        <v>374</v>
      </c>
      <c r="C554" s="61" t="s">
        <v>1669</v>
      </c>
      <c r="D554" s="61" t="s">
        <v>1670</v>
      </c>
      <c r="E554" s="61" t="s">
        <v>1671</v>
      </c>
      <c r="F554" s="60" t="str">
        <f aca="false">IF(OR(ISERROR(VLOOKUP($C554,'DMW | F&amp;L Fields'!$L:$M, 1, FALSE())),IFERROR(INDEX('DMW | F&amp;L Fields'!$C:$C,MATCH($C554,'DMW | F&amp;L Fields'!$L:$L, 0)), "Y") ="Y"),"No", "Yes")</f>
        <v>No</v>
      </c>
      <c r="G554" s="61" t="str">
        <f aca="false">IFERROR(VLOOKUP($C554,'DMW | F&amp;L Fields'!$L:$M, 2, FALSE()),"(not found)")</f>
        <v>(not found)</v>
      </c>
      <c r="H554" s="60" t="str">
        <f aca="false">IF(J554="Id", "Primary", IF(LEFT(J554, 9) ="reference", "Foreign", "n/a"))</f>
        <v>n/a</v>
      </c>
      <c r="I554" s="74" t="s">
        <v>110</v>
      </c>
      <c r="J554" s="61" t="s">
        <v>164</v>
      </c>
      <c r="K554" s="60" t="n">
        <v>0</v>
      </c>
      <c r="L554" s="60" t="n">
        <v>0</v>
      </c>
      <c r="M554" s="60" t="n">
        <v>0</v>
      </c>
      <c r="N554" s="60" t="str">
        <f aca="false">_xlfn.CONCAT(J554,"|",K554,"|",L554,"|",M554)</f>
        <v>boolean|0|0|0</v>
      </c>
      <c r="O554" s="0" t="str">
        <f aca="false">IFERROR(VLOOKUP('nCino | Field Mappings'!$A554,'nCino | Object Info'!$A:$H,5,FALSE()),"(not found)")</f>
        <v>rskcsp_ds_facility</v>
      </c>
      <c r="P554" s="0" t="str">
        <f aca="false">D554</f>
        <v>LLC_BI__Reg_O_Loan__c</v>
      </c>
      <c r="Q554" s="51" t="n">
        <f aca="false">IFERROR(VLOOKUP($N554,'nCino | BigQuery Type Lookup'!$A:$F,2,FALSE()),"(not found)")</f>
        <v>1</v>
      </c>
    </row>
    <row r="555" customFormat="false" ht="14.25" hidden="false" customHeight="false" outlineLevel="0" collapsed="false">
      <c r="A555" s="61" t="s">
        <v>49</v>
      </c>
      <c r="B555" s="61" t="s">
        <v>374</v>
      </c>
      <c r="C555" s="61" t="s">
        <v>1672</v>
      </c>
      <c r="D555" s="61" t="s">
        <v>1673</v>
      </c>
      <c r="E555" s="61" t="s">
        <v>1674</v>
      </c>
      <c r="F555" s="60" t="str">
        <f aca="false">IF(OR(ISERROR(VLOOKUP($C555,'DMW | F&amp;L Fields'!$L:$M, 1, FALSE())),IFERROR(INDEX('DMW | F&amp;L Fields'!$C:$C,MATCH($C555,'DMW | F&amp;L Fields'!$L:$L, 0)), "Y") ="Y"),"No", "Yes")</f>
        <v>No</v>
      </c>
      <c r="G555" s="61" t="str">
        <f aca="false">IFERROR(VLOOKUP($C555,'DMW | F&amp;L Fields'!$L:$M, 2, FALSE()),"(not found)")</f>
        <v>(not found)</v>
      </c>
      <c r="H555" s="60" t="str">
        <f aca="false">IF(J555="Id", "Primary", IF(LEFT(J555, 9) ="reference", "Foreign", "n/a"))</f>
        <v>n/a</v>
      </c>
      <c r="I555" s="74" t="s">
        <v>97</v>
      </c>
      <c r="J555" s="61" t="s">
        <v>98</v>
      </c>
      <c r="K555" s="60" t="n">
        <v>0</v>
      </c>
      <c r="L555" s="60" t="n">
        <v>18</v>
      </c>
      <c r="M555" s="60" t="n">
        <v>0</v>
      </c>
      <c r="N555" s="60" t="str">
        <f aca="false">_xlfn.CONCAT(J555,"|",K555,"|",L555,"|",M555)</f>
        <v>double|0|18|0</v>
      </c>
      <c r="O555" s="0" t="str">
        <f aca="false">IFERROR(VLOOKUP('nCino | Field Mappings'!$A555,'nCino | Object Info'!$A:$H,5,FALSE()),"(not found)")</f>
        <v>rskcsp_ds_facility</v>
      </c>
      <c r="P555" s="0" t="str">
        <f aca="false">D555</f>
        <v>LLC_BI__Regulator_Loan_Share__c</v>
      </c>
      <c r="Q555" s="51" t="n">
        <f aca="false">IFERROR(VLOOKUP($N555,'nCino | BigQuery Type Lookup'!$A:$F,2,FALSE()),"(not found)")</f>
        <v>18</v>
      </c>
    </row>
    <row r="556" customFormat="false" ht="14.25" hidden="false" customHeight="false" outlineLevel="0" collapsed="false">
      <c r="A556" s="61" t="s">
        <v>49</v>
      </c>
      <c r="B556" s="61" t="s">
        <v>374</v>
      </c>
      <c r="C556" s="61" t="s">
        <v>1675</v>
      </c>
      <c r="D556" s="61" t="s">
        <v>1676</v>
      </c>
      <c r="E556" s="61" t="s">
        <v>1677</v>
      </c>
      <c r="F556" s="60" t="str">
        <f aca="false">IF(OR(ISERROR(VLOOKUP($C556,'DMW | F&amp;L Fields'!$L:$M, 1, FALSE())),IFERROR(INDEX('DMW | F&amp;L Fields'!$C:$C,MATCH($C556,'DMW | F&amp;L Fields'!$L:$L, 0)), "Y") ="Y"),"No", "Yes")</f>
        <v>No</v>
      </c>
      <c r="G556" s="61" t="str">
        <f aca="false">IFERROR(VLOOKUP($C556,'DMW | F&amp;L Fields'!$L:$M, 2, FALSE()),"(not found)")</f>
        <v>(not found)</v>
      </c>
      <c r="H556" s="60" t="str">
        <f aca="false">IF(J556="Id", "Primary", IF(LEFT(J556, 9) ="reference", "Foreign", "n/a"))</f>
        <v>n/a</v>
      </c>
      <c r="I556" s="74" t="s">
        <v>97</v>
      </c>
      <c r="J556" s="61" t="s">
        <v>98</v>
      </c>
      <c r="K556" s="60" t="n">
        <v>0</v>
      </c>
      <c r="L556" s="60" t="n">
        <v>18</v>
      </c>
      <c r="M556" s="60" t="n">
        <v>0</v>
      </c>
      <c r="N556" s="60" t="str">
        <f aca="false">_xlfn.CONCAT(J556,"|",K556,"|",L556,"|",M556)</f>
        <v>double|0|18|0</v>
      </c>
      <c r="O556" s="0" t="str">
        <f aca="false">IFERROR(VLOOKUP('nCino | Field Mappings'!$A556,'nCino | Object Info'!$A:$H,5,FALSE()),"(not found)")</f>
        <v>rskcsp_ds_facility</v>
      </c>
      <c r="P556" s="0" t="str">
        <f aca="false">D556</f>
        <v>LLC_BI__Renewal_Number__c</v>
      </c>
      <c r="Q556" s="51" t="n">
        <f aca="false">IFERROR(VLOOKUP($N556,'nCino | BigQuery Type Lookup'!$A:$F,2,FALSE()),"(not found)")</f>
        <v>18</v>
      </c>
    </row>
    <row r="557" customFormat="false" ht="14.25" hidden="false" customHeight="false" outlineLevel="0" collapsed="false">
      <c r="A557" s="61" t="s">
        <v>49</v>
      </c>
      <c r="B557" s="61" t="s">
        <v>374</v>
      </c>
      <c r="C557" s="61" t="s">
        <v>1678</v>
      </c>
      <c r="D557" s="61" t="s">
        <v>1679</v>
      </c>
      <c r="E557" s="61" t="s">
        <v>1680</v>
      </c>
      <c r="F557" s="60" t="str">
        <f aca="false">IF(OR(ISERROR(VLOOKUP($C557,'DMW | F&amp;L Fields'!$L:$M, 1, FALSE())),IFERROR(INDEX('DMW | F&amp;L Fields'!$C:$C,MATCH($C557,'DMW | F&amp;L Fields'!$L:$L, 0)), "Y") ="Y"),"No", "Yes")</f>
        <v>No</v>
      </c>
      <c r="G557" s="61" t="str">
        <f aca="false">IFERROR(VLOOKUP($C557,'DMW | F&amp;L Fields'!$L:$M, 2, FALSE()),"(not found)")</f>
        <v>(not found)</v>
      </c>
      <c r="H557" s="60" t="str">
        <f aca="false">IF(J557="Id", "Primary", IF(LEFT(J557, 9) ="reference", "Foreign", "n/a"))</f>
        <v>n/a</v>
      </c>
      <c r="I557" s="74" t="s">
        <v>97</v>
      </c>
      <c r="J557" s="61" t="s">
        <v>342</v>
      </c>
      <c r="K557" s="60" t="n">
        <v>0</v>
      </c>
      <c r="L557" s="60" t="n">
        <v>5</v>
      </c>
      <c r="M557" s="60" t="n">
        <v>2</v>
      </c>
      <c r="N557" s="60" t="str">
        <f aca="false">_xlfn.CONCAT(J557,"|",K557,"|",L557,"|",M557)</f>
        <v>percent|0|5|2</v>
      </c>
      <c r="O557" s="0" t="str">
        <f aca="false">IFERROR(VLOOKUP('nCino | Field Mappings'!$A557,'nCino | Object Info'!$A:$H,5,FALSE()),"(not found)")</f>
        <v>rskcsp_ds_facility</v>
      </c>
      <c r="P557" s="0" t="str">
        <f aca="false">D557</f>
        <v>LLC_BI__Retained__c</v>
      </c>
      <c r="Q557" s="51" t="n">
        <f aca="false">IFERROR(VLOOKUP($N557,'nCino | BigQuery Type Lookup'!$A:$F,2,FALSE()),"(not found)")</f>
        <v>8</v>
      </c>
    </row>
    <row r="558" customFormat="false" ht="14.25" hidden="false" customHeight="false" outlineLevel="0" collapsed="false">
      <c r="A558" s="61" t="s">
        <v>49</v>
      </c>
      <c r="B558" s="61" t="s">
        <v>374</v>
      </c>
      <c r="C558" s="61" t="s">
        <v>1681</v>
      </c>
      <c r="D558" s="61" t="s">
        <v>1682</v>
      </c>
      <c r="E558" s="61" t="s">
        <v>1683</v>
      </c>
      <c r="F558" s="60" t="str">
        <f aca="false">IF(OR(ISERROR(VLOOKUP($C558,'DMW | F&amp;L Fields'!$L:$M, 1, FALSE())),IFERROR(INDEX('DMW | F&amp;L Fields'!$C:$C,MATCH($C558,'DMW | F&amp;L Fields'!$L:$L, 0)), "Y") ="Y"),"No", "Yes")</f>
        <v>No</v>
      </c>
      <c r="G558" s="61" t="str">
        <f aca="false">IFERROR(VLOOKUP($C558,'DMW | F&amp;L Fields'!$L:$M, 2, FALSE()),"(not found)")</f>
        <v>(not found)</v>
      </c>
      <c r="H558" s="60" t="str">
        <f aca="false">IF(J558="Id", "Primary", IF(LEFT(J558, 9) ="reference", "Foreign", "n/a"))</f>
        <v>n/a</v>
      </c>
      <c r="I558" s="74" t="s">
        <v>97</v>
      </c>
      <c r="J558" s="61" t="s">
        <v>128</v>
      </c>
      <c r="K558" s="60" t="n">
        <v>0</v>
      </c>
      <c r="L558" s="60" t="n">
        <v>18</v>
      </c>
      <c r="M558" s="60" t="n">
        <v>2</v>
      </c>
      <c r="N558" s="60" t="str">
        <f aca="false">_xlfn.CONCAT(J558,"|",K558,"|",L558,"|",M558)</f>
        <v>currency|0|18|2</v>
      </c>
      <c r="O558" s="0" t="str">
        <f aca="false">IFERROR(VLOOKUP('nCino | Field Mappings'!$A558,'nCino | Object Info'!$A:$H,5,FALSE()),"(not found)")</f>
        <v>rskcsp_ds_facility</v>
      </c>
      <c r="P558" s="0" t="str">
        <f aca="false">D558</f>
        <v>LLC_BI__Retained_Balance__c</v>
      </c>
      <c r="Q558" s="51" t="n">
        <f aca="false">IFERROR(VLOOKUP($N558,'nCino | BigQuery Type Lookup'!$A:$F,2,FALSE()),"(not found)")</f>
        <v>21</v>
      </c>
    </row>
    <row r="559" customFormat="false" ht="14.25" hidden="false" customHeight="false" outlineLevel="0" collapsed="false">
      <c r="A559" s="61" t="s">
        <v>49</v>
      </c>
      <c r="B559" s="61" t="s">
        <v>374</v>
      </c>
      <c r="C559" s="61" t="s">
        <v>1684</v>
      </c>
      <c r="D559" s="61" t="s">
        <v>1685</v>
      </c>
      <c r="E559" s="61" t="s">
        <v>1686</v>
      </c>
      <c r="F559" s="60" t="str">
        <f aca="false">IF(OR(ISERROR(VLOOKUP($C559,'DMW | F&amp;L Fields'!$L:$M, 1, FALSE())),IFERROR(INDEX('DMW | F&amp;L Fields'!$C:$C,MATCH($C559,'DMW | F&amp;L Fields'!$L:$L, 0)), "Y") ="Y"),"No", "Yes")</f>
        <v>No</v>
      </c>
      <c r="G559" s="61" t="str">
        <f aca="false">IFERROR(VLOOKUP($C559,'DMW | F&amp;L Fields'!$L:$M, 2, FALSE()),"(not found)")</f>
        <v>(not found)</v>
      </c>
      <c r="H559" s="60" t="str">
        <f aca="false">IF(J559="Id", "Primary", IF(LEFT(J559, 9) ="reference", "Foreign", "n/a"))</f>
        <v>n/a</v>
      </c>
      <c r="I559" s="74" t="s">
        <v>97</v>
      </c>
      <c r="J559" s="61" t="s">
        <v>342</v>
      </c>
      <c r="K559" s="60" t="n">
        <v>0</v>
      </c>
      <c r="L559" s="60" t="n">
        <v>6</v>
      </c>
      <c r="M559" s="60" t="n">
        <v>3</v>
      </c>
      <c r="N559" s="60" t="str">
        <f aca="false">_xlfn.CONCAT(J559,"|",K559,"|",L559,"|",M559)</f>
        <v>percent|0|6|3</v>
      </c>
      <c r="O559" s="0" t="str">
        <f aca="false">IFERROR(VLOOKUP('nCino | Field Mappings'!$A559,'nCino | Object Info'!$A:$H,5,FALSE()),"(not found)")</f>
        <v>rskcsp_ds_facility</v>
      </c>
      <c r="P559" s="0" t="str">
        <f aca="false">D559</f>
        <v>LLC_BI__Retained_Servicing_Spread__c</v>
      </c>
      <c r="Q559" s="51" t="n">
        <f aca="false">IFERROR(VLOOKUP($N559,'nCino | BigQuery Type Lookup'!$A:$F,2,FALSE()),"(not found)")</f>
        <v>10</v>
      </c>
    </row>
    <row r="560" customFormat="false" ht="14.25" hidden="false" customHeight="false" outlineLevel="0" collapsed="false">
      <c r="A560" s="61" t="s">
        <v>49</v>
      </c>
      <c r="B560" s="61" t="s">
        <v>374</v>
      </c>
      <c r="C560" s="61" t="s">
        <v>1687</v>
      </c>
      <c r="D560" s="61" t="s">
        <v>1688</v>
      </c>
      <c r="E560" s="61" t="s">
        <v>1689</v>
      </c>
      <c r="F560" s="60" t="str">
        <f aca="false">IF(OR(ISERROR(VLOOKUP($C560,'DMW | F&amp;L Fields'!$L:$M, 1, FALSE())),IFERROR(INDEX('DMW | F&amp;L Fields'!$C:$C,MATCH($C560,'DMW | F&amp;L Fields'!$L:$L, 0)), "Y") ="Y"),"No", "Yes")</f>
        <v>No</v>
      </c>
      <c r="G560" s="61" t="str">
        <f aca="false">IFERROR(VLOOKUP($C560,'DMW | F&amp;L Fields'!$L:$M, 2, FALSE()),"(not found)")</f>
        <v>(not found)</v>
      </c>
      <c r="H560" s="60" t="str">
        <f aca="false">IF(J560="Id", "Primary", IF(LEFT(J560, 9) ="reference", "Foreign", "n/a"))</f>
        <v>n/a</v>
      </c>
      <c r="I560" s="74" t="s">
        <v>110</v>
      </c>
      <c r="J560" s="61" t="s">
        <v>164</v>
      </c>
      <c r="K560" s="60" t="n">
        <v>0</v>
      </c>
      <c r="L560" s="60" t="n">
        <v>0</v>
      </c>
      <c r="M560" s="60" t="n">
        <v>0</v>
      </c>
      <c r="N560" s="60" t="str">
        <f aca="false">_xlfn.CONCAT(J560,"|",K560,"|",L560,"|",M560)</f>
        <v>boolean|0|0|0</v>
      </c>
      <c r="O560" s="0" t="str">
        <f aca="false">IFERROR(VLOOKUP('nCino | Field Mappings'!$A560,'nCino | Object Info'!$A:$H,5,FALSE()),"(not found)")</f>
        <v>rskcsp_ds_facility</v>
      </c>
      <c r="P560" s="0" t="str">
        <f aca="false">D560</f>
        <v>LLC_BI__Reviewed_by_Compliance__c</v>
      </c>
      <c r="Q560" s="51" t="n">
        <f aca="false">IFERROR(VLOOKUP($N560,'nCino | BigQuery Type Lookup'!$A:$F,2,FALSE()),"(not found)")</f>
        <v>1</v>
      </c>
    </row>
    <row r="561" customFormat="false" ht="14.25" hidden="false" customHeight="false" outlineLevel="0" collapsed="false">
      <c r="A561" s="61" t="s">
        <v>49</v>
      </c>
      <c r="B561" s="61" t="s">
        <v>374</v>
      </c>
      <c r="C561" s="61" t="s">
        <v>1690</v>
      </c>
      <c r="D561" s="61" t="s">
        <v>1691</v>
      </c>
      <c r="E561" s="61" t="s">
        <v>1692</v>
      </c>
      <c r="F561" s="60" t="str">
        <f aca="false">IF(OR(ISERROR(VLOOKUP($C561,'DMW | F&amp;L Fields'!$L:$M, 1, FALSE())),IFERROR(INDEX('DMW | F&amp;L Fields'!$C:$C,MATCH($C561,'DMW | F&amp;L Fields'!$L:$L, 0)), "Y") ="Y"),"No", "Yes")</f>
        <v>No</v>
      </c>
      <c r="G561" s="61" t="str">
        <f aca="false">IFERROR(VLOOKUP($C561,'DMW | F&amp;L Fields'!$L:$M, 2, FALSE()),"(not found)")</f>
        <v>(not found)</v>
      </c>
      <c r="H561" s="60" t="str">
        <f aca="false">IF(J561="Id", "Primary", IF(LEFT(J561, 9) ="reference", "Foreign", "n/a"))</f>
        <v>n/a</v>
      </c>
      <c r="I561" s="74" t="s">
        <v>110</v>
      </c>
      <c r="J561" s="61" t="s">
        <v>164</v>
      </c>
      <c r="K561" s="60" t="n">
        <v>0</v>
      </c>
      <c r="L561" s="60" t="n">
        <v>0</v>
      </c>
      <c r="M561" s="60" t="n">
        <v>0</v>
      </c>
      <c r="N561" s="60" t="str">
        <f aca="false">_xlfn.CONCAT(J561,"|",K561,"|",L561,"|",M561)</f>
        <v>boolean|0|0|0</v>
      </c>
      <c r="O561" s="0" t="str">
        <f aca="false">IFERROR(VLOOKUP('nCino | Field Mappings'!$A561,'nCino | Object Info'!$A:$H,5,FALSE()),"(not found)")</f>
        <v>rskcsp_ds_facility</v>
      </c>
      <c r="P561" s="0" t="str">
        <f aca="false">D561</f>
        <v>LLC_BI__Reviewed_by_Loan_Ops__c</v>
      </c>
      <c r="Q561" s="51" t="n">
        <f aca="false">IFERROR(VLOOKUP($N561,'nCino | BigQuery Type Lookup'!$A:$F,2,FALSE()),"(not found)")</f>
        <v>1</v>
      </c>
    </row>
    <row r="562" customFormat="false" ht="14.25" hidden="false" customHeight="false" outlineLevel="0" collapsed="false">
      <c r="A562" s="61" t="s">
        <v>49</v>
      </c>
      <c r="B562" s="61" t="s">
        <v>374</v>
      </c>
      <c r="C562" s="61" t="s">
        <v>1693</v>
      </c>
      <c r="D562" s="61" t="s">
        <v>1694</v>
      </c>
      <c r="E562" s="61" t="s">
        <v>1695</v>
      </c>
      <c r="F562" s="60" t="str">
        <f aca="false">IF(OR(ISERROR(VLOOKUP($C562,'DMW | F&amp;L Fields'!$L:$M, 1, FALSE())),IFERROR(INDEX('DMW | F&amp;L Fields'!$C:$C,MATCH($C562,'DMW | F&amp;L Fields'!$L:$L, 0)), "Y") ="Y"),"No", "Yes")</f>
        <v>No</v>
      </c>
      <c r="G562" s="61" t="str">
        <f aca="false">IFERROR(VLOOKUP($C562,'DMW | F&amp;L Fields'!$L:$M, 2, FALSE()),"(not found)")</f>
        <v>(not found)</v>
      </c>
      <c r="H562" s="60" t="str">
        <f aca="false">IF(J562="Id", "Primary", IF(LEFT(J562, 9) ="reference", "Foreign", "n/a"))</f>
        <v>n/a</v>
      </c>
      <c r="I562" s="74" t="s">
        <v>97</v>
      </c>
      <c r="J562" s="61" t="s">
        <v>119</v>
      </c>
      <c r="K562" s="60" t="n">
        <v>255</v>
      </c>
      <c r="L562" s="60" t="n">
        <v>0</v>
      </c>
      <c r="M562" s="60" t="n">
        <v>0</v>
      </c>
      <c r="N562" s="60" t="str">
        <f aca="false">_xlfn.CONCAT(J562,"|",K562,"|",L562,"|",M562)</f>
        <v>picklist|255|0|0</v>
      </c>
      <c r="O562" s="0" t="str">
        <f aca="false">IFERROR(VLOOKUP('nCino | Field Mappings'!$A562,'nCino | Object Info'!$A:$H,5,FALSE()),"(not found)")</f>
        <v>rskcsp_ds_facility</v>
      </c>
      <c r="P562" s="0" t="str">
        <f aca="false">D562</f>
        <v>LLC_BI__Risk_Grade__c</v>
      </c>
      <c r="Q562" s="51" t="n">
        <f aca="false">IFERROR(VLOOKUP($N562,'nCino | BigQuery Type Lookup'!$A:$F,2,FALSE()),"(not found)")</f>
        <v>255</v>
      </c>
    </row>
    <row r="563" customFormat="false" ht="14.25" hidden="false" customHeight="false" outlineLevel="0" collapsed="false">
      <c r="A563" s="61" t="s">
        <v>49</v>
      </c>
      <c r="B563" s="61" t="s">
        <v>374</v>
      </c>
      <c r="C563" s="61" t="s">
        <v>1696</v>
      </c>
      <c r="D563" s="61" t="s">
        <v>1697</v>
      </c>
      <c r="E563" s="61" t="s">
        <v>1698</v>
      </c>
      <c r="F563" s="60" t="str">
        <f aca="false">IF(OR(ISERROR(VLOOKUP($C563,'DMW | F&amp;L Fields'!$L:$M, 1, FALSE())),IFERROR(INDEX('DMW | F&amp;L Fields'!$C:$C,MATCH($C563,'DMW | F&amp;L Fields'!$L:$L, 0)), "Y") ="Y"),"No", "Yes")</f>
        <v>No</v>
      </c>
      <c r="G563" s="61" t="str">
        <f aca="false">IFERROR(VLOOKUP($C563,'DMW | F&amp;L Fields'!$L:$M, 2, FALSE()),"(not found)")</f>
        <v>(not found)</v>
      </c>
      <c r="H563" s="60" t="str">
        <f aca="false">IF(J563="Id", "Primary", IF(LEFT(J563, 9) ="reference", "Foreign", "n/a"))</f>
        <v>Foreign</v>
      </c>
      <c r="I563" s="74" t="s">
        <v>97</v>
      </c>
      <c r="J563" s="61" t="s">
        <v>1699</v>
      </c>
      <c r="K563" s="60" t="n">
        <v>18</v>
      </c>
      <c r="L563" s="60" t="n">
        <v>0</v>
      </c>
      <c r="M563" s="60" t="n">
        <v>0</v>
      </c>
      <c r="N563" s="60" t="str">
        <f aca="false">_xlfn.CONCAT(J563,"|",K563,"|",L563,"|",M563)</f>
        <v>reference(LLC_BI__Risk_Grade_Template__c)|18|0|0</v>
      </c>
      <c r="O563" s="0" t="str">
        <f aca="false">IFERROR(VLOOKUP('nCino | Field Mappings'!$A563,'nCino | Object Info'!$A:$H,5,FALSE()),"(not found)")</f>
        <v>rskcsp_ds_facility</v>
      </c>
      <c r="P563" s="0" t="str">
        <f aca="false">D563</f>
        <v>LLC_BI__Risk_Grade_Template__c</v>
      </c>
      <c r="Q563" s="51" t="n">
        <f aca="false">IFERROR(VLOOKUP($N563,'nCino | BigQuery Type Lookup'!$A:$F,2,FALSE()),"(not found)")</f>
        <v>18</v>
      </c>
    </row>
    <row r="564" customFormat="false" ht="14.25" hidden="false" customHeight="false" outlineLevel="0" collapsed="false">
      <c r="A564" s="61" t="s">
        <v>49</v>
      </c>
      <c r="B564" s="61" t="s">
        <v>374</v>
      </c>
      <c r="C564" s="61" t="s">
        <v>1700</v>
      </c>
      <c r="D564" s="61" t="s">
        <v>1701</v>
      </c>
      <c r="E564" s="61" t="s">
        <v>1702</v>
      </c>
      <c r="F564" s="60" t="str">
        <f aca="false">IF(OR(ISERROR(VLOOKUP($C564,'DMW | F&amp;L Fields'!$L:$M, 1, FALSE())),IFERROR(INDEX('DMW | F&amp;L Fields'!$C:$C,MATCH($C564,'DMW | F&amp;L Fields'!$L:$L, 0)), "Y") ="Y"),"No", "Yes")</f>
        <v>No</v>
      </c>
      <c r="G564" s="61" t="str">
        <f aca="false">IFERROR(VLOOKUP($C564,'DMW | F&amp;L Fields'!$L:$M, 2, FALSE()),"(not found)")</f>
        <v>(not found)</v>
      </c>
      <c r="H564" s="60" t="str">
        <f aca="false">IF(J564="Id", "Primary", IF(LEFT(J564, 9) ="reference", "Foreign", "n/a"))</f>
        <v>n/a</v>
      </c>
      <c r="I564" s="74" t="s">
        <v>97</v>
      </c>
      <c r="J564" s="61" t="s">
        <v>115</v>
      </c>
      <c r="K564" s="60" t="n">
        <v>20</v>
      </c>
      <c r="L564" s="60" t="n">
        <v>0</v>
      </c>
      <c r="M564" s="60" t="n">
        <v>0</v>
      </c>
      <c r="N564" s="60" t="str">
        <f aca="false">_xlfn.CONCAT(J564,"|",K564,"|",L564,"|",M564)</f>
        <v>string|20|0|0</v>
      </c>
      <c r="O564" s="0" t="str">
        <f aca="false">IFERROR(VLOOKUP('nCino | Field Mappings'!$A564,'nCino | Object Info'!$A:$H,5,FALSE()),"(not found)")</f>
        <v>rskcsp_ds_facility</v>
      </c>
      <c r="P564" s="0" t="str">
        <f aca="false">D564</f>
        <v>LLC_BI__SBA__c</v>
      </c>
      <c r="Q564" s="51" t="n">
        <f aca="false">IFERROR(VLOOKUP($N564,'nCino | BigQuery Type Lookup'!$A:$F,2,FALSE()),"(not found)")</f>
        <v>20</v>
      </c>
    </row>
    <row r="565" customFormat="false" ht="14.25" hidden="false" customHeight="false" outlineLevel="0" collapsed="false">
      <c r="A565" s="61" t="s">
        <v>49</v>
      </c>
      <c r="B565" s="61" t="s">
        <v>374</v>
      </c>
      <c r="C565" s="61" t="s">
        <v>1703</v>
      </c>
      <c r="D565" s="61" t="s">
        <v>1704</v>
      </c>
      <c r="E565" s="61" t="s">
        <v>1705</v>
      </c>
      <c r="F565" s="60" t="str">
        <f aca="false">IF(OR(ISERROR(VLOOKUP($C565,'DMW | F&amp;L Fields'!$L:$M, 1, FALSE())),IFERROR(INDEX('DMW | F&amp;L Fields'!$C:$C,MATCH($C565,'DMW | F&amp;L Fields'!$L:$L, 0)), "Y") ="Y"),"No", "Yes")</f>
        <v>No</v>
      </c>
      <c r="G565" s="61" t="str">
        <f aca="false">IFERROR(VLOOKUP($C565,'DMW | F&amp;L Fields'!$L:$M, 2, FALSE()),"(not found)")</f>
        <v>(not found)</v>
      </c>
      <c r="H565" s="60" t="str">
        <f aca="false">IF(J565="Id", "Primary", IF(LEFT(J565, 9) ="reference", "Foreign", "n/a"))</f>
        <v>n/a</v>
      </c>
      <c r="I565" s="74" t="s">
        <v>97</v>
      </c>
      <c r="J565" s="61" t="s">
        <v>342</v>
      </c>
      <c r="K565" s="60" t="n">
        <v>0</v>
      </c>
      <c r="L565" s="60" t="n">
        <v>6</v>
      </c>
      <c r="M565" s="60" t="n">
        <v>3</v>
      </c>
      <c r="N565" s="60" t="str">
        <f aca="false">_xlfn.CONCAT(J565,"|",K565,"|",L565,"|",M565)</f>
        <v>percent|0|6|3</v>
      </c>
      <c r="O565" s="0" t="str">
        <f aca="false">IFERROR(VLOOKUP('nCino | Field Mappings'!$A565,'nCino | Object Info'!$A:$H,5,FALSE()),"(not found)")</f>
        <v>rskcsp_ds_facility</v>
      </c>
      <c r="P565" s="0" t="str">
        <f aca="false">D565</f>
        <v>LLC_BI__SBA_Guarantee__c</v>
      </c>
      <c r="Q565" s="51" t="n">
        <f aca="false">IFERROR(VLOOKUP($N565,'nCino | BigQuery Type Lookup'!$A:$F,2,FALSE()),"(not found)")</f>
        <v>10</v>
      </c>
    </row>
    <row r="566" customFormat="false" ht="14.25" hidden="false" customHeight="false" outlineLevel="0" collapsed="false">
      <c r="A566" s="61" t="s">
        <v>49</v>
      </c>
      <c r="B566" s="61" t="s">
        <v>374</v>
      </c>
      <c r="C566" s="61" t="s">
        <v>1706</v>
      </c>
      <c r="D566" s="61" t="s">
        <v>1707</v>
      </c>
      <c r="E566" s="61" t="s">
        <v>1708</v>
      </c>
      <c r="F566" s="60" t="str">
        <f aca="false">IF(OR(ISERROR(VLOOKUP($C566,'DMW | F&amp;L Fields'!$L:$M, 1, FALSE())),IFERROR(INDEX('DMW | F&amp;L Fields'!$C:$C,MATCH($C566,'DMW | F&amp;L Fields'!$L:$L, 0)), "Y") ="Y"),"No", "Yes")</f>
        <v>No</v>
      </c>
      <c r="G566" s="61" t="str">
        <f aca="false">IFERROR(VLOOKUP($C566,'DMW | F&amp;L Fields'!$L:$M, 2, FALSE()),"(not found)")</f>
        <v>(not found)</v>
      </c>
      <c r="H566" s="60" t="str">
        <f aca="false">IF(J566="Id", "Primary", IF(LEFT(J566, 9) ="reference", "Foreign", "n/a"))</f>
        <v>n/a</v>
      </c>
      <c r="I566" s="74" t="s">
        <v>97</v>
      </c>
      <c r="J566" s="61" t="s">
        <v>128</v>
      </c>
      <c r="K566" s="60" t="n">
        <v>0</v>
      </c>
      <c r="L566" s="60" t="n">
        <v>18</v>
      </c>
      <c r="M566" s="60" t="n">
        <v>2</v>
      </c>
      <c r="N566" s="60" t="str">
        <f aca="false">_xlfn.CONCAT(J566,"|",K566,"|",L566,"|",M566)</f>
        <v>currency|0|18|2</v>
      </c>
      <c r="O566" s="0" t="str">
        <f aca="false">IFERROR(VLOOKUP('nCino | Field Mappings'!$A566,'nCino | Object Info'!$A:$H,5,FALSE()),"(not found)")</f>
        <v>rskcsp_ds_facility</v>
      </c>
      <c r="P566" s="0" t="str">
        <f aca="false">D566</f>
        <v>LLC_BI__SBA_Guarantee_Fee__c</v>
      </c>
      <c r="Q566" s="51" t="n">
        <f aca="false">IFERROR(VLOOKUP($N566,'nCino | BigQuery Type Lookup'!$A:$F,2,FALSE()),"(not found)")</f>
        <v>21</v>
      </c>
    </row>
    <row r="567" customFormat="false" ht="14.25" hidden="false" customHeight="false" outlineLevel="0" collapsed="false">
      <c r="A567" s="61" t="s">
        <v>49</v>
      </c>
      <c r="B567" s="61" t="s">
        <v>374</v>
      </c>
      <c r="C567" s="61" t="s">
        <v>1709</v>
      </c>
      <c r="D567" s="61" t="s">
        <v>1710</v>
      </c>
      <c r="E567" s="61" t="s">
        <v>1711</v>
      </c>
      <c r="F567" s="60" t="str">
        <f aca="false">IF(OR(ISERROR(VLOOKUP($C567,'DMW | F&amp;L Fields'!$L:$M, 1, FALSE())),IFERROR(INDEX('DMW | F&amp;L Fields'!$C:$C,MATCH($C567,'DMW | F&amp;L Fields'!$L:$L, 0)), "Y") ="Y"),"No", "Yes")</f>
        <v>No</v>
      </c>
      <c r="G567" s="61" t="str">
        <f aca="false">IFERROR(VLOOKUP($C567,'DMW | F&amp;L Fields'!$L:$M, 2, FALSE()),"(not found)")</f>
        <v>(not found)</v>
      </c>
      <c r="H567" s="60" t="str">
        <f aca="false">IF(J567="Id", "Primary", IF(LEFT(J567, 9) ="reference", "Foreign", "n/a"))</f>
        <v>n/a</v>
      </c>
      <c r="I567" s="74" t="s">
        <v>97</v>
      </c>
      <c r="J567" s="61" t="s">
        <v>102</v>
      </c>
      <c r="K567" s="60" t="n">
        <v>0</v>
      </c>
      <c r="L567" s="60" t="n">
        <v>0</v>
      </c>
      <c r="M567" s="60" t="n">
        <v>0</v>
      </c>
      <c r="N567" s="60" t="str">
        <f aca="false">_xlfn.CONCAT(J567,"|",K567,"|",L567,"|",M567)</f>
        <v>date|0|0|0</v>
      </c>
      <c r="O567" s="0" t="str">
        <f aca="false">IFERROR(VLOOKUP('nCino | Field Mappings'!$A567,'nCino | Object Info'!$A:$H,5,FALSE()),"(not found)")</f>
        <v>rskcsp_ds_facility</v>
      </c>
      <c r="P567" s="0" t="str">
        <f aca="false">D567</f>
        <v>LLC_BI__Secondary_Market_Bid_Date__c</v>
      </c>
      <c r="Q567" s="51" t="n">
        <f aca="false">IFERROR(VLOOKUP($N567,'nCino | BigQuery Type Lookup'!$A:$F,2,FALSE()),"(not found)")</f>
        <v>8</v>
      </c>
    </row>
    <row r="568" customFormat="false" ht="14.25" hidden="false" customHeight="false" outlineLevel="0" collapsed="false">
      <c r="A568" s="61" t="s">
        <v>49</v>
      </c>
      <c r="B568" s="61" t="s">
        <v>374</v>
      </c>
      <c r="C568" s="61" t="s">
        <v>1712</v>
      </c>
      <c r="D568" s="61" t="s">
        <v>1713</v>
      </c>
      <c r="E568" s="61" t="s">
        <v>1714</v>
      </c>
      <c r="F568" s="60" t="str">
        <f aca="false">IF(OR(ISERROR(VLOOKUP($C568,'DMW | F&amp;L Fields'!$L:$M, 1, FALSE())),IFERROR(INDEX('DMW | F&amp;L Fields'!$C:$C,MATCH($C568,'DMW | F&amp;L Fields'!$L:$L, 0)), "Y") ="Y"),"No", "Yes")</f>
        <v>No</v>
      </c>
      <c r="G568" s="61" t="str">
        <f aca="false">IFERROR(VLOOKUP($C568,'DMW | F&amp;L Fields'!$L:$M, 2, FALSE()),"(not found)")</f>
        <v>(not found)</v>
      </c>
      <c r="H568" s="60" t="str">
        <f aca="false">IF(J568="Id", "Primary", IF(LEFT(J568, 9) ="reference", "Foreign", "n/a"))</f>
        <v>n/a</v>
      </c>
      <c r="I568" s="74" t="s">
        <v>97</v>
      </c>
      <c r="J568" s="61" t="s">
        <v>102</v>
      </c>
      <c r="K568" s="60" t="n">
        <v>0</v>
      </c>
      <c r="L568" s="60" t="n">
        <v>0</v>
      </c>
      <c r="M568" s="60" t="n">
        <v>0</v>
      </c>
      <c r="N568" s="60" t="str">
        <f aca="false">_xlfn.CONCAT(J568,"|",K568,"|",L568,"|",M568)</f>
        <v>date|0|0|0</v>
      </c>
      <c r="O568" s="0" t="str">
        <f aca="false">IFERROR(VLOOKUP('nCino | Field Mappings'!$A568,'nCino | Object Info'!$A:$H,5,FALSE()),"(not found)")</f>
        <v>rskcsp_ds_facility</v>
      </c>
      <c r="P568" s="0" t="str">
        <f aca="false">D568</f>
        <v>LLC_BI__Secondary_Market_Sold_Date__c</v>
      </c>
      <c r="Q568" s="51" t="n">
        <f aca="false">IFERROR(VLOOKUP($N568,'nCino | BigQuery Type Lookup'!$A:$F,2,FALSE()),"(not found)")</f>
        <v>8</v>
      </c>
    </row>
    <row r="569" customFormat="false" ht="14.25" hidden="false" customHeight="false" outlineLevel="0" collapsed="false">
      <c r="A569" s="61" t="s">
        <v>49</v>
      </c>
      <c r="B569" s="61" t="s">
        <v>374</v>
      </c>
      <c r="C569" s="61" t="s">
        <v>1715</v>
      </c>
      <c r="D569" s="61" t="s">
        <v>1716</v>
      </c>
      <c r="E569" s="61" t="s">
        <v>1717</v>
      </c>
      <c r="F569" s="60" t="str">
        <f aca="false">IF(OR(ISERROR(VLOOKUP($C569,'DMW | F&amp;L Fields'!$L:$M, 1, FALSE())),IFERROR(INDEX('DMW | F&amp;L Fields'!$C:$C,MATCH($C569,'DMW | F&amp;L Fields'!$L:$L, 0)), "Y") ="Y"),"No", "Yes")</f>
        <v>No</v>
      </c>
      <c r="G569" s="61" t="str">
        <f aca="false">IFERROR(VLOOKUP($C569,'DMW | F&amp;L Fields'!$L:$M, 2, FALSE()),"(not found)")</f>
        <v>(not found)</v>
      </c>
      <c r="H569" s="60" t="str">
        <f aca="false">IF(J569="Id", "Primary", IF(LEFT(J569, 9) ="reference", "Foreign", "n/a"))</f>
        <v>n/a</v>
      </c>
      <c r="I569" s="74" t="s">
        <v>97</v>
      </c>
      <c r="J569" s="61" t="s">
        <v>335</v>
      </c>
      <c r="K569" s="60" t="n">
        <v>255</v>
      </c>
      <c r="L569" s="60" t="n">
        <v>0</v>
      </c>
      <c r="M569" s="60" t="n">
        <v>0</v>
      </c>
      <c r="N569" s="60" t="str">
        <f aca="false">_xlfn.CONCAT(J569,"|",K569,"|",L569,"|",M569)</f>
        <v>textarea|255|0|0</v>
      </c>
      <c r="O569" s="0" t="str">
        <f aca="false">IFERROR(VLOOKUP('nCino | Field Mappings'!$A569,'nCino | Object Info'!$A:$H,5,FALSE()),"(not found)")</f>
        <v>rskcsp_ds_facility</v>
      </c>
      <c r="P569" s="0" t="str">
        <f aca="false">D569</f>
        <v>LLC_BI__Secondary_Market_Sold_To__c</v>
      </c>
      <c r="Q569" s="51" t="n">
        <f aca="false">IFERROR(VLOOKUP($N569,'nCino | BigQuery Type Lookup'!$A:$F,2,FALSE()),"(not found)")</f>
        <v>255</v>
      </c>
    </row>
    <row r="570" customFormat="false" ht="14.25" hidden="false" customHeight="false" outlineLevel="0" collapsed="false">
      <c r="A570" s="61" t="s">
        <v>49</v>
      </c>
      <c r="B570" s="61" t="s">
        <v>374</v>
      </c>
      <c r="C570" s="61" t="s">
        <v>1718</v>
      </c>
      <c r="D570" s="61" t="s">
        <v>1719</v>
      </c>
      <c r="E570" s="61" t="s">
        <v>1720</v>
      </c>
      <c r="F570" s="60" t="str">
        <f aca="false">IF(OR(ISERROR(VLOOKUP($C570,'DMW | F&amp;L Fields'!$L:$M, 1, FALSE())),IFERROR(INDEX('DMW | F&amp;L Fields'!$C:$C,MATCH($C570,'DMW | F&amp;L Fields'!$L:$L, 0)), "Y") ="Y"),"No", "Yes")</f>
        <v>No</v>
      </c>
      <c r="G570" s="61" t="str">
        <f aca="false">IFERROR(VLOOKUP($C570,'DMW | F&amp;L Fields'!$L:$M, 2, FALSE()),"(not found)")</f>
        <v>(not found)</v>
      </c>
      <c r="H570" s="60" t="str">
        <f aca="false">IF(J570="Id", "Primary", IF(LEFT(J570, 9) ="reference", "Foreign", "n/a"))</f>
        <v>n/a</v>
      </c>
      <c r="I570" s="74" t="s">
        <v>97</v>
      </c>
      <c r="J570" s="61" t="s">
        <v>342</v>
      </c>
      <c r="K570" s="60" t="n">
        <v>0</v>
      </c>
      <c r="L570" s="60" t="n">
        <v>5</v>
      </c>
      <c r="M570" s="60" t="n">
        <v>2</v>
      </c>
      <c r="N570" s="60" t="str">
        <f aca="false">_xlfn.CONCAT(J570,"|",K570,"|",L570,"|",M570)</f>
        <v>percent|0|5|2</v>
      </c>
      <c r="O570" s="0" t="str">
        <f aca="false">IFERROR(VLOOKUP('nCino | Field Mappings'!$A570,'nCino | Object Info'!$A:$H,5,FALSE()),"(not found)")</f>
        <v>rskcsp_ds_facility</v>
      </c>
      <c r="P570" s="0" t="str">
        <f aca="false">D570</f>
        <v>LLC_BI__Secondary_Markt__c</v>
      </c>
      <c r="Q570" s="51" t="n">
        <f aca="false">IFERROR(VLOOKUP($N570,'nCino | BigQuery Type Lookup'!$A:$F,2,FALSE()),"(not found)")</f>
        <v>8</v>
      </c>
    </row>
    <row r="571" customFormat="false" ht="14.25" hidden="false" customHeight="false" outlineLevel="0" collapsed="false">
      <c r="A571" s="61" t="s">
        <v>49</v>
      </c>
      <c r="B571" s="61" t="s">
        <v>374</v>
      </c>
      <c r="C571" s="61" t="s">
        <v>1721</v>
      </c>
      <c r="D571" s="61" t="s">
        <v>1722</v>
      </c>
      <c r="E571" s="61" t="s">
        <v>1723</v>
      </c>
      <c r="F571" s="60" t="str">
        <f aca="false">IF(OR(ISERROR(VLOOKUP($C571,'DMW | F&amp;L Fields'!$L:$M, 1, FALSE())),IFERROR(INDEX('DMW | F&amp;L Fields'!$C:$C,MATCH($C571,'DMW | F&amp;L Fields'!$L:$L, 0)), "Y") ="Y"),"No", "Yes")</f>
        <v>No</v>
      </c>
      <c r="G571" s="61" t="str">
        <f aca="false">IFERROR(VLOOKUP($C571,'DMW | F&amp;L Fields'!$L:$M, 2, FALSE()),"(not found)")</f>
        <v>(not found)</v>
      </c>
      <c r="H571" s="60" t="str">
        <f aca="false">IF(J571="Id", "Primary", IF(LEFT(J571, 9) ="reference", "Foreign", "n/a"))</f>
        <v>n/a</v>
      </c>
      <c r="I571" s="74" t="s">
        <v>97</v>
      </c>
      <c r="J571" s="61" t="s">
        <v>119</v>
      </c>
      <c r="K571" s="60" t="n">
        <v>255</v>
      </c>
      <c r="L571" s="60" t="n">
        <v>0</v>
      </c>
      <c r="M571" s="60" t="n">
        <v>0</v>
      </c>
      <c r="N571" s="60" t="str">
        <f aca="false">_xlfn.CONCAT(J571,"|",K571,"|",L571,"|",M571)</f>
        <v>picklist|255|0|0</v>
      </c>
      <c r="O571" s="0" t="str">
        <f aca="false">IFERROR(VLOOKUP('nCino | Field Mappings'!$A571,'nCino | Object Info'!$A:$H,5,FALSE()),"(not found)")</f>
        <v>rskcsp_ds_facility</v>
      </c>
      <c r="P571" s="0" t="str">
        <f aca="false">D571</f>
        <v>LLC_BI__Secondary_Mkt_Sold__c</v>
      </c>
      <c r="Q571" s="51" t="n">
        <f aca="false">IFERROR(VLOOKUP($N571,'nCino | BigQuery Type Lookup'!$A:$F,2,FALSE()),"(not found)")</f>
        <v>255</v>
      </c>
    </row>
    <row r="572" customFormat="false" ht="14.25" hidden="false" customHeight="false" outlineLevel="0" collapsed="false">
      <c r="A572" s="61" t="s">
        <v>49</v>
      </c>
      <c r="B572" s="61" t="s">
        <v>374</v>
      </c>
      <c r="C572" s="61" t="s">
        <v>1724</v>
      </c>
      <c r="D572" s="61" t="s">
        <v>1725</v>
      </c>
      <c r="E572" s="61" t="s">
        <v>1726</v>
      </c>
      <c r="F572" s="60" t="str">
        <f aca="false">IF(OR(ISERROR(VLOOKUP($C572,'DMW | F&amp;L Fields'!$L:$M, 1, FALSE())),IFERROR(INDEX('DMW | F&amp;L Fields'!$C:$C,MATCH($C572,'DMW | F&amp;L Fields'!$L:$L, 0)), "Y") ="Y"),"No", "Yes")</f>
        <v>No</v>
      </c>
      <c r="G572" s="61" t="str">
        <f aca="false">IFERROR(VLOOKUP($C572,'DMW | F&amp;L Fields'!$L:$M, 2, FALSE()),"(not found)")</f>
        <v>(not found)</v>
      </c>
      <c r="H572" s="60" t="str">
        <f aca="false">IF(J572="Id", "Primary", IF(LEFT(J572, 9) ="reference", "Foreign", "n/a"))</f>
        <v>n/a</v>
      </c>
      <c r="I572" s="74" t="s">
        <v>97</v>
      </c>
      <c r="J572" s="61" t="s">
        <v>128</v>
      </c>
      <c r="K572" s="60" t="n">
        <v>0</v>
      </c>
      <c r="L572" s="60" t="n">
        <v>18</v>
      </c>
      <c r="M572" s="60" t="n">
        <v>2</v>
      </c>
      <c r="N572" s="60" t="str">
        <f aca="false">_xlfn.CONCAT(J572,"|",K572,"|",L572,"|",M572)</f>
        <v>currency|0|18|2</v>
      </c>
      <c r="O572" s="0" t="str">
        <f aca="false">IFERROR(VLOOKUP('nCino | Field Mappings'!$A572,'nCino | Object Info'!$A:$H,5,FALSE()),"(not found)")</f>
        <v>rskcsp_ds_facility</v>
      </c>
      <c r="P572" s="0" t="str">
        <f aca="false">D572</f>
        <v>LLC_BI__Secondary_Mkt_Sold_currency__c</v>
      </c>
      <c r="Q572" s="51" t="n">
        <f aca="false">IFERROR(VLOOKUP($N572,'nCino | BigQuery Type Lookup'!$A:$F,2,FALSE()),"(not found)")</f>
        <v>21</v>
      </c>
    </row>
    <row r="573" customFormat="false" ht="14.25" hidden="false" customHeight="false" outlineLevel="0" collapsed="false">
      <c r="A573" s="61" t="s">
        <v>49</v>
      </c>
      <c r="B573" s="61" t="s">
        <v>374</v>
      </c>
      <c r="C573" s="61" t="s">
        <v>1727</v>
      </c>
      <c r="D573" s="61" t="s">
        <v>1728</v>
      </c>
      <c r="E573" s="61" t="s">
        <v>1729</v>
      </c>
      <c r="F573" s="60" t="str">
        <f aca="false">IF(OR(ISERROR(VLOOKUP($C573,'DMW | F&amp;L Fields'!$L:$M, 1, FALSE())),IFERROR(INDEX('DMW | F&amp;L Fields'!$C:$C,MATCH($C573,'DMW | F&amp;L Fields'!$L:$L, 0)), "Y") ="Y"),"No", "Yes")</f>
        <v>No</v>
      </c>
      <c r="G573" s="61" t="str">
        <f aca="false">IFERROR(VLOOKUP($C573,'DMW | F&amp;L Fields'!$L:$M, 2, FALSE()),"(not found)")</f>
        <v>(not found)</v>
      </c>
      <c r="H573" s="60" t="str">
        <f aca="false">IF(J573="Id", "Primary", IF(LEFT(J573, 9) ="reference", "Foreign", "n/a"))</f>
        <v>n/a</v>
      </c>
      <c r="I573" s="74" t="s">
        <v>97</v>
      </c>
      <c r="J573" s="61" t="s">
        <v>98</v>
      </c>
      <c r="K573" s="60" t="n">
        <v>0</v>
      </c>
      <c r="L573" s="60" t="n">
        <v>18</v>
      </c>
      <c r="M573" s="60" t="n">
        <v>0</v>
      </c>
      <c r="N573" s="60" t="str">
        <f aca="false">_xlfn.CONCAT(J573,"|",K573,"|",L573,"|",M573)</f>
        <v>double|0|18|0</v>
      </c>
      <c r="O573" s="0" t="str">
        <f aca="false">IFERROR(VLOOKUP('nCino | Field Mappings'!$A573,'nCino | Object Info'!$A:$H,5,FALSE()),"(not found)")</f>
        <v>rskcsp_ds_facility</v>
      </c>
      <c r="P573" s="0" t="str">
        <f aca="false">D573</f>
        <v>LLC_BI__Semimonthly_Day__c</v>
      </c>
      <c r="Q573" s="51" t="n">
        <f aca="false">IFERROR(VLOOKUP($N573,'nCino | BigQuery Type Lookup'!$A:$F,2,FALSE()),"(not found)")</f>
        <v>18</v>
      </c>
    </row>
    <row r="574" customFormat="false" ht="14.25" hidden="false" customHeight="false" outlineLevel="0" collapsed="false">
      <c r="A574" s="61" t="s">
        <v>49</v>
      </c>
      <c r="B574" s="61" t="s">
        <v>374</v>
      </c>
      <c r="C574" s="61" t="s">
        <v>1730</v>
      </c>
      <c r="D574" s="61" t="s">
        <v>1731</v>
      </c>
      <c r="E574" s="61" t="s">
        <v>1732</v>
      </c>
      <c r="F574" s="60" t="str">
        <f aca="false">IF(OR(ISERROR(VLOOKUP($C574,'DMW | F&amp;L Fields'!$L:$M, 1, FALSE())),IFERROR(INDEX('DMW | F&amp;L Fields'!$C:$C,MATCH($C574,'DMW | F&amp;L Fields'!$L:$L, 0)), "Y") ="Y"),"No", "Yes")</f>
        <v>No</v>
      </c>
      <c r="G574" s="61" t="str">
        <f aca="false">IFERROR(VLOOKUP($C574,'DMW | F&amp;L Fields'!$L:$M, 2, FALSE()),"(not found)")</f>
        <v>(not found)</v>
      </c>
      <c r="H574" s="60" t="str">
        <f aca="false">IF(J574="Id", "Primary", IF(LEFT(J574, 9) ="reference", "Foreign", "n/a"))</f>
        <v>n/a</v>
      </c>
      <c r="I574" s="74" t="s">
        <v>97</v>
      </c>
      <c r="J574" s="61" t="s">
        <v>102</v>
      </c>
      <c r="K574" s="60" t="n">
        <v>0</v>
      </c>
      <c r="L574" s="60" t="n">
        <v>0</v>
      </c>
      <c r="M574" s="60" t="n">
        <v>0</v>
      </c>
      <c r="N574" s="60" t="str">
        <f aca="false">_xlfn.CONCAT(J574,"|",K574,"|",L574,"|",M574)</f>
        <v>date|0|0|0</v>
      </c>
      <c r="O574" s="0" t="str">
        <f aca="false">IFERROR(VLOOKUP('nCino | Field Mappings'!$A574,'nCino | Object Info'!$A:$H,5,FALSE()),"(not found)")</f>
        <v>rskcsp_ds_facility</v>
      </c>
      <c r="P574" s="0" t="str">
        <f aca="false">D574</f>
        <v>LLC_BI__Site_Visit_Date__c</v>
      </c>
      <c r="Q574" s="51" t="n">
        <f aca="false">IFERROR(VLOOKUP($N574,'nCino | BigQuery Type Lookup'!$A:$F,2,FALSE()),"(not found)")</f>
        <v>8</v>
      </c>
    </row>
    <row r="575" customFormat="false" ht="14.25" hidden="false" customHeight="false" outlineLevel="0" collapsed="false">
      <c r="A575" s="61" t="s">
        <v>49</v>
      </c>
      <c r="B575" s="61" t="s">
        <v>374</v>
      </c>
      <c r="C575" s="61" t="s">
        <v>1733</v>
      </c>
      <c r="D575" s="61" t="s">
        <v>1734</v>
      </c>
      <c r="E575" s="61" t="s">
        <v>1735</v>
      </c>
      <c r="F575" s="60" t="str">
        <f aca="false">IF(OR(ISERROR(VLOOKUP($C575,'DMW | F&amp;L Fields'!$L:$M, 1, FALSE())),IFERROR(INDEX('DMW | F&amp;L Fields'!$C:$C,MATCH($C575,'DMW | F&amp;L Fields'!$L:$L, 0)), "Y") ="Y"),"No", "Yes")</f>
        <v>No</v>
      </c>
      <c r="G575" s="61" t="str">
        <f aca="false">IFERROR(VLOOKUP($C575,'DMW | F&amp;L Fields'!$L:$M, 2, FALSE()),"(not found)")</f>
        <v>(not found)</v>
      </c>
      <c r="H575" s="60" t="str">
        <f aca="false">IF(J575="Id", "Primary", IF(LEFT(J575, 9) ="reference", "Foreign", "n/a"))</f>
        <v>n/a</v>
      </c>
      <c r="I575" s="74" t="s">
        <v>97</v>
      </c>
      <c r="J575" s="61" t="s">
        <v>115</v>
      </c>
      <c r="K575" s="60" t="n">
        <v>80</v>
      </c>
      <c r="L575" s="60" t="n">
        <v>0</v>
      </c>
      <c r="M575" s="60" t="n">
        <v>0</v>
      </c>
      <c r="N575" s="60" t="str">
        <f aca="false">_xlfn.CONCAT(J575,"|",K575,"|",L575,"|",M575)</f>
        <v>string|80|0|0</v>
      </c>
      <c r="O575" s="0" t="str">
        <f aca="false">IFERROR(VLOOKUP('nCino | Field Mappings'!$A575,'nCino | Object Info'!$A:$H,5,FALSE()),"(not found)")</f>
        <v>rskcsp_ds_facility</v>
      </c>
      <c r="P575" s="0" t="str">
        <f aca="false">D575</f>
        <v>LLC_BI__Site_Visit_Owner__c</v>
      </c>
      <c r="Q575" s="51" t="n">
        <f aca="false">IFERROR(VLOOKUP($N575,'nCino | BigQuery Type Lookup'!$A:$F,2,FALSE()),"(not found)")</f>
        <v>80</v>
      </c>
    </row>
    <row r="576" customFormat="false" ht="14.25" hidden="false" customHeight="false" outlineLevel="0" collapsed="false">
      <c r="A576" s="61" t="s">
        <v>49</v>
      </c>
      <c r="B576" s="61" t="s">
        <v>374</v>
      </c>
      <c r="C576" s="61" t="s">
        <v>1736</v>
      </c>
      <c r="D576" s="61" t="s">
        <v>1737</v>
      </c>
      <c r="E576" s="61" t="s">
        <v>1738</v>
      </c>
      <c r="F576" s="60" t="str">
        <f aca="false">IF(OR(ISERROR(VLOOKUP($C576,'DMW | F&amp;L Fields'!$L:$M, 1, FALSE())),IFERROR(INDEX('DMW | F&amp;L Fields'!$C:$C,MATCH($C576,'DMW | F&amp;L Fields'!$L:$L, 0)), "Y") ="Y"),"No", "Yes")</f>
        <v>No</v>
      </c>
      <c r="G576" s="61" t="str">
        <f aca="false">IFERROR(VLOOKUP($C576,'DMW | F&amp;L Fields'!$L:$M, 2, FALSE()),"(not found)")</f>
        <v>(not found)</v>
      </c>
      <c r="H576" s="60" t="str">
        <f aca="false">IF(J576="Id", "Primary", IF(LEFT(J576, 9) ="reference", "Foreign", "n/a"))</f>
        <v>n/a</v>
      </c>
      <c r="I576" s="74" t="s">
        <v>97</v>
      </c>
      <c r="J576" s="61" t="s">
        <v>119</v>
      </c>
      <c r="K576" s="60" t="n">
        <v>255</v>
      </c>
      <c r="L576" s="60" t="n">
        <v>0</v>
      </c>
      <c r="M576" s="60" t="n">
        <v>0</v>
      </c>
      <c r="N576" s="60" t="str">
        <f aca="false">_xlfn.CONCAT(J576,"|",K576,"|",L576,"|",M576)</f>
        <v>picklist|255|0|0</v>
      </c>
      <c r="O576" s="0" t="str">
        <f aca="false">IFERROR(VLOOKUP('nCino | Field Mappings'!$A576,'nCino | Object Info'!$A:$H,5,FALSE()),"(not found)")</f>
        <v>rskcsp_ds_facility</v>
      </c>
      <c r="P576" s="0" t="str">
        <f aca="false">D576</f>
        <v>LLC_BI__SNC_Type__c</v>
      </c>
      <c r="Q576" s="51" t="n">
        <f aca="false">IFERROR(VLOOKUP($N576,'nCino | BigQuery Type Lookup'!$A:$F,2,FALSE()),"(not found)")</f>
        <v>255</v>
      </c>
    </row>
    <row r="577" customFormat="false" ht="14.25" hidden="false" customHeight="false" outlineLevel="0" collapsed="false">
      <c r="A577" s="61" t="s">
        <v>49</v>
      </c>
      <c r="B577" s="61" t="s">
        <v>374</v>
      </c>
      <c r="C577" s="61" t="s">
        <v>1739</v>
      </c>
      <c r="D577" s="61" t="s">
        <v>1740</v>
      </c>
      <c r="E577" s="61" t="s">
        <v>1741</v>
      </c>
      <c r="F577" s="60" t="str">
        <f aca="false">IF(OR(ISERROR(VLOOKUP($C577,'DMW | F&amp;L Fields'!$L:$M, 1, FALSE())),IFERROR(INDEX('DMW | F&amp;L Fields'!$C:$C,MATCH($C577,'DMW | F&amp;L Fields'!$L:$L, 0)), "Y") ="Y"),"No", "Yes")</f>
        <v>No</v>
      </c>
      <c r="G577" s="61" t="str">
        <f aca="false">IFERROR(VLOOKUP($C577,'DMW | F&amp;L Fields'!$L:$M, 2, FALSE()),"(not found)")</f>
        <v>(not found)</v>
      </c>
      <c r="H577" s="60" t="str">
        <f aca="false">IF(J577="Id", "Primary", IF(LEFT(J577, 9) ="reference", "Foreign", "n/a"))</f>
        <v>n/a</v>
      </c>
      <c r="I577" s="74" t="s">
        <v>97</v>
      </c>
      <c r="J577" s="61" t="s">
        <v>98</v>
      </c>
      <c r="K577" s="60" t="n">
        <v>0</v>
      </c>
      <c r="L577" s="60" t="n">
        <v>18</v>
      </c>
      <c r="M577" s="60" t="n">
        <v>3</v>
      </c>
      <c r="N577" s="60" t="str">
        <f aca="false">_xlfn.CONCAT(J577,"|",K577,"|",L577,"|",M577)</f>
        <v>double|0|18|3</v>
      </c>
      <c r="O577" s="0" t="str">
        <f aca="false">IFERROR(VLOOKUP('nCino | Field Mappings'!$A577,'nCino | Object Info'!$A:$H,5,FALSE()),"(not found)")</f>
        <v>rskcsp_ds_facility</v>
      </c>
      <c r="P577" s="0" t="str">
        <f aca="false">D577</f>
        <v>LLC_BI__Sold_Amount__c</v>
      </c>
      <c r="Q577" s="51" t="n">
        <f aca="false">IFERROR(VLOOKUP($N577,'nCino | BigQuery Type Lookup'!$A:$F,2,FALSE()),"(not found)")</f>
        <v>22</v>
      </c>
    </row>
    <row r="578" customFormat="false" ht="14.25" hidden="false" customHeight="false" outlineLevel="0" collapsed="false">
      <c r="A578" s="61" t="s">
        <v>49</v>
      </c>
      <c r="B578" s="61" t="s">
        <v>374</v>
      </c>
      <c r="C578" s="61" t="s">
        <v>1742</v>
      </c>
      <c r="D578" s="61" t="s">
        <v>1743</v>
      </c>
      <c r="E578" s="61" t="s">
        <v>1744</v>
      </c>
      <c r="F578" s="60" t="str">
        <f aca="false">IF(OR(ISERROR(VLOOKUP($C578,'DMW | F&amp;L Fields'!$L:$M, 1, FALSE())),IFERROR(INDEX('DMW | F&amp;L Fields'!$C:$C,MATCH($C578,'DMW | F&amp;L Fields'!$L:$L, 0)), "Y") ="Y"),"No", "Yes")</f>
        <v>No</v>
      </c>
      <c r="G578" s="61" t="str">
        <f aca="false">IFERROR(VLOOKUP($C578,'DMW | F&amp;L Fields'!$L:$M, 2, FALSE()),"(not found)")</f>
        <v>(not found)</v>
      </c>
      <c r="H578" s="60" t="str">
        <f aca="false">IF(J578="Id", "Primary", IF(LEFT(J578, 9) ="reference", "Foreign", "n/a"))</f>
        <v>n/a</v>
      </c>
      <c r="I578" s="74" t="s">
        <v>97</v>
      </c>
      <c r="J578" s="61" t="s">
        <v>342</v>
      </c>
      <c r="K578" s="60" t="n">
        <v>0</v>
      </c>
      <c r="L578" s="60" t="n">
        <v>11</v>
      </c>
      <c r="M578" s="60" t="n">
        <v>8</v>
      </c>
      <c r="N578" s="60" t="str">
        <f aca="false">_xlfn.CONCAT(J578,"|",K578,"|",L578,"|",M578)</f>
        <v>percent|0|11|8</v>
      </c>
      <c r="O578" s="0" t="str">
        <f aca="false">IFERROR(VLOOKUP('nCino | Field Mappings'!$A578,'nCino | Object Info'!$A:$H,5,FALSE()),"(not found)")</f>
        <v>rskcsp_ds_facility</v>
      </c>
      <c r="P578" s="0" t="str">
        <f aca="false">D578</f>
        <v>LLC_BI__Spread__c</v>
      </c>
      <c r="Q578" s="51" t="n">
        <f aca="false">IFERROR(VLOOKUP($N578,'nCino | BigQuery Type Lookup'!$A:$F,2,FALSE()),"(not found)")</f>
        <v>20</v>
      </c>
    </row>
    <row r="579" customFormat="false" ht="14.25" hidden="false" customHeight="false" outlineLevel="0" collapsed="false">
      <c r="A579" s="61" t="s">
        <v>49</v>
      </c>
      <c r="B579" s="61" t="s">
        <v>374</v>
      </c>
      <c r="C579" s="61" t="s">
        <v>1745</v>
      </c>
      <c r="D579" s="61" t="s">
        <v>1746</v>
      </c>
      <c r="E579" s="61" t="s">
        <v>1747</v>
      </c>
      <c r="F579" s="60" t="str">
        <f aca="false">IF(OR(ISERROR(VLOOKUP($C579,'DMW | F&amp;L Fields'!$L:$M, 1, FALSE())),IFERROR(INDEX('DMW | F&amp;L Fields'!$C:$C,MATCH($C579,'DMW | F&amp;L Fields'!$L:$L, 0)), "Y") ="Y"),"No", "Yes")</f>
        <v>Yes</v>
      </c>
      <c r="G579" s="61" t="str">
        <f aca="false">IFERROR(VLOOKUP($C579,'DMW | F&amp;L Fields'!$L:$M, 2, FALSE()),"(not found)")</f>
        <v>Stage needs to be hardcoded to 'Booked' for migration but when a facility is fully repaid that needs to change to 'Complete'</v>
      </c>
      <c r="H579" s="60" t="str">
        <f aca="false">IF(J579="Id", "Primary", IF(LEFT(J579, 9) ="reference", "Foreign", "n/a"))</f>
        <v>n/a</v>
      </c>
      <c r="I579" s="74" t="s">
        <v>97</v>
      </c>
      <c r="J579" s="61" t="s">
        <v>119</v>
      </c>
      <c r="K579" s="60" t="n">
        <v>255</v>
      </c>
      <c r="L579" s="60" t="n">
        <v>0</v>
      </c>
      <c r="M579" s="60" t="n">
        <v>0</v>
      </c>
      <c r="N579" s="60" t="str">
        <f aca="false">_xlfn.CONCAT(J579,"|",K579,"|",L579,"|",M579)</f>
        <v>picklist|255|0|0</v>
      </c>
      <c r="O579" s="0" t="str">
        <f aca="false">IFERROR(VLOOKUP('nCino | Field Mappings'!$A579,'nCino | Object Info'!$A:$H,5,FALSE()),"(not found)")</f>
        <v>rskcsp_ds_facility</v>
      </c>
      <c r="P579" s="0" t="str">
        <f aca="false">D579</f>
        <v>LLC_BI__Stage__c</v>
      </c>
      <c r="Q579" s="51" t="n">
        <f aca="false">IFERROR(VLOOKUP($N579,'nCino | BigQuery Type Lookup'!$A:$F,2,FALSE()),"(not found)")</f>
        <v>255</v>
      </c>
      <c r="R579" s="0" t="str">
        <f aca="false">IFERROR(VLOOKUP('nCino | Field Mappings'!$A579,'nCino | Object Info'!$A:$H,6,FALSE()),"(not found)")</f>
        <v>rskcsp_ds_facility_staging</v>
      </c>
      <c r="S579" s="0" t="str">
        <f aca="false">D579</f>
        <v>LLC_BI__Stage__c</v>
      </c>
      <c r="T579" s="51" t="str">
        <f aca="false">H579</f>
        <v>n/a</v>
      </c>
      <c r="U579" s="51" t="str">
        <f aca="false">IF($T579="Primary", "yes", "no")</f>
        <v>no</v>
      </c>
      <c r="V579" s="60" t="str">
        <f aca="false">IFERROR(VLOOKUP($N579,'nCino | BigQuery Type Lookup'!$A:$F,3,FALSE()),"(not found)")</f>
        <v>STRING</v>
      </c>
      <c r="W579" s="51" t="n">
        <f aca="false">IFERROR(VLOOKUP($N579,'nCino | BigQuery Type Lookup'!$A:$F,4,FALSE()),"(not found)")</f>
        <v>255</v>
      </c>
      <c r="X579" s="51" t="str">
        <f aca="false">IFERROR(VLOOKUP($N579,'nCino | BigQuery Type Lookup'!$A:$F,5,FALSE()),"(not found)")</f>
        <v>n/a</v>
      </c>
      <c r="Y579" s="51" t="str">
        <f aca="false">IFERROR(VLOOKUP($N579,'nCino | BigQuery Type Lookup'!$A:$F,6,FALSE()),"(not found)")</f>
        <v>n/a</v>
      </c>
      <c r="Z579" s="0" t="str">
        <f aca="false">IFERROR(VLOOKUP('nCino | Field Mappings'!$A579,'nCino | Object Info'!$A:$H,7,FALSE()),"(not found)")</f>
        <v>rskcsp_ds_facility_curated</v>
      </c>
      <c r="AA579" s="0" t="str">
        <f aca="false">D579</f>
        <v>LLC_BI__Stage__c</v>
      </c>
      <c r="AB579" s="51" t="str">
        <f aca="false">H579</f>
        <v>n/a</v>
      </c>
      <c r="AC579" s="51" t="str">
        <f aca="false">I579</f>
        <v>yes</v>
      </c>
      <c r="AD579" s="60" t="str">
        <f aca="false">V579</f>
        <v>STRING</v>
      </c>
      <c r="AE579" s="51" t="n">
        <f aca="false">W579</f>
        <v>255</v>
      </c>
      <c r="AF579" s="51" t="str">
        <f aca="false">X579</f>
        <v>n/a</v>
      </c>
      <c r="AG579" s="51" t="str">
        <f aca="false">Y579</f>
        <v>n/a</v>
      </c>
      <c r="AH579" s="0" t="str">
        <f aca="false">IFERROR(VLOOKUP('nCino | Field Mappings'!$A579,'nCino | Object Info'!$A:$H,8,FALSE()),"(not found)")</f>
        <v>facility</v>
      </c>
      <c r="AI579" s="0" t="str">
        <f aca="false">IF(D579="","",IF(D579="CCS_Step_Frequency__c",SUBSTITUTE(LOWER(D579),"__c",""),_xlfn.IFNA(SUBSTITUTE(SUBSTITUTE(SUBSTITUTE(SUBSTITUTE(D579,"LLC_BI__",""),"CCS_",""),"__c",""),"cm_",""),D579)))</f>
        <v>Stage</v>
      </c>
      <c r="AJ579" s="51" t="str">
        <f aca="false">H579</f>
        <v>n/a</v>
      </c>
      <c r="AK579" s="51" t="str">
        <f aca="false">AC579</f>
        <v>yes</v>
      </c>
      <c r="AL579" s="60" t="str">
        <f aca="false">V579</f>
        <v>STRING</v>
      </c>
      <c r="AM579" s="51" t="n">
        <f aca="false">W579</f>
        <v>255</v>
      </c>
      <c r="AN579" s="51" t="str">
        <f aca="false">X579</f>
        <v>n/a</v>
      </c>
      <c r="AO579" s="51" t="str">
        <f aca="false">Y579</f>
        <v>n/a</v>
      </c>
      <c r="AP579" s="51" t="str">
        <f aca="false">IF(AL579="ARRAY", "CHECK MAX ELEMENTS", "n/a")</f>
        <v>n/a</v>
      </c>
    </row>
    <row r="580" customFormat="false" ht="14.25" hidden="false" customHeight="false" outlineLevel="0" collapsed="false">
      <c r="A580" s="61" t="s">
        <v>49</v>
      </c>
      <c r="B580" s="61" t="s">
        <v>374</v>
      </c>
      <c r="C580" s="61" t="s">
        <v>1748</v>
      </c>
      <c r="D580" s="61" t="s">
        <v>1749</v>
      </c>
      <c r="E580" s="61" t="s">
        <v>1750</v>
      </c>
      <c r="F580" s="60" t="str">
        <f aca="false">IF(OR(ISERROR(VLOOKUP($C580,'DMW | F&amp;L Fields'!$L:$M, 1, FALSE())),IFERROR(INDEX('DMW | F&amp;L Fields'!$C:$C,MATCH($C580,'DMW | F&amp;L Fields'!$L:$L, 0)), "Y") ="Y"),"No", "Yes")</f>
        <v>No</v>
      </c>
      <c r="G580" s="61" t="str">
        <f aca="false">IFERROR(VLOOKUP($C580,'DMW | F&amp;L Fields'!$L:$M, 2, FALSE()),"(not found)")</f>
        <v>(not found)</v>
      </c>
      <c r="H580" s="60" t="str">
        <f aca="false">IF(J580="Id", "Primary", IF(LEFT(J580, 9) ="reference", "Foreign", "n/a"))</f>
        <v>n/a</v>
      </c>
      <c r="I580" s="74" t="s">
        <v>97</v>
      </c>
      <c r="J580" s="61" t="s">
        <v>115</v>
      </c>
      <c r="K580" s="60" t="n">
        <v>1300</v>
      </c>
      <c r="L580" s="60" t="n">
        <v>0</v>
      </c>
      <c r="M580" s="60" t="n">
        <v>0</v>
      </c>
      <c r="N580" s="60" t="str">
        <f aca="false">_xlfn.CONCAT(J580,"|",K580,"|",L580,"|",M580)</f>
        <v>string|1300|0|0</v>
      </c>
      <c r="O580" s="0" t="str">
        <f aca="false">IFERROR(VLOOKUP('nCino | Field Mappings'!$A580,'nCino | Object Info'!$A:$H,5,FALSE()),"(not found)")</f>
        <v>rskcsp_ds_facility</v>
      </c>
      <c r="P580" s="0" t="str">
        <f aca="false">D580</f>
        <v>LLC_BI__Stage_And_Status__c</v>
      </c>
      <c r="Q580" s="51" t="n">
        <f aca="false">IFERROR(VLOOKUP($N580,'nCino | BigQuery Type Lookup'!$A:$F,2,FALSE()),"(not found)")</f>
        <v>1300</v>
      </c>
    </row>
    <row r="581" customFormat="false" ht="14.25" hidden="false" customHeight="false" outlineLevel="0" collapsed="false">
      <c r="A581" s="61" t="s">
        <v>49</v>
      </c>
      <c r="B581" s="61" t="s">
        <v>374</v>
      </c>
      <c r="C581" s="61" t="s">
        <v>1751</v>
      </c>
      <c r="D581" s="61" t="s">
        <v>1752</v>
      </c>
      <c r="E581" s="61" t="s">
        <v>1753</v>
      </c>
      <c r="F581" s="60" t="str">
        <f aca="false">IF(OR(ISERROR(VLOOKUP($C581,'DMW | F&amp;L Fields'!$L:$M, 1, FALSE())),IFERROR(INDEX('DMW | F&amp;L Fields'!$C:$C,MATCH($C581,'DMW | F&amp;L Fields'!$L:$L, 0)), "Y") ="Y"),"No", "Yes")</f>
        <v>No</v>
      </c>
      <c r="G581" s="61" t="str">
        <f aca="false">IFERROR(VLOOKUP($C581,'DMW | F&amp;L Fields'!$L:$M, 2, FALSE()),"(not found)")</f>
        <v>(not found)</v>
      </c>
      <c r="H581" s="60" t="str">
        <f aca="false">IF(J581="Id", "Primary", IF(LEFT(J581, 9) ="reference", "Foreign", "n/a"))</f>
        <v>n/a</v>
      </c>
      <c r="I581" s="74" t="s">
        <v>97</v>
      </c>
      <c r="J581" s="61" t="s">
        <v>98</v>
      </c>
      <c r="K581" s="60" t="n">
        <v>0</v>
      </c>
      <c r="L581" s="60" t="n">
        <v>4</v>
      </c>
      <c r="M581" s="60" t="n">
        <v>0</v>
      </c>
      <c r="N581" s="60" t="str">
        <f aca="false">_xlfn.CONCAT(J581,"|",K581,"|",L581,"|",M581)</f>
        <v>double|0|4|0</v>
      </c>
      <c r="O581" s="0" t="str">
        <f aca="false">IFERROR(VLOOKUP('nCino | Field Mappings'!$A581,'nCino | Object Info'!$A:$H,5,FALSE()),"(not found)")</f>
        <v>rskcsp_ds_facility</v>
      </c>
      <c r="P581" s="0" t="str">
        <f aca="false">D581</f>
        <v>LLC_BI__Stage_Progress__c</v>
      </c>
      <c r="Q581" s="51" t="n">
        <f aca="false">IFERROR(VLOOKUP($N581,'nCino | BigQuery Type Lookup'!$A:$F,2,FALSE()),"(not found)")</f>
        <v>4</v>
      </c>
    </row>
    <row r="582" customFormat="false" ht="14.25" hidden="false" customHeight="false" outlineLevel="0" collapsed="false">
      <c r="A582" s="61" t="s">
        <v>49</v>
      </c>
      <c r="B582" s="61" t="s">
        <v>374</v>
      </c>
      <c r="C582" s="61" t="s">
        <v>1754</v>
      </c>
      <c r="D582" s="61" t="s">
        <v>1755</v>
      </c>
      <c r="E582" s="61" t="s">
        <v>1756</v>
      </c>
      <c r="F582" s="60" t="str">
        <f aca="false">IF(OR(ISERROR(VLOOKUP($C582,'DMW | F&amp;L Fields'!$L:$M, 1, FALSE())),IFERROR(INDEX('DMW | F&amp;L Fields'!$C:$C,MATCH($C582,'DMW | F&amp;L Fields'!$L:$L, 0)), "Y") ="Y"),"No", "Yes")</f>
        <v>No</v>
      </c>
      <c r="G582" s="61" t="str">
        <f aca="false">IFERROR(VLOOKUP($C582,'DMW | F&amp;L Fields'!$L:$M, 2, FALSE()),"(not found)")</f>
        <v>(not found)</v>
      </c>
      <c r="H582" s="60" t="str">
        <f aca="false">IF(J582="Id", "Primary", IF(LEFT(J582, 9) ="reference", "Foreign", "n/a"))</f>
        <v>n/a</v>
      </c>
      <c r="I582" s="74" t="s">
        <v>110</v>
      </c>
      <c r="J582" s="61" t="s">
        <v>164</v>
      </c>
      <c r="K582" s="60" t="n">
        <v>0</v>
      </c>
      <c r="L582" s="60" t="n">
        <v>0</v>
      </c>
      <c r="M582" s="60" t="n">
        <v>0</v>
      </c>
      <c r="N582" s="60" t="str">
        <f aca="false">_xlfn.CONCAT(J582,"|",K582,"|",L582,"|",M582)</f>
        <v>boolean|0|0|0</v>
      </c>
      <c r="O582" s="0" t="str">
        <f aca="false">IFERROR(VLOOKUP('nCino | Field Mappings'!$A582,'nCino | Object Info'!$A:$H,5,FALSE()),"(not found)")</f>
        <v>rskcsp_ds_facility</v>
      </c>
      <c r="P582" s="0" t="str">
        <f aca="false">D582</f>
        <v>LLC_BI__Stair_Step_Down__c</v>
      </c>
      <c r="Q582" s="51" t="n">
        <f aca="false">IFERROR(VLOOKUP($N582,'nCino | BigQuery Type Lookup'!$A:$F,2,FALSE()),"(not found)")</f>
        <v>1</v>
      </c>
    </row>
    <row r="583" customFormat="false" ht="14.25" hidden="false" customHeight="false" outlineLevel="0" collapsed="false">
      <c r="A583" s="61" t="s">
        <v>49</v>
      </c>
      <c r="B583" s="61" t="s">
        <v>374</v>
      </c>
      <c r="C583" s="61" t="s">
        <v>1757</v>
      </c>
      <c r="D583" s="61" t="s">
        <v>1758</v>
      </c>
      <c r="E583" s="61" t="s">
        <v>1759</v>
      </c>
      <c r="F583" s="60" t="str">
        <f aca="false">IF(OR(ISERROR(VLOOKUP($C583,'DMW | F&amp;L Fields'!$L:$M, 1, FALSE())),IFERROR(INDEX('DMW | F&amp;L Fields'!$C:$C,MATCH($C583,'DMW | F&amp;L Fields'!$L:$L, 0)), "Y") ="Y"),"No", "Yes")</f>
        <v>Yes</v>
      </c>
      <c r="G583" s="61" t="str">
        <f aca="false">IFERROR(VLOOKUP($C583,'DMW | F&amp;L Fields'!$L:$M, 2, FALSE()),"(not found)")</f>
        <v>This field may be manually populated or by workflow, depending on the institution. It is used to specify a loan's status at the bank, such as Open or Paid Out. This information is used to drive several processes and features in the nCino system. This will be hardcoded to 'Booked' in nCino</v>
      </c>
      <c r="H583" s="60" t="str">
        <f aca="false">IF(J583="Id", "Primary", IF(LEFT(J583, 9) ="reference", "Foreign", "n/a"))</f>
        <v>n/a</v>
      </c>
      <c r="I583" s="74" t="s">
        <v>97</v>
      </c>
      <c r="J583" s="61" t="s">
        <v>119</v>
      </c>
      <c r="K583" s="60" t="n">
        <v>255</v>
      </c>
      <c r="L583" s="60" t="n">
        <v>0</v>
      </c>
      <c r="M583" s="60" t="n">
        <v>0</v>
      </c>
      <c r="N583" s="60" t="str">
        <f aca="false">_xlfn.CONCAT(J583,"|",K583,"|",L583,"|",M583)</f>
        <v>picklist|255|0|0</v>
      </c>
      <c r="O583" s="0" t="str">
        <f aca="false">IFERROR(VLOOKUP('nCino | Field Mappings'!$A583,'nCino | Object Info'!$A:$H,5,FALSE()),"(not found)")</f>
        <v>rskcsp_ds_facility</v>
      </c>
      <c r="P583" s="0" t="str">
        <f aca="false">D583</f>
        <v>LLC_BI__Status__c</v>
      </c>
      <c r="Q583" s="51" t="n">
        <f aca="false">IFERROR(VLOOKUP($N583,'nCino | BigQuery Type Lookup'!$A:$F,2,FALSE()),"(not found)")</f>
        <v>255</v>
      </c>
      <c r="R583" s="0" t="str">
        <f aca="false">IFERROR(VLOOKUP('nCino | Field Mappings'!$A583,'nCino | Object Info'!$A:$H,6,FALSE()),"(not found)")</f>
        <v>rskcsp_ds_facility_staging</v>
      </c>
      <c r="S583" s="0" t="str">
        <f aca="false">D583</f>
        <v>LLC_BI__Status__c</v>
      </c>
      <c r="T583" s="51" t="str">
        <f aca="false">H583</f>
        <v>n/a</v>
      </c>
      <c r="U583" s="51" t="str">
        <f aca="false">IF($T583="Primary", "yes", "no")</f>
        <v>no</v>
      </c>
      <c r="V583" s="60" t="str">
        <f aca="false">IFERROR(VLOOKUP($N583,'nCino | BigQuery Type Lookup'!$A:$F,3,FALSE()),"(not found)")</f>
        <v>STRING</v>
      </c>
      <c r="W583" s="51" t="n">
        <f aca="false">IFERROR(VLOOKUP($N583,'nCino | BigQuery Type Lookup'!$A:$F,4,FALSE()),"(not found)")</f>
        <v>255</v>
      </c>
      <c r="X583" s="51" t="str">
        <f aca="false">IFERROR(VLOOKUP($N583,'nCino | BigQuery Type Lookup'!$A:$F,5,FALSE()),"(not found)")</f>
        <v>n/a</v>
      </c>
      <c r="Y583" s="51" t="str">
        <f aca="false">IFERROR(VLOOKUP($N583,'nCino | BigQuery Type Lookup'!$A:$F,6,FALSE()),"(not found)")</f>
        <v>n/a</v>
      </c>
      <c r="Z583" s="0" t="str">
        <f aca="false">IFERROR(VLOOKUP('nCino | Field Mappings'!$A583,'nCino | Object Info'!$A:$H,7,FALSE()),"(not found)")</f>
        <v>rskcsp_ds_facility_curated</v>
      </c>
      <c r="AA583" s="0" t="str">
        <f aca="false">D583</f>
        <v>LLC_BI__Status__c</v>
      </c>
      <c r="AB583" s="51" t="str">
        <f aca="false">H583</f>
        <v>n/a</v>
      </c>
      <c r="AC583" s="51" t="str">
        <f aca="false">I583</f>
        <v>yes</v>
      </c>
      <c r="AD583" s="60" t="str">
        <f aca="false">V583</f>
        <v>STRING</v>
      </c>
      <c r="AE583" s="51" t="n">
        <f aca="false">W583</f>
        <v>255</v>
      </c>
      <c r="AF583" s="51" t="str">
        <f aca="false">X583</f>
        <v>n/a</v>
      </c>
      <c r="AG583" s="51" t="str">
        <f aca="false">Y583</f>
        <v>n/a</v>
      </c>
      <c r="AH583" s="0" t="str">
        <f aca="false">IFERROR(VLOOKUP('nCino | Field Mappings'!$A583,'nCino | Object Info'!$A:$H,8,FALSE()),"(not found)")</f>
        <v>facility</v>
      </c>
      <c r="AI583" s="0" t="str">
        <f aca="false">IF(D583="","",IF(D583="CCS_Step_Frequency__c",SUBSTITUTE(LOWER(D583),"__c",""),_xlfn.IFNA(SUBSTITUTE(SUBSTITUTE(SUBSTITUTE(SUBSTITUTE(D583,"LLC_BI__",""),"CCS_",""),"__c",""),"cm_",""),D583)))</f>
        <v>Status</v>
      </c>
      <c r="AJ583" s="51" t="str">
        <f aca="false">H583</f>
        <v>n/a</v>
      </c>
      <c r="AK583" s="51" t="str">
        <f aca="false">AC583</f>
        <v>yes</v>
      </c>
      <c r="AL583" s="60" t="str">
        <f aca="false">V583</f>
        <v>STRING</v>
      </c>
      <c r="AM583" s="51" t="n">
        <f aca="false">W583</f>
        <v>255</v>
      </c>
      <c r="AN583" s="51" t="str">
        <f aca="false">X583</f>
        <v>n/a</v>
      </c>
      <c r="AO583" s="51" t="str">
        <f aca="false">Y583</f>
        <v>n/a</v>
      </c>
      <c r="AP583" s="51" t="str">
        <f aca="false">IF(AL583="ARRAY", "CHECK MAX ELEMENTS", "n/a")</f>
        <v>n/a</v>
      </c>
    </row>
    <row r="584" customFormat="false" ht="14.25" hidden="false" customHeight="false" outlineLevel="0" collapsed="false">
      <c r="A584" s="61" t="s">
        <v>49</v>
      </c>
      <c r="B584" s="61" t="s">
        <v>374</v>
      </c>
      <c r="C584" s="61" t="s">
        <v>1760</v>
      </c>
      <c r="D584" s="61" t="s">
        <v>1761</v>
      </c>
      <c r="E584" s="61" t="s">
        <v>1762</v>
      </c>
      <c r="F584" s="60" t="str">
        <f aca="false">IF(OR(ISERROR(VLOOKUP($C584,'DMW | F&amp;L Fields'!$L:$M, 1, FALSE())),IFERROR(INDEX('DMW | F&amp;L Fields'!$C:$C,MATCH($C584,'DMW | F&amp;L Fields'!$L:$L, 0)), "Y") ="Y"),"No", "Yes")</f>
        <v>No</v>
      </c>
      <c r="G584" s="61" t="str">
        <f aca="false">IFERROR(VLOOKUP($C584,'DMW | F&amp;L Fields'!$L:$M, 2, FALSE()),"(not found)")</f>
        <v>(not found)</v>
      </c>
      <c r="H584" s="60" t="str">
        <f aca="false">IF(J584="Id", "Primary", IF(LEFT(J584, 9) ="reference", "Foreign", "n/a"))</f>
        <v>n/a</v>
      </c>
      <c r="I584" s="74" t="s">
        <v>97</v>
      </c>
      <c r="J584" s="61" t="s">
        <v>119</v>
      </c>
      <c r="K584" s="60" t="n">
        <v>255</v>
      </c>
      <c r="L584" s="60" t="n">
        <v>0</v>
      </c>
      <c r="M584" s="60" t="n">
        <v>0</v>
      </c>
      <c r="N584" s="60" t="str">
        <f aca="false">_xlfn.CONCAT(J584,"|",K584,"|",L584,"|",M584)</f>
        <v>picklist|255|0|0</v>
      </c>
      <c r="O584" s="0" t="str">
        <f aca="false">IFERROR(VLOOKUP('nCino | Field Mappings'!$A584,'nCino | Object Info'!$A:$H,5,FALSE()),"(not found)")</f>
        <v>rskcsp_ds_facility</v>
      </c>
      <c r="P584" s="0" t="str">
        <f aca="false">D584</f>
        <v>LLC_BI__Structure__c</v>
      </c>
      <c r="Q584" s="51" t="n">
        <f aca="false">IFERROR(VLOOKUP($N584,'nCino | BigQuery Type Lookup'!$A:$F,2,FALSE()),"(not found)")</f>
        <v>255</v>
      </c>
    </row>
    <row r="585" customFormat="false" ht="14.25" hidden="false" customHeight="false" outlineLevel="0" collapsed="false">
      <c r="A585" s="61" t="s">
        <v>49</v>
      </c>
      <c r="B585" s="61" t="s">
        <v>374</v>
      </c>
      <c r="C585" s="61" t="s">
        <v>1763</v>
      </c>
      <c r="D585" s="61" t="s">
        <v>1764</v>
      </c>
      <c r="E585" s="61" t="s">
        <v>1765</v>
      </c>
      <c r="F585" s="60" t="str">
        <f aca="false">IF(OR(ISERROR(VLOOKUP($C585,'DMW | F&amp;L Fields'!$L:$M, 1, FALSE())),IFERROR(INDEX('DMW | F&amp;L Fields'!$C:$C,MATCH($C585,'DMW | F&amp;L Fields'!$L:$L, 0)), "Y") ="Y"),"No", "Yes")</f>
        <v>No</v>
      </c>
      <c r="G585" s="61" t="str">
        <f aca="false">IFERROR(VLOOKUP($C585,'DMW | F&amp;L Fields'!$L:$M, 2, FALSE()),"(not found)")</f>
        <v>(not found)</v>
      </c>
      <c r="H585" s="60" t="str">
        <f aca="false">IF(J585="Id", "Primary", IF(LEFT(J585, 9) ="reference", "Foreign", "n/a"))</f>
        <v>n/a</v>
      </c>
      <c r="I585" s="74" t="s">
        <v>97</v>
      </c>
      <c r="J585" s="61" t="s">
        <v>119</v>
      </c>
      <c r="K585" s="60" t="n">
        <v>255</v>
      </c>
      <c r="L585" s="60" t="n">
        <v>0</v>
      </c>
      <c r="M585" s="60" t="n">
        <v>0</v>
      </c>
      <c r="N585" s="60" t="str">
        <f aca="false">_xlfn.CONCAT(J585,"|",K585,"|",L585,"|",M585)</f>
        <v>picklist|255|0|0</v>
      </c>
      <c r="O585" s="0" t="str">
        <f aca="false">IFERROR(VLOOKUP('nCino | Field Mappings'!$A585,'nCino | Object Info'!$A:$H,5,FALSE()),"(not found)")</f>
        <v>rskcsp_ds_facility</v>
      </c>
      <c r="P585" s="0" t="str">
        <f aca="false">D585</f>
        <v>LLC_BI__Structure_Hierarchy__c</v>
      </c>
      <c r="Q585" s="51" t="n">
        <f aca="false">IFERROR(VLOOKUP($N585,'nCino | BigQuery Type Lookup'!$A:$F,2,FALSE()),"(not found)")</f>
        <v>255</v>
      </c>
    </row>
    <row r="586" customFormat="false" ht="14.25" hidden="false" customHeight="false" outlineLevel="0" collapsed="false">
      <c r="A586" s="61" t="s">
        <v>49</v>
      </c>
      <c r="B586" s="61" t="s">
        <v>374</v>
      </c>
      <c r="C586" s="61" t="s">
        <v>1766</v>
      </c>
      <c r="D586" s="61" t="s">
        <v>1767</v>
      </c>
      <c r="E586" s="61" t="s">
        <v>1768</v>
      </c>
      <c r="F586" s="60" t="str">
        <f aca="false">IF(OR(ISERROR(VLOOKUP($C586,'DMW | F&amp;L Fields'!$L:$M, 1, FALSE())),IFERROR(INDEX('DMW | F&amp;L Fields'!$C:$C,MATCH($C586,'DMW | F&amp;L Fields'!$L:$L, 0)), "Y") ="Y"),"No", "Yes")</f>
        <v>No</v>
      </c>
      <c r="G586" s="61" t="str">
        <f aca="false">IFERROR(VLOOKUP($C586,'DMW | F&amp;L Fields'!$L:$M, 2, FALSE()),"(not found)")</f>
        <v>(not found)</v>
      </c>
      <c r="H586" s="60" t="str">
        <f aca="false">IF(J586="Id", "Primary", IF(LEFT(J586, 9) ="reference", "Foreign", "n/a"))</f>
        <v>n/a</v>
      </c>
      <c r="I586" s="74" t="s">
        <v>97</v>
      </c>
      <c r="J586" s="61" t="s">
        <v>153</v>
      </c>
      <c r="K586" s="60" t="n">
        <v>0</v>
      </c>
      <c r="L586" s="60" t="n">
        <v>0</v>
      </c>
      <c r="M586" s="60" t="n">
        <v>0</v>
      </c>
      <c r="N586" s="60" t="str">
        <f aca="false">_xlfn.CONCAT(J586,"|",K586,"|",L586,"|",M586)</f>
        <v>datetime|0|0|0</v>
      </c>
      <c r="O586" s="0" t="str">
        <f aca="false">IFERROR(VLOOKUP('nCino | Field Mappings'!$A586,'nCino | Object Info'!$A:$H,5,FALSE()),"(not found)")</f>
        <v>rskcsp_ds_facility</v>
      </c>
      <c r="P586" s="0" t="str">
        <f aca="false">D586</f>
        <v>LLC_BI__Superceded_DateTime__c</v>
      </c>
      <c r="Q586" s="51" t="n">
        <f aca="false">IFERROR(VLOOKUP($N586,'nCino | BigQuery Type Lookup'!$A:$F,2,FALSE()),"(not found)")</f>
        <v>14</v>
      </c>
    </row>
    <row r="587" customFormat="false" ht="14.25" hidden="false" customHeight="false" outlineLevel="0" collapsed="false">
      <c r="A587" s="61" t="s">
        <v>49</v>
      </c>
      <c r="B587" s="61" t="s">
        <v>374</v>
      </c>
      <c r="C587" s="61" t="s">
        <v>1769</v>
      </c>
      <c r="D587" s="61" t="s">
        <v>1770</v>
      </c>
      <c r="E587" s="61" t="s">
        <v>1771</v>
      </c>
      <c r="F587" s="60" t="str">
        <f aca="false">IF(OR(ISERROR(VLOOKUP($C587,'DMW | F&amp;L Fields'!$L:$M, 1, FALSE())),IFERROR(INDEX('DMW | F&amp;L Fields'!$C:$C,MATCH($C587,'DMW | F&amp;L Fields'!$L:$L, 0)), "Y") ="Y"),"No", "Yes")</f>
        <v>No</v>
      </c>
      <c r="G587" s="61" t="str">
        <f aca="false">IFERROR(VLOOKUP($C587,'DMW | F&amp;L Fields'!$L:$M, 2, FALSE()),"(not found)")</f>
        <v>(not found)</v>
      </c>
      <c r="H587" s="60" t="str">
        <f aca="false">IF(J587="Id", "Primary", IF(LEFT(J587, 9) ="reference", "Foreign", "n/a"))</f>
        <v>n/a</v>
      </c>
      <c r="I587" s="74" t="s">
        <v>97</v>
      </c>
      <c r="J587" s="61" t="s">
        <v>119</v>
      </c>
      <c r="K587" s="60" t="n">
        <v>255</v>
      </c>
      <c r="L587" s="60" t="n">
        <v>0</v>
      </c>
      <c r="M587" s="60" t="n">
        <v>0</v>
      </c>
      <c r="N587" s="60" t="str">
        <f aca="false">_xlfn.CONCAT(J587,"|",K587,"|",L587,"|",M587)</f>
        <v>picklist|255|0|0</v>
      </c>
      <c r="O587" s="0" t="str">
        <f aca="false">IFERROR(VLOOKUP('nCino | Field Mappings'!$A587,'nCino | Object Info'!$A:$H,5,FALSE()),"(not found)")</f>
        <v>rskcsp_ds_facility</v>
      </c>
      <c r="P587" s="0" t="str">
        <f aca="false">D587</f>
        <v>LLC_BI__Syndication_Type__c</v>
      </c>
      <c r="Q587" s="51" t="n">
        <f aca="false">IFERROR(VLOOKUP($N587,'nCino | BigQuery Type Lookup'!$A:$F,2,FALSE()),"(not found)")</f>
        <v>255</v>
      </c>
    </row>
    <row r="588" customFormat="false" ht="14.25" hidden="false" customHeight="false" outlineLevel="0" collapsed="false">
      <c r="A588" s="61" t="s">
        <v>49</v>
      </c>
      <c r="B588" s="61" t="s">
        <v>374</v>
      </c>
      <c r="C588" s="61" t="s">
        <v>1772</v>
      </c>
      <c r="D588" s="61" t="s">
        <v>1773</v>
      </c>
      <c r="E588" s="61" t="s">
        <v>1774</v>
      </c>
      <c r="F588" s="60" t="str">
        <f aca="false">IF(OR(ISERROR(VLOOKUP($C588,'DMW | F&amp;L Fields'!$L:$M, 1, FALSE())),IFERROR(INDEX('DMW | F&amp;L Fields'!$C:$C,MATCH($C588,'DMW | F&amp;L Fields'!$L:$L, 0)), "Y") ="Y"),"No", "Yes")</f>
        <v>No</v>
      </c>
      <c r="G588" s="61" t="str">
        <f aca="false">IFERROR(VLOOKUP($C588,'DMW | F&amp;L Fields'!$L:$M, 2, FALSE()),"(not found)")</f>
        <v>(not found)</v>
      </c>
      <c r="H588" s="60" t="str">
        <f aca="false">IF(J588="Id", "Primary", IF(LEFT(J588, 9) ="reference", "Foreign", "n/a"))</f>
        <v>n/a</v>
      </c>
      <c r="I588" s="74" t="s">
        <v>110</v>
      </c>
      <c r="J588" s="61" t="s">
        <v>164</v>
      </c>
      <c r="K588" s="60" t="n">
        <v>0</v>
      </c>
      <c r="L588" s="60" t="n">
        <v>0</v>
      </c>
      <c r="M588" s="60" t="n">
        <v>0</v>
      </c>
      <c r="N588" s="60" t="str">
        <f aca="false">_xlfn.CONCAT(J588,"|",K588,"|",L588,"|",M588)</f>
        <v>boolean|0|0|0</v>
      </c>
      <c r="O588" s="0" t="str">
        <f aca="false">IFERROR(VLOOKUP('nCino | Field Mappings'!$A588,'nCino | Object Info'!$A:$H,5,FALSE()),"(not found)")</f>
        <v>rskcsp_ds_facility</v>
      </c>
      <c r="P588" s="0" t="str">
        <f aca="false">D588</f>
        <v>LLC_BI__TDR__c</v>
      </c>
      <c r="Q588" s="51" t="n">
        <f aca="false">IFERROR(VLOOKUP($N588,'nCino | BigQuery Type Lookup'!$A:$F,2,FALSE()),"(not found)")</f>
        <v>1</v>
      </c>
    </row>
    <row r="589" customFormat="false" ht="14.25" hidden="false" customHeight="false" outlineLevel="0" collapsed="false">
      <c r="A589" s="61" t="s">
        <v>49</v>
      </c>
      <c r="B589" s="61" t="s">
        <v>374</v>
      </c>
      <c r="C589" s="61" t="s">
        <v>1775</v>
      </c>
      <c r="D589" s="61" t="s">
        <v>1776</v>
      </c>
      <c r="E589" s="61" t="s">
        <v>1777</v>
      </c>
      <c r="F589" s="60" t="str">
        <f aca="false">IF(OR(ISERROR(VLOOKUP($C589,'DMW | F&amp;L Fields'!$L:$M, 1, FALSE())),IFERROR(INDEX('DMW | F&amp;L Fields'!$C:$C,MATCH($C589,'DMW | F&amp;L Fields'!$L:$L, 0)), "Y") ="Y"),"No", "Yes")</f>
        <v>No</v>
      </c>
      <c r="G589" s="61" t="str">
        <f aca="false">IFERROR(VLOOKUP($C589,'DMW | F&amp;L Fields'!$L:$M, 2, FALSE()),"(not found)")</f>
        <v>(not found)</v>
      </c>
      <c r="H589" s="60" t="str">
        <f aca="false">IF(J589="Id", "Primary", IF(LEFT(J589, 9) ="reference", "Foreign", "n/a"))</f>
        <v>n/a</v>
      </c>
      <c r="I589" s="74" t="s">
        <v>97</v>
      </c>
      <c r="J589" s="61" t="s">
        <v>342</v>
      </c>
      <c r="K589" s="60" t="n">
        <v>0</v>
      </c>
      <c r="L589" s="60" t="n">
        <v>11</v>
      </c>
      <c r="M589" s="60" t="n">
        <v>8</v>
      </c>
      <c r="N589" s="60" t="str">
        <f aca="false">_xlfn.CONCAT(J589,"|",K589,"|",L589,"|",M589)</f>
        <v>percent|0|11|8</v>
      </c>
      <c r="O589" s="0" t="str">
        <f aca="false">IFERROR(VLOOKUP('nCino | Field Mappings'!$A589,'nCino | Object Info'!$A:$H,5,FALSE()),"(not found)")</f>
        <v>rskcsp_ds_facility</v>
      </c>
      <c r="P589" s="0" t="str">
        <f aca="false">D589</f>
        <v>LLC_BI__Teaser_Rate__c</v>
      </c>
      <c r="Q589" s="51" t="n">
        <f aca="false">IFERROR(VLOOKUP($N589,'nCino | BigQuery Type Lookup'!$A:$F,2,FALSE()),"(not found)")</f>
        <v>20</v>
      </c>
    </row>
    <row r="590" customFormat="false" ht="14.25" hidden="false" customHeight="false" outlineLevel="0" collapsed="false">
      <c r="A590" s="61" t="s">
        <v>49</v>
      </c>
      <c r="B590" s="61" t="s">
        <v>374</v>
      </c>
      <c r="C590" s="61" t="s">
        <v>1778</v>
      </c>
      <c r="D590" s="61" t="s">
        <v>1779</v>
      </c>
      <c r="E590" s="61" t="s">
        <v>1780</v>
      </c>
      <c r="F590" s="60" t="str">
        <f aca="false">IF(OR(ISERROR(VLOOKUP($C590,'DMW | F&amp;L Fields'!$L:$M, 1, FALSE())),IFERROR(INDEX('DMW | F&amp;L Fields'!$C:$C,MATCH($C590,'DMW | F&amp;L Fields'!$L:$L, 0)), "Y") ="Y"),"No", "Yes")</f>
        <v>No</v>
      </c>
      <c r="G590" s="61" t="str">
        <f aca="false">IFERROR(VLOOKUP($C590,'DMW | F&amp;L Fields'!$L:$M, 2, FALSE()),"(not found)")</f>
        <v>(not found)</v>
      </c>
      <c r="H590" s="60" t="str">
        <f aca="false">IF(J590="Id", "Primary", IF(LEFT(J590, 9) ="reference", "Foreign", "n/a"))</f>
        <v>n/a</v>
      </c>
      <c r="I590" s="74" t="s">
        <v>97</v>
      </c>
      <c r="J590" s="61" t="s">
        <v>98</v>
      </c>
      <c r="K590" s="60" t="n">
        <v>0</v>
      </c>
      <c r="L590" s="60" t="n">
        <v>18</v>
      </c>
      <c r="M590" s="60" t="n">
        <v>0</v>
      </c>
      <c r="N590" s="60" t="str">
        <f aca="false">_xlfn.CONCAT(J590,"|",K590,"|",L590,"|",M590)</f>
        <v>double|0|18|0</v>
      </c>
      <c r="O590" s="0" t="str">
        <f aca="false">IFERROR(VLOOKUP('nCino | Field Mappings'!$A590,'nCino | Object Info'!$A:$H,5,FALSE()),"(not found)")</f>
        <v>rskcsp_ds_facility</v>
      </c>
      <c r="P590" s="0" t="str">
        <f aca="false">D590</f>
        <v>LLC_BI__Teaser_Term__c</v>
      </c>
      <c r="Q590" s="51" t="n">
        <f aca="false">IFERROR(VLOOKUP($N590,'nCino | BigQuery Type Lookup'!$A:$F,2,FALSE()),"(not found)")</f>
        <v>18</v>
      </c>
    </row>
    <row r="591" customFormat="false" ht="14.25" hidden="false" customHeight="false" outlineLevel="0" collapsed="false">
      <c r="A591" s="61" t="s">
        <v>49</v>
      </c>
      <c r="B591" s="61" t="s">
        <v>374</v>
      </c>
      <c r="C591" s="61" t="s">
        <v>1781</v>
      </c>
      <c r="D591" s="61" t="s">
        <v>1782</v>
      </c>
      <c r="E591" s="61" t="s">
        <v>1783</v>
      </c>
      <c r="F591" s="60" t="str">
        <f aca="false">IF(OR(ISERROR(VLOOKUP($C591,'DMW | F&amp;L Fields'!$L:$M, 1, FALSE())),IFERROR(INDEX('DMW | F&amp;L Fields'!$C:$C,MATCH($C591,'DMW | F&amp;L Fields'!$L:$L, 0)), "Y") ="Y"),"No", "Yes")</f>
        <v>Yes</v>
      </c>
      <c r="G591" s="61" t="str">
        <f aca="false">IFERROR(VLOOKUP($C591,'DMW | F&amp;L Fields'!$L:$M, 2, FALSE()),"(not found)")</f>
        <v>This field specifies the intended duration (in months) of the Facility until it is paid off.</v>
      </c>
      <c r="H591" s="60" t="str">
        <f aca="false">IF(J591="Id", "Primary", IF(LEFT(J591, 9) ="reference", "Foreign", "n/a"))</f>
        <v>n/a</v>
      </c>
      <c r="I591" s="74" t="s">
        <v>97</v>
      </c>
      <c r="J591" s="61" t="s">
        <v>98</v>
      </c>
      <c r="K591" s="60" t="n">
        <v>0</v>
      </c>
      <c r="L591" s="60" t="n">
        <v>10</v>
      </c>
      <c r="M591" s="60" t="n">
        <v>0</v>
      </c>
      <c r="N591" s="60" t="str">
        <f aca="false">_xlfn.CONCAT(J591,"|",K591,"|",L591,"|",M591)</f>
        <v>double|0|10|0</v>
      </c>
      <c r="O591" s="0" t="str">
        <f aca="false">IFERROR(VLOOKUP('nCino | Field Mappings'!$A591,'nCino | Object Info'!$A:$H,5,FALSE()),"(not found)")</f>
        <v>rskcsp_ds_facility</v>
      </c>
      <c r="P591" s="0" t="str">
        <f aca="false">D591</f>
        <v>LLC_BI__Term_Months__c</v>
      </c>
      <c r="Q591" s="51" t="n">
        <f aca="false">IFERROR(VLOOKUP($N591,'nCino | BigQuery Type Lookup'!$A:$F,2,FALSE()),"(not found)")</f>
        <v>10</v>
      </c>
      <c r="R591" s="0" t="str">
        <f aca="false">IFERROR(VLOOKUP('nCino | Field Mappings'!$A591,'nCino | Object Info'!$A:$H,6,FALSE()),"(not found)")</f>
        <v>rskcsp_ds_facility_staging</v>
      </c>
      <c r="S591" s="0" t="str">
        <f aca="false">D591</f>
        <v>LLC_BI__Term_Months__c</v>
      </c>
      <c r="T591" s="51" t="str">
        <f aca="false">H591</f>
        <v>n/a</v>
      </c>
      <c r="U591" s="51" t="str">
        <f aca="false">IF($T591="Primary", "yes", "no")</f>
        <v>no</v>
      </c>
      <c r="V591" s="60" t="str">
        <f aca="false">IFERROR(VLOOKUP($N591,'nCino | BigQuery Type Lookup'!$A:$F,3,FALSE()),"(not found)")</f>
        <v>INT64</v>
      </c>
      <c r="W591" s="51" t="str">
        <f aca="false">IFERROR(VLOOKUP($N591,'nCino | BigQuery Type Lookup'!$A:$F,4,FALSE()),"(not found)")</f>
        <v>n/a</v>
      </c>
      <c r="X591" s="51" t="str">
        <f aca="false">IFERROR(VLOOKUP($N591,'nCino | BigQuery Type Lookup'!$A:$F,5,FALSE()),"(not found)")</f>
        <v>n/a</v>
      </c>
      <c r="Y591" s="51" t="str">
        <f aca="false">IFERROR(VLOOKUP($N591,'nCino | BigQuery Type Lookup'!$A:$F,6,FALSE()),"(not found)")</f>
        <v>n/a</v>
      </c>
      <c r="Z591" s="0" t="str">
        <f aca="false">IFERROR(VLOOKUP('nCino | Field Mappings'!$A591,'nCino | Object Info'!$A:$H,7,FALSE()),"(not found)")</f>
        <v>rskcsp_ds_facility_curated</v>
      </c>
      <c r="AA591" s="0" t="str">
        <f aca="false">D591</f>
        <v>LLC_BI__Term_Months__c</v>
      </c>
      <c r="AB591" s="51" t="str">
        <f aca="false">H591</f>
        <v>n/a</v>
      </c>
      <c r="AC591" s="51" t="str">
        <f aca="false">I591</f>
        <v>yes</v>
      </c>
      <c r="AD591" s="60" t="str">
        <f aca="false">V591</f>
        <v>INT64</v>
      </c>
      <c r="AE591" s="51" t="str">
        <f aca="false">W591</f>
        <v>n/a</v>
      </c>
      <c r="AF591" s="51" t="str">
        <f aca="false">X591</f>
        <v>n/a</v>
      </c>
      <c r="AG591" s="51" t="str">
        <f aca="false">Y591</f>
        <v>n/a</v>
      </c>
      <c r="AH591" s="0" t="str">
        <f aca="false">IFERROR(VLOOKUP('nCino | Field Mappings'!$A591,'nCino | Object Info'!$A:$H,8,FALSE()),"(not found)")</f>
        <v>facility</v>
      </c>
      <c r="AI591" s="0" t="str">
        <f aca="false">IF(D591="","",IF(D591="CCS_Step_Frequency__c",SUBSTITUTE(LOWER(D591),"__c",""),_xlfn.IFNA(SUBSTITUTE(SUBSTITUTE(SUBSTITUTE(SUBSTITUTE(D591,"LLC_BI__",""),"CCS_",""),"__c",""),"cm_",""),D591)))</f>
        <v>Term_Months</v>
      </c>
      <c r="AJ591" s="51" t="str">
        <f aca="false">H591</f>
        <v>n/a</v>
      </c>
      <c r="AK591" s="51" t="str">
        <f aca="false">AC591</f>
        <v>yes</v>
      </c>
      <c r="AL591" s="60" t="str">
        <f aca="false">V591</f>
        <v>INT64</v>
      </c>
      <c r="AM591" s="51" t="str">
        <f aca="false">W591</f>
        <v>n/a</v>
      </c>
      <c r="AN591" s="51" t="str">
        <f aca="false">X591</f>
        <v>n/a</v>
      </c>
      <c r="AO591" s="51" t="str">
        <f aca="false">Y591</f>
        <v>n/a</v>
      </c>
      <c r="AP591" s="51" t="str">
        <f aca="false">IF(AL591="ARRAY", "CHECK MAX ELEMENTS", "n/a")</f>
        <v>n/a</v>
      </c>
    </row>
    <row r="592" customFormat="false" ht="14.25" hidden="false" customHeight="false" outlineLevel="0" collapsed="false">
      <c r="A592" s="61" t="s">
        <v>49</v>
      </c>
      <c r="B592" s="61" t="s">
        <v>374</v>
      </c>
      <c r="C592" s="61" t="s">
        <v>1784</v>
      </c>
      <c r="D592" s="61" t="s">
        <v>1785</v>
      </c>
      <c r="E592" s="61" t="s">
        <v>1786</v>
      </c>
      <c r="F592" s="60" t="str">
        <f aca="false">IF(OR(ISERROR(VLOOKUP($C592,'DMW | F&amp;L Fields'!$L:$M, 1, FALSE())),IFERROR(INDEX('DMW | F&amp;L Fields'!$C:$C,MATCH($C592,'DMW | F&amp;L Fields'!$L:$L, 0)), "Y") ="Y"),"No", "Yes")</f>
        <v>No</v>
      </c>
      <c r="G592" s="61" t="str">
        <f aca="false">IFERROR(VLOOKUP($C592,'DMW | F&amp;L Fields'!$L:$M, 2, FALSE()),"(not found)")</f>
        <v>(not found)</v>
      </c>
      <c r="H592" s="60" t="str">
        <f aca="false">IF(J592="Id", "Primary", IF(LEFT(J592, 9) ="reference", "Foreign", "n/a"))</f>
        <v>n/a</v>
      </c>
      <c r="I592" s="74" t="s">
        <v>97</v>
      </c>
      <c r="J592" s="61" t="s">
        <v>128</v>
      </c>
      <c r="K592" s="60" t="n">
        <v>0</v>
      </c>
      <c r="L592" s="60" t="n">
        <v>18</v>
      </c>
      <c r="M592" s="60" t="n">
        <v>2</v>
      </c>
      <c r="N592" s="60" t="str">
        <f aca="false">_xlfn.CONCAT(J592,"|",K592,"|",L592,"|",M592)</f>
        <v>currency|0|18|2</v>
      </c>
      <c r="O592" s="0" t="str">
        <f aca="false">IFERROR(VLOOKUP('nCino | Field Mappings'!$A592,'nCino | Object Info'!$A:$H,5,FALSE()),"(not found)")</f>
        <v>rskcsp_ds_facility</v>
      </c>
      <c r="P592" s="0" t="str">
        <f aca="false">D592</f>
        <v>LLC_BI__Total_Assets__c</v>
      </c>
      <c r="Q592" s="51" t="n">
        <f aca="false">IFERROR(VLOOKUP($N592,'nCino | BigQuery Type Lookup'!$A:$F,2,FALSE()),"(not found)")</f>
        <v>21</v>
      </c>
    </row>
    <row r="593" customFormat="false" ht="14.25" hidden="false" customHeight="false" outlineLevel="0" collapsed="false">
      <c r="A593" s="61" t="s">
        <v>49</v>
      </c>
      <c r="B593" s="61" t="s">
        <v>374</v>
      </c>
      <c r="C593" s="61" t="s">
        <v>1787</v>
      </c>
      <c r="D593" s="61" t="s">
        <v>1788</v>
      </c>
      <c r="E593" s="61" t="s">
        <v>1789</v>
      </c>
      <c r="F593" s="60" t="str">
        <f aca="false">IF(OR(ISERROR(VLOOKUP($C593,'DMW | F&amp;L Fields'!$L:$M, 1, FALSE())),IFERROR(INDEX('DMW | F&amp;L Fields'!$C:$C,MATCH($C593,'DMW | F&amp;L Fields'!$L:$L, 0)), "Y") ="Y"),"No", "Yes")</f>
        <v>No</v>
      </c>
      <c r="G593" s="61" t="str">
        <f aca="false">IFERROR(VLOOKUP($C593,'DMW | F&amp;L Fields'!$L:$M, 2, FALSE()),"(not found)")</f>
        <v>(not found)</v>
      </c>
      <c r="H593" s="60" t="str">
        <f aca="false">IF(J593="Id", "Primary", IF(LEFT(J593, 9) ="reference", "Foreign", "n/a"))</f>
        <v>n/a</v>
      </c>
      <c r="I593" s="74" t="s">
        <v>97</v>
      </c>
      <c r="J593" s="61" t="s">
        <v>128</v>
      </c>
      <c r="K593" s="60" t="n">
        <v>0</v>
      </c>
      <c r="L593" s="60" t="n">
        <v>18</v>
      </c>
      <c r="M593" s="60" t="n">
        <v>2</v>
      </c>
      <c r="N593" s="60" t="str">
        <f aca="false">_xlfn.CONCAT(J593,"|",K593,"|",L593,"|",M593)</f>
        <v>currency|0|18|2</v>
      </c>
      <c r="O593" s="0" t="str">
        <f aca="false">IFERROR(VLOOKUP('nCino | Field Mappings'!$A593,'nCino | Object Info'!$A:$H,5,FALSE()),"(not found)")</f>
        <v>rskcsp_ds_facility</v>
      </c>
      <c r="P593" s="0" t="str">
        <f aca="false">D593</f>
        <v>LLC_BI__Total_Charge_Offs__c</v>
      </c>
      <c r="Q593" s="51" t="n">
        <f aca="false">IFERROR(VLOOKUP($N593,'nCino | BigQuery Type Lookup'!$A:$F,2,FALSE()),"(not found)")</f>
        <v>21</v>
      </c>
    </row>
    <row r="594" customFormat="false" ht="14.25" hidden="false" customHeight="false" outlineLevel="0" collapsed="false">
      <c r="A594" s="61" t="s">
        <v>49</v>
      </c>
      <c r="B594" s="61" t="s">
        <v>374</v>
      </c>
      <c r="C594" s="61" t="s">
        <v>1790</v>
      </c>
      <c r="D594" s="61" t="s">
        <v>1791</v>
      </c>
      <c r="E594" s="61" t="s">
        <v>1792</v>
      </c>
      <c r="F594" s="60" t="str">
        <f aca="false">IF(OR(ISERROR(VLOOKUP($C594,'DMW | F&amp;L Fields'!$L:$M, 1, FALSE())),IFERROR(INDEX('DMW | F&amp;L Fields'!$C:$C,MATCH($C594,'DMW | F&amp;L Fields'!$L:$L, 0)), "Y") ="Y"),"No", "Yes")</f>
        <v>No</v>
      </c>
      <c r="G594" s="61" t="str">
        <f aca="false">IFERROR(VLOOKUP($C594,'DMW | F&amp;L Fields'!$L:$M, 2, FALSE()),"(not found)")</f>
        <v>(not found)</v>
      </c>
      <c r="H594" s="60" t="str">
        <f aca="false">IF(J594="Id", "Primary", IF(LEFT(J594, 9) ="reference", "Foreign", "n/a"))</f>
        <v>n/a</v>
      </c>
      <c r="I594" s="74" t="s">
        <v>97</v>
      </c>
      <c r="J594" s="61" t="s">
        <v>128</v>
      </c>
      <c r="K594" s="60" t="n">
        <v>0</v>
      </c>
      <c r="L594" s="60" t="n">
        <v>18</v>
      </c>
      <c r="M594" s="60" t="n">
        <v>2</v>
      </c>
      <c r="N594" s="60" t="str">
        <f aca="false">_xlfn.CONCAT(J594,"|",K594,"|",L594,"|",M594)</f>
        <v>currency|0|18|2</v>
      </c>
      <c r="O594" s="0" t="str">
        <f aca="false">IFERROR(VLOOKUP('nCino | Field Mappings'!$A594,'nCino | Object Info'!$A:$H,5,FALSE()),"(not found)")</f>
        <v>rskcsp_ds_facility</v>
      </c>
      <c r="P594" s="0" t="str">
        <f aca="false">D594</f>
        <v>LLC_BI__Total_Collateral_Pledged__c</v>
      </c>
      <c r="Q594" s="51" t="n">
        <f aca="false">IFERROR(VLOOKUP($N594,'nCino | BigQuery Type Lookup'!$A:$F,2,FALSE()),"(not found)")</f>
        <v>21</v>
      </c>
    </row>
    <row r="595" customFormat="false" ht="14.25" hidden="false" customHeight="false" outlineLevel="0" collapsed="false">
      <c r="A595" s="61" t="s">
        <v>49</v>
      </c>
      <c r="B595" s="61" t="s">
        <v>374</v>
      </c>
      <c r="C595" s="61" t="s">
        <v>1793</v>
      </c>
      <c r="D595" s="61" t="s">
        <v>1794</v>
      </c>
      <c r="E595" s="61" t="s">
        <v>1228</v>
      </c>
      <c r="F595" s="60" t="str">
        <f aca="false">IF(OR(ISERROR(VLOOKUP($C595,'DMW | F&amp;L Fields'!$L:$M, 1, FALSE())),IFERROR(INDEX('DMW | F&amp;L Fields'!$C:$C,MATCH($C595,'DMW | F&amp;L Fields'!$L:$L, 0)), "Y") ="Y"),"No", "Yes")</f>
        <v>Yes</v>
      </c>
      <c r="G595" s="61" t="str">
        <f aca="false">IFERROR(VLOOKUP($C595,'DMW | F&amp;L Fields'!$L:$M, 2, FALSE()),"(not found)")</f>
        <v>This field is automatically populated via formula. It stores the combined value of all Collateral Mgmt on the loan.</v>
      </c>
      <c r="H595" s="60" t="str">
        <f aca="false">IF(J595="Id", "Primary", IF(LEFT(J595, 9) ="reference", "Foreign", "n/a"))</f>
        <v>n/a</v>
      </c>
      <c r="I595" s="74" t="s">
        <v>97</v>
      </c>
      <c r="J595" s="61" t="s">
        <v>128</v>
      </c>
      <c r="K595" s="60" t="n">
        <v>0</v>
      </c>
      <c r="L595" s="60" t="n">
        <v>18</v>
      </c>
      <c r="M595" s="60" t="n">
        <v>2</v>
      </c>
      <c r="N595" s="60" t="str">
        <f aca="false">_xlfn.CONCAT(J595,"|",K595,"|",L595,"|",M595)</f>
        <v>currency|0|18|2</v>
      </c>
      <c r="O595" s="0" t="str">
        <f aca="false">IFERROR(VLOOKUP('nCino | Field Mappings'!$A595,'nCino | Object Info'!$A:$H,5,FALSE()),"(not found)")</f>
        <v>rskcsp_ds_facility</v>
      </c>
      <c r="P595" s="0" t="str">
        <f aca="false">D595</f>
        <v>LLC_BI__Total_Collateral_Value__c</v>
      </c>
      <c r="Q595" s="51" t="n">
        <f aca="false">IFERROR(VLOOKUP($N595,'nCino | BigQuery Type Lookup'!$A:$F,2,FALSE()),"(not found)")</f>
        <v>21</v>
      </c>
      <c r="R595" s="0" t="str">
        <f aca="false">IFERROR(VLOOKUP('nCino | Field Mappings'!$A595,'nCino | Object Info'!$A:$H,6,FALSE()),"(not found)")</f>
        <v>rskcsp_ds_facility_staging</v>
      </c>
      <c r="S595" s="0" t="str">
        <f aca="false">D595</f>
        <v>LLC_BI__Total_Collateral_Value__c</v>
      </c>
      <c r="T595" s="51" t="str">
        <f aca="false">H595</f>
        <v>n/a</v>
      </c>
      <c r="U595" s="51" t="str">
        <f aca="false">IF($T595="Primary", "yes", "no")</f>
        <v>no</v>
      </c>
      <c r="V595" s="60" t="str">
        <f aca="false">IFERROR(VLOOKUP($N595,'nCino | BigQuery Type Lookup'!$A:$F,3,FALSE()),"(not found)")</f>
        <v>NUMERIC</v>
      </c>
      <c r="W595" s="51" t="str">
        <f aca="false">IFERROR(VLOOKUP($N595,'nCino | BigQuery Type Lookup'!$A:$F,4,FALSE()),"(not found)")</f>
        <v>n/a</v>
      </c>
      <c r="X595" s="51" t="n">
        <f aca="false">IFERROR(VLOOKUP($N595,'nCino | BigQuery Type Lookup'!$A:$F,5,FALSE()),"(not found)")</f>
        <v>18</v>
      </c>
      <c r="Y595" s="51" t="n">
        <f aca="false">IFERROR(VLOOKUP($N595,'nCino | BigQuery Type Lookup'!$A:$F,6,FALSE()),"(not found)")</f>
        <v>2</v>
      </c>
      <c r="Z595" s="0" t="str">
        <f aca="false">IFERROR(VLOOKUP('nCino | Field Mappings'!$A595,'nCino | Object Info'!$A:$H,7,FALSE()),"(not found)")</f>
        <v>rskcsp_ds_facility_curated</v>
      </c>
      <c r="AA595" s="0" t="str">
        <f aca="false">D595</f>
        <v>LLC_BI__Total_Collateral_Value__c</v>
      </c>
      <c r="AB595" s="51" t="str">
        <f aca="false">H595</f>
        <v>n/a</v>
      </c>
      <c r="AC595" s="51" t="str">
        <f aca="false">I595</f>
        <v>yes</v>
      </c>
      <c r="AD595" s="60" t="str">
        <f aca="false">V595</f>
        <v>NUMERIC</v>
      </c>
      <c r="AE595" s="51" t="str">
        <f aca="false">W595</f>
        <v>n/a</v>
      </c>
      <c r="AF595" s="51" t="n">
        <f aca="false">X595</f>
        <v>18</v>
      </c>
      <c r="AG595" s="51" t="n">
        <f aca="false">Y595</f>
        <v>2</v>
      </c>
      <c r="AH595" s="0" t="str">
        <f aca="false">IFERROR(VLOOKUP('nCino | Field Mappings'!$A595,'nCino | Object Info'!$A:$H,8,FALSE()),"(not found)")</f>
        <v>facility</v>
      </c>
      <c r="AI595" s="0" t="str">
        <f aca="false">IF(D595="","",IF(D595="CCS_Step_Frequency__c",SUBSTITUTE(LOWER(D595),"__c",""),_xlfn.IFNA(SUBSTITUTE(SUBSTITUTE(SUBSTITUTE(SUBSTITUTE(D595,"LLC_BI__",""),"CCS_",""),"__c",""),"cm_",""),D595)))</f>
        <v>Total_Collateral_Value</v>
      </c>
      <c r="AJ595" s="51" t="str">
        <f aca="false">H595</f>
        <v>n/a</v>
      </c>
      <c r="AK595" s="51" t="str">
        <f aca="false">AC595</f>
        <v>yes</v>
      </c>
      <c r="AL595" s="60" t="str">
        <f aca="false">V595</f>
        <v>NUMERIC</v>
      </c>
      <c r="AM595" s="51" t="str">
        <f aca="false">W595</f>
        <v>n/a</v>
      </c>
      <c r="AN595" s="51" t="n">
        <f aca="false">X595</f>
        <v>18</v>
      </c>
      <c r="AO595" s="51" t="n">
        <f aca="false">Y595</f>
        <v>2</v>
      </c>
      <c r="AP595" s="51" t="str">
        <f aca="false">IF(AL595="ARRAY", "CHECK MAX ELEMENTS", "n/a")</f>
        <v>n/a</v>
      </c>
    </row>
    <row r="596" customFormat="false" ht="14.25" hidden="false" customHeight="false" outlineLevel="0" collapsed="false">
      <c r="A596" s="61" t="s">
        <v>49</v>
      </c>
      <c r="B596" s="61" t="s">
        <v>374</v>
      </c>
      <c r="C596" s="61" t="s">
        <v>1795</v>
      </c>
      <c r="D596" s="61" t="s">
        <v>1796</v>
      </c>
      <c r="E596" s="61" t="s">
        <v>1797</v>
      </c>
      <c r="F596" s="60" t="str">
        <f aca="false">IF(OR(ISERROR(VLOOKUP($C596,'DMW | F&amp;L Fields'!$L:$M, 1, FALSE())),IFERROR(INDEX('DMW | F&amp;L Fields'!$C:$C,MATCH($C596,'DMW | F&amp;L Fields'!$L:$L, 0)), "Y") ="Y"),"No", "Yes")</f>
        <v>No</v>
      </c>
      <c r="G596" s="61" t="str">
        <f aca="false">IFERROR(VLOOKUP($C596,'DMW | F&amp;L Fields'!$L:$M, 2, FALSE()),"(not found)")</f>
        <v>(not found)</v>
      </c>
      <c r="H596" s="60" t="str">
        <f aca="false">IF(J596="Id", "Primary", IF(LEFT(J596, 9) ="reference", "Foreign", "n/a"))</f>
        <v>n/a</v>
      </c>
      <c r="I596" s="74" t="s">
        <v>97</v>
      </c>
      <c r="J596" s="61" t="s">
        <v>128</v>
      </c>
      <c r="K596" s="60" t="n">
        <v>0</v>
      </c>
      <c r="L596" s="60" t="n">
        <v>18</v>
      </c>
      <c r="M596" s="60" t="n">
        <v>2</v>
      </c>
      <c r="N596" s="60" t="str">
        <f aca="false">_xlfn.CONCAT(J596,"|",K596,"|",L596,"|",M596)</f>
        <v>currency|0|18|2</v>
      </c>
      <c r="O596" s="0" t="str">
        <f aca="false">IFERROR(VLOOKUP('nCino | Field Mappings'!$A596,'nCino | Object Info'!$A:$H,5,FALSE()),"(not found)")</f>
        <v>rskcsp_ds_facility</v>
      </c>
      <c r="P596" s="0" t="str">
        <f aca="false">D596</f>
        <v>LLC_BI__Total_Current_Lien_Amount__c</v>
      </c>
      <c r="Q596" s="51" t="n">
        <f aca="false">IFERROR(VLOOKUP($N596,'nCino | BigQuery Type Lookup'!$A:$F,2,FALSE()),"(not found)")</f>
        <v>21</v>
      </c>
    </row>
    <row r="597" customFormat="false" ht="14.25" hidden="false" customHeight="false" outlineLevel="0" collapsed="false">
      <c r="A597" s="61" t="s">
        <v>49</v>
      </c>
      <c r="B597" s="61" t="s">
        <v>374</v>
      </c>
      <c r="C597" s="61" t="s">
        <v>1798</v>
      </c>
      <c r="D597" s="61" t="s">
        <v>1799</v>
      </c>
      <c r="E597" s="61" t="s">
        <v>1800</v>
      </c>
      <c r="F597" s="60" t="str">
        <f aca="false">IF(OR(ISERROR(VLOOKUP($C597,'DMW | F&amp;L Fields'!$L:$M, 1, FALSE())),IFERROR(INDEX('DMW | F&amp;L Fields'!$C:$C,MATCH($C597,'DMW | F&amp;L Fields'!$L:$L, 0)), "Y") ="Y"),"No", "Yes")</f>
        <v>No</v>
      </c>
      <c r="G597" s="61" t="str">
        <f aca="false">IFERROR(VLOOKUP($C597,'DMW | F&amp;L Fields'!$L:$M, 2, FALSE()),"(not found)")</f>
        <v>(not found)</v>
      </c>
      <c r="H597" s="60" t="str">
        <f aca="false">IF(J597="Id", "Primary", IF(LEFT(J597, 9) ="reference", "Foreign", "n/a"))</f>
        <v>n/a</v>
      </c>
      <c r="I597" s="74" t="s">
        <v>97</v>
      </c>
      <c r="J597" s="61" t="s">
        <v>128</v>
      </c>
      <c r="K597" s="60" t="n">
        <v>0</v>
      </c>
      <c r="L597" s="60" t="n">
        <v>18</v>
      </c>
      <c r="M597" s="60" t="n">
        <v>2</v>
      </c>
      <c r="N597" s="60" t="str">
        <f aca="false">_xlfn.CONCAT(J597,"|",K597,"|",L597,"|",M597)</f>
        <v>currency|0|18|2</v>
      </c>
      <c r="O597" s="0" t="str">
        <f aca="false">IFERROR(VLOOKUP('nCino | Field Mappings'!$A597,'nCino | Object Info'!$A:$H,5,FALSE()),"(not found)")</f>
        <v>rskcsp_ds_facility</v>
      </c>
      <c r="P597" s="0" t="str">
        <f aca="false">D597</f>
        <v>LLC_BI__Total_Debts__c</v>
      </c>
      <c r="Q597" s="51" t="n">
        <f aca="false">IFERROR(VLOOKUP($N597,'nCino | BigQuery Type Lookup'!$A:$F,2,FALSE()),"(not found)")</f>
        <v>21</v>
      </c>
    </row>
    <row r="598" customFormat="false" ht="14.25" hidden="false" customHeight="false" outlineLevel="0" collapsed="false">
      <c r="A598" s="61" t="s">
        <v>49</v>
      </c>
      <c r="B598" s="61" t="s">
        <v>374</v>
      </c>
      <c r="C598" s="61" t="s">
        <v>1801</v>
      </c>
      <c r="D598" s="61" t="s">
        <v>1802</v>
      </c>
      <c r="E598" s="61" t="s">
        <v>1803</v>
      </c>
      <c r="F598" s="60" t="str">
        <f aca="false">IF(OR(ISERROR(VLOOKUP($C598,'DMW | F&amp;L Fields'!$L:$M, 1, FALSE())),IFERROR(INDEX('DMW | F&amp;L Fields'!$C:$C,MATCH($C598,'DMW | F&amp;L Fields'!$L:$L, 0)), "Y") ="Y"),"No", "Yes")</f>
        <v>No</v>
      </c>
      <c r="G598" s="61" t="str">
        <f aca="false">IFERROR(VLOOKUP($C598,'DMW | F&amp;L Fields'!$L:$M, 2, FALSE()),"(not found)")</f>
        <v>(not found)</v>
      </c>
      <c r="H598" s="60" t="str">
        <f aca="false">IF(J598="Id", "Primary", IF(LEFT(J598, 9) ="reference", "Foreign", "n/a"))</f>
        <v>n/a</v>
      </c>
      <c r="I598" s="74" t="s">
        <v>97</v>
      </c>
      <c r="J598" s="61" t="s">
        <v>128</v>
      </c>
      <c r="K598" s="60" t="n">
        <v>0</v>
      </c>
      <c r="L598" s="60" t="n">
        <v>18</v>
      </c>
      <c r="M598" s="60" t="n">
        <v>2</v>
      </c>
      <c r="N598" s="60" t="str">
        <f aca="false">_xlfn.CONCAT(J598,"|",K598,"|",L598,"|",M598)</f>
        <v>currency|0|18|2</v>
      </c>
      <c r="O598" s="0" t="str">
        <f aca="false">IFERROR(VLOOKUP('nCino | Field Mappings'!$A598,'nCino | Object Info'!$A:$H,5,FALSE()),"(not found)")</f>
        <v>rskcsp_ds_facility</v>
      </c>
      <c r="P598" s="0" t="str">
        <f aca="false">D598</f>
        <v>LLC_BI__Total_Disbursed__c</v>
      </c>
      <c r="Q598" s="51" t="n">
        <f aca="false">IFERROR(VLOOKUP($N598,'nCino | BigQuery Type Lookup'!$A:$F,2,FALSE()),"(not found)")</f>
        <v>21</v>
      </c>
    </row>
    <row r="599" customFormat="false" ht="14.25" hidden="false" customHeight="false" outlineLevel="0" collapsed="false">
      <c r="A599" s="61" t="s">
        <v>49</v>
      </c>
      <c r="B599" s="61" t="s">
        <v>374</v>
      </c>
      <c r="C599" s="61" t="s">
        <v>1804</v>
      </c>
      <c r="D599" s="61" t="s">
        <v>1805</v>
      </c>
      <c r="E599" s="61" t="s">
        <v>1806</v>
      </c>
      <c r="F599" s="60" t="str">
        <f aca="false">IF(OR(ISERROR(VLOOKUP($C599,'DMW | F&amp;L Fields'!$L:$M, 1, FALSE())),IFERROR(INDEX('DMW | F&amp;L Fields'!$C:$C,MATCH($C599,'DMW | F&amp;L Fields'!$L:$L, 0)), "Y") ="Y"),"No", "Yes")</f>
        <v>No</v>
      </c>
      <c r="G599" s="61" t="str">
        <f aca="false">IFERROR(VLOOKUP($C599,'DMW | F&amp;L Fields'!$L:$M, 2, FALSE()),"(not found)")</f>
        <v>(not found)</v>
      </c>
      <c r="H599" s="60" t="str">
        <f aca="false">IF(J599="Id", "Primary", IF(LEFT(J599, 9) ="reference", "Foreign", "n/a"))</f>
        <v>n/a</v>
      </c>
      <c r="I599" s="74" t="s">
        <v>97</v>
      </c>
      <c r="J599" s="61" t="s">
        <v>128</v>
      </c>
      <c r="K599" s="60" t="n">
        <v>0</v>
      </c>
      <c r="L599" s="60" t="n">
        <v>18</v>
      </c>
      <c r="M599" s="60" t="n">
        <v>2</v>
      </c>
      <c r="N599" s="60" t="str">
        <f aca="false">_xlfn.CONCAT(J599,"|",K599,"|",L599,"|",M599)</f>
        <v>currency|0|18|2</v>
      </c>
      <c r="O599" s="0" t="str">
        <f aca="false">IFERROR(VLOOKUP('nCino | Field Mappings'!$A599,'nCino | Object Info'!$A:$H,5,FALSE()),"(not found)")</f>
        <v>rskcsp_ds_facility</v>
      </c>
      <c r="P599" s="0" t="str">
        <f aca="false">D599</f>
        <v>LLC_BI__Total_Facility_Amount__c</v>
      </c>
      <c r="Q599" s="51" t="n">
        <f aca="false">IFERROR(VLOOKUP($N599,'nCino | BigQuery Type Lookup'!$A:$F,2,FALSE()),"(not found)")</f>
        <v>21</v>
      </c>
    </row>
    <row r="600" customFormat="false" ht="14.25" hidden="false" customHeight="false" outlineLevel="0" collapsed="false">
      <c r="A600" s="61" t="s">
        <v>49</v>
      </c>
      <c r="B600" s="61" t="s">
        <v>374</v>
      </c>
      <c r="C600" s="61" t="s">
        <v>1807</v>
      </c>
      <c r="D600" s="61" t="s">
        <v>1808</v>
      </c>
      <c r="E600" s="61" t="s">
        <v>1809</v>
      </c>
      <c r="F600" s="60" t="str">
        <f aca="false">IF(OR(ISERROR(VLOOKUP($C600,'DMW | F&amp;L Fields'!$L:$M, 1, FALSE())),IFERROR(INDEX('DMW | F&amp;L Fields'!$C:$C,MATCH($C600,'DMW | F&amp;L Fields'!$L:$L, 0)), "Y") ="Y"),"No", "Yes")</f>
        <v>No</v>
      </c>
      <c r="G600" s="61" t="str">
        <f aca="false">IFERROR(VLOOKUP($C600,'DMW | F&amp;L Fields'!$L:$M, 2, FALSE()),"(not found)")</f>
        <v>(not found)</v>
      </c>
      <c r="H600" s="60" t="str">
        <f aca="false">IF(J600="Id", "Primary", IF(LEFT(J600, 9) ="reference", "Foreign", "n/a"))</f>
        <v>n/a</v>
      </c>
      <c r="I600" s="74" t="s">
        <v>97</v>
      </c>
      <c r="J600" s="61" t="s">
        <v>128</v>
      </c>
      <c r="K600" s="60" t="n">
        <v>0</v>
      </c>
      <c r="L600" s="60" t="n">
        <v>18</v>
      </c>
      <c r="M600" s="60" t="n">
        <v>2</v>
      </c>
      <c r="N600" s="60" t="str">
        <f aca="false">_xlfn.CONCAT(J600,"|",K600,"|",L600,"|",M600)</f>
        <v>currency|0|18|2</v>
      </c>
      <c r="O600" s="0" t="str">
        <f aca="false">IFERROR(VLOOKUP('nCino | Field Mappings'!$A600,'nCino | Object Info'!$A:$H,5,FALSE()),"(not found)")</f>
        <v>rskcsp_ds_facility</v>
      </c>
      <c r="P600" s="0" t="str">
        <f aca="false">D600</f>
        <v>LLC_BI__Total_Fee_Income__c</v>
      </c>
      <c r="Q600" s="51" t="n">
        <f aca="false">IFERROR(VLOOKUP($N600,'nCino | BigQuery Type Lookup'!$A:$F,2,FALSE()),"(not found)")</f>
        <v>21</v>
      </c>
    </row>
    <row r="601" customFormat="false" ht="14.25" hidden="false" customHeight="false" outlineLevel="0" collapsed="false">
      <c r="A601" s="61" t="s">
        <v>49</v>
      </c>
      <c r="B601" s="61" t="s">
        <v>374</v>
      </c>
      <c r="C601" s="61" t="s">
        <v>1810</v>
      </c>
      <c r="D601" s="61" t="s">
        <v>1811</v>
      </c>
      <c r="E601" s="61" t="s">
        <v>1812</v>
      </c>
      <c r="F601" s="60" t="str">
        <f aca="false">IF(OR(ISERROR(VLOOKUP($C601,'DMW | F&amp;L Fields'!$L:$M, 1, FALSE())),IFERROR(INDEX('DMW | F&amp;L Fields'!$C:$C,MATCH($C601,'DMW | F&amp;L Fields'!$L:$L, 0)), "Y") ="Y"),"No", "Yes")</f>
        <v>No</v>
      </c>
      <c r="G601" s="61" t="str">
        <f aca="false">IFERROR(VLOOKUP($C601,'DMW | F&amp;L Fields'!$L:$M, 2, FALSE()),"(not found)")</f>
        <v>(not found)</v>
      </c>
      <c r="H601" s="60" t="str">
        <f aca="false">IF(J601="Id", "Primary", IF(LEFT(J601, 9) ="reference", "Foreign", "n/a"))</f>
        <v>n/a</v>
      </c>
      <c r="I601" s="74" t="s">
        <v>97</v>
      </c>
      <c r="J601" s="61" t="s">
        <v>128</v>
      </c>
      <c r="K601" s="60" t="n">
        <v>0</v>
      </c>
      <c r="L601" s="60" t="n">
        <v>18</v>
      </c>
      <c r="M601" s="60" t="n">
        <v>0</v>
      </c>
      <c r="N601" s="60" t="str">
        <f aca="false">_xlfn.CONCAT(J601,"|",K601,"|",L601,"|",M601)</f>
        <v>currency|0|18|0</v>
      </c>
      <c r="O601" s="0" t="str">
        <f aca="false">IFERROR(VLOOKUP('nCino | Field Mappings'!$A601,'nCino | Object Info'!$A:$H,5,FALSE()),"(not found)")</f>
        <v>rskcsp_ds_facility</v>
      </c>
      <c r="P601" s="0" t="str">
        <f aca="false">D601</f>
        <v>LLC_BI__Total_Future_Adv__c</v>
      </c>
      <c r="Q601" s="51" t="n">
        <f aca="false">IFERROR(VLOOKUP($N601,'nCino | BigQuery Type Lookup'!$A:$F,2,FALSE()),"(not found)")</f>
        <v>18</v>
      </c>
    </row>
    <row r="602" customFormat="false" ht="14.25" hidden="false" customHeight="false" outlineLevel="0" collapsed="false">
      <c r="A602" s="61" t="s">
        <v>49</v>
      </c>
      <c r="B602" s="61" t="s">
        <v>374</v>
      </c>
      <c r="C602" s="61" t="s">
        <v>1813</v>
      </c>
      <c r="D602" s="61" t="s">
        <v>1814</v>
      </c>
      <c r="E602" s="61" t="s">
        <v>1815</v>
      </c>
      <c r="F602" s="60" t="str">
        <f aca="false">IF(OR(ISERROR(VLOOKUP($C602,'DMW | F&amp;L Fields'!$L:$M, 1, FALSE())),IFERROR(INDEX('DMW | F&amp;L Fields'!$C:$C,MATCH($C602,'DMW | F&amp;L Fields'!$L:$L, 0)), "Y") ="Y"),"No", "Yes")</f>
        <v>No</v>
      </c>
      <c r="G602" s="61" t="str">
        <f aca="false">IFERROR(VLOOKUP($C602,'DMW | F&amp;L Fields'!$L:$M, 2, FALSE()),"(not found)")</f>
        <v>(not found)</v>
      </c>
      <c r="H602" s="60" t="str">
        <f aca="false">IF(J602="Id", "Primary", IF(LEFT(J602, 9) ="reference", "Foreign", "n/a"))</f>
        <v>n/a</v>
      </c>
      <c r="I602" s="74" t="s">
        <v>97</v>
      </c>
      <c r="J602" s="61" t="s">
        <v>128</v>
      </c>
      <c r="K602" s="60" t="n">
        <v>0</v>
      </c>
      <c r="L602" s="60" t="n">
        <v>18</v>
      </c>
      <c r="M602" s="60" t="n">
        <v>2</v>
      </c>
      <c r="N602" s="60" t="str">
        <f aca="false">_xlfn.CONCAT(J602,"|",K602,"|",L602,"|",M602)</f>
        <v>currency|0|18|2</v>
      </c>
      <c r="O602" s="0" t="str">
        <f aca="false">IFERROR(VLOOKUP('nCino | Field Mappings'!$A602,'nCino | Object Info'!$A:$H,5,FALSE()),"(not found)")</f>
        <v>rskcsp_ds_facility</v>
      </c>
      <c r="P602" s="0" t="str">
        <f aca="false">D602</f>
        <v>LLC_BI__Total_Monthly_Debt__c</v>
      </c>
      <c r="Q602" s="51" t="n">
        <f aca="false">IFERROR(VLOOKUP($N602,'nCino | BigQuery Type Lookup'!$A:$F,2,FALSE()),"(not found)")</f>
        <v>21</v>
      </c>
    </row>
    <row r="603" customFormat="false" ht="14.25" hidden="false" customHeight="false" outlineLevel="0" collapsed="false">
      <c r="A603" s="61" t="s">
        <v>49</v>
      </c>
      <c r="B603" s="61" t="s">
        <v>374</v>
      </c>
      <c r="C603" s="61" t="s">
        <v>1816</v>
      </c>
      <c r="D603" s="61" t="s">
        <v>1817</v>
      </c>
      <c r="E603" s="61" t="s">
        <v>1818</v>
      </c>
      <c r="F603" s="60" t="str">
        <f aca="false">IF(OR(ISERROR(VLOOKUP($C603,'DMW | F&amp;L Fields'!$L:$M, 1, FALSE())),IFERROR(INDEX('DMW | F&amp;L Fields'!$C:$C,MATCH($C603,'DMW | F&amp;L Fields'!$L:$L, 0)), "Y") ="Y"),"No", "Yes")</f>
        <v>No</v>
      </c>
      <c r="G603" s="61" t="str">
        <f aca="false">IFERROR(VLOOKUP($C603,'DMW | F&amp;L Fields'!$L:$M, 2, FALSE()),"(not found)")</f>
        <v>(not found)</v>
      </c>
      <c r="H603" s="60" t="str">
        <f aca="false">IF(J603="Id", "Primary", IF(LEFT(J603, 9) ="reference", "Foreign", "n/a"))</f>
        <v>n/a</v>
      </c>
      <c r="I603" s="74" t="s">
        <v>97</v>
      </c>
      <c r="J603" s="61" t="s">
        <v>128</v>
      </c>
      <c r="K603" s="60" t="n">
        <v>0</v>
      </c>
      <c r="L603" s="60" t="n">
        <v>18</v>
      </c>
      <c r="M603" s="60" t="n">
        <v>2</v>
      </c>
      <c r="N603" s="60" t="str">
        <f aca="false">_xlfn.CONCAT(J603,"|",K603,"|",L603,"|",M603)</f>
        <v>currency|0|18|2</v>
      </c>
      <c r="O603" s="0" t="str">
        <f aca="false">IFERROR(VLOOKUP('nCino | Field Mappings'!$A603,'nCino | Object Info'!$A:$H,5,FALSE()),"(not found)")</f>
        <v>rskcsp_ds_facility</v>
      </c>
      <c r="P603" s="0" t="str">
        <f aca="false">D603</f>
        <v>LLC_BI__Total_Monthly_Expenses__c</v>
      </c>
      <c r="Q603" s="51" t="n">
        <f aca="false">IFERROR(VLOOKUP($N603,'nCino | BigQuery Type Lookup'!$A:$F,2,FALSE()),"(not found)")</f>
        <v>21</v>
      </c>
    </row>
    <row r="604" customFormat="false" ht="14.25" hidden="false" customHeight="false" outlineLevel="0" collapsed="false">
      <c r="A604" s="61" t="s">
        <v>49</v>
      </c>
      <c r="B604" s="61" t="s">
        <v>374</v>
      </c>
      <c r="C604" s="61" t="s">
        <v>1819</v>
      </c>
      <c r="D604" s="61" t="s">
        <v>1820</v>
      </c>
      <c r="E604" s="61" t="s">
        <v>1821</v>
      </c>
      <c r="F604" s="60" t="str">
        <f aca="false">IF(OR(ISERROR(VLOOKUP($C604,'DMW | F&amp;L Fields'!$L:$M, 1, FALSE())),IFERROR(INDEX('DMW | F&amp;L Fields'!$C:$C,MATCH($C604,'DMW | F&amp;L Fields'!$L:$L, 0)), "Y") ="Y"),"No", "Yes")</f>
        <v>No</v>
      </c>
      <c r="G604" s="61" t="str">
        <f aca="false">IFERROR(VLOOKUP($C604,'DMW | F&amp;L Fields'!$L:$M, 2, FALSE()),"(not found)")</f>
        <v>(not found)</v>
      </c>
      <c r="H604" s="60" t="str">
        <f aca="false">IF(J604="Id", "Primary", IF(LEFT(J604, 9) ="reference", "Foreign", "n/a"))</f>
        <v>n/a</v>
      </c>
      <c r="I604" s="74" t="s">
        <v>97</v>
      </c>
      <c r="J604" s="61" t="s">
        <v>128</v>
      </c>
      <c r="K604" s="60" t="n">
        <v>0</v>
      </c>
      <c r="L604" s="60" t="n">
        <v>18</v>
      </c>
      <c r="M604" s="60" t="n">
        <v>2</v>
      </c>
      <c r="N604" s="60" t="str">
        <f aca="false">_xlfn.CONCAT(J604,"|",K604,"|",L604,"|",M604)</f>
        <v>currency|0|18|2</v>
      </c>
      <c r="O604" s="0" t="str">
        <f aca="false">IFERROR(VLOOKUP('nCino | Field Mappings'!$A604,'nCino | Object Info'!$A:$H,5,FALSE()),"(not found)")</f>
        <v>rskcsp_ds_facility</v>
      </c>
      <c r="P604" s="0" t="str">
        <f aca="false">D604</f>
        <v>LLC_BI__Total_Monthly_Income__c</v>
      </c>
      <c r="Q604" s="51" t="n">
        <f aca="false">IFERROR(VLOOKUP($N604,'nCino | BigQuery Type Lookup'!$A:$F,2,FALSE()),"(not found)")</f>
        <v>21</v>
      </c>
    </row>
    <row r="605" customFormat="false" ht="14.25" hidden="false" customHeight="false" outlineLevel="0" collapsed="false">
      <c r="A605" s="61" t="s">
        <v>49</v>
      </c>
      <c r="B605" s="61" t="s">
        <v>374</v>
      </c>
      <c r="C605" s="61" t="s">
        <v>1822</v>
      </c>
      <c r="D605" s="61" t="s">
        <v>1823</v>
      </c>
      <c r="E605" s="61" t="s">
        <v>1824</v>
      </c>
      <c r="F605" s="60" t="str">
        <f aca="false">IF(OR(ISERROR(VLOOKUP($C605,'DMW | F&amp;L Fields'!$L:$M, 1, FALSE())),IFERROR(INDEX('DMW | F&amp;L Fields'!$C:$C,MATCH($C605,'DMW | F&amp;L Fields'!$L:$L, 0)), "Y") ="Y"),"No", "Yes")</f>
        <v>No</v>
      </c>
      <c r="G605" s="61" t="str">
        <f aca="false">IFERROR(VLOOKUP($C605,'DMW | F&amp;L Fields'!$L:$M, 2, FALSE()),"(not found)")</f>
        <v>(not found)</v>
      </c>
      <c r="H605" s="60" t="str">
        <f aca="false">IF(J605="Id", "Primary", IF(LEFT(J605, 9) ="reference", "Foreign", "n/a"))</f>
        <v>n/a</v>
      </c>
      <c r="I605" s="74" t="s">
        <v>97</v>
      </c>
      <c r="J605" s="61" t="s">
        <v>98</v>
      </c>
      <c r="K605" s="60" t="n">
        <v>0</v>
      </c>
      <c r="L605" s="60" t="n">
        <v>18</v>
      </c>
      <c r="M605" s="60" t="n">
        <v>0</v>
      </c>
      <c r="N605" s="60" t="str">
        <f aca="false">_xlfn.CONCAT(J605,"|",K605,"|",L605,"|",M605)</f>
        <v>double|0|18|0</v>
      </c>
      <c r="O605" s="0" t="str">
        <f aca="false">IFERROR(VLOOKUP('nCino | Field Mappings'!$A605,'nCino | Object Info'!$A:$H,5,FALSE()),"(not found)")</f>
        <v>rskcsp_ds_facility</v>
      </c>
      <c r="P605" s="0" t="str">
        <f aca="false">D605</f>
        <v>LLC_BI__Total_Monthly_Payments__c</v>
      </c>
      <c r="Q605" s="51" t="n">
        <f aca="false">IFERROR(VLOOKUP($N605,'nCino | BigQuery Type Lookup'!$A:$F,2,FALSE()),"(not found)")</f>
        <v>18</v>
      </c>
    </row>
    <row r="606" customFormat="false" ht="14.25" hidden="false" customHeight="false" outlineLevel="0" collapsed="false">
      <c r="A606" s="61" t="s">
        <v>49</v>
      </c>
      <c r="B606" s="61" t="s">
        <v>374</v>
      </c>
      <c r="C606" s="61" t="s">
        <v>1825</v>
      </c>
      <c r="D606" s="61" t="s">
        <v>1826</v>
      </c>
      <c r="E606" s="61" t="s">
        <v>1827</v>
      </c>
      <c r="F606" s="60" t="str">
        <f aca="false">IF(OR(ISERROR(VLOOKUP($C606,'DMW | F&amp;L Fields'!$L:$M, 1, FALSE())),IFERROR(INDEX('DMW | F&amp;L Fields'!$C:$C,MATCH($C606,'DMW | F&amp;L Fields'!$L:$L, 0)), "Y") ="Y"),"No", "Yes")</f>
        <v>No</v>
      </c>
      <c r="G606" s="61" t="str">
        <f aca="false">IFERROR(VLOOKUP($C606,'DMW | F&amp;L Fields'!$L:$M, 2, FALSE()),"(not found)")</f>
        <v>(not found)</v>
      </c>
      <c r="H606" s="60" t="str">
        <f aca="false">IF(J606="Id", "Primary", IF(LEFT(J606, 9) ="reference", "Foreign", "n/a"))</f>
        <v>n/a</v>
      </c>
      <c r="I606" s="74" t="s">
        <v>97</v>
      </c>
      <c r="J606" s="61" t="s">
        <v>128</v>
      </c>
      <c r="K606" s="60" t="n">
        <v>0</v>
      </c>
      <c r="L606" s="60" t="n">
        <v>18</v>
      </c>
      <c r="M606" s="60" t="n">
        <v>2</v>
      </c>
      <c r="N606" s="60" t="str">
        <f aca="false">_xlfn.CONCAT(J606,"|",K606,"|",L606,"|",M606)</f>
        <v>currency|0|18|2</v>
      </c>
      <c r="O606" s="0" t="str">
        <f aca="false">IFERROR(VLOOKUP('nCino | Field Mappings'!$A606,'nCino | Object Info'!$A:$H,5,FALSE()),"(not found)")</f>
        <v>rskcsp_ds_facility</v>
      </c>
      <c r="P606" s="0" t="str">
        <f aca="false">D606</f>
        <v>LLC_BI__Total_Prior_Lien_Amount__c</v>
      </c>
      <c r="Q606" s="51" t="n">
        <f aca="false">IFERROR(VLOOKUP($N606,'nCino | BigQuery Type Lookup'!$A:$F,2,FALSE()),"(not found)")</f>
        <v>21</v>
      </c>
    </row>
    <row r="607" customFormat="false" ht="14.25" hidden="false" customHeight="false" outlineLevel="0" collapsed="false">
      <c r="A607" s="61" t="s">
        <v>49</v>
      </c>
      <c r="B607" s="61" t="s">
        <v>374</v>
      </c>
      <c r="C607" s="61" t="s">
        <v>1828</v>
      </c>
      <c r="D607" s="61" t="s">
        <v>1829</v>
      </c>
      <c r="E607" s="61" t="s">
        <v>1830</v>
      </c>
      <c r="F607" s="60" t="str">
        <f aca="false">IF(OR(ISERROR(VLOOKUP($C607,'DMW | F&amp;L Fields'!$L:$M, 1, FALSE())),IFERROR(INDEX('DMW | F&amp;L Fields'!$C:$C,MATCH($C607,'DMW | F&amp;L Fields'!$L:$L, 0)), "Y") ="Y"),"No", "Yes")</f>
        <v>No</v>
      </c>
      <c r="G607" s="61" t="str">
        <f aca="false">IFERROR(VLOOKUP($C607,'DMW | F&amp;L Fields'!$L:$M, 2, FALSE()),"(not found)")</f>
        <v>(not found)</v>
      </c>
      <c r="H607" s="60" t="str">
        <f aca="false">IF(J607="Id", "Primary", IF(LEFT(J607, 9) ="reference", "Foreign", "n/a"))</f>
        <v>n/a</v>
      </c>
      <c r="I607" s="74" t="s">
        <v>97</v>
      </c>
      <c r="J607" s="61" t="s">
        <v>128</v>
      </c>
      <c r="K607" s="60" t="n">
        <v>0</v>
      </c>
      <c r="L607" s="60" t="n">
        <v>18</v>
      </c>
      <c r="M607" s="60" t="n">
        <v>2</v>
      </c>
      <c r="N607" s="60" t="str">
        <f aca="false">_xlfn.CONCAT(J607,"|",K607,"|",L607,"|",M607)</f>
        <v>currency|0|18|2</v>
      </c>
      <c r="O607" s="0" t="str">
        <f aca="false">IFERROR(VLOOKUP('nCino | Field Mappings'!$A607,'nCino | Object Info'!$A:$H,5,FALSE()),"(not found)")</f>
        <v>rskcsp_ds_facility</v>
      </c>
      <c r="P607" s="0" t="str">
        <f aca="false">D607</f>
        <v>LLC_BI__Total_Prior_Lien_Amount_Collateral1__c</v>
      </c>
      <c r="Q607" s="51" t="n">
        <f aca="false">IFERROR(VLOOKUP($N607,'nCino | BigQuery Type Lookup'!$A:$F,2,FALSE()),"(not found)")</f>
        <v>21</v>
      </c>
    </row>
    <row r="608" customFormat="false" ht="14.25" hidden="false" customHeight="false" outlineLevel="0" collapsed="false">
      <c r="A608" s="61" t="s">
        <v>49</v>
      </c>
      <c r="B608" s="61" t="s">
        <v>374</v>
      </c>
      <c r="C608" s="61" t="s">
        <v>1831</v>
      </c>
      <c r="D608" s="61" t="s">
        <v>1832</v>
      </c>
      <c r="E608" s="61" t="s">
        <v>1833</v>
      </c>
      <c r="F608" s="60" t="str">
        <f aca="false">IF(OR(ISERROR(VLOOKUP($C608,'DMW | F&amp;L Fields'!$L:$M, 1, FALSE())),IFERROR(INDEX('DMW | F&amp;L Fields'!$C:$C,MATCH($C608,'DMW | F&amp;L Fields'!$L:$L, 0)), "Y") ="Y"),"No", "Yes")</f>
        <v>No</v>
      </c>
      <c r="G608" s="61" t="str">
        <f aca="false">IFERROR(VLOOKUP($C608,'DMW | F&amp;L Fields'!$L:$M, 2, FALSE()),"(not found)")</f>
        <v>(not found)</v>
      </c>
      <c r="H608" s="60" t="str">
        <f aca="false">IF(J608="Id", "Primary", IF(LEFT(J608, 9) ="reference", "Foreign", "n/a"))</f>
        <v>n/a</v>
      </c>
      <c r="I608" s="74" t="s">
        <v>97</v>
      </c>
      <c r="J608" s="61" t="s">
        <v>128</v>
      </c>
      <c r="K608" s="60" t="n">
        <v>0</v>
      </c>
      <c r="L608" s="60" t="n">
        <v>14</v>
      </c>
      <c r="M608" s="60" t="n">
        <v>2</v>
      </c>
      <c r="N608" s="60" t="str">
        <f aca="false">_xlfn.CONCAT(J608,"|",K608,"|",L608,"|",M608)</f>
        <v>currency|0|14|2</v>
      </c>
      <c r="O608" s="0" t="str">
        <f aca="false">IFERROR(VLOOKUP('nCino | Field Mappings'!$A608,'nCino | Object Info'!$A:$H,5,FALSE()),"(not found)")</f>
        <v>rskcsp_ds_facility</v>
      </c>
      <c r="P608" s="0" t="str">
        <f aca="false">D608</f>
        <v>LLC_BI__Total_Real_Estate_Collateral__c</v>
      </c>
      <c r="Q608" s="51" t="n">
        <f aca="false">IFERROR(VLOOKUP($N608,'nCino | BigQuery Type Lookup'!$A:$F,2,FALSE()),"(not found)")</f>
        <v>17</v>
      </c>
    </row>
    <row r="609" customFormat="false" ht="14.25" hidden="false" customHeight="false" outlineLevel="0" collapsed="false">
      <c r="A609" s="61" t="s">
        <v>49</v>
      </c>
      <c r="B609" s="61" t="s">
        <v>374</v>
      </c>
      <c r="C609" s="61" t="s">
        <v>1834</v>
      </c>
      <c r="D609" s="61" t="s">
        <v>1835</v>
      </c>
      <c r="E609" s="61" t="s">
        <v>1836</v>
      </c>
      <c r="F609" s="60" t="str">
        <f aca="false">IF(OR(ISERROR(VLOOKUP($C609,'DMW | F&amp;L Fields'!$L:$M, 1, FALSE())),IFERROR(INDEX('DMW | F&amp;L Fields'!$C:$C,MATCH($C609,'DMW | F&amp;L Fields'!$L:$L, 0)), "Y") ="Y"),"No", "Yes")</f>
        <v>No</v>
      </c>
      <c r="G609" s="61" t="str">
        <f aca="false">IFERROR(VLOOKUP($C609,'DMW | F&amp;L Fields'!$L:$M, 2, FALSE()),"(not found)")</f>
        <v>(not found)</v>
      </c>
      <c r="H609" s="60" t="str">
        <f aca="false">IF(J609="Id", "Primary", IF(LEFT(J609, 9) ="reference", "Foreign", "n/a"))</f>
        <v>n/a</v>
      </c>
      <c r="I609" s="74" t="s">
        <v>97</v>
      </c>
      <c r="J609" s="61" t="s">
        <v>128</v>
      </c>
      <c r="K609" s="60" t="n">
        <v>0</v>
      </c>
      <c r="L609" s="60" t="n">
        <v>18</v>
      </c>
      <c r="M609" s="60" t="n">
        <v>2</v>
      </c>
      <c r="N609" s="60" t="str">
        <f aca="false">_xlfn.CONCAT(J609,"|",K609,"|",L609,"|",M609)</f>
        <v>currency|0|18|2</v>
      </c>
      <c r="O609" s="0" t="str">
        <f aca="false">IFERROR(VLOOKUP('nCino | Field Mappings'!$A609,'nCino | Object Info'!$A:$H,5,FALSE()),"(not found)")</f>
        <v>rskcsp_ds_facility</v>
      </c>
      <c r="P609" s="0" t="str">
        <f aca="false">D609</f>
        <v>LLC_BI__Total_Recovery__c</v>
      </c>
      <c r="Q609" s="51" t="n">
        <f aca="false">IFERROR(VLOOKUP($N609,'nCino | BigQuery Type Lookup'!$A:$F,2,FALSE()),"(not found)")</f>
        <v>21</v>
      </c>
    </row>
    <row r="610" customFormat="false" ht="14.25" hidden="false" customHeight="false" outlineLevel="0" collapsed="false">
      <c r="A610" s="61" t="s">
        <v>49</v>
      </c>
      <c r="B610" s="61" t="s">
        <v>374</v>
      </c>
      <c r="C610" s="61" t="s">
        <v>1837</v>
      </c>
      <c r="D610" s="61" t="s">
        <v>1838</v>
      </c>
      <c r="E610" s="61" t="s">
        <v>1839</v>
      </c>
      <c r="F610" s="60" t="str">
        <f aca="false">IF(OR(ISERROR(VLOOKUP($C610,'DMW | F&amp;L Fields'!$L:$M, 1, FALSE())),IFERROR(INDEX('DMW | F&amp;L Fields'!$C:$C,MATCH($C610,'DMW | F&amp;L Fields'!$L:$L, 0)), "Y") ="Y"),"No", "Yes")</f>
        <v>No</v>
      </c>
      <c r="G610" s="61" t="str">
        <f aca="false">IFERROR(VLOOKUP($C610,'DMW | F&amp;L Fields'!$L:$M, 2, FALSE()),"(not found)")</f>
        <v>(not found)</v>
      </c>
      <c r="H610" s="60" t="str">
        <f aca="false">IF(J610="Id", "Primary", IF(LEFT(J610, 9) ="reference", "Foreign", "n/a"))</f>
        <v>n/a</v>
      </c>
      <c r="I610" s="74" t="s">
        <v>97</v>
      </c>
      <c r="J610" s="61" t="s">
        <v>128</v>
      </c>
      <c r="K610" s="60" t="n">
        <v>0</v>
      </c>
      <c r="L610" s="60" t="n">
        <v>18</v>
      </c>
      <c r="M610" s="60" t="n">
        <v>2</v>
      </c>
      <c r="N610" s="60" t="str">
        <f aca="false">_xlfn.CONCAT(J610,"|",K610,"|",L610,"|",M610)</f>
        <v>currency|0|18|2</v>
      </c>
      <c r="O610" s="0" t="str">
        <f aca="false">IFERROR(VLOOKUP('nCino | Field Mappings'!$A610,'nCino | Object Info'!$A:$H,5,FALSE()),"(not found)")</f>
        <v>rskcsp_ds_facility</v>
      </c>
      <c r="P610" s="0" t="str">
        <f aca="false">D610</f>
        <v>LLC_BI__Total_Superior_Lien_Amount__c</v>
      </c>
      <c r="Q610" s="51" t="n">
        <f aca="false">IFERROR(VLOOKUP($N610,'nCino | BigQuery Type Lookup'!$A:$F,2,FALSE()),"(not found)")</f>
        <v>21</v>
      </c>
    </row>
    <row r="611" customFormat="false" ht="14.25" hidden="false" customHeight="false" outlineLevel="0" collapsed="false">
      <c r="A611" s="61" t="s">
        <v>49</v>
      </c>
      <c r="B611" s="61" t="s">
        <v>374</v>
      </c>
      <c r="C611" s="61" t="s">
        <v>1840</v>
      </c>
      <c r="D611" s="61" t="s">
        <v>1841</v>
      </c>
      <c r="E611" s="61" t="s">
        <v>1842</v>
      </c>
      <c r="F611" s="60" t="str">
        <f aca="false">IF(OR(ISERROR(VLOOKUP($C611,'DMW | F&amp;L Fields'!$L:$M, 1, FALSE())),IFERROR(INDEX('DMW | F&amp;L Fields'!$C:$C,MATCH($C611,'DMW | F&amp;L Fields'!$L:$L, 0)), "Y") ="Y"),"No", "Yes")</f>
        <v>No</v>
      </c>
      <c r="G611" s="61" t="str">
        <f aca="false">IFERROR(VLOOKUP($C611,'DMW | F&amp;L Fields'!$L:$M, 2, FALSE()),"(not found)")</f>
        <v>(not found)</v>
      </c>
      <c r="H611" s="60" t="str">
        <f aca="false">IF(J611="Id", "Primary", IF(LEFT(J611, 9) ="reference", "Foreign", "n/a"))</f>
        <v>n/a</v>
      </c>
      <c r="I611" s="74" t="s">
        <v>97</v>
      </c>
      <c r="J611" s="61" t="s">
        <v>128</v>
      </c>
      <c r="K611" s="60" t="n">
        <v>0</v>
      </c>
      <c r="L611" s="60" t="n">
        <v>18</v>
      </c>
      <c r="M611" s="60" t="n">
        <v>2</v>
      </c>
      <c r="N611" s="60" t="str">
        <f aca="false">_xlfn.CONCAT(J611,"|",K611,"|",L611,"|",M611)</f>
        <v>currency|0|18|2</v>
      </c>
      <c r="O611" s="0" t="str">
        <f aca="false">IFERROR(VLOOKUP('nCino | Field Mappings'!$A611,'nCino | Object Info'!$A:$H,5,FALSE()),"(not found)")</f>
        <v>rskcsp_ds_facility</v>
      </c>
      <c r="P611" s="0" t="str">
        <f aca="false">D611</f>
        <v>LLC_BI__Total_Undisbursed__c</v>
      </c>
      <c r="Q611" s="51" t="n">
        <f aca="false">IFERROR(VLOOKUP($N611,'nCino | BigQuery Type Lookup'!$A:$F,2,FALSE()),"(not found)")</f>
        <v>21</v>
      </c>
    </row>
    <row r="612" customFormat="false" ht="14.25" hidden="false" customHeight="false" outlineLevel="0" collapsed="false">
      <c r="A612" s="61" t="s">
        <v>49</v>
      </c>
      <c r="B612" s="61" t="s">
        <v>374</v>
      </c>
      <c r="C612" s="61" t="s">
        <v>1843</v>
      </c>
      <c r="D612" s="61" t="s">
        <v>1844</v>
      </c>
      <c r="E612" s="61" t="s">
        <v>1845</v>
      </c>
      <c r="F612" s="60" t="str">
        <f aca="false">IF(OR(ISERROR(VLOOKUP($C612,'DMW | F&amp;L Fields'!$L:$M, 1, FALSE())),IFERROR(INDEX('DMW | F&amp;L Fields'!$C:$C,MATCH($C612,'DMW | F&amp;L Fields'!$L:$L, 0)), "Y") ="Y"),"No", "Yes")</f>
        <v>No</v>
      </c>
      <c r="G612" s="61" t="str">
        <f aca="false">IFERROR(VLOOKUP($C612,'DMW | F&amp;L Fields'!$L:$M, 2, FALSE()),"(not found)")</f>
        <v>(not found)</v>
      </c>
      <c r="H612" s="60" t="str">
        <f aca="false">IF(J612="Id", "Primary", IF(LEFT(J612, 9) ="reference", "Foreign", "n/a"))</f>
        <v>n/a</v>
      </c>
      <c r="I612" s="74" t="s">
        <v>97</v>
      </c>
      <c r="J612" s="61" t="s">
        <v>102</v>
      </c>
      <c r="K612" s="60" t="n">
        <v>0</v>
      </c>
      <c r="L612" s="60" t="n">
        <v>0</v>
      </c>
      <c r="M612" s="60" t="n">
        <v>0</v>
      </c>
      <c r="N612" s="60" t="str">
        <f aca="false">_xlfn.CONCAT(J612,"|",K612,"|",L612,"|",M612)</f>
        <v>date|0|0|0</v>
      </c>
      <c r="O612" s="0" t="str">
        <f aca="false">IFERROR(VLOOKUP('nCino | Field Mappings'!$A612,'nCino | Object Info'!$A:$H,5,FALSE()),"(not found)")</f>
        <v>rskcsp_ds_facility</v>
      </c>
      <c r="P612" s="0" t="str">
        <f aca="false">D612</f>
        <v>LLC_BI__UCC_County__c</v>
      </c>
      <c r="Q612" s="51" t="n">
        <f aca="false">IFERROR(VLOOKUP($N612,'nCino | BigQuery Type Lookup'!$A:$F,2,FALSE()),"(not found)")</f>
        <v>8</v>
      </c>
    </row>
    <row r="613" customFormat="false" ht="14.25" hidden="false" customHeight="false" outlineLevel="0" collapsed="false">
      <c r="A613" s="61" t="s">
        <v>49</v>
      </c>
      <c r="B613" s="61" t="s">
        <v>374</v>
      </c>
      <c r="C613" s="61" t="s">
        <v>1846</v>
      </c>
      <c r="D613" s="61" t="s">
        <v>1847</v>
      </c>
      <c r="E613" s="61" t="s">
        <v>1848</v>
      </c>
      <c r="F613" s="60" t="str">
        <f aca="false">IF(OR(ISERROR(VLOOKUP($C613,'DMW | F&amp;L Fields'!$L:$M, 1, FALSE())),IFERROR(INDEX('DMW | F&amp;L Fields'!$C:$C,MATCH($C613,'DMW | F&amp;L Fields'!$L:$L, 0)), "Y") ="Y"),"No", "Yes")</f>
        <v>No</v>
      </c>
      <c r="G613" s="61" t="str">
        <f aca="false">IFERROR(VLOOKUP($C613,'DMW | F&amp;L Fields'!$L:$M, 2, FALSE()),"(not found)")</f>
        <v>(not found)</v>
      </c>
      <c r="H613" s="60" t="str">
        <f aca="false">IF(J613="Id", "Primary", IF(LEFT(J613, 9) ="reference", "Foreign", "n/a"))</f>
        <v>n/a</v>
      </c>
      <c r="I613" s="74" t="s">
        <v>97</v>
      </c>
      <c r="J613" s="61" t="s">
        <v>102</v>
      </c>
      <c r="K613" s="60" t="n">
        <v>0</v>
      </c>
      <c r="L613" s="60" t="n">
        <v>0</v>
      </c>
      <c r="M613" s="60" t="n">
        <v>0</v>
      </c>
      <c r="N613" s="60" t="str">
        <f aca="false">_xlfn.CONCAT(J613,"|",K613,"|",L613,"|",M613)</f>
        <v>date|0|0|0</v>
      </c>
      <c r="O613" s="0" t="str">
        <f aca="false">IFERROR(VLOOKUP('nCino | Field Mappings'!$A613,'nCino | Object Info'!$A:$H,5,FALSE()),"(not found)")</f>
        <v>rskcsp_ds_facility</v>
      </c>
      <c r="P613" s="0" t="str">
        <f aca="false">D613</f>
        <v>LLC_BI__UCC_State__c</v>
      </c>
      <c r="Q613" s="51" t="n">
        <f aca="false">IFERROR(VLOOKUP($N613,'nCino | BigQuery Type Lookup'!$A:$F,2,FALSE()),"(not found)")</f>
        <v>8</v>
      </c>
    </row>
    <row r="614" customFormat="false" ht="14.25" hidden="false" customHeight="false" outlineLevel="0" collapsed="false">
      <c r="A614" s="61" t="s">
        <v>49</v>
      </c>
      <c r="B614" s="61" t="s">
        <v>374</v>
      </c>
      <c r="C614" s="61" t="s">
        <v>1849</v>
      </c>
      <c r="D614" s="61" t="s">
        <v>1850</v>
      </c>
      <c r="E614" s="61" t="s">
        <v>1851</v>
      </c>
      <c r="F614" s="60" t="str">
        <f aca="false">IF(OR(ISERROR(VLOOKUP($C614,'DMW | F&amp;L Fields'!$L:$M, 1, FALSE())),IFERROR(INDEX('DMW | F&amp;L Fields'!$C:$C,MATCH($C614,'DMW | F&amp;L Fields'!$L:$L, 0)), "Y") ="Y"),"No", "Yes")</f>
        <v>No</v>
      </c>
      <c r="G614" s="61" t="str">
        <f aca="false">IFERROR(VLOOKUP($C614,'DMW | F&amp;L Fields'!$L:$M, 2, FALSE()),"(not found)")</f>
        <v>(not found)</v>
      </c>
      <c r="H614" s="60" t="str">
        <f aca="false">IF(J614="Id", "Primary", IF(LEFT(J614, 9) ="reference", "Foreign", "n/a"))</f>
        <v>Foreign</v>
      </c>
      <c r="I614" s="74" t="s">
        <v>97</v>
      </c>
      <c r="J614" s="61" t="s">
        <v>1852</v>
      </c>
      <c r="K614" s="60" t="n">
        <v>18</v>
      </c>
      <c r="L614" s="60" t="n">
        <v>0</v>
      </c>
      <c r="M614" s="60" t="n">
        <v>0</v>
      </c>
      <c r="N614" s="60" t="str">
        <f aca="false">_xlfn.CONCAT(J614,"|",K614,"|",L614,"|",M614)</f>
        <v>reference(LLC_BI__Underwriting_Summary__c)|18|0|0</v>
      </c>
      <c r="O614" s="0" t="str">
        <f aca="false">IFERROR(VLOOKUP('nCino | Field Mappings'!$A614,'nCino | Object Info'!$A:$H,5,FALSE()),"(not found)")</f>
        <v>rskcsp_ds_facility</v>
      </c>
      <c r="P614" s="0" t="str">
        <f aca="false">D614</f>
        <v>LLC_BI__Underwriting_Summary__c</v>
      </c>
      <c r="Q614" s="51" t="n">
        <f aca="false">IFERROR(VLOOKUP($N614,'nCino | BigQuery Type Lookup'!$A:$F,2,FALSE()),"(not found)")</f>
        <v>18</v>
      </c>
    </row>
    <row r="615" customFormat="false" ht="14.25" hidden="false" customHeight="false" outlineLevel="0" collapsed="false">
      <c r="A615" s="61" t="s">
        <v>49</v>
      </c>
      <c r="B615" s="61" t="s">
        <v>374</v>
      </c>
      <c r="C615" s="61" t="s">
        <v>1853</v>
      </c>
      <c r="D615" s="61" t="s">
        <v>1854</v>
      </c>
      <c r="E615" s="61" t="s">
        <v>1855</v>
      </c>
      <c r="F615" s="60" t="str">
        <f aca="false">IF(OR(ISERROR(VLOOKUP($C615,'DMW | F&amp;L Fields'!$L:$M, 1, FALSE())),IFERROR(INDEX('DMW | F&amp;L Fields'!$C:$C,MATCH($C615,'DMW | F&amp;L Fields'!$L:$L, 0)), "Y") ="Y"),"No", "Yes")</f>
        <v>No</v>
      </c>
      <c r="G615" s="61" t="str">
        <f aca="false">IFERROR(VLOOKUP($C615,'DMW | F&amp;L Fields'!$L:$M, 2, FALSE()),"(not found)")</f>
        <v>(not found)</v>
      </c>
      <c r="H615" s="60" t="str">
        <f aca="false">IF(J615="Id", "Primary", IF(LEFT(J615, 9) ="reference", "Foreign", "n/a"))</f>
        <v>n/a</v>
      </c>
      <c r="I615" s="74" t="s">
        <v>97</v>
      </c>
      <c r="J615" s="61" t="s">
        <v>128</v>
      </c>
      <c r="K615" s="60" t="n">
        <v>0</v>
      </c>
      <c r="L615" s="60" t="n">
        <v>18</v>
      </c>
      <c r="M615" s="60" t="n">
        <v>2</v>
      </c>
      <c r="N615" s="60" t="str">
        <f aca="false">_xlfn.CONCAT(J615,"|",K615,"|",L615,"|",M615)</f>
        <v>currency|0|18|2</v>
      </c>
      <c r="O615" s="0" t="str">
        <f aca="false">IFERROR(VLOOKUP('nCino | Field Mappings'!$A615,'nCino | Object Info'!$A:$H,5,FALSE()),"(not found)")</f>
        <v>rskcsp_ds_facility</v>
      </c>
      <c r="P615" s="0" t="str">
        <f aca="false">D615</f>
        <v>LLC_BI__Undisbursed_GTD__c</v>
      </c>
      <c r="Q615" s="51" t="n">
        <f aca="false">IFERROR(VLOOKUP($N615,'nCino | BigQuery Type Lookup'!$A:$F,2,FALSE()),"(not found)")</f>
        <v>21</v>
      </c>
    </row>
    <row r="616" customFormat="false" ht="14.25" hidden="false" customHeight="false" outlineLevel="0" collapsed="false">
      <c r="A616" s="61" t="s">
        <v>49</v>
      </c>
      <c r="B616" s="61" t="s">
        <v>374</v>
      </c>
      <c r="C616" s="61" t="s">
        <v>1856</v>
      </c>
      <c r="D616" s="61" t="s">
        <v>1857</v>
      </c>
      <c r="E616" s="61" t="s">
        <v>1858</v>
      </c>
      <c r="F616" s="60" t="str">
        <f aca="false">IF(OR(ISERROR(VLOOKUP($C616,'DMW | F&amp;L Fields'!$L:$M, 1, FALSE())),IFERROR(INDEX('DMW | F&amp;L Fields'!$C:$C,MATCH($C616,'DMW | F&amp;L Fields'!$L:$L, 0)), "Y") ="Y"),"No", "Yes")</f>
        <v>No</v>
      </c>
      <c r="G616" s="61" t="str">
        <f aca="false">IFERROR(VLOOKUP($C616,'DMW | F&amp;L Fields'!$L:$M, 2, FALSE()),"(not found)")</f>
        <v>(not found)</v>
      </c>
      <c r="H616" s="60" t="str">
        <f aca="false">IF(J616="Id", "Primary", IF(LEFT(J616, 9) ="reference", "Foreign", "n/a"))</f>
        <v>n/a</v>
      </c>
      <c r="I616" s="74" t="s">
        <v>97</v>
      </c>
      <c r="J616" s="61" t="s">
        <v>128</v>
      </c>
      <c r="K616" s="60" t="n">
        <v>0</v>
      </c>
      <c r="L616" s="60" t="n">
        <v>18</v>
      </c>
      <c r="M616" s="60" t="n">
        <v>2</v>
      </c>
      <c r="N616" s="60" t="str">
        <f aca="false">_xlfn.CONCAT(J616,"|",K616,"|",L616,"|",M616)</f>
        <v>currency|0|18|2</v>
      </c>
      <c r="O616" s="0" t="str">
        <f aca="false">IFERROR(VLOOKUP('nCino | Field Mappings'!$A616,'nCino | Object Info'!$A:$H,5,FALSE()),"(not found)")</f>
        <v>rskcsp_ds_facility</v>
      </c>
      <c r="P616" s="0" t="str">
        <f aca="false">D616</f>
        <v>LLC_BI__Undisbursed_UNGTD__c</v>
      </c>
      <c r="Q616" s="51" t="n">
        <f aca="false">IFERROR(VLOOKUP($N616,'nCino | BigQuery Type Lookup'!$A:$F,2,FALSE()),"(not found)")</f>
        <v>21</v>
      </c>
    </row>
    <row r="617" customFormat="false" ht="14.25" hidden="false" customHeight="false" outlineLevel="0" collapsed="false">
      <c r="A617" s="61" t="s">
        <v>49</v>
      </c>
      <c r="B617" s="61" t="s">
        <v>374</v>
      </c>
      <c r="C617" s="61" t="s">
        <v>1859</v>
      </c>
      <c r="D617" s="61" t="s">
        <v>1860</v>
      </c>
      <c r="E617" s="61" t="s">
        <v>1861</v>
      </c>
      <c r="F617" s="60" t="str">
        <f aca="false">IF(OR(ISERROR(VLOOKUP($C617,'DMW | F&amp;L Fields'!$L:$M, 1, FALSE())),IFERROR(INDEX('DMW | F&amp;L Fields'!$C:$C,MATCH($C617,'DMW | F&amp;L Fields'!$L:$L, 0)), "Y") ="Y"),"No", "Yes")</f>
        <v>No</v>
      </c>
      <c r="G617" s="61" t="str">
        <f aca="false">IFERROR(VLOOKUP($C617,'DMW | F&amp;L Fields'!$L:$M, 2, FALSE()),"(not found)")</f>
        <v>(not found)</v>
      </c>
      <c r="H617" s="60" t="str">
        <f aca="false">IF(J617="Id", "Primary", IF(LEFT(J617, 9) ="reference", "Foreign", "n/a"))</f>
        <v>n/a</v>
      </c>
      <c r="I617" s="74" t="s">
        <v>97</v>
      </c>
      <c r="J617" s="61" t="s">
        <v>128</v>
      </c>
      <c r="K617" s="60" t="n">
        <v>0</v>
      </c>
      <c r="L617" s="60" t="n">
        <v>18</v>
      </c>
      <c r="M617" s="60" t="n">
        <v>2</v>
      </c>
      <c r="N617" s="60" t="str">
        <f aca="false">_xlfn.CONCAT(J617,"|",K617,"|",L617,"|",M617)</f>
        <v>currency|0|18|2</v>
      </c>
      <c r="O617" s="0" t="str">
        <f aca="false">IFERROR(VLOOKUP('nCino | Field Mappings'!$A617,'nCino | Object Info'!$A:$H,5,FALSE()),"(not found)")</f>
        <v>rskcsp_ds_facility</v>
      </c>
      <c r="P617" s="0" t="str">
        <f aca="false">D617</f>
        <v>LLC_BI__UNGTD_Balance__c</v>
      </c>
      <c r="Q617" s="51" t="n">
        <f aca="false">IFERROR(VLOOKUP($N617,'nCino | BigQuery Type Lookup'!$A:$F,2,FALSE()),"(not found)")</f>
        <v>21</v>
      </c>
    </row>
    <row r="618" customFormat="false" ht="14.25" hidden="false" customHeight="false" outlineLevel="0" collapsed="false">
      <c r="A618" s="61" t="s">
        <v>49</v>
      </c>
      <c r="B618" s="61" t="s">
        <v>374</v>
      </c>
      <c r="C618" s="61" t="s">
        <v>1862</v>
      </c>
      <c r="D618" s="61" t="s">
        <v>1863</v>
      </c>
      <c r="E618" s="61" t="s">
        <v>1864</v>
      </c>
      <c r="F618" s="60" t="str">
        <f aca="false">IF(OR(ISERROR(VLOOKUP($C618,'DMW | F&amp;L Fields'!$L:$M, 1, FALSE())),IFERROR(INDEX('DMW | F&amp;L Fields'!$C:$C,MATCH($C618,'DMW | F&amp;L Fields'!$L:$L, 0)), "Y") ="Y"),"No", "Yes")</f>
        <v>No</v>
      </c>
      <c r="G618" s="61" t="str">
        <f aca="false">IFERROR(VLOOKUP($C618,'DMW | F&amp;L Fields'!$L:$M, 2, FALSE()),"(not found)")</f>
        <v>(not found)</v>
      </c>
      <c r="H618" s="60" t="str">
        <f aca="false">IF(J618="Id", "Primary", IF(LEFT(J618, 9) ="reference", "Foreign", "n/a"))</f>
        <v>n/a</v>
      </c>
      <c r="I618" s="74" t="s">
        <v>97</v>
      </c>
      <c r="J618" s="61" t="s">
        <v>128</v>
      </c>
      <c r="K618" s="60" t="n">
        <v>0</v>
      </c>
      <c r="L618" s="60" t="n">
        <v>18</v>
      </c>
      <c r="M618" s="60" t="n">
        <v>2</v>
      </c>
      <c r="N618" s="60" t="str">
        <f aca="false">_xlfn.CONCAT(J618,"|",K618,"|",L618,"|",M618)</f>
        <v>currency|0|18|2</v>
      </c>
      <c r="O618" s="0" t="str">
        <f aca="false">IFERROR(VLOOKUP('nCino | Field Mappings'!$A618,'nCino | Object Info'!$A:$H,5,FALSE()),"(not found)")</f>
        <v>rskcsp_ds_facility</v>
      </c>
      <c r="P618" s="0" t="str">
        <f aca="false">D618</f>
        <v>LLC_BI__UNGTD_Exposure__c</v>
      </c>
      <c r="Q618" s="51" t="n">
        <f aca="false">IFERROR(VLOOKUP($N618,'nCino | BigQuery Type Lookup'!$A:$F,2,FALSE()),"(not found)")</f>
        <v>21</v>
      </c>
    </row>
    <row r="619" customFormat="false" ht="14.25" hidden="false" customHeight="false" outlineLevel="0" collapsed="false">
      <c r="A619" s="61" t="s">
        <v>49</v>
      </c>
      <c r="B619" s="61" t="s">
        <v>374</v>
      </c>
      <c r="C619" s="61" t="s">
        <v>1865</v>
      </c>
      <c r="D619" s="61" t="s">
        <v>1866</v>
      </c>
      <c r="E619" s="61" t="s">
        <v>1867</v>
      </c>
      <c r="F619" s="60" t="str">
        <f aca="false">IF(OR(ISERROR(VLOOKUP($C619,'DMW | F&amp;L Fields'!$L:$M, 1, FALSE())),IFERROR(INDEX('DMW | F&amp;L Fields'!$C:$C,MATCH($C619,'DMW | F&amp;L Fields'!$L:$L, 0)), "Y") ="Y"),"No", "Yes")</f>
        <v>No</v>
      </c>
      <c r="G619" s="61" t="str">
        <f aca="false">IFERROR(VLOOKUP($C619,'DMW | F&amp;L Fields'!$L:$M, 2, FALSE()),"(not found)")</f>
        <v>(not found)</v>
      </c>
      <c r="H619" s="60" t="str">
        <f aca="false">IF(J619="Id", "Primary", IF(LEFT(J619, 9) ="reference", "Foreign", "n/a"))</f>
        <v>n/a</v>
      </c>
      <c r="I619" s="74" t="s">
        <v>97</v>
      </c>
      <c r="J619" s="61" t="s">
        <v>128</v>
      </c>
      <c r="K619" s="60" t="n">
        <v>0</v>
      </c>
      <c r="L619" s="60" t="n">
        <v>18</v>
      </c>
      <c r="M619" s="60" t="n">
        <v>2</v>
      </c>
      <c r="N619" s="60" t="str">
        <f aca="false">_xlfn.CONCAT(J619,"|",K619,"|",L619,"|",M619)</f>
        <v>currency|0|18|2</v>
      </c>
      <c r="O619" s="0" t="str">
        <f aca="false">IFERROR(VLOOKUP('nCino | Field Mappings'!$A619,'nCino | Object Info'!$A:$H,5,FALSE()),"(not found)")</f>
        <v>rskcsp_ds_facility</v>
      </c>
      <c r="P619" s="0" t="str">
        <f aca="false">D619</f>
        <v>LLC_BI__UNGTD_Participated_Balance__c</v>
      </c>
      <c r="Q619" s="51" t="n">
        <f aca="false">IFERROR(VLOOKUP($N619,'nCino | BigQuery Type Lookup'!$A:$F,2,FALSE()),"(not found)")</f>
        <v>21</v>
      </c>
    </row>
    <row r="620" customFormat="false" ht="14.25" hidden="false" customHeight="false" outlineLevel="0" collapsed="false">
      <c r="A620" s="61" t="s">
        <v>49</v>
      </c>
      <c r="B620" s="61" t="s">
        <v>374</v>
      </c>
      <c r="C620" s="61" t="s">
        <v>1868</v>
      </c>
      <c r="D620" s="61" t="s">
        <v>1869</v>
      </c>
      <c r="E620" s="61" t="s">
        <v>1870</v>
      </c>
      <c r="F620" s="60" t="str">
        <f aca="false">IF(OR(ISERROR(VLOOKUP($C620,'DMW | F&amp;L Fields'!$L:$M, 1, FALSE())),IFERROR(INDEX('DMW | F&amp;L Fields'!$C:$C,MATCH($C620,'DMW | F&amp;L Fields'!$L:$L, 0)), "Y") ="Y"),"No", "Yes")</f>
        <v>No</v>
      </c>
      <c r="G620" s="61" t="str">
        <f aca="false">IFERROR(VLOOKUP($C620,'DMW | F&amp;L Fields'!$L:$M, 2, FALSE()),"(not found)")</f>
        <v>(not found)</v>
      </c>
      <c r="H620" s="60" t="str">
        <f aca="false">IF(J620="Id", "Primary", IF(LEFT(J620, 9) ="reference", "Foreign", "n/a"))</f>
        <v>n/a</v>
      </c>
      <c r="I620" s="74" t="s">
        <v>97</v>
      </c>
      <c r="J620" s="61" t="s">
        <v>342</v>
      </c>
      <c r="K620" s="60" t="n">
        <v>0</v>
      </c>
      <c r="L620" s="60" t="n">
        <v>18</v>
      </c>
      <c r="M620" s="60" t="n">
        <v>2</v>
      </c>
      <c r="N620" s="60" t="str">
        <f aca="false">_xlfn.CONCAT(J620,"|",K620,"|",L620,"|",M620)</f>
        <v>percent|0|18|2</v>
      </c>
      <c r="O620" s="0" t="str">
        <f aca="false">IFERROR(VLOOKUP('nCino | Field Mappings'!$A620,'nCino | Object Info'!$A:$H,5,FALSE()),"(not found)")</f>
        <v>rskcsp_ds_facility</v>
      </c>
      <c r="P620" s="0" t="str">
        <f aca="false">D620</f>
        <v>LLC_BI__UNGTD_Participated_Percent__c</v>
      </c>
      <c r="Q620" s="51" t="n">
        <f aca="false">IFERROR(VLOOKUP($N620,'nCino | BigQuery Type Lookup'!$A:$F,2,FALSE()),"(not found)")</f>
        <v>21</v>
      </c>
    </row>
    <row r="621" customFormat="false" ht="14.25" hidden="false" customHeight="false" outlineLevel="0" collapsed="false">
      <c r="A621" s="61" t="s">
        <v>49</v>
      </c>
      <c r="B621" s="61" t="s">
        <v>374</v>
      </c>
      <c r="C621" s="61" t="s">
        <v>1871</v>
      </c>
      <c r="D621" s="61" t="s">
        <v>1872</v>
      </c>
      <c r="E621" s="61" t="s">
        <v>1873</v>
      </c>
      <c r="F621" s="60" t="str">
        <f aca="false">IF(OR(ISERROR(VLOOKUP($C621,'DMW | F&amp;L Fields'!$L:$M, 1, FALSE())),IFERROR(INDEX('DMW | F&amp;L Fields'!$C:$C,MATCH($C621,'DMW | F&amp;L Fields'!$L:$L, 0)), "Y") ="Y"),"No", "Yes")</f>
        <v>No</v>
      </c>
      <c r="G621" s="61" t="str">
        <f aca="false">IFERROR(VLOOKUP($C621,'DMW | F&amp;L Fields'!$L:$M, 2, FALSE()),"(not found)")</f>
        <v>(not found)</v>
      </c>
      <c r="H621" s="60" t="str">
        <f aca="false">IF(J621="Id", "Primary", IF(LEFT(J621, 9) ="reference", "Foreign", "n/a"))</f>
        <v>n/a</v>
      </c>
      <c r="I621" s="74" t="s">
        <v>97</v>
      </c>
      <c r="J621" s="61" t="s">
        <v>102</v>
      </c>
      <c r="K621" s="60" t="n">
        <v>0</v>
      </c>
      <c r="L621" s="60" t="n">
        <v>0</v>
      </c>
      <c r="M621" s="60" t="n">
        <v>0</v>
      </c>
      <c r="N621" s="60" t="str">
        <f aca="false">_xlfn.CONCAT(J621,"|",K621,"|",L621,"|",M621)</f>
        <v>date|0|0|0</v>
      </c>
      <c r="O621" s="0" t="str">
        <f aca="false">IFERROR(VLOOKUP('nCino | Field Mappings'!$A621,'nCino | Object Info'!$A:$H,5,FALSE()),"(not found)")</f>
        <v>rskcsp_ds_facility</v>
      </c>
      <c r="P621" s="0" t="str">
        <f aca="false">D621</f>
        <v>LLC_BI__Watchlist_Date__c</v>
      </c>
      <c r="Q621" s="51" t="n">
        <f aca="false">IFERROR(VLOOKUP($N621,'nCino | BigQuery Type Lookup'!$A:$F,2,FALSE()),"(not found)")</f>
        <v>8</v>
      </c>
    </row>
    <row r="622" customFormat="false" ht="14.25" hidden="false" customHeight="false" outlineLevel="0" collapsed="false">
      <c r="A622" s="61" t="s">
        <v>49</v>
      </c>
      <c r="B622" s="61" t="s">
        <v>374</v>
      </c>
      <c r="C622" s="61" t="s">
        <v>1874</v>
      </c>
      <c r="D622" s="61" t="s">
        <v>1875</v>
      </c>
      <c r="E622" s="61" t="s">
        <v>1876</v>
      </c>
      <c r="F622" s="60" t="str">
        <f aca="false">IF(OR(ISERROR(VLOOKUP($C622,'DMW | F&amp;L Fields'!$L:$M, 1, FALSE())),IFERROR(INDEX('DMW | F&amp;L Fields'!$C:$C,MATCH($C622,'DMW | F&amp;L Fields'!$L:$L, 0)), "Y") ="Y"),"No", "Yes")</f>
        <v>No</v>
      </c>
      <c r="G622" s="61" t="str">
        <f aca="false">IFERROR(VLOOKUP($C622,'DMW | F&amp;L Fields'!$L:$M, 2, FALSE()),"(not found)")</f>
        <v>(not found)</v>
      </c>
      <c r="H622" s="60" t="str">
        <f aca="false">IF(J622="Id", "Primary", IF(LEFT(J622, 9) ="reference", "Foreign", "n/a"))</f>
        <v>n/a</v>
      </c>
      <c r="I622" s="74" t="s">
        <v>97</v>
      </c>
      <c r="J622" s="61" t="s">
        <v>102</v>
      </c>
      <c r="K622" s="60" t="n">
        <v>0</v>
      </c>
      <c r="L622" s="60" t="n">
        <v>0</v>
      </c>
      <c r="M622" s="60" t="n">
        <v>0</v>
      </c>
      <c r="N622" s="60" t="str">
        <f aca="false">_xlfn.CONCAT(J622,"|",K622,"|",L622,"|",M622)</f>
        <v>date|0|0|0</v>
      </c>
      <c r="O622" s="0" t="str">
        <f aca="false">IFERROR(VLOOKUP('nCino | Field Mappings'!$A622,'nCino | Object Info'!$A:$H,5,FALSE()),"(not found)")</f>
        <v>rskcsp_ds_facility</v>
      </c>
      <c r="P622" s="0" t="str">
        <f aca="false">D622</f>
        <v>LLC_BI__Wire_Date__c</v>
      </c>
      <c r="Q622" s="51" t="n">
        <f aca="false">IFERROR(VLOOKUP($N622,'nCino | BigQuery Type Lookup'!$A:$F,2,FALSE()),"(not found)")</f>
        <v>8</v>
      </c>
    </row>
    <row r="623" customFormat="false" ht="14.25" hidden="false" customHeight="false" outlineLevel="0" collapsed="false">
      <c r="A623" s="61" t="s">
        <v>49</v>
      </c>
      <c r="B623" s="61" t="s">
        <v>374</v>
      </c>
      <c r="C623" s="61" t="s">
        <v>1877</v>
      </c>
      <c r="D623" s="61" t="s">
        <v>365</v>
      </c>
      <c r="E623" s="61" t="s">
        <v>366</v>
      </c>
      <c r="F623" s="60" t="str">
        <f aca="false">IF(OR(ISERROR(VLOOKUP($C623,'DMW | F&amp;L Fields'!$L:$M, 1, FALSE())),IFERROR(INDEX('DMW | F&amp;L Fields'!$C:$C,MATCH($C623,'DMW | F&amp;L Fields'!$L:$L, 0)), "Y") ="Y"),"No", "Yes")</f>
        <v>Yes</v>
      </c>
      <c r="G623" s="61" t="str">
        <f aca="false">IFERROR(VLOOKUP($C623,'DMW | F&amp;L Fields'!$L:$M, 2, FALSE()),"(not found)")</f>
        <v>Custom Migration ID for Loan object used by nCino Data Services</v>
      </c>
      <c r="H623" s="60" t="str">
        <f aca="false">IF(J623="Id", "Primary", IF(LEFT(J623, 9) ="reference", "Foreign", "n/a"))</f>
        <v>n/a</v>
      </c>
      <c r="I623" s="74" t="s">
        <v>97</v>
      </c>
      <c r="J623" s="61" t="s">
        <v>115</v>
      </c>
      <c r="K623" s="60" t="n">
        <v>18</v>
      </c>
      <c r="L623" s="60" t="n">
        <v>0</v>
      </c>
      <c r="M623" s="60" t="n">
        <v>0</v>
      </c>
      <c r="N623" s="60" t="str">
        <f aca="false">_xlfn.CONCAT(J623,"|",K623,"|",L623,"|",M623)</f>
        <v>string|18|0|0</v>
      </c>
      <c r="O623" s="0" t="str">
        <f aca="false">IFERROR(VLOOKUP('nCino | Field Mappings'!$A623,'nCino | Object Info'!$A:$H,5,FALSE()),"(not found)")</f>
        <v>rskcsp_ds_facility</v>
      </c>
      <c r="P623" s="0" t="str">
        <f aca="false">D623</f>
        <v>Migration_ID__c</v>
      </c>
      <c r="Q623" s="51" t="n">
        <f aca="false">IFERROR(VLOOKUP($N623,'nCino | BigQuery Type Lookup'!$A:$F,2,FALSE()),"(not found)")</f>
        <v>18</v>
      </c>
      <c r="R623" s="0" t="str">
        <f aca="false">IFERROR(VLOOKUP('nCino | Field Mappings'!$A623,'nCino | Object Info'!$A:$H,6,FALSE()),"(not found)")</f>
        <v>rskcsp_ds_facility_staging</v>
      </c>
      <c r="S623" s="0" t="str">
        <f aca="false">D623</f>
        <v>Migration_ID__c</v>
      </c>
      <c r="T623" s="51" t="str">
        <f aca="false">H623</f>
        <v>n/a</v>
      </c>
      <c r="U623" s="51" t="str">
        <f aca="false">IF($T623="Primary", "yes", "no")</f>
        <v>no</v>
      </c>
      <c r="V623" s="60" t="str">
        <f aca="false">IFERROR(VLOOKUP($N623,'nCino | BigQuery Type Lookup'!$A:$F,3,FALSE()),"(not found)")</f>
        <v>STRING</v>
      </c>
      <c r="W623" s="51" t="n">
        <f aca="false">IFERROR(VLOOKUP($N623,'nCino | BigQuery Type Lookup'!$A:$F,4,FALSE()),"(not found)")</f>
        <v>18</v>
      </c>
      <c r="X623" s="51" t="str">
        <f aca="false">IFERROR(VLOOKUP($N623,'nCino | BigQuery Type Lookup'!$A:$F,5,FALSE()),"(not found)")</f>
        <v>n/a</v>
      </c>
      <c r="Y623" s="51" t="str">
        <f aca="false">IFERROR(VLOOKUP($N623,'nCino | BigQuery Type Lookup'!$A:$F,6,FALSE()),"(not found)")</f>
        <v>n/a</v>
      </c>
      <c r="Z623" s="0" t="str">
        <f aca="false">IFERROR(VLOOKUP('nCino | Field Mappings'!$A623,'nCino | Object Info'!$A:$H,7,FALSE()),"(not found)")</f>
        <v>rskcsp_ds_facility_curated</v>
      </c>
      <c r="AA623" s="0" t="str">
        <f aca="false">D623</f>
        <v>Migration_ID__c</v>
      </c>
      <c r="AB623" s="51" t="str">
        <f aca="false">H623</f>
        <v>n/a</v>
      </c>
      <c r="AC623" s="51" t="str">
        <f aca="false">I623</f>
        <v>yes</v>
      </c>
      <c r="AD623" s="60" t="str">
        <f aca="false">V623</f>
        <v>STRING</v>
      </c>
      <c r="AE623" s="51" t="n">
        <f aca="false">W623</f>
        <v>18</v>
      </c>
      <c r="AF623" s="51" t="str">
        <f aca="false">X623</f>
        <v>n/a</v>
      </c>
      <c r="AG623" s="51" t="str">
        <f aca="false">Y623</f>
        <v>n/a</v>
      </c>
      <c r="AH623" s="0" t="str">
        <f aca="false">IFERROR(VLOOKUP('nCino | Field Mappings'!$A623,'nCino | Object Info'!$A:$H,8,FALSE()),"(not found)")</f>
        <v>facility</v>
      </c>
      <c r="AI623" s="0" t="str">
        <f aca="false">IF(D623="","",IF(D623="CCS_Step_Frequency__c",SUBSTITUTE(LOWER(D623),"__c",""),_xlfn.IFNA(SUBSTITUTE(SUBSTITUTE(SUBSTITUTE(SUBSTITUTE(D623,"LLC_BI__",""),"CCS_",""),"__c",""),"cm_",""),D623)))</f>
        <v>Migration_ID</v>
      </c>
      <c r="AJ623" s="51" t="str">
        <f aca="false">H623</f>
        <v>n/a</v>
      </c>
      <c r="AK623" s="51" t="str">
        <f aca="false">AC623</f>
        <v>yes</v>
      </c>
      <c r="AL623" s="60" t="str">
        <f aca="false">V623</f>
        <v>STRING</v>
      </c>
      <c r="AM623" s="51" t="n">
        <f aca="false">W623</f>
        <v>18</v>
      </c>
      <c r="AN623" s="51" t="str">
        <f aca="false">X623</f>
        <v>n/a</v>
      </c>
      <c r="AO623" s="51" t="str">
        <f aca="false">Y623</f>
        <v>n/a</v>
      </c>
      <c r="AP623" s="51" t="str">
        <f aca="false">IF(AL623="ARRAY", "CHECK MAX ELEMENTS", "n/a")</f>
        <v>n/a</v>
      </c>
    </row>
    <row r="624" customFormat="false" ht="14.25" hidden="false" customHeight="false" outlineLevel="0" collapsed="false">
      <c r="A624" s="61" t="s">
        <v>49</v>
      </c>
      <c r="B624" s="61" t="s">
        <v>374</v>
      </c>
      <c r="C624" s="61" t="s">
        <v>1878</v>
      </c>
      <c r="D624" s="61" t="s">
        <v>2</v>
      </c>
      <c r="E624" s="61" t="s">
        <v>1879</v>
      </c>
      <c r="F624" s="60" t="str">
        <f aca="false">IF(OR(ISERROR(VLOOKUP($C624,'DMW | F&amp;L Fields'!$L:$M, 1, FALSE())),IFERROR(INDEX('DMW | F&amp;L Fields'!$C:$C,MATCH($C624,'DMW | F&amp;L Fields'!$L:$L, 0)), "Y") ="Y"),"No", "Yes")</f>
        <v>Yes</v>
      </c>
      <c r="G624" s="61" t="str">
        <f aca="false">IFERROR(VLOOKUP($C624,'DMW | F&amp;L Fields'!$L:$M, 2, FALSE()),"(not found)")</f>
        <v>This field captures the name of the facility linked to a customer</v>
      </c>
      <c r="H624" s="60" t="str">
        <f aca="false">IF(J624="Id", "Primary", IF(LEFT(J624, 9) ="reference", "Foreign", "n/a"))</f>
        <v>n/a</v>
      </c>
      <c r="I624" s="74" t="s">
        <v>97</v>
      </c>
      <c r="J624" s="61" t="s">
        <v>115</v>
      </c>
      <c r="K624" s="60" t="n">
        <v>80</v>
      </c>
      <c r="L624" s="60" t="n">
        <v>0</v>
      </c>
      <c r="M624" s="60" t="n">
        <v>0</v>
      </c>
      <c r="N624" s="60" t="str">
        <f aca="false">_xlfn.CONCAT(J624,"|",K624,"|",L624,"|",M624)</f>
        <v>string|80|0|0</v>
      </c>
      <c r="O624" s="0" t="str">
        <f aca="false">IFERROR(VLOOKUP('nCino | Field Mappings'!$A624,'nCino | Object Info'!$A:$H,5,FALSE()),"(not found)")</f>
        <v>rskcsp_ds_facility</v>
      </c>
      <c r="P624" s="0" t="str">
        <f aca="false">D624</f>
        <v>Name</v>
      </c>
      <c r="Q624" s="51" t="n">
        <f aca="false">IFERROR(VLOOKUP($N624,'nCino | BigQuery Type Lookup'!$A:$F,2,FALSE()),"(not found)")</f>
        <v>80</v>
      </c>
      <c r="R624" s="0" t="str">
        <f aca="false">IFERROR(VLOOKUP('nCino | Field Mappings'!$A624,'nCino | Object Info'!$A:$H,6,FALSE()),"(not found)")</f>
        <v>rskcsp_ds_facility_staging</v>
      </c>
      <c r="S624" s="0" t="str">
        <f aca="false">D624</f>
        <v>Name</v>
      </c>
      <c r="T624" s="51" t="str">
        <f aca="false">H624</f>
        <v>n/a</v>
      </c>
      <c r="U624" s="51" t="str">
        <f aca="false">IF($T624="Primary", "yes", "no")</f>
        <v>no</v>
      </c>
      <c r="V624" s="60" t="str">
        <f aca="false">IFERROR(VLOOKUP($N624,'nCino | BigQuery Type Lookup'!$A:$F,3,FALSE()),"(not found)")</f>
        <v>STRING</v>
      </c>
      <c r="W624" s="51" t="n">
        <f aca="false">IFERROR(VLOOKUP($N624,'nCino | BigQuery Type Lookup'!$A:$F,4,FALSE()),"(not found)")</f>
        <v>80</v>
      </c>
      <c r="X624" s="51" t="str">
        <f aca="false">IFERROR(VLOOKUP($N624,'nCino | BigQuery Type Lookup'!$A:$F,5,FALSE()),"(not found)")</f>
        <v>n/a</v>
      </c>
      <c r="Y624" s="51" t="str">
        <f aca="false">IFERROR(VLOOKUP($N624,'nCino | BigQuery Type Lookup'!$A:$F,6,FALSE()),"(not found)")</f>
        <v>n/a</v>
      </c>
      <c r="Z624" s="0" t="str">
        <f aca="false">IFERROR(VLOOKUP('nCino | Field Mappings'!$A624,'nCino | Object Info'!$A:$H,7,FALSE()),"(not found)")</f>
        <v>rskcsp_ds_facility_curated</v>
      </c>
      <c r="AA624" s="0" t="str">
        <f aca="false">D624</f>
        <v>Name</v>
      </c>
      <c r="AB624" s="51" t="str">
        <f aca="false">H624</f>
        <v>n/a</v>
      </c>
      <c r="AC624" s="51" t="str">
        <f aca="false">I624</f>
        <v>yes</v>
      </c>
      <c r="AD624" s="60" t="str">
        <f aca="false">V624</f>
        <v>STRING</v>
      </c>
      <c r="AE624" s="51" t="n">
        <f aca="false">W624</f>
        <v>80</v>
      </c>
      <c r="AF624" s="51" t="str">
        <f aca="false">X624</f>
        <v>n/a</v>
      </c>
      <c r="AG624" s="51" t="str">
        <f aca="false">Y624</f>
        <v>n/a</v>
      </c>
      <c r="AH624" s="0" t="str">
        <f aca="false">IFERROR(VLOOKUP('nCino | Field Mappings'!$A624,'nCino | Object Info'!$A:$H,8,FALSE()),"(not found)")</f>
        <v>facility</v>
      </c>
      <c r="AI624" s="0" t="str">
        <f aca="false">IF(D624="","",IF(D624="CCS_Step_Frequency__c",SUBSTITUTE(LOWER(D624),"__c",""),_xlfn.IFNA(SUBSTITUTE(SUBSTITUTE(SUBSTITUTE(SUBSTITUTE(D624,"LLC_BI__",""),"CCS_",""),"__c",""),"cm_",""),D624)))</f>
        <v>Name</v>
      </c>
      <c r="AJ624" s="51" t="str">
        <f aca="false">H624</f>
        <v>n/a</v>
      </c>
      <c r="AK624" s="51" t="str">
        <f aca="false">AC624</f>
        <v>yes</v>
      </c>
      <c r="AL624" s="60" t="str">
        <f aca="false">V624</f>
        <v>STRING</v>
      </c>
      <c r="AM624" s="51" t="n">
        <f aca="false">W624</f>
        <v>80</v>
      </c>
      <c r="AN624" s="51" t="str">
        <f aca="false">X624</f>
        <v>n/a</v>
      </c>
      <c r="AO624" s="51" t="str">
        <f aca="false">Y624</f>
        <v>n/a</v>
      </c>
      <c r="AP624" s="51" t="str">
        <f aca="false">IF(AL624="ARRAY", "CHECK MAX ELEMENTS", "n/a")</f>
        <v>n/a</v>
      </c>
    </row>
    <row r="625" customFormat="false" ht="14.25" hidden="false" customHeight="false" outlineLevel="0" collapsed="false">
      <c r="A625" s="61" t="s">
        <v>49</v>
      </c>
      <c r="B625" s="61" t="s">
        <v>374</v>
      </c>
      <c r="C625" s="61" t="s">
        <v>1880</v>
      </c>
      <c r="D625" s="61" t="s">
        <v>1881</v>
      </c>
      <c r="E625" s="61" t="s">
        <v>1882</v>
      </c>
      <c r="F625" s="60" t="str">
        <f aca="false">IF(OR(ISERROR(VLOOKUP($C625,'DMW | F&amp;L Fields'!$L:$M, 1, FALSE())),IFERROR(INDEX('DMW | F&amp;L Fields'!$C:$C,MATCH($C625,'DMW | F&amp;L Fields'!$L:$L, 0)), "Y") ="Y"),"No", "Yes")</f>
        <v>Yes</v>
      </c>
      <c r="G625" s="61" t="str">
        <f aca="false">IFERROR(VLOOKUP($C625,'DMW | F&amp;L Fields'!$L:$M, 2, FALSE()),"(not found)")</f>
        <v>This field captures the Front Office user owning the credit application. </v>
      </c>
      <c r="H625" s="60" t="str">
        <f aca="false">IF(J625="Id", "Primary", IF(LEFT(J625, 9) ="reference", "Foreign", "n/a"))</f>
        <v>Foreign</v>
      </c>
      <c r="I625" s="74" t="s">
        <v>110</v>
      </c>
      <c r="J625" s="61" t="s">
        <v>1883</v>
      </c>
      <c r="K625" s="60" t="n">
        <v>18</v>
      </c>
      <c r="L625" s="60" t="n">
        <v>0</v>
      </c>
      <c r="M625" s="60" t="n">
        <v>0</v>
      </c>
      <c r="N625" s="60" t="str">
        <f aca="false">_xlfn.CONCAT(J625,"|",K625,"|",L625,"|",M625)</f>
        <v>reference(Group,User)|18|0|0</v>
      </c>
      <c r="O625" s="0" t="str">
        <f aca="false">IFERROR(VLOOKUP('nCino | Field Mappings'!$A625,'nCino | Object Info'!$A:$H,5,FALSE()),"(not found)")</f>
        <v>rskcsp_ds_facility</v>
      </c>
      <c r="P625" s="0" t="str">
        <f aca="false">D625</f>
        <v>OwnerId</v>
      </c>
      <c r="Q625" s="51" t="n">
        <f aca="false">IFERROR(VLOOKUP($N625,'nCino | BigQuery Type Lookup'!$A:$F,2,FALSE()),"(not found)")</f>
        <v>18</v>
      </c>
      <c r="R625" s="0" t="str">
        <f aca="false">IFERROR(VLOOKUP('nCino | Field Mappings'!$A625,'nCino | Object Info'!$A:$H,6,FALSE()),"(not found)")</f>
        <v>rskcsp_ds_facility_staging</v>
      </c>
      <c r="S625" s="0" t="str">
        <f aca="false">D625</f>
        <v>OwnerId</v>
      </c>
      <c r="T625" s="51" t="str">
        <f aca="false">H625</f>
        <v>Foreign</v>
      </c>
      <c r="U625" s="51" t="str">
        <f aca="false">IF($T625="Primary", "yes", "no")</f>
        <v>no</v>
      </c>
      <c r="V625" s="60" t="str">
        <f aca="false">IFERROR(VLOOKUP($N625,'nCino | BigQuery Type Lookup'!$A:$F,3,FALSE()),"(not found)")</f>
        <v>STRING</v>
      </c>
      <c r="W625" s="51" t="n">
        <f aca="false">IFERROR(VLOOKUP($N625,'nCino | BigQuery Type Lookup'!$A:$F,4,FALSE()),"(not found)")</f>
        <v>18</v>
      </c>
      <c r="X625" s="51" t="str">
        <f aca="false">IFERROR(VLOOKUP($N625,'nCino | BigQuery Type Lookup'!$A:$F,5,FALSE()),"(not found)")</f>
        <v>n/a</v>
      </c>
      <c r="Y625" s="51" t="str">
        <f aca="false">IFERROR(VLOOKUP($N625,'nCino | BigQuery Type Lookup'!$A:$F,6,FALSE()),"(not found)")</f>
        <v>n/a</v>
      </c>
      <c r="Z625" s="0" t="str">
        <f aca="false">IFERROR(VLOOKUP('nCino | Field Mappings'!$A625,'nCino | Object Info'!$A:$H,7,FALSE()),"(not found)")</f>
        <v>rskcsp_ds_facility_curated</v>
      </c>
      <c r="AA625" s="0" t="str">
        <f aca="false">D625</f>
        <v>OwnerId</v>
      </c>
      <c r="AB625" s="51" t="str">
        <f aca="false">H625</f>
        <v>Foreign</v>
      </c>
      <c r="AC625" s="51" t="str">
        <f aca="false">I625</f>
        <v>no</v>
      </c>
      <c r="AD625" s="60" t="str">
        <f aca="false">V625</f>
        <v>STRING</v>
      </c>
      <c r="AE625" s="51" t="n">
        <f aca="false">W625</f>
        <v>18</v>
      </c>
      <c r="AF625" s="51" t="str">
        <f aca="false">X625</f>
        <v>n/a</v>
      </c>
      <c r="AG625" s="51" t="str">
        <f aca="false">Y625</f>
        <v>n/a</v>
      </c>
      <c r="AH625" s="0" t="str">
        <f aca="false">IFERROR(VLOOKUP('nCino | Field Mappings'!$A625,'nCino | Object Info'!$A:$H,8,FALSE()),"(not found)")</f>
        <v>facility</v>
      </c>
      <c r="AI625" s="0" t="str">
        <f aca="false">IF(D625="","",IF(D625="CCS_Step_Frequency__c",SUBSTITUTE(LOWER(D625),"__c",""),_xlfn.IFNA(SUBSTITUTE(SUBSTITUTE(SUBSTITUTE(SUBSTITUTE(D625,"LLC_BI__",""),"CCS_",""),"__c",""),"cm_",""),D625)))</f>
        <v>OwnerId</v>
      </c>
      <c r="AJ625" s="51" t="str">
        <f aca="false">H625</f>
        <v>Foreign</v>
      </c>
      <c r="AK625" s="51" t="str">
        <f aca="false">AC625</f>
        <v>no</v>
      </c>
      <c r="AL625" s="60" t="str">
        <f aca="false">V625</f>
        <v>STRING</v>
      </c>
      <c r="AM625" s="51" t="n">
        <f aca="false">W625</f>
        <v>18</v>
      </c>
      <c r="AN625" s="51" t="str">
        <f aca="false">X625</f>
        <v>n/a</v>
      </c>
      <c r="AO625" s="51" t="str">
        <f aca="false">Y625</f>
        <v>n/a</v>
      </c>
      <c r="AP625" s="51" t="str">
        <f aca="false">IF(AL625="ARRAY", "CHECK MAX ELEMENTS", "n/a")</f>
        <v>n/a</v>
      </c>
    </row>
    <row r="626" customFormat="false" ht="14.25" hidden="false" customHeight="false" outlineLevel="0" collapsed="false">
      <c r="A626" s="61" t="s">
        <v>49</v>
      </c>
      <c r="B626" s="61" t="s">
        <v>374</v>
      </c>
      <c r="C626" s="61" t="s">
        <v>1884</v>
      </c>
      <c r="D626" s="61" t="s">
        <v>1885</v>
      </c>
      <c r="E626" s="61" t="s">
        <v>1886</v>
      </c>
      <c r="F626" s="60" t="str">
        <f aca="false">IF(OR(ISERROR(VLOOKUP($C626,'DMW | F&amp;L Fields'!$L:$M, 1, FALSE())),IFERROR(INDEX('DMW | F&amp;L Fields'!$C:$C,MATCH($C626,'DMW | F&amp;L Fields'!$L:$L, 0)), "Y") ="Y"),"No", "Yes")</f>
        <v>No</v>
      </c>
      <c r="G626" s="61" t="str">
        <f aca="false">IFERROR(VLOOKUP($C626,'DMW | F&amp;L Fields'!$L:$M, 2, FALSE()),"(not found)")</f>
        <v>(not found)</v>
      </c>
      <c r="H626" s="60" t="str">
        <f aca="false">IF(J626="Id", "Primary", IF(LEFT(J626, 9) ="reference", "Foreign", "n/a"))</f>
        <v>n/a</v>
      </c>
      <c r="I626" s="74" t="s">
        <v>97</v>
      </c>
      <c r="J626" s="61" t="s">
        <v>335</v>
      </c>
      <c r="K626" s="60" t="n">
        <v>32768</v>
      </c>
      <c r="L626" s="60" t="n">
        <v>0</v>
      </c>
      <c r="M626" s="60" t="n">
        <v>0</v>
      </c>
      <c r="N626" s="60" t="str">
        <f aca="false">_xlfn.CONCAT(J626,"|",K626,"|",L626,"|",M626)</f>
        <v>textarea|32768|0|0</v>
      </c>
      <c r="O626" s="0" t="str">
        <f aca="false">IFERROR(VLOOKUP('nCino | Field Mappings'!$A626,'nCino | Object Info'!$A:$H,5,FALSE()),"(not found)")</f>
        <v>rskcsp_ds_facility</v>
      </c>
      <c r="P626" s="0" t="str">
        <f aca="false">D626</f>
        <v>Post_Closing_Review_Comments__c</v>
      </c>
      <c r="Q626" s="51" t="n">
        <f aca="false">IFERROR(VLOOKUP($N626,'nCino | BigQuery Type Lookup'!$A:$F,2,FALSE()),"(not found)")</f>
        <v>32768</v>
      </c>
    </row>
    <row r="627" customFormat="false" ht="14.25" hidden="false" customHeight="false" outlineLevel="0" collapsed="false">
      <c r="A627" s="61" t="s">
        <v>49</v>
      </c>
      <c r="B627" s="61" t="s">
        <v>374</v>
      </c>
      <c r="C627" s="61" t="s">
        <v>1887</v>
      </c>
      <c r="D627" s="61" t="s">
        <v>1888</v>
      </c>
      <c r="E627" s="61" t="s">
        <v>1889</v>
      </c>
      <c r="F627" s="60" t="str">
        <f aca="false">IF(OR(ISERROR(VLOOKUP($C627,'DMW | F&amp;L Fields'!$L:$M, 1, FALSE())),IFERROR(INDEX('DMW | F&amp;L Fields'!$C:$C,MATCH($C627,'DMW | F&amp;L Fields'!$L:$L, 0)), "Y") ="Y"),"No", "Yes")</f>
        <v>No</v>
      </c>
      <c r="G627" s="61" t="str">
        <f aca="false">IFERROR(VLOOKUP($C627,'DMW | F&amp;L Fields'!$L:$M, 2, FALSE()),"(not found)")</f>
        <v>(not found)</v>
      </c>
      <c r="H627" s="60" t="str">
        <f aca="false">IF(J627="Id", "Primary", IF(LEFT(J627, 9) ="reference", "Foreign", "n/a"))</f>
        <v>Foreign</v>
      </c>
      <c r="I627" s="74" t="s">
        <v>97</v>
      </c>
      <c r="J627" s="61" t="s">
        <v>149</v>
      </c>
      <c r="K627" s="60" t="n">
        <v>18</v>
      </c>
      <c r="L627" s="60" t="n">
        <v>0</v>
      </c>
      <c r="M627" s="60" t="n">
        <v>0</v>
      </c>
      <c r="N627" s="60" t="str">
        <f aca="false">_xlfn.CONCAT(J627,"|",K627,"|",L627,"|",M627)</f>
        <v>reference(User)|18|0|0</v>
      </c>
      <c r="O627" s="0" t="str">
        <f aca="false">IFERROR(VLOOKUP('nCino | Field Mappings'!$A627,'nCino | Object Info'!$A:$H,5,FALSE()),"(not found)")</f>
        <v>rskcsp_ds_facility</v>
      </c>
      <c r="P627" s="0" t="str">
        <f aca="false">D627</f>
        <v>Post_Closing_Review_Completed_By__c</v>
      </c>
      <c r="Q627" s="51" t="n">
        <f aca="false">IFERROR(VLOOKUP($N627,'nCino | BigQuery Type Lookup'!$A:$F,2,FALSE()),"(not found)")</f>
        <v>18</v>
      </c>
    </row>
    <row r="628" customFormat="false" ht="14.25" hidden="false" customHeight="false" outlineLevel="0" collapsed="false">
      <c r="A628" s="61" t="s">
        <v>49</v>
      </c>
      <c r="B628" s="61" t="s">
        <v>374</v>
      </c>
      <c r="C628" s="61" t="s">
        <v>1890</v>
      </c>
      <c r="D628" s="61" t="s">
        <v>1891</v>
      </c>
      <c r="E628" s="61" t="s">
        <v>1892</v>
      </c>
      <c r="F628" s="60" t="str">
        <f aca="false">IF(OR(ISERROR(VLOOKUP($C628,'DMW | F&amp;L Fields'!$L:$M, 1, FALSE())),IFERROR(INDEX('DMW | F&amp;L Fields'!$C:$C,MATCH($C628,'DMW | F&amp;L Fields'!$L:$L, 0)), "Y") ="Y"),"No", "Yes")</f>
        <v>No</v>
      </c>
      <c r="G628" s="61" t="str">
        <f aca="false">IFERROR(VLOOKUP($C628,'DMW | F&amp;L Fields'!$L:$M, 2, FALSE()),"(not found)")</f>
        <v>(not found)</v>
      </c>
      <c r="H628" s="60" t="str">
        <f aca="false">IF(J628="Id", "Primary", IF(LEFT(J628, 9) ="reference", "Foreign", "n/a"))</f>
        <v>n/a</v>
      </c>
      <c r="I628" s="74" t="s">
        <v>97</v>
      </c>
      <c r="J628" s="61" t="s">
        <v>102</v>
      </c>
      <c r="K628" s="60" t="n">
        <v>0</v>
      </c>
      <c r="L628" s="60" t="n">
        <v>0</v>
      </c>
      <c r="M628" s="60" t="n">
        <v>0</v>
      </c>
      <c r="N628" s="60" t="str">
        <f aca="false">_xlfn.CONCAT(J628,"|",K628,"|",L628,"|",M628)</f>
        <v>date|0|0|0</v>
      </c>
      <c r="O628" s="0" t="str">
        <f aca="false">IFERROR(VLOOKUP('nCino | Field Mappings'!$A628,'nCino | Object Info'!$A:$H,5,FALSE()),"(not found)")</f>
        <v>rskcsp_ds_facility</v>
      </c>
      <c r="P628" s="0" t="str">
        <f aca="false">D628</f>
        <v>Post_Closing_Review_Completed_Date__c</v>
      </c>
      <c r="Q628" s="51" t="n">
        <f aca="false">IFERROR(VLOOKUP($N628,'nCino | BigQuery Type Lookup'!$A:$F,2,FALSE()),"(not found)")</f>
        <v>8</v>
      </c>
    </row>
    <row r="629" customFormat="false" ht="14.25" hidden="false" customHeight="false" outlineLevel="0" collapsed="false">
      <c r="A629" s="61" t="s">
        <v>49</v>
      </c>
      <c r="B629" s="61" t="s">
        <v>374</v>
      </c>
      <c r="C629" s="61" t="s">
        <v>1893</v>
      </c>
      <c r="D629" s="61" t="s">
        <v>1894</v>
      </c>
      <c r="E629" s="61" t="s">
        <v>1895</v>
      </c>
      <c r="F629" s="60" t="str">
        <f aca="false">IF(OR(ISERROR(VLOOKUP($C629,'DMW | F&amp;L Fields'!$L:$M, 1, FALSE())),IFERROR(INDEX('DMW | F&amp;L Fields'!$C:$C,MATCH($C629,'DMW | F&amp;L Fields'!$L:$L, 0)), "Y") ="Y"),"No", "Yes")</f>
        <v>Yes</v>
      </c>
      <c r="G629" s="61" t="str">
        <f aca="false">IFERROR(VLOOKUP($C629,'DMW | F&amp;L Fields'!$L:$M, 2, FALSE()),"(not found)")</f>
        <v>This was a requested field for our Baseline Config.</v>
      </c>
      <c r="H629" s="60" t="str">
        <f aca="false">IF(J629="Id", "Primary", IF(LEFT(J629, 9) ="reference", "Foreign", "n/a"))</f>
        <v>n/a</v>
      </c>
      <c r="I629" s="74" t="s">
        <v>97</v>
      </c>
      <c r="J629" s="61" t="s">
        <v>119</v>
      </c>
      <c r="K629" s="60" t="n">
        <v>255</v>
      </c>
      <c r="L629" s="60" t="n">
        <v>0</v>
      </c>
      <c r="M629" s="60" t="n">
        <v>0</v>
      </c>
      <c r="N629" s="60" t="str">
        <f aca="false">_xlfn.CONCAT(J629,"|",K629,"|",L629,"|",M629)</f>
        <v>picklist|255|0|0</v>
      </c>
      <c r="O629" s="0" t="str">
        <f aca="false">IFERROR(VLOOKUP('nCino | Field Mappings'!$A629,'nCino | Object Info'!$A:$H,5,FALSE()),"(not found)")</f>
        <v>rskcsp_ds_facility</v>
      </c>
      <c r="P629" s="0" t="str">
        <f aca="false">D629</f>
        <v>Primary_Source_of_Repayment__c</v>
      </c>
      <c r="Q629" s="51" t="n">
        <f aca="false">IFERROR(VLOOKUP($N629,'nCino | BigQuery Type Lookup'!$A:$F,2,FALSE()),"(not found)")</f>
        <v>255</v>
      </c>
      <c r="R629" s="0" t="str">
        <f aca="false">IFERROR(VLOOKUP('nCino | Field Mappings'!$A629,'nCino | Object Info'!$A:$H,6,FALSE()),"(not found)")</f>
        <v>rskcsp_ds_facility_staging</v>
      </c>
      <c r="S629" s="0" t="str">
        <f aca="false">D629</f>
        <v>Primary_Source_of_Repayment__c</v>
      </c>
      <c r="T629" s="51" t="str">
        <f aca="false">H629</f>
        <v>n/a</v>
      </c>
      <c r="U629" s="51" t="str">
        <f aca="false">IF($T629="Primary", "yes", "no")</f>
        <v>no</v>
      </c>
      <c r="V629" s="60" t="str">
        <f aca="false">IFERROR(VLOOKUP($N629,'nCino | BigQuery Type Lookup'!$A:$F,3,FALSE()),"(not found)")</f>
        <v>STRING</v>
      </c>
      <c r="W629" s="51" t="n">
        <f aca="false">IFERROR(VLOOKUP($N629,'nCino | BigQuery Type Lookup'!$A:$F,4,FALSE()),"(not found)")</f>
        <v>255</v>
      </c>
      <c r="X629" s="51" t="str">
        <f aca="false">IFERROR(VLOOKUP($N629,'nCino | BigQuery Type Lookup'!$A:$F,5,FALSE()),"(not found)")</f>
        <v>n/a</v>
      </c>
      <c r="Y629" s="51" t="str">
        <f aca="false">IFERROR(VLOOKUP($N629,'nCino | BigQuery Type Lookup'!$A:$F,6,FALSE()),"(not found)")</f>
        <v>n/a</v>
      </c>
      <c r="Z629" s="0" t="str">
        <f aca="false">IFERROR(VLOOKUP('nCino | Field Mappings'!$A629,'nCino | Object Info'!$A:$H,7,FALSE()),"(not found)")</f>
        <v>rskcsp_ds_facility_curated</v>
      </c>
      <c r="AA629" s="0" t="str">
        <f aca="false">D629</f>
        <v>Primary_Source_of_Repayment__c</v>
      </c>
      <c r="AB629" s="51" t="str">
        <f aca="false">H629</f>
        <v>n/a</v>
      </c>
      <c r="AC629" s="51" t="str">
        <f aca="false">I629</f>
        <v>yes</v>
      </c>
      <c r="AD629" s="60" t="str">
        <f aca="false">V629</f>
        <v>STRING</v>
      </c>
      <c r="AE629" s="51" t="n">
        <f aca="false">W629</f>
        <v>255</v>
      </c>
      <c r="AF629" s="51" t="str">
        <f aca="false">X629</f>
        <v>n/a</v>
      </c>
      <c r="AG629" s="51" t="str">
        <f aca="false">Y629</f>
        <v>n/a</v>
      </c>
      <c r="AH629" s="0" t="str">
        <f aca="false">IFERROR(VLOOKUP('nCino | Field Mappings'!$A629,'nCino | Object Info'!$A:$H,8,FALSE()),"(not found)")</f>
        <v>facility</v>
      </c>
      <c r="AI629" s="0" t="str">
        <f aca="false">IF(D629="","",IF(D629="CCS_Step_Frequency__c",SUBSTITUTE(LOWER(D629),"__c",""),_xlfn.IFNA(SUBSTITUTE(SUBSTITUTE(SUBSTITUTE(SUBSTITUTE(D629,"LLC_BI__",""),"CCS_",""),"__c",""),"cm_",""),D629)))</f>
        <v>Primary_Source_of_Repayment</v>
      </c>
      <c r="AJ629" s="51" t="str">
        <f aca="false">H629</f>
        <v>n/a</v>
      </c>
      <c r="AK629" s="51" t="str">
        <f aca="false">AC629</f>
        <v>yes</v>
      </c>
      <c r="AL629" s="60" t="str">
        <f aca="false">V629</f>
        <v>STRING</v>
      </c>
      <c r="AM629" s="51" t="n">
        <f aca="false">W629</f>
        <v>255</v>
      </c>
      <c r="AN629" s="51" t="str">
        <f aca="false">X629</f>
        <v>n/a</v>
      </c>
      <c r="AO629" s="51" t="str">
        <f aca="false">Y629</f>
        <v>n/a</v>
      </c>
      <c r="AP629" s="51" t="str">
        <f aca="false">IF(AL629="ARRAY", "CHECK MAX ELEMENTS", "n/a")</f>
        <v>n/a</v>
      </c>
    </row>
    <row r="630" customFormat="false" ht="14.25" hidden="false" customHeight="false" outlineLevel="0" collapsed="false">
      <c r="A630" s="61" t="s">
        <v>49</v>
      </c>
      <c r="B630" s="61" t="s">
        <v>374</v>
      </c>
      <c r="C630" s="61" t="s">
        <v>1896</v>
      </c>
      <c r="D630" s="61" t="s">
        <v>1897</v>
      </c>
      <c r="E630" s="61" t="s">
        <v>1898</v>
      </c>
      <c r="F630" s="60" t="str">
        <f aca="false">IF(OR(ISERROR(VLOOKUP($C630,'DMW | F&amp;L Fields'!$L:$M, 1, FALSE())),IFERROR(INDEX('DMW | F&amp;L Fields'!$C:$C,MATCH($C630,'DMW | F&amp;L Fields'!$L:$L, 0)), "Y") ="Y"),"No", "Yes")</f>
        <v>No</v>
      </c>
      <c r="G630" s="61" t="str">
        <f aca="false">IFERROR(VLOOKUP($C630,'DMW | F&amp;L Fields'!$L:$M, 2, FALSE()),"(not found)")</f>
        <v>(not found)</v>
      </c>
      <c r="H630" s="60" t="str">
        <f aca="false">IF(J630="Id", "Primary", IF(LEFT(J630, 9) ="reference", "Foreign", "n/a"))</f>
        <v>n/a</v>
      </c>
      <c r="I630" s="74" t="s">
        <v>97</v>
      </c>
      <c r="J630" s="61" t="s">
        <v>128</v>
      </c>
      <c r="K630" s="60" t="n">
        <v>0</v>
      </c>
      <c r="L630" s="60" t="n">
        <v>18</v>
      </c>
      <c r="M630" s="60" t="n">
        <v>2</v>
      </c>
      <c r="N630" s="60" t="str">
        <f aca="false">_xlfn.CONCAT(J630,"|",K630,"|",L630,"|",M630)</f>
        <v>currency|0|18|2</v>
      </c>
      <c r="O630" s="0" t="str">
        <f aca="false">IFERROR(VLOOKUP('nCino | Field Mappings'!$A630,'nCino | Object Info'!$A:$H,5,FALSE()),"(not found)")</f>
        <v>rskcsp_ds_facility</v>
      </c>
      <c r="P630" s="0" t="str">
        <f aca="false">D630</f>
        <v>PrincipalBalance__c</v>
      </c>
      <c r="Q630" s="51" t="n">
        <f aca="false">IFERROR(VLOOKUP($N630,'nCino | BigQuery Type Lookup'!$A:$F,2,FALSE()),"(not found)")</f>
        <v>21</v>
      </c>
    </row>
    <row r="631" customFormat="false" ht="14.25" hidden="false" customHeight="false" outlineLevel="0" collapsed="false">
      <c r="A631" s="61" t="s">
        <v>49</v>
      </c>
      <c r="B631" s="61" t="s">
        <v>374</v>
      </c>
      <c r="C631" s="61" t="s">
        <v>1899</v>
      </c>
      <c r="D631" s="61" t="s">
        <v>370</v>
      </c>
      <c r="E631" s="61" t="s">
        <v>371</v>
      </c>
      <c r="F631" s="60" t="str">
        <f aca="false">IF(OR(ISERROR(VLOOKUP($C631,'DMW | F&amp;L Fields'!$L:$M, 1, FALSE())),IFERROR(INDEX('DMW | F&amp;L Fields'!$C:$C,MATCH($C631,'DMW | F&amp;L Fields'!$L:$L, 0)), "Y") ="Y"),"No", "Yes")</f>
        <v>Yes</v>
      </c>
      <c r="G631" s="61" t="n">
        <f aca="false">IFERROR(VLOOKUP($C631,'DMW | F&amp;L Fields'!$L:$M, 2, FALSE()),"(not found)")</f>
        <v>0</v>
      </c>
      <c r="H631" s="60" t="str">
        <f aca="false">IF(J631="Id", "Primary", IF(LEFT(J631, 9) ="reference", "Foreign", "n/a"))</f>
        <v>Foreign</v>
      </c>
      <c r="I631" s="74" t="s">
        <v>97</v>
      </c>
      <c r="J631" s="61" t="s">
        <v>372</v>
      </c>
      <c r="K631" s="60" t="n">
        <v>18</v>
      </c>
      <c r="L631" s="60" t="n">
        <v>0</v>
      </c>
      <c r="M631" s="60" t="n">
        <v>0</v>
      </c>
      <c r="N631" s="60" t="str">
        <f aca="false">_xlfn.CONCAT(J631,"|",K631,"|",L631,"|",M631)</f>
        <v>reference(RecordType)|18|0|0</v>
      </c>
      <c r="O631" s="0" t="str">
        <f aca="false">IFERROR(VLOOKUP('nCino | Field Mappings'!$A631,'nCino | Object Info'!$A:$H,5,FALSE()),"(not found)")</f>
        <v>rskcsp_ds_facility</v>
      </c>
      <c r="P631" s="0" t="str">
        <f aca="false">D631</f>
        <v>RecordTypeId</v>
      </c>
      <c r="Q631" s="51" t="n">
        <f aca="false">IFERROR(VLOOKUP($N631,'nCino | BigQuery Type Lookup'!$A:$F,2,FALSE()),"(not found)")</f>
        <v>18</v>
      </c>
      <c r="R631" s="0" t="str">
        <f aca="false">IFERROR(VLOOKUP('nCino | Field Mappings'!$A631,'nCino | Object Info'!$A:$H,6,FALSE()),"(not found)")</f>
        <v>rskcsp_ds_facility_staging</v>
      </c>
      <c r="S631" s="0" t="str">
        <f aca="false">D631</f>
        <v>RecordTypeId</v>
      </c>
      <c r="T631" s="51" t="str">
        <f aca="false">H631</f>
        <v>Foreign</v>
      </c>
      <c r="U631" s="51" t="str">
        <f aca="false">IF($T631="Primary", "yes", "no")</f>
        <v>no</v>
      </c>
      <c r="V631" s="60" t="str">
        <f aca="false">IFERROR(VLOOKUP($N631,'nCino | BigQuery Type Lookup'!$A:$F,3,FALSE()),"(not found)")</f>
        <v>STRING</v>
      </c>
      <c r="W631" s="51" t="n">
        <f aca="false">IFERROR(VLOOKUP($N631,'nCino | BigQuery Type Lookup'!$A:$F,4,FALSE()),"(not found)")</f>
        <v>18</v>
      </c>
      <c r="X631" s="51" t="str">
        <f aca="false">IFERROR(VLOOKUP($N631,'nCino | BigQuery Type Lookup'!$A:$F,5,FALSE()),"(not found)")</f>
        <v>n/a</v>
      </c>
      <c r="Y631" s="51" t="str">
        <f aca="false">IFERROR(VLOOKUP($N631,'nCino | BigQuery Type Lookup'!$A:$F,6,FALSE()),"(not found)")</f>
        <v>n/a</v>
      </c>
      <c r="Z631" s="0" t="str">
        <f aca="false">IFERROR(VLOOKUP('nCino | Field Mappings'!$A631,'nCino | Object Info'!$A:$H,7,FALSE()),"(not found)")</f>
        <v>rskcsp_ds_facility_curated</v>
      </c>
      <c r="AA631" s="0" t="str">
        <f aca="false">D631</f>
        <v>RecordTypeId</v>
      </c>
      <c r="AB631" s="51" t="str">
        <f aca="false">H631</f>
        <v>Foreign</v>
      </c>
      <c r="AC631" s="51" t="str">
        <f aca="false">I631</f>
        <v>yes</v>
      </c>
      <c r="AD631" s="60" t="str">
        <f aca="false">V631</f>
        <v>STRING</v>
      </c>
      <c r="AE631" s="51" t="n">
        <f aca="false">W631</f>
        <v>18</v>
      </c>
      <c r="AF631" s="51" t="str">
        <f aca="false">X631</f>
        <v>n/a</v>
      </c>
      <c r="AG631" s="51" t="str">
        <f aca="false">Y631</f>
        <v>n/a</v>
      </c>
      <c r="AH631" s="0" t="str">
        <f aca="false">IFERROR(VLOOKUP('nCino | Field Mappings'!$A631,'nCino | Object Info'!$A:$H,8,FALSE()),"(not found)")</f>
        <v>facility</v>
      </c>
      <c r="AI631" s="0" t="str">
        <f aca="false">IF(D631="","",IF(D631="CCS_Step_Frequency__c",SUBSTITUTE(LOWER(D631),"__c",""),_xlfn.IFNA(SUBSTITUTE(SUBSTITUTE(SUBSTITUTE(SUBSTITUTE(D631,"LLC_BI__",""),"CCS_",""),"__c",""),"cm_",""),D631)))</f>
        <v>RecordTypeId</v>
      </c>
      <c r="AJ631" s="51" t="str">
        <f aca="false">H631</f>
        <v>Foreign</v>
      </c>
      <c r="AK631" s="51" t="str">
        <f aca="false">AC631</f>
        <v>yes</v>
      </c>
      <c r="AL631" s="60" t="str">
        <f aca="false">V631</f>
        <v>STRING</v>
      </c>
      <c r="AM631" s="51" t="n">
        <f aca="false">W631</f>
        <v>18</v>
      </c>
      <c r="AN631" s="51" t="str">
        <f aca="false">X631</f>
        <v>n/a</v>
      </c>
      <c r="AO631" s="51" t="str">
        <f aca="false">Y631</f>
        <v>n/a</v>
      </c>
      <c r="AP631" s="51" t="str">
        <f aca="false">IF(AL631="ARRAY", "CHECK MAX ELEMENTS", "n/a")</f>
        <v>n/a</v>
      </c>
    </row>
    <row r="632" customFormat="false" ht="14.25" hidden="false" customHeight="false" outlineLevel="0" collapsed="false">
      <c r="A632" s="61" t="s">
        <v>49</v>
      </c>
      <c r="B632" s="61" t="s">
        <v>374</v>
      </c>
      <c r="C632" s="61" t="s">
        <v>1900</v>
      </c>
      <c r="D632" s="61" t="s">
        <v>1901</v>
      </c>
      <c r="E632" s="61" t="s">
        <v>1902</v>
      </c>
      <c r="F632" s="60" t="str">
        <f aca="false">IF(OR(ISERROR(VLOOKUP($C632,'DMW | F&amp;L Fields'!$L:$M, 1, FALSE())),IFERROR(INDEX('DMW | F&amp;L Fields'!$C:$C,MATCH($C632,'DMW | F&amp;L Fields'!$L:$L, 0)), "Y") ="Y"),"No", "Yes")</f>
        <v>No</v>
      </c>
      <c r="G632" s="61" t="str">
        <f aca="false">IFERROR(VLOOKUP($C632,'DMW | F&amp;L Fields'!$L:$M, 2, FALSE()),"(not found)")</f>
        <v>(not found)</v>
      </c>
      <c r="H632" s="60" t="str">
        <f aca="false">IF(J632="Id", "Primary", IF(LEFT(J632, 9) ="reference", "Foreign", "n/a"))</f>
        <v>n/a</v>
      </c>
      <c r="I632" s="74" t="s">
        <v>110</v>
      </c>
      <c r="J632" s="61" t="s">
        <v>164</v>
      </c>
      <c r="K632" s="60" t="n">
        <v>0</v>
      </c>
      <c r="L632" s="60" t="n">
        <v>0</v>
      </c>
      <c r="M632" s="60" t="n">
        <v>0</v>
      </c>
      <c r="N632" s="60" t="str">
        <f aca="false">_xlfn.CONCAT(J632,"|",K632,"|",L632,"|",M632)</f>
        <v>boolean|0|0|0</v>
      </c>
      <c r="O632" s="0" t="str">
        <f aca="false">IFERROR(VLOOKUP('nCino | Field Mappings'!$A632,'nCino | Object Info'!$A:$H,5,FALSE()),"(not found)")</f>
        <v>rskcsp_ds_facility</v>
      </c>
      <c r="P632" s="0" t="str">
        <f aca="false">D632</f>
        <v>Reg_W_Reportable__c</v>
      </c>
      <c r="Q632" s="51" t="n">
        <f aca="false">IFERROR(VLOOKUP($N632,'nCino | BigQuery Type Lookup'!$A:$F,2,FALSE()),"(not found)")</f>
        <v>1</v>
      </c>
    </row>
    <row r="633" customFormat="false" ht="14.25" hidden="false" customHeight="false" outlineLevel="0" collapsed="false">
      <c r="A633" s="61" t="s">
        <v>49</v>
      </c>
      <c r="B633" s="61" t="s">
        <v>374</v>
      </c>
      <c r="C633" s="61" t="s">
        <v>1903</v>
      </c>
      <c r="D633" s="61" t="s">
        <v>1904</v>
      </c>
      <c r="E633" s="61" t="s">
        <v>1905</v>
      </c>
      <c r="F633" s="60" t="str">
        <f aca="false">IF(OR(ISERROR(VLOOKUP($C633,'DMW | F&amp;L Fields'!$L:$M, 1, FALSE())),IFERROR(INDEX('DMW | F&amp;L Fields'!$C:$C,MATCH($C633,'DMW | F&amp;L Fields'!$L:$L, 0)), "Y") ="Y"),"No", "Yes")</f>
        <v>No</v>
      </c>
      <c r="G633" s="61" t="str">
        <f aca="false">IFERROR(VLOOKUP($C633,'DMW | F&amp;L Fields'!$L:$M, 2, FALSE()),"(not found)")</f>
        <v>(not found)</v>
      </c>
      <c r="H633" s="60" t="str">
        <f aca="false">IF(J633="Id", "Primary", IF(LEFT(J633, 9) ="reference", "Foreign", "n/a"))</f>
        <v>n/a</v>
      </c>
      <c r="I633" s="74" t="s">
        <v>97</v>
      </c>
      <c r="J633" s="61" t="s">
        <v>115</v>
      </c>
      <c r="K633" s="60" t="n">
        <v>80</v>
      </c>
      <c r="L633" s="60" t="n">
        <v>0</v>
      </c>
      <c r="M633" s="60" t="n">
        <v>0</v>
      </c>
      <c r="N633" s="60" t="str">
        <f aca="false">_xlfn.CONCAT(J633,"|",K633,"|",L633,"|",M633)</f>
        <v>string|80|0|0</v>
      </c>
      <c r="O633" s="0" t="str">
        <f aca="false">IFERROR(VLOOKUP('nCino | Field Mappings'!$A633,'nCino | Object Info'!$A:$H,5,FALSE()),"(not found)")</f>
        <v>rskcsp_ds_facility</v>
      </c>
      <c r="P633" s="0" t="str">
        <f aca="false">D633</f>
        <v>Secondary_Market_Buyer__c</v>
      </c>
      <c r="Q633" s="51" t="n">
        <f aca="false">IFERROR(VLOOKUP($N633,'nCino | BigQuery Type Lookup'!$A:$F,2,FALSE()),"(not found)")</f>
        <v>80</v>
      </c>
    </row>
    <row r="634" customFormat="false" ht="14.25" hidden="false" customHeight="false" outlineLevel="0" collapsed="false">
      <c r="A634" s="61" t="s">
        <v>49</v>
      </c>
      <c r="B634" s="61" t="s">
        <v>374</v>
      </c>
      <c r="C634" s="61" t="s">
        <v>1906</v>
      </c>
      <c r="D634" s="61" t="s">
        <v>1907</v>
      </c>
      <c r="E634" s="61" t="s">
        <v>1908</v>
      </c>
      <c r="F634" s="60" t="str">
        <f aca="false">IF(OR(ISERROR(VLOOKUP($C634,'DMW | F&amp;L Fields'!$L:$M, 1, FALSE())),IFERROR(INDEX('DMW | F&amp;L Fields'!$C:$C,MATCH($C634,'DMW | F&amp;L Fields'!$L:$L, 0)), "Y") ="Y"),"No", "Yes")</f>
        <v>No</v>
      </c>
      <c r="G634" s="61" t="str">
        <f aca="false">IFERROR(VLOOKUP($C634,'DMW | F&amp;L Fields'!$L:$M, 2, FALSE()),"(not found)")</f>
        <v>(not found)</v>
      </c>
      <c r="H634" s="60" t="str">
        <f aca="false">IF(J634="Id", "Primary", IF(LEFT(J634, 9) ="reference", "Foreign", "n/a"))</f>
        <v>n/a</v>
      </c>
      <c r="I634" s="74" t="s">
        <v>97</v>
      </c>
      <c r="J634" s="61" t="s">
        <v>119</v>
      </c>
      <c r="K634" s="60" t="n">
        <v>255</v>
      </c>
      <c r="L634" s="60" t="n">
        <v>0</v>
      </c>
      <c r="M634" s="60" t="n">
        <v>0</v>
      </c>
      <c r="N634" s="60" t="str">
        <f aca="false">_xlfn.CONCAT(J634,"|",K634,"|",L634,"|",M634)</f>
        <v>picklist|255|0|0</v>
      </c>
      <c r="O634" s="0" t="str">
        <f aca="false">IFERROR(VLOOKUP('nCino | Field Mappings'!$A634,'nCino | Object Info'!$A:$H,5,FALSE()),"(not found)")</f>
        <v>rskcsp_ds_facility</v>
      </c>
      <c r="P634" s="0" t="str">
        <f aca="false">D634</f>
        <v>Secondary_Source_of_Repayment__c</v>
      </c>
      <c r="Q634" s="51" t="n">
        <f aca="false">IFERROR(VLOOKUP($N634,'nCino | BigQuery Type Lookup'!$A:$F,2,FALSE()),"(not found)")</f>
        <v>255</v>
      </c>
    </row>
    <row r="635" customFormat="false" ht="14.25" hidden="false" customHeight="false" outlineLevel="0" collapsed="false">
      <c r="A635" s="61" t="s">
        <v>49</v>
      </c>
      <c r="B635" s="61" t="s">
        <v>374</v>
      </c>
      <c r="C635" s="61" t="s">
        <v>1909</v>
      </c>
      <c r="D635" s="61" t="s">
        <v>1910</v>
      </c>
      <c r="E635" s="61" t="s">
        <v>828</v>
      </c>
      <c r="F635" s="60" t="str">
        <f aca="false">IF(OR(ISERROR(VLOOKUP($C635,'DMW | F&amp;L Fields'!$L:$M, 1, FALSE())),IFERROR(INDEX('DMW | F&amp;L Fields'!$C:$C,MATCH($C635,'DMW | F&amp;L Fields'!$L:$L, 0)), "Y") ="Y"),"No", "Yes")</f>
        <v>Yes</v>
      </c>
      <c r="G635" s="61" t="str">
        <f aca="false">IFERROR(VLOOKUP($C635,'DMW | F&amp;L Fields'!$L:$M, 2, FALSE()),"(not found)")</f>
        <v>The frequency of steps on a stepped Overdraft</v>
      </c>
      <c r="H635" s="60" t="str">
        <f aca="false">IF(J635="Id", "Primary", IF(LEFT(J635, 9) ="reference", "Foreign", "n/a"))</f>
        <v>n/a</v>
      </c>
      <c r="I635" s="74" t="s">
        <v>97</v>
      </c>
      <c r="J635" s="61" t="s">
        <v>119</v>
      </c>
      <c r="K635" s="60" t="n">
        <v>255</v>
      </c>
      <c r="L635" s="60" t="n">
        <v>0</v>
      </c>
      <c r="M635" s="60" t="n">
        <v>0</v>
      </c>
      <c r="N635" s="60" t="str">
        <f aca="false">_xlfn.CONCAT(J635,"|",K635,"|",L635,"|",M635)</f>
        <v>picklist|255|0|0</v>
      </c>
      <c r="O635" s="0" t="str">
        <f aca="false">IFERROR(VLOOKUP('nCino | Field Mappings'!$A635,'nCino | Object Info'!$A:$H,5,FALSE()),"(not found)")</f>
        <v>rskcsp_ds_facility</v>
      </c>
      <c r="P635" s="0" t="str">
        <f aca="false">D635</f>
        <v>Step_Frequency__c</v>
      </c>
      <c r="Q635" s="51" t="n">
        <f aca="false">IFERROR(VLOOKUP($N635,'nCino | BigQuery Type Lookup'!$A:$F,2,FALSE()),"(not found)")</f>
        <v>255</v>
      </c>
      <c r="R635" s="0" t="str">
        <f aca="false">IFERROR(VLOOKUP('nCino | Field Mappings'!$A635,'nCino | Object Info'!$A:$H,6,FALSE()),"(not found)")</f>
        <v>rskcsp_ds_facility_staging</v>
      </c>
      <c r="S635" s="0" t="str">
        <f aca="false">D635</f>
        <v>Step_Frequency__c</v>
      </c>
      <c r="T635" s="51" t="str">
        <f aca="false">H635</f>
        <v>n/a</v>
      </c>
      <c r="U635" s="51" t="str">
        <f aca="false">IF($T635="Primary", "yes", "no")</f>
        <v>no</v>
      </c>
      <c r="V635" s="60" t="str">
        <f aca="false">IFERROR(VLOOKUP($N635,'nCino | BigQuery Type Lookup'!$A:$F,3,FALSE()),"(not found)")</f>
        <v>STRING</v>
      </c>
      <c r="W635" s="51" t="n">
        <f aca="false">IFERROR(VLOOKUP($N635,'nCino | BigQuery Type Lookup'!$A:$F,4,FALSE()),"(not found)")</f>
        <v>255</v>
      </c>
      <c r="X635" s="51" t="str">
        <f aca="false">IFERROR(VLOOKUP($N635,'nCino | BigQuery Type Lookup'!$A:$F,5,FALSE()),"(not found)")</f>
        <v>n/a</v>
      </c>
      <c r="Y635" s="51" t="str">
        <f aca="false">IFERROR(VLOOKUP($N635,'nCino | BigQuery Type Lookup'!$A:$F,6,FALSE()),"(not found)")</f>
        <v>n/a</v>
      </c>
      <c r="Z635" s="0" t="str">
        <f aca="false">IFERROR(VLOOKUP('nCino | Field Mappings'!$A635,'nCino | Object Info'!$A:$H,7,FALSE()),"(not found)")</f>
        <v>rskcsp_ds_facility_curated</v>
      </c>
      <c r="AA635" s="0" t="str">
        <f aca="false">D635</f>
        <v>Step_Frequency__c</v>
      </c>
      <c r="AB635" s="51" t="str">
        <f aca="false">H635</f>
        <v>n/a</v>
      </c>
      <c r="AC635" s="51" t="str">
        <f aca="false">I635</f>
        <v>yes</v>
      </c>
      <c r="AD635" s="60" t="str">
        <f aca="false">V635</f>
        <v>STRING</v>
      </c>
      <c r="AE635" s="51" t="n">
        <f aca="false">W635</f>
        <v>255</v>
      </c>
      <c r="AF635" s="51" t="str">
        <f aca="false">X635</f>
        <v>n/a</v>
      </c>
      <c r="AG635" s="51" t="str">
        <f aca="false">Y635</f>
        <v>n/a</v>
      </c>
      <c r="AH635" s="0" t="str">
        <f aca="false">IFERROR(VLOOKUP('nCino | Field Mappings'!$A635,'nCino | Object Info'!$A:$H,8,FALSE()),"(not found)")</f>
        <v>facility</v>
      </c>
      <c r="AI635" s="0" t="str">
        <f aca="false">IF(D635="","",IF(D635="CCS_Step_Frequency__c",SUBSTITUTE(LOWER(D635),"__c",""),_xlfn.IFNA(SUBSTITUTE(SUBSTITUTE(SUBSTITUTE(SUBSTITUTE(D635,"LLC_BI__",""),"CCS_",""),"__c",""),"cm_",""),D635)))</f>
        <v>Step_Frequency</v>
      </c>
      <c r="AJ635" s="51" t="str">
        <f aca="false">H635</f>
        <v>n/a</v>
      </c>
      <c r="AK635" s="51" t="str">
        <f aca="false">AC635</f>
        <v>yes</v>
      </c>
      <c r="AL635" s="60" t="str">
        <f aca="false">V635</f>
        <v>STRING</v>
      </c>
      <c r="AM635" s="51" t="n">
        <f aca="false">W635</f>
        <v>255</v>
      </c>
      <c r="AN635" s="51" t="str">
        <f aca="false">X635</f>
        <v>n/a</v>
      </c>
      <c r="AO635" s="51" t="str">
        <f aca="false">Y635</f>
        <v>n/a</v>
      </c>
      <c r="AP635" s="51" t="str">
        <f aca="false">IF(AL635="ARRAY", "CHECK MAX ELEMENTS", "n/a")</f>
        <v>n/a</v>
      </c>
    </row>
    <row r="636" customFormat="false" ht="14.25" hidden="false" customHeight="false" outlineLevel="0" collapsed="false">
      <c r="A636" s="61" t="s">
        <v>49</v>
      </c>
      <c r="B636" s="61" t="s">
        <v>374</v>
      </c>
      <c r="C636" s="61" t="s">
        <v>1911</v>
      </c>
      <c r="D636" s="61" t="s">
        <v>1912</v>
      </c>
      <c r="E636" s="61" t="s">
        <v>1913</v>
      </c>
      <c r="F636" s="60" t="str">
        <f aca="false">IF(OR(ISERROR(VLOOKUP($C636,'DMW | F&amp;L Fields'!$L:$M, 1, FALSE())),IFERROR(INDEX('DMW | F&amp;L Fields'!$C:$C,MATCH($C636,'DMW | F&amp;L Fields'!$L:$L, 0)), "Y") ="Y"),"No", "Yes")</f>
        <v>No</v>
      </c>
      <c r="G636" s="61" t="str">
        <f aca="false">IFERROR(VLOOKUP($C636,'DMW | F&amp;L Fields'!$L:$M, 2, FALSE()),"(not found)")</f>
        <v>(not found)</v>
      </c>
      <c r="H636" s="60" t="str">
        <f aca="false">IF(J636="Id", "Primary", IF(LEFT(J636, 9) ="reference", "Foreign", "n/a"))</f>
        <v>n/a</v>
      </c>
      <c r="I636" s="74" t="s">
        <v>97</v>
      </c>
      <c r="J636" s="61" t="s">
        <v>102</v>
      </c>
      <c r="K636" s="60" t="n">
        <v>0</v>
      </c>
      <c r="L636" s="60" t="n">
        <v>0</v>
      </c>
      <c r="M636" s="60" t="n">
        <v>0</v>
      </c>
      <c r="N636" s="60" t="str">
        <f aca="false">_xlfn.CONCAT(J636,"|",K636,"|",L636,"|",M636)</f>
        <v>date|0|0|0</v>
      </c>
      <c r="O636" s="0" t="str">
        <f aca="false">IFERROR(VLOOKUP('nCino | Field Mappings'!$A636,'nCino | Object Info'!$A:$H,5,FALSE()),"(not found)")</f>
        <v>rskcsp_ds_facility</v>
      </c>
      <c r="P636" s="0" t="str">
        <f aca="false">D636</f>
        <v>Submitted_for_Approval_Date__c</v>
      </c>
      <c r="Q636" s="51" t="n">
        <f aca="false">IFERROR(VLOOKUP($N636,'nCino | BigQuery Type Lookup'!$A:$F,2,FALSE()),"(not found)")</f>
        <v>8</v>
      </c>
    </row>
    <row r="637" customFormat="false" ht="14.25" hidden="false" customHeight="false" outlineLevel="0" collapsed="false">
      <c r="A637" s="61" t="s">
        <v>49</v>
      </c>
      <c r="B637" s="61" t="s">
        <v>374</v>
      </c>
      <c r="C637" s="61" t="s">
        <v>1914</v>
      </c>
      <c r="D637" s="61" t="s">
        <v>182</v>
      </c>
      <c r="E637" s="61" t="s">
        <v>183</v>
      </c>
      <c r="F637" s="60" t="str">
        <f aca="false">IF(OR(ISERROR(VLOOKUP($C637,'DMW | F&amp;L Fields'!$L:$M, 1, FALSE())),IFERROR(INDEX('DMW | F&amp;L Fields'!$C:$C,MATCH($C637,'DMW | F&amp;L Fields'!$L:$L, 0)), "Y") ="Y"),"No", "Yes")</f>
        <v>No</v>
      </c>
      <c r="G637" s="61" t="str">
        <f aca="false">IFERROR(VLOOKUP($C637,'DMW | F&amp;L Fields'!$L:$M, 2, FALSE()),"(not found)")</f>
        <v>(not found)</v>
      </c>
      <c r="H637" s="60" t="str">
        <f aca="false">IF(J637="Id", "Primary", IF(LEFT(J637, 9) ="reference", "Foreign", "n/a"))</f>
        <v>n/a</v>
      </c>
      <c r="I637" s="74" t="s">
        <v>110</v>
      </c>
      <c r="J637" s="61" t="s">
        <v>153</v>
      </c>
      <c r="K637" s="60" t="n">
        <v>0</v>
      </c>
      <c r="L637" s="60" t="n">
        <v>0</v>
      </c>
      <c r="M637" s="60" t="n">
        <v>0</v>
      </c>
      <c r="N637" s="60" t="str">
        <f aca="false">_xlfn.CONCAT(J637,"|",K637,"|",L637,"|",M637)</f>
        <v>datetime|0|0|0</v>
      </c>
      <c r="O637" s="0" t="str">
        <f aca="false">IFERROR(VLOOKUP('nCino | Field Mappings'!$A637,'nCino | Object Info'!$A:$H,5,FALSE()),"(not found)")</f>
        <v>rskcsp_ds_facility</v>
      </c>
      <c r="P637" s="0" t="str">
        <f aca="false">D637</f>
        <v>SystemModstamp</v>
      </c>
      <c r="Q637" s="51" t="n">
        <f aca="false">IFERROR(VLOOKUP($N637,'nCino | BigQuery Type Lookup'!$A:$F,2,FALSE()),"(not found)")</f>
        <v>14</v>
      </c>
    </row>
    <row r="638" customFormat="false" ht="14.25" hidden="false" customHeight="false" outlineLevel="0" collapsed="false">
      <c r="A638" s="61" t="s">
        <v>49</v>
      </c>
      <c r="B638" s="61" t="s">
        <v>374</v>
      </c>
      <c r="C638" s="61" t="s">
        <v>1915</v>
      </c>
      <c r="D638" s="61" t="s">
        <v>1916</v>
      </c>
      <c r="E638" s="61" t="s">
        <v>1917</v>
      </c>
      <c r="F638" s="60" t="str">
        <f aca="false">IF(OR(ISERROR(VLOOKUP($C638,'DMW | F&amp;L Fields'!$L:$M, 1, FALSE())),IFERROR(INDEX('DMW | F&amp;L Fields'!$C:$C,MATCH($C638,'DMW | F&amp;L Fields'!$L:$L, 0)), "Y") ="Y"),"No", "Yes")</f>
        <v>No</v>
      </c>
      <c r="G638" s="61" t="str">
        <f aca="false">IFERROR(VLOOKUP($C638,'DMW | F&amp;L Fields'!$L:$M, 2, FALSE()),"(not found)")</f>
        <v>(not found)</v>
      </c>
      <c r="H638" s="60" t="str">
        <f aca="false">IF(J638="Id", "Primary", IF(LEFT(J638, 9) ="reference", "Foreign", "n/a"))</f>
        <v>n/a</v>
      </c>
      <c r="I638" s="74" t="s">
        <v>97</v>
      </c>
      <c r="J638" s="61" t="s">
        <v>119</v>
      </c>
      <c r="K638" s="60" t="n">
        <v>255</v>
      </c>
      <c r="L638" s="60" t="n">
        <v>0</v>
      </c>
      <c r="M638" s="60" t="n">
        <v>0</v>
      </c>
      <c r="N638" s="60" t="str">
        <f aca="false">_xlfn.CONCAT(J638,"|",K638,"|",L638,"|",M638)</f>
        <v>picklist|255|0|0</v>
      </c>
      <c r="O638" s="0" t="str">
        <f aca="false">IFERROR(VLOOKUP('nCino | Field Mappings'!$A638,'nCino | Object Info'!$A:$H,5,FALSE()),"(not found)")</f>
        <v>rskcsp_ds_facility</v>
      </c>
      <c r="P638" s="0" t="str">
        <f aca="false">D638</f>
        <v>Tertiary_Source_of_Repayment__c</v>
      </c>
      <c r="Q638" s="51" t="n">
        <f aca="false">IFERROR(VLOOKUP($N638,'nCino | BigQuery Type Lookup'!$A:$F,2,FALSE()),"(not found)")</f>
        <v>255</v>
      </c>
    </row>
    <row r="639" customFormat="false" ht="14.25" hidden="false" customHeight="false" outlineLevel="0" collapsed="false">
      <c r="A639" s="61" t="s">
        <v>56</v>
      </c>
      <c r="B639" s="61" t="s">
        <v>57</v>
      </c>
      <c r="C639" s="61" t="s">
        <v>1918</v>
      </c>
      <c r="D639" s="61" t="s">
        <v>1919</v>
      </c>
      <c r="E639" s="61" t="s">
        <v>1920</v>
      </c>
      <c r="F639" s="60" t="str">
        <f aca="false">IF(OR(ISERROR(VLOOKUP($C639,'DMW | F&amp;L Fields'!$L:$M, 1, FALSE())),IFERROR(INDEX('DMW | F&amp;L Fields'!$C:$C,MATCH($C639,'DMW | F&amp;L Fields'!$L:$L, 0)), "Y") ="Y"),"No", "Yes")</f>
        <v>Yes</v>
      </c>
      <c r="G639" s="61" t="str">
        <f aca="false">IFERROR(VLOOKUP($C639,'DMW | F&amp;L Fields'!$L:$M, 2, FALSE()),"(not found)")</f>
        <v>Field to choose LBG Entity</v>
      </c>
      <c r="H639" s="60" t="str">
        <f aca="false">IF(J639="Id", "Primary", IF(LEFT(J639, 9) ="reference", "Foreign", "n/a"))</f>
        <v>n/a</v>
      </c>
      <c r="I639" s="74" t="s">
        <v>97</v>
      </c>
      <c r="J639" s="61" t="s">
        <v>119</v>
      </c>
      <c r="K639" s="60" t="n">
        <v>255</v>
      </c>
      <c r="L639" s="60" t="n">
        <v>0</v>
      </c>
      <c r="M639" s="60" t="n">
        <v>0</v>
      </c>
      <c r="N639" s="60" t="str">
        <f aca="false">_xlfn.CONCAT(J639,"|",K639,"|",L639,"|",M639)</f>
        <v>picklist|255|0|0</v>
      </c>
      <c r="O639" s="0" t="str">
        <f aca="false">IFERROR(VLOOKUP('nCino | Field Mappings'!$A639,'nCino | Object Info'!$A:$H,5,FALSE()),"(not found)")</f>
        <v>rskcsp_ds_policy_exception</v>
      </c>
      <c r="P639" s="0" t="str">
        <f aca="false">D639</f>
        <v>CCS_LBG_Entity__c</v>
      </c>
      <c r="Q639" s="51" t="n">
        <f aca="false">IFERROR(VLOOKUP($N639,'nCino | BigQuery Type Lookup'!$A:$F,2,FALSE()),"(not found)")</f>
        <v>255</v>
      </c>
      <c r="R639" s="0" t="str">
        <f aca="false">IFERROR(VLOOKUP('nCino | Field Mappings'!$A639,'nCino | Object Info'!$A:$H,6,FALSE()),"(not found)")</f>
        <v>rskcsp_ds_policy_exception_staging</v>
      </c>
      <c r="S639" s="0" t="str">
        <f aca="false">D639</f>
        <v>CCS_LBG_Entity__c</v>
      </c>
      <c r="T639" s="51" t="str">
        <f aca="false">H639</f>
        <v>n/a</v>
      </c>
      <c r="U639" s="51" t="str">
        <f aca="false">IF($T639="Primary", "yes", "no")</f>
        <v>no</v>
      </c>
      <c r="V639" s="60" t="str">
        <f aca="false">IFERROR(VLOOKUP($N639,'nCino | BigQuery Type Lookup'!$A:$F,3,FALSE()),"(not found)")</f>
        <v>STRING</v>
      </c>
      <c r="W639" s="51" t="n">
        <f aca="false">IFERROR(VLOOKUP($N639,'nCino | BigQuery Type Lookup'!$A:$F,4,FALSE()),"(not found)")</f>
        <v>255</v>
      </c>
      <c r="X639" s="51" t="str">
        <f aca="false">IFERROR(VLOOKUP($N639,'nCino | BigQuery Type Lookup'!$A:$F,5,FALSE()),"(not found)")</f>
        <v>n/a</v>
      </c>
      <c r="Y639" s="51" t="str">
        <f aca="false">IFERROR(VLOOKUP($N639,'nCino | BigQuery Type Lookup'!$A:$F,6,FALSE()),"(not found)")</f>
        <v>n/a</v>
      </c>
      <c r="Z639" s="0" t="str">
        <f aca="false">IFERROR(VLOOKUP('nCino | Field Mappings'!$A639,'nCino | Object Info'!$A:$H,7,FALSE()),"(not found)")</f>
        <v>rskcsp_ds_policy_exception_curated</v>
      </c>
      <c r="AA639" s="0" t="str">
        <f aca="false">D639</f>
        <v>CCS_LBG_Entity__c</v>
      </c>
      <c r="AB639" s="51" t="str">
        <f aca="false">H639</f>
        <v>n/a</v>
      </c>
      <c r="AC639" s="51" t="str">
        <f aca="false">I639</f>
        <v>yes</v>
      </c>
      <c r="AD639" s="60" t="str">
        <f aca="false">V639</f>
        <v>STRING</v>
      </c>
      <c r="AE639" s="51" t="n">
        <f aca="false">W639</f>
        <v>255</v>
      </c>
      <c r="AF639" s="51" t="str">
        <f aca="false">X639</f>
        <v>n/a</v>
      </c>
      <c r="AG639" s="51" t="str">
        <f aca="false">Y639</f>
        <v>n/a</v>
      </c>
      <c r="AH639" s="0" t="str">
        <f aca="false">IFERROR(VLOOKUP('nCino | Field Mappings'!$A639,'nCino | Object Info'!$A:$H,8,FALSE()),"(not found)")</f>
        <v>policy_exception</v>
      </c>
      <c r="AI639" s="0" t="str">
        <f aca="false">IF(D639="","",IF(D639="CCS_Step_Frequency__c",SUBSTITUTE(LOWER(D639),"__c",""),_xlfn.IFNA(SUBSTITUTE(SUBSTITUTE(SUBSTITUTE(SUBSTITUTE(D639,"LLC_BI__",""),"CCS_",""),"__c",""),"cm_",""),D639)))</f>
        <v>LBG_Entity</v>
      </c>
      <c r="AJ639" s="51" t="str">
        <f aca="false">H639</f>
        <v>n/a</v>
      </c>
      <c r="AK639" s="51" t="str">
        <f aca="false">AC639</f>
        <v>yes</v>
      </c>
      <c r="AL639" s="60" t="str">
        <f aca="false">V639</f>
        <v>STRING</v>
      </c>
      <c r="AM639" s="51" t="n">
        <f aca="false">W639</f>
        <v>255</v>
      </c>
      <c r="AN639" s="51" t="str">
        <f aca="false">X639</f>
        <v>n/a</v>
      </c>
      <c r="AO639" s="51" t="str">
        <f aca="false">Y639</f>
        <v>n/a</v>
      </c>
      <c r="AP639" s="51" t="str">
        <f aca="false">IF(AL639="ARRAY", "CHECK MAX ELEMENTS", "n/a")</f>
        <v>n/a</v>
      </c>
    </row>
    <row r="640" customFormat="false" ht="14.25" hidden="false" customHeight="false" outlineLevel="0" collapsed="false">
      <c r="A640" s="61" t="s">
        <v>56</v>
      </c>
      <c r="B640" s="61" t="s">
        <v>57</v>
      </c>
      <c r="C640" s="61" t="s">
        <v>1921</v>
      </c>
      <c r="D640" s="61" t="s">
        <v>1922</v>
      </c>
      <c r="E640" s="61" t="s">
        <v>1920</v>
      </c>
      <c r="F640" s="60" t="str">
        <f aca="false">IF(OR(ISERROR(VLOOKUP($C640,'DMW | F&amp;L Fields'!$L:$M, 1, FALSE())),IFERROR(INDEX('DMW | F&amp;L Fields'!$C:$C,MATCH($C640,'DMW | F&amp;L Fields'!$L:$L, 0)), "Y") ="Y"),"No", "Yes")</f>
        <v>Yes</v>
      </c>
      <c r="G640" s="61" t="str">
        <f aca="false">IFERROR(VLOOKUP($C640,'DMW | F&amp;L Fields'!$L:$M, 2, FALSE()),"(not found)")</f>
        <v>Formula field calculating upon "Is this LBCM Facility" field value from facility</v>
      </c>
      <c r="H640" s="60" t="str">
        <f aca="false">IF(J640="Id", "Primary", IF(LEFT(J640, 9) ="reference", "Foreign", "n/a"))</f>
        <v>n/a</v>
      </c>
      <c r="I640" s="74" t="s">
        <v>97</v>
      </c>
      <c r="J640" s="61" t="s">
        <v>115</v>
      </c>
      <c r="K640" s="60" t="n">
        <v>1300</v>
      </c>
      <c r="L640" s="60" t="n">
        <v>0</v>
      </c>
      <c r="M640" s="60" t="n">
        <v>0</v>
      </c>
      <c r="N640" s="60" t="str">
        <f aca="false">_xlfn.CONCAT(J640,"|",K640,"|",L640,"|",M640)</f>
        <v>string|1300|0|0</v>
      </c>
      <c r="O640" s="0" t="str">
        <f aca="false">IFERROR(VLOOKUP('nCino | Field Mappings'!$A640,'nCino | Object Info'!$A:$H,5,FALSE()),"(not found)")</f>
        <v>rskcsp_ds_policy_exception</v>
      </c>
      <c r="P640" s="0" t="str">
        <f aca="false">D640</f>
        <v>CCS_LBG_Entity_Facility__c</v>
      </c>
      <c r="Q640" s="51" t="n">
        <f aca="false">IFERROR(VLOOKUP($N640,'nCino | BigQuery Type Lookup'!$A:$F,2,FALSE()),"(not found)")</f>
        <v>1300</v>
      </c>
      <c r="R640" s="0" t="str">
        <f aca="false">IFERROR(VLOOKUP('nCino | Field Mappings'!$A640,'nCino | Object Info'!$A:$H,6,FALSE()),"(not found)")</f>
        <v>rskcsp_ds_policy_exception_staging</v>
      </c>
      <c r="S640" s="0" t="str">
        <f aca="false">D640</f>
        <v>CCS_LBG_Entity_Facility__c</v>
      </c>
      <c r="T640" s="51" t="str">
        <f aca="false">H640</f>
        <v>n/a</v>
      </c>
      <c r="U640" s="51" t="str">
        <f aca="false">IF($T640="Primary", "yes", "no")</f>
        <v>no</v>
      </c>
      <c r="V640" s="60" t="str">
        <f aca="false">IFERROR(VLOOKUP($N640,'nCino | BigQuery Type Lookup'!$A:$F,3,FALSE()),"(not found)")</f>
        <v>STRING</v>
      </c>
      <c r="W640" s="51" t="n">
        <f aca="false">IFERROR(VLOOKUP($N640,'nCino | BigQuery Type Lookup'!$A:$F,4,FALSE()),"(not found)")</f>
        <v>1300</v>
      </c>
      <c r="X640" s="51" t="str">
        <f aca="false">IFERROR(VLOOKUP($N640,'nCino | BigQuery Type Lookup'!$A:$F,5,FALSE()),"(not found)")</f>
        <v>n/a</v>
      </c>
      <c r="Y640" s="51" t="str">
        <f aca="false">IFERROR(VLOOKUP($N640,'nCino | BigQuery Type Lookup'!$A:$F,6,FALSE()),"(not found)")</f>
        <v>n/a</v>
      </c>
      <c r="Z640" s="0" t="str">
        <f aca="false">IFERROR(VLOOKUP('nCino | Field Mappings'!$A640,'nCino | Object Info'!$A:$H,7,FALSE()),"(not found)")</f>
        <v>rskcsp_ds_policy_exception_curated</v>
      </c>
      <c r="AA640" s="0" t="str">
        <f aca="false">D640</f>
        <v>CCS_LBG_Entity_Facility__c</v>
      </c>
      <c r="AB640" s="51" t="str">
        <f aca="false">H640</f>
        <v>n/a</v>
      </c>
      <c r="AC640" s="51" t="str">
        <f aca="false">I640</f>
        <v>yes</v>
      </c>
      <c r="AD640" s="60" t="str">
        <f aca="false">V640</f>
        <v>STRING</v>
      </c>
      <c r="AE640" s="51" t="n">
        <f aca="false">W640</f>
        <v>1300</v>
      </c>
      <c r="AF640" s="51" t="str">
        <f aca="false">X640</f>
        <v>n/a</v>
      </c>
      <c r="AG640" s="51" t="str">
        <f aca="false">Y640</f>
        <v>n/a</v>
      </c>
      <c r="AH640" s="0" t="str">
        <f aca="false">IFERROR(VLOOKUP('nCino | Field Mappings'!$A640,'nCino | Object Info'!$A:$H,8,FALSE()),"(not found)")</f>
        <v>policy_exception</v>
      </c>
      <c r="AI640" s="0" t="str">
        <f aca="false">IF(D640="","",IF(D640="CCS_Step_Frequency__c",SUBSTITUTE(LOWER(D640),"__c",""),_xlfn.IFNA(SUBSTITUTE(SUBSTITUTE(SUBSTITUTE(SUBSTITUTE(D640,"LLC_BI__",""),"CCS_",""),"__c",""),"cm_",""),D640)))</f>
        <v>LBG_Entity_Facility</v>
      </c>
      <c r="AJ640" s="51" t="str">
        <f aca="false">H640</f>
        <v>n/a</v>
      </c>
      <c r="AK640" s="51" t="str">
        <f aca="false">AC640</f>
        <v>yes</v>
      </c>
      <c r="AL640" s="60" t="str">
        <f aca="false">V640</f>
        <v>STRING</v>
      </c>
      <c r="AM640" s="51" t="n">
        <f aca="false">W640</f>
        <v>1300</v>
      </c>
      <c r="AN640" s="51" t="str">
        <f aca="false">X640</f>
        <v>n/a</v>
      </c>
      <c r="AO640" s="51" t="str">
        <f aca="false">Y640</f>
        <v>n/a</v>
      </c>
      <c r="AP640" s="51" t="str">
        <f aca="false">IF(AL640="ARRAY", "CHECK MAX ELEMENTS", "n/a")</f>
        <v>n/a</v>
      </c>
    </row>
    <row r="641" customFormat="false" ht="14.25" hidden="false" customHeight="false" outlineLevel="0" collapsed="false">
      <c r="A641" s="61" t="s">
        <v>56</v>
      </c>
      <c r="B641" s="61" t="s">
        <v>57</v>
      </c>
      <c r="C641" s="61" t="s">
        <v>1923</v>
      </c>
      <c r="D641" s="61" t="s">
        <v>140</v>
      </c>
      <c r="E641" s="61" t="s">
        <v>141</v>
      </c>
      <c r="F641" s="60" t="str">
        <f aca="false">IF(OR(ISERROR(VLOOKUP($C641,'DMW | F&amp;L Fields'!$L:$M, 1, FALSE())),IFERROR(INDEX('DMW | F&amp;L Fields'!$C:$C,MATCH($C641,'DMW | F&amp;L Fields'!$L:$L, 0)), "Y") ="Y"),"No", "Yes")</f>
        <v>No</v>
      </c>
      <c r="G641" s="61" t="str">
        <f aca="false">IFERROR(VLOOKUP($C641,'DMW | F&amp;L Fields'!$L:$M, 2, FALSE()),"(not found)")</f>
        <v>(not found)</v>
      </c>
      <c r="H641" s="60" t="str">
        <f aca="false">IF(J641="Id", "Primary", IF(LEFT(J641, 9) ="reference", "Foreign", "n/a"))</f>
        <v>Foreign</v>
      </c>
      <c r="I641" s="74" t="s">
        <v>97</v>
      </c>
      <c r="J641" s="61" t="s">
        <v>142</v>
      </c>
      <c r="K641" s="60" t="n">
        <v>18</v>
      </c>
      <c r="L641" s="60" t="n">
        <v>0</v>
      </c>
      <c r="M641" s="60" t="n">
        <v>0</v>
      </c>
      <c r="N641" s="60" t="str">
        <f aca="false">_xlfn.CONCAT(J641,"|",K641,"|",L641,"|",M641)</f>
        <v>reference(PartnerNetworkConnection)|18|0|0</v>
      </c>
      <c r="O641" s="0" t="str">
        <f aca="false">IFERROR(VLOOKUP('nCino | Field Mappings'!$A641,'nCino | Object Info'!$A:$H,5,FALSE()),"(not found)")</f>
        <v>rskcsp_ds_policy_exception</v>
      </c>
      <c r="P641" s="0" t="str">
        <f aca="false">D641</f>
        <v>ConnectionReceivedId</v>
      </c>
      <c r="Q641" s="51" t="n">
        <f aca="false">IFERROR(VLOOKUP($N641,'nCino | BigQuery Type Lookup'!$A:$F,2,FALSE()),"(not found)")</f>
        <v>18</v>
      </c>
    </row>
    <row r="642" customFormat="false" ht="14.25" hidden="false" customHeight="false" outlineLevel="0" collapsed="false">
      <c r="A642" s="61" t="s">
        <v>56</v>
      </c>
      <c r="B642" s="61" t="s">
        <v>57</v>
      </c>
      <c r="C642" s="61" t="s">
        <v>1924</v>
      </c>
      <c r="D642" s="61" t="s">
        <v>144</v>
      </c>
      <c r="E642" s="61" t="s">
        <v>145</v>
      </c>
      <c r="F642" s="60" t="str">
        <f aca="false">IF(OR(ISERROR(VLOOKUP($C642,'DMW | F&amp;L Fields'!$L:$M, 1, FALSE())),IFERROR(INDEX('DMW | F&amp;L Fields'!$C:$C,MATCH($C642,'DMW | F&amp;L Fields'!$L:$L, 0)), "Y") ="Y"),"No", "Yes")</f>
        <v>No</v>
      </c>
      <c r="G642" s="61" t="str">
        <f aca="false">IFERROR(VLOOKUP($C642,'DMW | F&amp;L Fields'!$L:$M, 2, FALSE()),"(not found)")</f>
        <v>(not found)</v>
      </c>
      <c r="H642" s="60" t="str">
        <f aca="false">IF(J642="Id", "Primary", IF(LEFT(J642, 9) ="reference", "Foreign", "n/a"))</f>
        <v>Foreign</v>
      </c>
      <c r="I642" s="74" t="s">
        <v>97</v>
      </c>
      <c r="J642" s="61" t="s">
        <v>142</v>
      </c>
      <c r="K642" s="60" t="n">
        <v>18</v>
      </c>
      <c r="L642" s="60" t="n">
        <v>0</v>
      </c>
      <c r="M642" s="60" t="n">
        <v>0</v>
      </c>
      <c r="N642" s="60" t="str">
        <f aca="false">_xlfn.CONCAT(J642,"|",K642,"|",L642,"|",M642)</f>
        <v>reference(PartnerNetworkConnection)|18|0|0</v>
      </c>
      <c r="O642" s="0" t="str">
        <f aca="false">IFERROR(VLOOKUP('nCino | Field Mappings'!$A642,'nCino | Object Info'!$A:$H,5,FALSE()),"(not found)")</f>
        <v>rskcsp_ds_policy_exception</v>
      </c>
      <c r="P642" s="0" t="str">
        <f aca="false">D642</f>
        <v>ConnectionSentId</v>
      </c>
      <c r="Q642" s="51" t="n">
        <f aca="false">IFERROR(VLOOKUP($N642,'nCino | BigQuery Type Lookup'!$A:$F,2,FALSE()),"(not found)")</f>
        <v>18</v>
      </c>
    </row>
    <row r="643" customFormat="false" ht="14.25" hidden="false" customHeight="false" outlineLevel="0" collapsed="false">
      <c r="A643" s="61" t="s">
        <v>56</v>
      </c>
      <c r="B643" s="61" t="s">
        <v>57</v>
      </c>
      <c r="C643" s="61" t="s">
        <v>1925</v>
      </c>
      <c r="D643" s="61" t="s">
        <v>147</v>
      </c>
      <c r="E643" s="61" t="s">
        <v>148</v>
      </c>
      <c r="F643" s="60" t="str">
        <f aca="false">IF(OR(ISERROR(VLOOKUP($C643,'DMW | F&amp;L Fields'!$L:$M, 1, FALSE())),IFERROR(INDEX('DMW | F&amp;L Fields'!$C:$C,MATCH($C643,'DMW | F&amp;L Fields'!$L:$L, 0)), "Y") ="Y"),"No", "Yes")</f>
        <v>Yes</v>
      </c>
      <c r="G643" s="61" t="str">
        <f aca="false">IFERROR(VLOOKUP($C643,'DMW | F&amp;L Fields'!$L:$M, 2, FALSE()),"(not found)")</f>
        <v>Record created by user.</v>
      </c>
      <c r="H643" s="60" t="str">
        <f aca="false">IF(J643="Id", "Primary", IF(LEFT(J643, 9) ="reference", "Foreign", "n/a"))</f>
        <v>Foreign</v>
      </c>
      <c r="I643" s="74" t="s">
        <v>110</v>
      </c>
      <c r="J643" s="61" t="s">
        <v>149</v>
      </c>
      <c r="K643" s="60" t="n">
        <v>18</v>
      </c>
      <c r="L643" s="60" t="n">
        <v>0</v>
      </c>
      <c r="M643" s="60" t="n">
        <v>0</v>
      </c>
      <c r="N643" s="60" t="str">
        <f aca="false">_xlfn.CONCAT(J643,"|",K643,"|",L643,"|",M643)</f>
        <v>reference(User)|18|0|0</v>
      </c>
      <c r="O643" s="0" t="str">
        <f aca="false">IFERROR(VLOOKUP('nCino | Field Mappings'!$A643,'nCino | Object Info'!$A:$H,5,FALSE()),"(not found)")</f>
        <v>rskcsp_ds_policy_exception</v>
      </c>
      <c r="P643" s="0" t="str">
        <f aca="false">D643</f>
        <v>CreatedById</v>
      </c>
      <c r="Q643" s="51" t="n">
        <f aca="false">IFERROR(VLOOKUP($N643,'nCino | BigQuery Type Lookup'!$A:$F,2,FALSE()),"(not found)")</f>
        <v>18</v>
      </c>
      <c r="R643" s="0" t="str">
        <f aca="false">IFERROR(VLOOKUP('nCino | Field Mappings'!$A643,'nCino | Object Info'!$A:$H,6,FALSE()),"(not found)")</f>
        <v>rskcsp_ds_policy_exception_staging</v>
      </c>
      <c r="S643" s="0" t="str">
        <f aca="false">D643</f>
        <v>CreatedById</v>
      </c>
      <c r="T643" s="51" t="str">
        <f aca="false">H643</f>
        <v>Foreign</v>
      </c>
      <c r="U643" s="51" t="str">
        <f aca="false">IF($T643="Primary", "yes", "no")</f>
        <v>no</v>
      </c>
      <c r="V643" s="60" t="str">
        <f aca="false">IFERROR(VLOOKUP($N643,'nCino | BigQuery Type Lookup'!$A:$F,3,FALSE()),"(not found)")</f>
        <v>STRING</v>
      </c>
      <c r="W643" s="51" t="n">
        <f aca="false">IFERROR(VLOOKUP($N643,'nCino | BigQuery Type Lookup'!$A:$F,4,FALSE()),"(not found)")</f>
        <v>18</v>
      </c>
      <c r="X643" s="51" t="str">
        <f aca="false">IFERROR(VLOOKUP($N643,'nCino | BigQuery Type Lookup'!$A:$F,5,FALSE()),"(not found)")</f>
        <v>n/a</v>
      </c>
      <c r="Y643" s="51" t="str">
        <f aca="false">IFERROR(VLOOKUP($N643,'nCino | BigQuery Type Lookup'!$A:$F,6,FALSE()),"(not found)")</f>
        <v>n/a</v>
      </c>
      <c r="Z643" s="0" t="str">
        <f aca="false">IFERROR(VLOOKUP('nCino | Field Mappings'!$A643,'nCino | Object Info'!$A:$H,7,FALSE()),"(not found)")</f>
        <v>rskcsp_ds_policy_exception_curated</v>
      </c>
      <c r="AA643" s="0" t="str">
        <f aca="false">D643</f>
        <v>CreatedById</v>
      </c>
      <c r="AB643" s="51" t="str">
        <f aca="false">H643</f>
        <v>Foreign</v>
      </c>
      <c r="AC643" s="51" t="str">
        <f aca="false">I643</f>
        <v>no</v>
      </c>
      <c r="AD643" s="60" t="str">
        <f aca="false">V643</f>
        <v>STRING</v>
      </c>
      <c r="AE643" s="51" t="n">
        <f aca="false">W643</f>
        <v>18</v>
      </c>
      <c r="AF643" s="51" t="str">
        <f aca="false">X643</f>
        <v>n/a</v>
      </c>
      <c r="AG643" s="51" t="str">
        <f aca="false">Y643</f>
        <v>n/a</v>
      </c>
      <c r="AH643" s="0" t="str">
        <f aca="false">IFERROR(VLOOKUP('nCino | Field Mappings'!$A643,'nCino | Object Info'!$A:$H,8,FALSE()),"(not found)")</f>
        <v>policy_exception</v>
      </c>
      <c r="AI643" s="0" t="str">
        <f aca="false">IF(D643="","",IF(D643="CCS_Step_Frequency__c",SUBSTITUTE(LOWER(D643),"__c",""),_xlfn.IFNA(SUBSTITUTE(SUBSTITUTE(SUBSTITUTE(SUBSTITUTE(D643,"LLC_BI__",""),"CCS_",""),"__c",""),"cm_",""),D643)))</f>
        <v>CreatedById</v>
      </c>
      <c r="AJ643" s="51" t="str">
        <f aca="false">H643</f>
        <v>Foreign</v>
      </c>
      <c r="AK643" s="51" t="str">
        <f aca="false">AC643</f>
        <v>no</v>
      </c>
      <c r="AL643" s="60" t="str">
        <f aca="false">V643</f>
        <v>STRING</v>
      </c>
      <c r="AM643" s="51" t="n">
        <f aca="false">W643</f>
        <v>18</v>
      </c>
      <c r="AN643" s="51" t="str">
        <f aca="false">X643</f>
        <v>n/a</v>
      </c>
      <c r="AO643" s="51" t="str">
        <f aca="false">Y643</f>
        <v>n/a</v>
      </c>
      <c r="AP643" s="51" t="str">
        <f aca="false">IF(AL643="ARRAY", "CHECK MAX ELEMENTS", "n/a")</f>
        <v>n/a</v>
      </c>
    </row>
    <row r="644" customFormat="false" ht="14.25" hidden="false" customHeight="false" outlineLevel="0" collapsed="false">
      <c r="A644" s="61" t="s">
        <v>56</v>
      </c>
      <c r="B644" s="61" t="s">
        <v>57</v>
      </c>
      <c r="C644" s="61" t="s">
        <v>1926</v>
      </c>
      <c r="D644" s="61" t="s">
        <v>151</v>
      </c>
      <c r="E644" s="61" t="s">
        <v>152</v>
      </c>
      <c r="F644" s="60" t="str">
        <f aca="false">IF(OR(ISERROR(VLOOKUP($C644,'DMW | F&amp;L Fields'!$L:$M, 1, FALSE())),IFERROR(INDEX('DMW | F&amp;L Fields'!$C:$C,MATCH($C644,'DMW | F&amp;L Fields'!$L:$L, 0)), "Y") ="Y"),"No", "Yes")</f>
        <v>Yes</v>
      </c>
      <c r="G644" s="61" t="str">
        <f aca="false">IFERROR(VLOOKUP($C644,'DMW | F&amp;L Fields'!$L:$M, 2, FALSE()),"(not found)")</f>
        <v>Record created date.</v>
      </c>
      <c r="H644" s="60" t="str">
        <f aca="false">IF(J644="Id", "Primary", IF(LEFT(J644, 9) ="reference", "Foreign", "n/a"))</f>
        <v>n/a</v>
      </c>
      <c r="I644" s="74" t="s">
        <v>110</v>
      </c>
      <c r="J644" s="61" t="s">
        <v>153</v>
      </c>
      <c r="K644" s="60" t="n">
        <v>0</v>
      </c>
      <c r="L644" s="60" t="n">
        <v>0</v>
      </c>
      <c r="M644" s="60" t="n">
        <v>0</v>
      </c>
      <c r="N644" s="60" t="str">
        <f aca="false">_xlfn.CONCAT(J644,"|",K644,"|",L644,"|",M644)</f>
        <v>datetime|0|0|0</v>
      </c>
      <c r="O644" s="0" t="str">
        <f aca="false">IFERROR(VLOOKUP('nCino | Field Mappings'!$A644,'nCino | Object Info'!$A:$H,5,FALSE()),"(not found)")</f>
        <v>rskcsp_ds_policy_exception</v>
      </c>
      <c r="P644" s="0" t="str">
        <f aca="false">D644</f>
        <v>CreatedDate</v>
      </c>
      <c r="Q644" s="51" t="n">
        <f aca="false">IFERROR(VLOOKUP($N644,'nCino | BigQuery Type Lookup'!$A:$F,2,FALSE()),"(not found)")</f>
        <v>14</v>
      </c>
      <c r="R644" s="0" t="str">
        <f aca="false">IFERROR(VLOOKUP('nCino | Field Mappings'!$A644,'nCino | Object Info'!$A:$H,6,FALSE()),"(not found)")</f>
        <v>rskcsp_ds_policy_exception_staging</v>
      </c>
      <c r="S644" s="0" t="str">
        <f aca="false">D644</f>
        <v>CreatedDate</v>
      </c>
      <c r="T644" s="51" t="str">
        <f aca="false">H644</f>
        <v>n/a</v>
      </c>
      <c r="U644" s="51" t="str">
        <f aca="false">IF($T644="Primary", "yes", "no")</f>
        <v>no</v>
      </c>
      <c r="V644" s="60" t="str">
        <f aca="false">IFERROR(VLOOKUP($N644,'nCino | BigQuery Type Lookup'!$A:$F,3,FALSE()),"(not found)")</f>
        <v>DATETIME</v>
      </c>
      <c r="W644" s="51" t="str">
        <f aca="false">IFERROR(VLOOKUP($N644,'nCino | BigQuery Type Lookup'!$A:$F,4,FALSE()),"(not found)")</f>
        <v>n/a</v>
      </c>
      <c r="X644" s="51" t="str">
        <f aca="false">IFERROR(VLOOKUP($N644,'nCino | BigQuery Type Lookup'!$A:$F,5,FALSE()),"(not found)")</f>
        <v>n/a</v>
      </c>
      <c r="Y644" s="51" t="str">
        <f aca="false">IFERROR(VLOOKUP($N644,'nCino | BigQuery Type Lookup'!$A:$F,6,FALSE()),"(not found)")</f>
        <v>n/a</v>
      </c>
      <c r="Z644" s="0" t="str">
        <f aca="false">IFERROR(VLOOKUP('nCino | Field Mappings'!$A644,'nCino | Object Info'!$A:$H,7,FALSE()),"(not found)")</f>
        <v>rskcsp_ds_policy_exception_curated</v>
      </c>
      <c r="AA644" s="0" t="str">
        <f aca="false">D644</f>
        <v>CreatedDate</v>
      </c>
      <c r="AB644" s="51" t="str">
        <f aca="false">H644</f>
        <v>n/a</v>
      </c>
      <c r="AC644" s="51" t="str">
        <f aca="false">I644</f>
        <v>no</v>
      </c>
      <c r="AD644" s="60" t="str">
        <f aca="false">V644</f>
        <v>DATETIME</v>
      </c>
      <c r="AE644" s="51" t="str">
        <f aca="false">W644</f>
        <v>n/a</v>
      </c>
      <c r="AF644" s="51" t="str">
        <f aca="false">X644</f>
        <v>n/a</v>
      </c>
      <c r="AG644" s="51" t="str">
        <f aca="false">Y644</f>
        <v>n/a</v>
      </c>
      <c r="AH644" s="0" t="str">
        <f aca="false">IFERROR(VLOOKUP('nCino | Field Mappings'!$A644,'nCino | Object Info'!$A:$H,8,FALSE()),"(not found)")</f>
        <v>policy_exception</v>
      </c>
      <c r="AI644" s="0" t="str">
        <f aca="false">IF(D644="","",IF(D644="CCS_Step_Frequency__c",SUBSTITUTE(LOWER(D644),"__c",""),_xlfn.IFNA(SUBSTITUTE(SUBSTITUTE(SUBSTITUTE(SUBSTITUTE(D644,"LLC_BI__",""),"CCS_",""),"__c",""),"cm_",""),D644)))</f>
        <v>CreatedDate</v>
      </c>
      <c r="AJ644" s="51" t="str">
        <f aca="false">H644</f>
        <v>n/a</v>
      </c>
      <c r="AK644" s="51" t="str">
        <f aca="false">AC644</f>
        <v>no</v>
      </c>
      <c r="AL644" s="60" t="str">
        <f aca="false">V644</f>
        <v>DATETIME</v>
      </c>
      <c r="AM644" s="51" t="str">
        <f aca="false">W644</f>
        <v>n/a</v>
      </c>
      <c r="AN644" s="51" t="str">
        <f aca="false">X644</f>
        <v>n/a</v>
      </c>
      <c r="AO644" s="51" t="str">
        <f aca="false">Y644</f>
        <v>n/a</v>
      </c>
      <c r="AP644" s="51" t="str">
        <f aca="false">IF(AL644="ARRAY", "CHECK MAX ELEMENTS", "n/a")</f>
        <v>n/a</v>
      </c>
    </row>
    <row r="645" customFormat="false" ht="14.25" hidden="false" customHeight="false" outlineLevel="0" collapsed="false">
      <c r="A645" s="61" t="s">
        <v>56</v>
      </c>
      <c r="B645" s="61" t="s">
        <v>57</v>
      </c>
      <c r="C645" s="61" t="s">
        <v>1927</v>
      </c>
      <c r="D645" s="61" t="s">
        <v>155</v>
      </c>
      <c r="E645" s="61" t="s">
        <v>156</v>
      </c>
      <c r="F645" s="60" t="str">
        <f aca="false">IF(OR(ISERROR(VLOOKUP($C645,'DMW | F&amp;L Fields'!$L:$M, 1, FALSE())),IFERROR(INDEX('DMW | F&amp;L Fields'!$C:$C,MATCH($C645,'DMW | F&amp;L Fields'!$L:$L, 0)), "Y") ="Y"),"No", "Yes")</f>
        <v>Yes</v>
      </c>
      <c r="G645" s="61" t="str">
        <f aca="false">IFERROR(VLOOKUP($C645,'DMW | F&amp;L Fields'!$L:$M, 2, FALSE()),"(not found)")</f>
        <v>This is a picklist field that allows the user to select the applicable currency (e.g. GBP, EU, etc.)</v>
      </c>
      <c r="H645" s="60" t="str">
        <f aca="false">IF(J645="Id", "Primary", IF(LEFT(J645, 9) ="reference", "Foreign", "n/a"))</f>
        <v>n/a</v>
      </c>
      <c r="I645" s="74" t="s">
        <v>97</v>
      </c>
      <c r="J645" s="61" t="s">
        <v>119</v>
      </c>
      <c r="K645" s="60" t="n">
        <v>3</v>
      </c>
      <c r="L645" s="60" t="n">
        <v>0</v>
      </c>
      <c r="M645" s="60" t="n">
        <v>0</v>
      </c>
      <c r="N645" s="60" t="str">
        <f aca="false">_xlfn.CONCAT(J645,"|",K645,"|",L645,"|",M645)</f>
        <v>picklist|3|0|0</v>
      </c>
      <c r="O645" s="0" t="str">
        <f aca="false">IFERROR(VLOOKUP('nCino | Field Mappings'!$A645,'nCino | Object Info'!$A:$H,5,FALSE()),"(not found)")</f>
        <v>rskcsp_ds_policy_exception</v>
      </c>
      <c r="P645" s="0" t="str">
        <f aca="false">D645</f>
        <v>CurrencyIsoCode</v>
      </c>
      <c r="Q645" s="51" t="n">
        <f aca="false">IFERROR(VLOOKUP($N645,'nCino | BigQuery Type Lookup'!$A:$F,2,FALSE()),"(not found)")</f>
        <v>3</v>
      </c>
      <c r="R645" s="0" t="str">
        <f aca="false">IFERROR(VLOOKUP('nCino | Field Mappings'!$A645,'nCino | Object Info'!$A:$H,6,FALSE()),"(not found)")</f>
        <v>rskcsp_ds_policy_exception_staging</v>
      </c>
      <c r="S645" s="0" t="str">
        <f aca="false">D645</f>
        <v>CurrencyIsoCode</v>
      </c>
      <c r="T645" s="51" t="str">
        <f aca="false">H645</f>
        <v>n/a</v>
      </c>
      <c r="U645" s="51" t="str">
        <f aca="false">IF($T645="Primary", "yes", "no")</f>
        <v>no</v>
      </c>
      <c r="V645" s="60" t="str">
        <f aca="false">IFERROR(VLOOKUP($N645,'nCino | BigQuery Type Lookup'!$A:$F,3,FALSE()),"(not found)")</f>
        <v>STRING</v>
      </c>
      <c r="W645" s="51" t="n">
        <f aca="false">IFERROR(VLOOKUP($N645,'nCino | BigQuery Type Lookup'!$A:$F,4,FALSE()),"(not found)")</f>
        <v>3</v>
      </c>
      <c r="X645" s="51" t="str">
        <f aca="false">IFERROR(VLOOKUP($N645,'nCino | BigQuery Type Lookup'!$A:$F,5,FALSE()),"(not found)")</f>
        <v>n/a</v>
      </c>
      <c r="Y645" s="51" t="str">
        <f aca="false">IFERROR(VLOOKUP($N645,'nCino | BigQuery Type Lookup'!$A:$F,6,FALSE()),"(not found)")</f>
        <v>n/a</v>
      </c>
      <c r="Z645" s="0" t="str">
        <f aca="false">IFERROR(VLOOKUP('nCino | Field Mappings'!$A645,'nCino | Object Info'!$A:$H,7,FALSE()),"(not found)")</f>
        <v>rskcsp_ds_policy_exception_curated</v>
      </c>
      <c r="AA645" s="0" t="str">
        <f aca="false">D645</f>
        <v>CurrencyIsoCode</v>
      </c>
      <c r="AB645" s="51" t="str">
        <f aca="false">H645</f>
        <v>n/a</v>
      </c>
      <c r="AC645" s="51" t="str">
        <f aca="false">I645</f>
        <v>yes</v>
      </c>
      <c r="AD645" s="60" t="str">
        <f aca="false">V645</f>
        <v>STRING</v>
      </c>
      <c r="AE645" s="51" t="n">
        <f aca="false">W645</f>
        <v>3</v>
      </c>
      <c r="AF645" s="51" t="str">
        <f aca="false">X645</f>
        <v>n/a</v>
      </c>
      <c r="AG645" s="51" t="str">
        <f aca="false">Y645</f>
        <v>n/a</v>
      </c>
      <c r="AH645" s="0" t="str">
        <f aca="false">IFERROR(VLOOKUP('nCino | Field Mappings'!$A645,'nCino | Object Info'!$A:$H,8,FALSE()),"(not found)")</f>
        <v>policy_exception</v>
      </c>
      <c r="AI645" s="0" t="str">
        <f aca="false">IF(D645="","",IF(D645="CCS_Step_Frequency__c",SUBSTITUTE(LOWER(D645),"__c",""),_xlfn.IFNA(SUBSTITUTE(SUBSTITUTE(SUBSTITUTE(SUBSTITUTE(D645,"LLC_BI__",""),"CCS_",""),"__c",""),"cm_",""),D645)))</f>
        <v>CurrencyIsoCode</v>
      </c>
      <c r="AJ645" s="51" t="str">
        <f aca="false">H645</f>
        <v>n/a</v>
      </c>
      <c r="AK645" s="51" t="str">
        <f aca="false">AC645</f>
        <v>yes</v>
      </c>
      <c r="AL645" s="60" t="str">
        <f aca="false">V645</f>
        <v>STRING</v>
      </c>
      <c r="AM645" s="51" t="n">
        <f aca="false">W645</f>
        <v>3</v>
      </c>
      <c r="AN645" s="51" t="str">
        <f aca="false">X645</f>
        <v>n/a</v>
      </c>
      <c r="AO645" s="51" t="str">
        <f aca="false">Y645</f>
        <v>n/a</v>
      </c>
      <c r="AP645" s="51" t="str">
        <f aca="false">IF(AL645="ARRAY", "CHECK MAX ELEMENTS", "n/a")</f>
        <v>n/a</v>
      </c>
    </row>
    <row r="646" customFormat="false" ht="14.25" hidden="false" customHeight="false" outlineLevel="0" collapsed="false">
      <c r="A646" s="61" t="s">
        <v>56</v>
      </c>
      <c r="B646" s="61" t="s">
        <v>57</v>
      </c>
      <c r="C646" s="61" t="s">
        <v>1928</v>
      </c>
      <c r="D646" s="61" t="s">
        <v>158</v>
      </c>
      <c r="E646" s="61" t="s">
        <v>159</v>
      </c>
      <c r="F646" s="60" t="str">
        <f aca="false">IF(OR(ISERROR(VLOOKUP($C646,'DMW | F&amp;L Fields'!$L:$M, 1, FALSE())),IFERROR(INDEX('DMW | F&amp;L Fields'!$C:$C,MATCH($C646,'DMW | F&amp;L Fields'!$L:$L, 0)), "Y") ="Y"),"No", "Yes")</f>
        <v>Yes</v>
      </c>
      <c r="G646" s="61" t="str">
        <f aca="false">IFERROR(VLOOKUP($C646,'DMW | F&amp;L Fields'!$L:$M, 2, FALSE()),"(not found)")</f>
        <v>Id</v>
      </c>
      <c r="H646" s="60" t="str">
        <f aca="false">IF(J646="Id", "Primary", IF(LEFT(J646, 9) ="reference", "Foreign", "n/a"))</f>
        <v>Primary</v>
      </c>
      <c r="I646" s="74" t="s">
        <v>110</v>
      </c>
      <c r="J646" s="61" t="s">
        <v>160</v>
      </c>
      <c r="K646" s="60" t="n">
        <v>18</v>
      </c>
      <c r="L646" s="60" t="n">
        <v>0</v>
      </c>
      <c r="M646" s="60" t="n">
        <v>0</v>
      </c>
      <c r="N646" s="60" t="str">
        <f aca="false">_xlfn.CONCAT(J646,"|",K646,"|",L646,"|",M646)</f>
        <v>id|18|0|0</v>
      </c>
      <c r="O646" s="0" t="str">
        <f aca="false">IFERROR(VLOOKUP('nCino | Field Mappings'!$A646,'nCino | Object Info'!$A:$H,5,FALSE()),"(not found)")</f>
        <v>rskcsp_ds_policy_exception</v>
      </c>
      <c r="P646" s="0" t="str">
        <f aca="false">D646</f>
        <v>Id</v>
      </c>
      <c r="Q646" s="51" t="n">
        <f aca="false">IFERROR(VLOOKUP($N646,'nCino | BigQuery Type Lookup'!$A:$F,2,FALSE()),"(not found)")</f>
        <v>18</v>
      </c>
      <c r="R646" s="0" t="str">
        <f aca="false">IFERROR(VLOOKUP('nCino | Field Mappings'!$A646,'nCino | Object Info'!$A:$H,6,FALSE()),"(not found)")</f>
        <v>rskcsp_ds_policy_exception_staging</v>
      </c>
      <c r="S646" s="0" t="str">
        <f aca="false">D646</f>
        <v>Id</v>
      </c>
      <c r="T646" s="51" t="str">
        <f aca="false">H646</f>
        <v>Primary</v>
      </c>
      <c r="U646" s="51" t="str">
        <f aca="false">IF($T646="Primary", "yes", "no")</f>
        <v>yes</v>
      </c>
      <c r="V646" s="60" t="str">
        <f aca="false">IFERROR(VLOOKUP($N646,'nCino | BigQuery Type Lookup'!$A:$F,3,FALSE()),"(not found)")</f>
        <v>STRING</v>
      </c>
      <c r="W646" s="51" t="n">
        <f aca="false">IFERROR(VLOOKUP($N646,'nCino | BigQuery Type Lookup'!$A:$F,4,FALSE()),"(not found)")</f>
        <v>18</v>
      </c>
      <c r="X646" s="51" t="str">
        <f aca="false">IFERROR(VLOOKUP($N646,'nCino | BigQuery Type Lookup'!$A:$F,5,FALSE()),"(not found)")</f>
        <v>n/a</v>
      </c>
      <c r="Y646" s="51" t="str">
        <f aca="false">IFERROR(VLOOKUP($N646,'nCino | BigQuery Type Lookup'!$A:$F,6,FALSE()),"(not found)")</f>
        <v>n/a</v>
      </c>
      <c r="Z646" s="0" t="str">
        <f aca="false">IFERROR(VLOOKUP('nCino | Field Mappings'!$A646,'nCino | Object Info'!$A:$H,7,FALSE()),"(not found)")</f>
        <v>rskcsp_ds_policy_exception_curated</v>
      </c>
      <c r="AA646" s="0" t="str">
        <f aca="false">D646</f>
        <v>Id</v>
      </c>
      <c r="AB646" s="51" t="str">
        <f aca="false">H646</f>
        <v>Primary</v>
      </c>
      <c r="AC646" s="51" t="str">
        <f aca="false">I646</f>
        <v>no</v>
      </c>
      <c r="AD646" s="60" t="str">
        <f aca="false">V646</f>
        <v>STRING</v>
      </c>
      <c r="AE646" s="51" t="n">
        <f aca="false">W646</f>
        <v>18</v>
      </c>
      <c r="AF646" s="51" t="str">
        <f aca="false">X646</f>
        <v>n/a</v>
      </c>
      <c r="AG646" s="51" t="str">
        <f aca="false">Y646</f>
        <v>n/a</v>
      </c>
      <c r="AH646" s="0" t="str">
        <f aca="false">IFERROR(VLOOKUP('nCino | Field Mappings'!$A646,'nCino | Object Info'!$A:$H,8,FALSE()),"(not found)")</f>
        <v>policy_exception</v>
      </c>
      <c r="AI646" s="0" t="str">
        <f aca="false">IF(D646="","",IF(D646="CCS_Step_Frequency__c",SUBSTITUTE(LOWER(D646),"__c",""),_xlfn.IFNA(SUBSTITUTE(SUBSTITUTE(SUBSTITUTE(SUBSTITUTE(D646,"LLC_BI__",""),"CCS_",""),"__c",""),"cm_",""),D646)))</f>
        <v>Id</v>
      </c>
      <c r="AJ646" s="51" t="str">
        <f aca="false">H646</f>
        <v>Primary</v>
      </c>
      <c r="AK646" s="51" t="str">
        <f aca="false">AC646</f>
        <v>no</v>
      </c>
      <c r="AL646" s="60" t="str">
        <f aca="false">V646</f>
        <v>STRING</v>
      </c>
      <c r="AM646" s="51" t="n">
        <f aca="false">W646</f>
        <v>18</v>
      </c>
      <c r="AN646" s="51" t="str">
        <f aca="false">X646</f>
        <v>n/a</v>
      </c>
      <c r="AO646" s="51" t="str">
        <f aca="false">Y646</f>
        <v>n/a</v>
      </c>
      <c r="AP646" s="51" t="str">
        <f aca="false">IF(AL646="ARRAY", "CHECK MAX ELEMENTS", "n/a")</f>
        <v>n/a</v>
      </c>
    </row>
    <row r="647" customFormat="false" ht="14.25" hidden="false" customHeight="false" outlineLevel="0" collapsed="false">
      <c r="A647" s="61" t="s">
        <v>56</v>
      </c>
      <c r="B647" s="61" t="s">
        <v>57</v>
      </c>
      <c r="C647" s="61" t="s">
        <v>1929</v>
      </c>
      <c r="D647" s="61" t="s">
        <v>162</v>
      </c>
      <c r="E647" s="61" t="s">
        <v>163</v>
      </c>
      <c r="F647" s="60" t="str">
        <f aca="false">IF(OR(ISERROR(VLOOKUP($C647,'DMW | F&amp;L Fields'!$L:$M, 1, FALSE())),IFERROR(INDEX('DMW | F&amp;L Fields'!$C:$C,MATCH($C647,'DMW | F&amp;L Fields'!$L:$L, 0)), "Y") ="Y"),"No", "Yes")</f>
        <v>No</v>
      </c>
      <c r="G647" s="61" t="str">
        <f aca="false">IFERROR(VLOOKUP($C647,'DMW | F&amp;L Fields'!$L:$M, 2, FALSE()),"(not found)")</f>
        <v>(not found)</v>
      </c>
      <c r="H647" s="60" t="str">
        <f aca="false">IF(J647="Id", "Primary", IF(LEFT(J647, 9) ="reference", "Foreign", "n/a"))</f>
        <v>n/a</v>
      </c>
      <c r="I647" s="74" t="s">
        <v>110</v>
      </c>
      <c r="J647" s="61" t="s">
        <v>164</v>
      </c>
      <c r="K647" s="60" t="n">
        <v>0</v>
      </c>
      <c r="L647" s="60" t="n">
        <v>0</v>
      </c>
      <c r="M647" s="60" t="n">
        <v>0</v>
      </c>
      <c r="N647" s="60" t="str">
        <f aca="false">_xlfn.CONCAT(J647,"|",K647,"|",L647,"|",M647)</f>
        <v>boolean|0|0|0</v>
      </c>
      <c r="O647" s="0" t="str">
        <f aca="false">IFERROR(VLOOKUP('nCino | Field Mappings'!$A647,'nCino | Object Info'!$A:$H,5,FALSE()),"(not found)")</f>
        <v>rskcsp_ds_policy_exception</v>
      </c>
      <c r="P647" s="0" t="str">
        <f aca="false">D647</f>
        <v>IsDeleted</v>
      </c>
      <c r="Q647" s="51" t="n">
        <f aca="false">IFERROR(VLOOKUP($N647,'nCino | BigQuery Type Lookup'!$A:$F,2,FALSE()),"(not found)")</f>
        <v>1</v>
      </c>
    </row>
    <row r="648" customFormat="false" ht="14.25" hidden="false" customHeight="false" outlineLevel="0" collapsed="false">
      <c r="A648" s="61" t="s">
        <v>56</v>
      </c>
      <c r="B648" s="61" t="s">
        <v>57</v>
      </c>
      <c r="C648" s="61" t="s">
        <v>1930</v>
      </c>
      <c r="D648" s="61" t="s">
        <v>166</v>
      </c>
      <c r="E648" s="61" t="s">
        <v>167</v>
      </c>
      <c r="F648" s="60" t="str">
        <f aca="false">IF(OR(ISERROR(VLOOKUP($C648,'DMW | F&amp;L Fields'!$L:$M, 1, FALSE())),IFERROR(INDEX('DMW | F&amp;L Fields'!$C:$C,MATCH($C648,'DMW | F&amp;L Fields'!$L:$L, 0)), "Y") ="Y"),"No", "Yes")</f>
        <v>No</v>
      </c>
      <c r="G648" s="61" t="str">
        <f aca="false">IFERROR(VLOOKUP($C648,'DMW | F&amp;L Fields'!$L:$M, 2, FALSE()),"(not found)")</f>
        <v>(not found)</v>
      </c>
      <c r="H648" s="60" t="str">
        <f aca="false">IF(J648="Id", "Primary", IF(LEFT(J648, 9) ="reference", "Foreign", "n/a"))</f>
        <v>n/a</v>
      </c>
      <c r="I648" s="74" t="s">
        <v>97</v>
      </c>
      <c r="J648" s="61" t="s">
        <v>102</v>
      </c>
      <c r="K648" s="60" t="n">
        <v>0</v>
      </c>
      <c r="L648" s="60" t="n">
        <v>0</v>
      </c>
      <c r="M648" s="60" t="n">
        <v>0</v>
      </c>
      <c r="N648" s="60" t="str">
        <f aca="false">_xlfn.CONCAT(J648,"|",K648,"|",L648,"|",M648)</f>
        <v>date|0|0|0</v>
      </c>
      <c r="O648" s="0" t="str">
        <f aca="false">IFERROR(VLOOKUP('nCino | Field Mappings'!$A648,'nCino | Object Info'!$A:$H,5,FALSE()),"(not found)")</f>
        <v>rskcsp_ds_policy_exception</v>
      </c>
      <c r="P648" s="0" t="str">
        <f aca="false">D648</f>
        <v>LastActivityDate</v>
      </c>
      <c r="Q648" s="51" t="n">
        <f aca="false">IFERROR(VLOOKUP($N648,'nCino | BigQuery Type Lookup'!$A:$F,2,FALSE()),"(not found)")</f>
        <v>8</v>
      </c>
    </row>
    <row r="649" customFormat="false" ht="14.25" hidden="false" customHeight="false" outlineLevel="0" collapsed="false">
      <c r="A649" s="61" t="s">
        <v>56</v>
      </c>
      <c r="B649" s="61" t="s">
        <v>57</v>
      </c>
      <c r="C649" s="61" t="s">
        <v>1931</v>
      </c>
      <c r="D649" s="61" t="s">
        <v>169</v>
      </c>
      <c r="E649" s="61" t="s">
        <v>170</v>
      </c>
      <c r="F649" s="60" t="str">
        <f aca="false">IF(OR(ISERROR(VLOOKUP($C649,'DMW | F&amp;L Fields'!$L:$M, 1, FALSE())),IFERROR(INDEX('DMW | F&amp;L Fields'!$C:$C,MATCH($C649,'DMW | F&amp;L Fields'!$L:$L, 0)), "Y") ="Y"),"No", "Yes")</f>
        <v>Yes</v>
      </c>
      <c r="G649" s="61" t="str">
        <f aca="false">IFERROR(VLOOKUP($C649,'DMW | F&amp;L Fields'!$L:$M, 2, FALSE()),"(not found)")</f>
        <v>Last modified by user.</v>
      </c>
      <c r="H649" s="60" t="str">
        <f aca="false">IF(J649="Id", "Primary", IF(LEFT(J649, 9) ="reference", "Foreign", "n/a"))</f>
        <v>Foreign</v>
      </c>
      <c r="I649" s="74" t="s">
        <v>110</v>
      </c>
      <c r="J649" s="61" t="s">
        <v>149</v>
      </c>
      <c r="K649" s="60" t="n">
        <v>18</v>
      </c>
      <c r="L649" s="60" t="n">
        <v>0</v>
      </c>
      <c r="M649" s="60" t="n">
        <v>0</v>
      </c>
      <c r="N649" s="60" t="str">
        <f aca="false">_xlfn.CONCAT(J649,"|",K649,"|",L649,"|",M649)</f>
        <v>reference(User)|18|0|0</v>
      </c>
      <c r="O649" s="0" t="str">
        <f aca="false">IFERROR(VLOOKUP('nCino | Field Mappings'!$A649,'nCino | Object Info'!$A:$H,5,FALSE()),"(not found)")</f>
        <v>rskcsp_ds_policy_exception</v>
      </c>
      <c r="P649" s="0" t="str">
        <f aca="false">D649</f>
        <v>LastModifiedById</v>
      </c>
      <c r="Q649" s="51" t="n">
        <f aca="false">IFERROR(VLOOKUP($N649,'nCino | BigQuery Type Lookup'!$A:$F,2,FALSE()),"(not found)")</f>
        <v>18</v>
      </c>
      <c r="R649" s="0" t="str">
        <f aca="false">IFERROR(VLOOKUP('nCino | Field Mappings'!$A649,'nCino | Object Info'!$A:$H,6,FALSE()),"(not found)")</f>
        <v>rskcsp_ds_policy_exception_staging</v>
      </c>
      <c r="S649" s="0" t="str">
        <f aca="false">D649</f>
        <v>LastModifiedById</v>
      </c>
      <c r="T649" s="51" t="str">
        <f aca="false">H649</f>
        <v>Foreign</v>
      </c>
      <c r="U649" s="51" t="str">
        <f aca="false">IF($T649="Primary", "yes", "no")</f>
        <v>no</v>
      </c>
      <c r="V649" s="60" t="str">
        <f aca="false">IFERROR(VLOOKUP($N649,'nCino | BigQuery Type Lookup'!$A:$F,3,FALSE()),"(not found)")</f>
        <v>STRING</v>
      </c>
      <c r="W649" s="51" t="n">
        <f aca="false">IFERROR(VLOOKUP($N649,'nCino | BigQuery Type Lookup'!$A:$F,4,FALSE()),"(not found)")</f>
        <v>18</v>
      </c>
      <c r="X649" s="51" t="str">
        <f aca="false">IFERROR(VLOOKUP($N649,'nCino | BigQuery Type Lookup'!$A:$F,5,FALSE()),"(not found)")</f>
        <v>n/a</v>
      </c>
      <c r="Y649" s="51" t="str">
        <f aca="false">IFERROR(VLOOKUP($N649,'nCino | BigQuery Type Lookup'!$A:$F,6,FALSE()),"(not found)")</f>
        <v>n/a</v>
      </c>
      <c r="Z649" s="0" t="str">
        <f aca="false">IFERROR(VLOOKUP('nCino | Field Mappings'!$A649,'nCino | Object Info'!$A:$H,7,FALSE()),"(not found)")</f>
        <v>rskcsp_ds_policy_exception_curated</v>
      </c>
      <c r="AA649" s="0" t="str">
        <f aca="false">D649</f>
        <v>LastModifiedById</v>
      </c>
      <c r="AB649" s="51" t="str">
        <f aca="false">H649</f>
        <v>Foreign</v>
      </c>
      <c r="AC649" s="51" t="str">
        <f aca="false">I649</f>
        <v>no</v>
      </c>
      <c r="AD649" s="60" t="str">
        <f aca="false">V649</f>
        <v>STRING</v>
      </c>
      <c r="AE649" s="51" t="n">
        <f aca="false">W649</f>
        <v>18</v>
      </c>
      <c r="AF649" s="51" t="str">
        <f aca="false">X649</f>
        <v>n/a</v>
      </c>
      <c r="AG649" s="51" t="str">
        <f aca="false">Y649</f>
        <v>n/a</v>
      </c>
      <c r="AH649" s="0" t="str">
        <f aca="false">IFERROR(VLOOKUP('nCino | Field Mappings'!$A649,'nCino | Object Info'!$A:$H,8,FALSE()),"(not found)")</f>
        <v>policy_exception</v>
      </c>
      <c r="AI649" s="0" t="str">
        <f aca="false">IF(D649="","",IF(D649="CCS_Step_Frequency__c",SUBSTITUTE(LOWER(D649),"__c",""),_xlfn.IFNA(SUBSTITUTE(SUBSTITUTE(SUBSTITUTE(SUBSTITUTE(D649,"LLC_BI__",""),"CCS_",""),"__c",""),"cm_",""),D649)))</f>
        <v>LastModifiedById</v>
      </c>
      <c r="AJ649" s="51" t="str">
        <f aca="false">H649</f>
        <v>Foreign</v>
      </c>
      <c r="AK649" s="51" t="str">
        <f aca="false">AC649</f>
        <v>no</v>
      </c>
      <c r="AL649" s="60" t="str">
        <f aca="false">V649</f>
        <v>STRING</v>
      </c>
      <c r="AM649" s="51" t="n">
        <f aca="false">W649</f>
        <v>18</v>
      </c>
      <c r="AN649" s="51" t="str">
        <f aca="false">X649</f>
        <v>n/a</v>
      </c>
      <c r="AO649" s="51" t="str">
        <f aca="false">Y649</f>
        <v>n/a</v>
      </c>
      <c r="AP649" s="51" t="str">
        <f aca="false">IF(AL649="ARRAY", "CHECK MAX ELEMENTS", "n/a")</f>
        <v>n/a</v>
      </c>
    </row>
    <row r="650" customFormat="false" ht="14.25" hidden="false" customHeight="false" outlineLevel="0" collapsed="false">
      <c r="A650" s="61" t="s">
        <v>56</v>
      </c>
      <c r="B650" s="61" t="s">
        <v>57</v>
      </c>
      <c r="C650" s="61" t="s">
        <v>1932</v>
      </c>
      <c r="D650" s="61" t="s">
        <v>172</v>
      </c>
      <c r="E650" s="61" t="s">
        <v>173</v>
      </c>
      <c r="F650" s="60" t="str">
        <f aca="false">IF(OR(ISERROR(VLOOKUP($C650,'DMW | F&amp;L Fields'!$L:$M, 1, FALSE())),IFERROR(INDEX('DMW | F&amp;L Fields'!$C:$C,MATCH($C650,'DMW | F&amp;L Fields'!$L:$L, 0)), "Y") ="Y"),"No", "Yes")</f>
        <v>Yes</v>
      </c>
      <c r="G650" s="61" t="str">
        <f aca="false">IFERROR(VLOOKUP($C650,'DMW | F&amp;L Fields'!$L:$M, 2, FALSE()),"(not found)")</f>
        <v>Last modified date.</v>
      </c>
      <c r="H650" s="60" t="str">
        <f aca="false">IF(J650="Id", "Primary", IF(LEFT(J650, 9) ="reference", "Foreign", "n/a"))</f>
        <v>n/a</v>
      </c>
      <c r="I650" s="74" t="s">
        <v>110</v>
      </c>
      <c r="J650" s="61" t="s">
        <v>153</v>
      </c>
      <c r="K650" s="60" t="n">
        <v>0</v>
      </c>
      <c r="L650" s="60" t="n">
        <v>0</v>
      </c>
      <c r="M650" s="60" t="n">
        <v>0</v>
      </c>
      <c r="N650" s="60" t="str">
        <f aca="false">_xlfn.CONCAT(J650,"|",K650,"|",L650,"|",M650)</f>
        <v>datetime|0|0|0</v>
      </c>
      <c r="O650" s="0" t="str">
        <f aca="false">IFERROR(VLOOKUP('nCino | Field Mappings'!$A650,'nCino | Object Info'!$A:$H,5,FALSE()),"(not found)")</f>
        <v>rskcsp_ds_policy_exception</v>
      </c>
      <c r="P650" s="0" t="str">
        <f aca="false">D650</f>
        <v>LastModifiedDate</v>
      </c>
      <c r="Q650" s="51" t="n">
        <f aca="false">IFERROR(VLOOKUP($N650,'nCino | BigQuery Type Lookup'!$A:$F,2,FALSE()),"(not found)")</f>
        <v>14</v>
      </c>
      <c r="R650" s="0" t="str">
        <f aca="false">IFERROR(VLOOKUP('nCino | Field Mappings'!$A650,'nCino | Object Info'!$A:$H,6,FALSE()),"(not found)")</f>
        <v>rskcsp_ds_policy_exception_staging</v>
      </c>
      <c r="S650" s="0" t="str">
        <f aca="false">D650</f>
        <v>LastModifiedDate</v>
      </c>
      <c r="T650" s="51" t="str">
        <f aca="false">H650</f>
        <v>n/a</v>
      </c>
      <c r="U650" s="51" t="str">
        <f aca="false">IF($T650="Primary", "yes", "no")</f>
        <v>no</v>
      </c>
      <c r="V650" s="60" t="str">
        <f aca="false">IFERROR(VLOOKUP($N650,'nCino | BigQuery Type Lookup'!$A:$F,3,FALSE()),"(not found)")</f>
        <v>DATETIME</v>
      </c>
      <c r="W650" s="51" t="str">
        <f aca="false">IFERROR(VLOOKUP($N650,'nCino | BigQuery Type Lookup'!$A:$F,4,FALSE()),"(not found)")</f>
        <v>n/a</v>
      </c>
      <c r="X650" s="51" t="str">
        <f aca="false">IFERROR(VLOOKUP($N650,'nCino | BigQuery Type Lookup'!$A:$F,5,FALSE()),"(not found)")</f>
        <v>n/a</v>
      </c>
      <c r="Y650" s="51" t="str">
        <f aca="false">IFERROR(VLOOKUP($N650,'nCino | BigQuery Type Lookup'!$A:$F,6,FALSE()),"(not found)")</f>
        <v>n/a</v>
      </c>
      <c r="Z650" s="0" t="str">
        <f aca="false">IFERROR(VLOOKUP('nCino | Field Mappings'!$A650,'nCino | Object Info'!$A:$H,7,FALSE()),"(not found)")</f>
        <v>rskcsp_ds_policy_exception_curated</v>
      </c>
      <c r="AA650" s="0" t="str">
        <f aca="false">D650</f>
        <v>LastModifiedDate</v>
      </c>
      <c r="AB650" s="51" t="str">
        <f aca="false">H650</f>
        <v>n/a</v>
      </c>
      <c r="AC650" s="51" t="str">
        <f aca="false">I650</f>
        <v>no</v>
      </c>
      <c r="AD650" s="60" t="str">
        <f aca="false">V650</f>
        <v>DATETIME</v>
      </c>
      <c r="AE650" s="51" t="str">
        <f aca="false">W650</f>
        <v>n/a</v>
      </c>
      <c r="AF650" s="51" t="str">
        <f aca="false">X650</f>
        <v>n/a</v>
      </c>
      <c r="AG650" s="51" t="str">
        <f aca="false">Y650</f>
        <v>n/a</v>
      </c>
      <c r="AH650" s="0" t="str">
        <f aca="false">IFERROR(VLOOKUP('nCino | Field Mappings'!$A650,'nCino | Object Info'!$A:$H,8,FALSE()),"(not found)")</f>
        <v>policy_exception</v>
      </c>
      <c r="AI650" s="0" t="str">
        <f aca="false">IF(D650="","",IF(D650="CCS_Step_Frequency__c",SUBSTITUTE(LOWER(D650),"__c",""),_xlfn.IFNA(SUBSTITUTE(SUBSTITUTE(SUBSTITUTE(SUBSTITUTE(D650,"LLC_BI__",""),"CCS_",""),"__c",""),"cm_",""),D650)))</f>
        <v>LastModifiedDate</v>
      </c>
      <c r="AJ650" s="51" t="str">
        <f aca="false">H650</f>
        <v>n/a</v>
      </c>
      <c r="AK650" s="51" t="str">
        <f aca="false">AC650</f>
        <v>no</v>
      </c>
      <c r="AL650" s="60" t="str">
        <f aca="false">V650</f>
        <v>DATETIME</v>
      </c>
      <c r="AM650" s="51" t="str">
        <f aca="false">W650</f>
        <v>n/a</v>
      </c>
      <c r="AN650" s="51" t="str">
        <f aca="false">X650</f>
        <v>n/a</v>
      </c>
      <c r="AO650" s="51" t="str">
        <f aca="false">Y650</f>
        <v>n/a</v>
      </c>
      <c r="AP650" s="51" t="str">
        <f aca="false">IF(AL650="ARRAY", "CHECK MAX ELEMENTS", "n/a")</f>
        <v>n/a</v>
      </c>
    </row>
    <row r="651" customFormat="false" ht="14.25" hidden="false" customHeight="false" outlineLevel="0" collapsed="false">
      <c r="A651" s="61" t="s">
        <v>56</v>
      </c>
      <c r="B651" s="61" t="s">
        <v>57</v>
      </c>
      <c r="C651" s="61" t="s">
        <v>1933</v>
      </c>
      <c r="D651" s="61" t="s">
        <v>1934</v>
      </c>
      <c r="E651" s="61" t="s">
        <v>1935</v>
      </c>
      <c r="F651" s="60" t="str">
        <f aca="false">IF(OR(ISERROR(VLOOKUP($C651,'DMW | F&amp;L Fields'!$L:$M, 1, FALSE())),IFERROR(INDEX('DMW | F&amp;L Fields'!$C:$C,MATCH($C651,'DMW | F&amp;L Fields'!$L:$L, 0)), "Y") ="Y"),"No", "Yes")</f>
        <v>Yes</v>
      </c>
      <c r="G651" s="61" t="str">
        <f aca="false">IFERROR(VLOOKUP($C651,'DMW | F&amp;L Fields'!$L:$M, 2, FALSE()),"(not found)")</f>
        <v>This field is automatically populated and indicates if this Policy Exception was added automatically from an automated policy exception function, or if it was manually entered by a user.</v>
      </c>
      <c r="H651" s="60" t="str">
        <f aca="false">IF(J651="Id", "Primary", IF(LEFT(J651, 9) ="reference", "Foreign", "n/a"))</f>
        <v>n/a</v>
      </c>
      <c r="I651" s="74" t="s">
        <v>110</v>
      </c>
      <c r="J651" s="61" t="s">
        <v>164</v>
      </c>
      <c r="K651" s="60" t="n">
        <v>0</v>
      </c>
      <c r="L651" s="60" t="n">
        <v>0</v>
      </c>
      <c r="M651" s="60" t="n">
        <v>0</v>
      </c>
      <c r="N651" s="60" t="str">
        <f aca="false">_xlfn.CONCAT(J651,"|",K651,"|",L651,"|",M651)</f>
        <v>boolean|0|0|0</v>
      </c>
      <c r="O651" s="0" t="str">
        <f aca="false">IFERROR(VLOOKUP('nCino | Field Mappings'!$A651,'nCino | Object Info'!$A:$H,5,FALSE()),"(not found)")</f>
        <v>rskcsp_ds_policy_exception</v>
      </c>
      <c r="P651" s="0" t="str">
        <f aca="false">D651</f>
        <v>LLC_BI__Automatically_Added__c</v>
      </c>
      <c r="Q651" s="51" t="n">
        <f aca="false">IFERROR(VLOOKUP($N651,'nCino | BigQuery Type Lookup'!$A:$F,2,FALSE()),"(not found)")</f>
        <v>1</v>
      </c>
      <c r="R651" s="0" t="str">
        <f aca="false">IFERROR(VLOOKUP('nCino | Field Mappings'!$A651,'nCino | Object Info'!$A:$H,6,FALSE()),"(not found)")</f>
        <v>rskcsp_ds_policy_exception_staging</v>
      </c>
      <c r="S651" s="0" t="str">
        <f aca="false">D651</f>
        <v>LLC_BI__Automatically_Added__c</v>
      </c>
      <c r="T651" s="51" t="str">
        <f aca="false">H651</f>
        <v>n/a</v>
      </c>
      <c r="U651" s="51" t="str">
        <f aca="false">IF($T651="Primary", "yes", "no")</f>
        <v>no</v>
      </c>
      <c r="V651" s="60" t="str">
        <f aca="false">IFERROR(VLOOKUP($N651,'nCino | BigQuery Type Lookup'!$A:$F,3,FALSE()),"(not found)")</f>
        <v>BOOL</v>
      </c>
      <c r="W651" s="51" t="str">
        <f aca="false">IFERROR(VLOOKUP($N651,'nCino | BigQuery Type Lookup'!$A:$F,4,FALSE()),"(not found)")</f>
        <v>n/a</v>
      </c>
      <c r="X651" s="51" t="str">
        <f aca="false">IFERROR(VLOOKUP($N651,'nCino | BigQuery Type Lookup'!$A:$F,5,FALSE()),"(not found)")</f>
        <v>n/a</v>
      </c>
      <c r="Y651" s="51" t="str">
        <f aca="false">IFERROR(VLOOKUP($N651,'nCino | BigQuery Type Lookup'!$A:$F,6,FALSE()),"(not found)")</f>
        <v>n/a</v>
      </c>
      <c r="Z651" s="0" t="str">
        <f aca="false">IFERROR(VLOOKUP('nCino | Field Mappings'!$A651,'nCino | Object Info'!$A:$H,7,FALSE()),"(not found)")</f>
        <v>rskcsp_ds_policy_exception_curated</v>
      </c>
      <c r="AA651" s="0" t="str">
        <f aca="false">D651</f>
        <v>LLC_BI__Automatically_Added__c</v>
      </c>
      <c r="AB651" s="51" t="str">
        <f aca="false">H651</f>
        <v>n/a</v>
      </c>
      <c r="AC651" s="51" t="str">
        <f aca="false">I651</f>
        <v>no</v>
      </c>
      <c r="AD651" s="60" t="str">
        <f aca="false">V651</f>
        <v>BOOL</v>
      </c>
      <c r="AE651" s="51" t="str">
        <f aca="false">W651</f>
        <v>n/a</v>
      </c>
      <c r="AF651" s="51" t="str">
        <f aca="false">X651</f>
        <v>n/a</v>
      </c>
      <c r="AG651" s="51" t="str">
        <f aca="false">Y651</f>
        <v>n/a</v>
      </c>
      <c r="AH651" s="0" t="str">
        <f aca="false">IFERROR(VLOOKUP('nCino | Field Mappings'!$A651,'nCino | Object Info'!$A:$H,8,FALSE()),"(not found)")</f>
        <v>policy_exception</v>
      </c>
      <c r="AI651" s="0" t="str">
        <f aca="false">IF(D651="","",IF(D651="CCS_Step_Frequency__c",SUBSTITUTE(LOWER(D651),"__c",""),_xlfn.IFNA(SUBSTITUTE(SUBSTITUTE(SUBSTITUTE(SUBSTITUTE(D651,"LLC_BI__",""),"CCS_",""),"__c",""),"cm_",""),D651)))</f>
        <v>Automatically_Added</v>
      </c>
      <c r="AJ651" s="51" t="str">
        <f aca="false">H651</f>
        <v>n/a</v>
      </c>
      <c r="AK651" s="51" t="str">
        <f aca="false">AC651</f>
        <v>no</v>
      </c>
      <c r="AL651" s="60" t="str">
        <f aca="false">V651</f>
        <v>BOOL</v>
      </c>
      <c r="AM651" s="51" t="str">
        <f aca="false">W651</f>
        <v>n/a</v>
      </c>
      <c r="AN651" s="51" t="str">
        <f aca="false">X651</f>
        <v>n/a</v>
      </c>
      <c r="AO651" s="51" t="str">
        <f aca="false">Y651</f>
        <v>n/a</v>
      </c>
      <c r="AP651" s="51" t="str">
        <f aca="false">IF(AL651="ARRAY", "CHECK MAX ELEMENTS", "n/a")</f>
        <v>n/a</v>
      </c>
    </row>
    <row r="652" customFormat="false" ht="14.25" hidden="false" customHeight="false" outlineLevel="0" collapsed="false">
      <c r="A652" s="61" t="s">
        <v>56</v>
      </c>
      <c r="B652" s="61" t="s">
        <v>57</v>
      </c>
      <c r="C652" s="61" t="s">
        <v>1936</v>
      </c>
      <c r="D652" s="61" t="s">
        <v>1937</v>
      </c>
      <c r="E652" s="61" t="s">
        <v>1938</v>
      </c>
      <c r="F652" s="60" t="str">
        <f aca="false">IF(OR(ISERROR(VLOOKUP($C652,'DMW | F&amp;L Fields'!$L:$M, 1, FALSE())),IFERROR(INDEX('DMW | F&amp;L Fields'!$C:$C,MATCH($C652,'DMW | F&amp;L Fields'!$L:$L, 0)), "Y") ="Y"),"No", "Yes")</f>
        <v>Yes</v>
      </c>
      <c r="G652" s="61" t="str">
        <f aca="false">IFERROR(VLOOKUP($C652,'DMW | F&amp;L Fields'!$L:$M, 2, FALSE()),"(not found)")</f>
        <v>This field is automatically populated based on the "code" field set in the policy exception template record for this policy exception. It specifies the code assigned to the policy exception. When the policy exception is selected based on the predefined template this field will be populated.</v>
      </c>
      <c r="H652" s="60" t="str">
        <f aca="false">IF(J652="Id", "Primary", IF(LEFT(J652, 9) ="reference", "Foreign", "n/a"))</f>
        <v>n/a</v>
      </c>
      <c r="I652" s="74" t="s">
        <v>97</v>
      </c>
      <c r="J652" s="61" t="s">
        <v>115</v>
      </c>
      <c r="K652" s="60" t="n">
        <v>50</v>
      </c>
      <c r="L652" s="60" t="n">
        <v>0</v>
      </c>
      <c r="M652" s="60" t="n">
        <v>0</v>
      </c>
      <c r="N652" s="60" t="str">
        <f aca="false">_xlfn.CONCAT(J652,"|",K652,"|",L652,"|",M652)</f>
        <v>string|50|0|0</v>
      </c>
      <c r="O652" s="0" t="str">
        <f aca="false">IFERROR(VLOOKUP('nCino | Field Mappings'!$A652,'nCino | Object Info'!$A:$H,5,FALSE()),"(not found)")</f>
        <v>rskcsp_ds_policy_exception</v>
      </c>
      <c r="P652" s="0" t="str">
        <f aca="false">D652</f>
        <v>LLC_BI__Code__c</v>
      </c>
      <c r="Q652" s="51" t="n">
        <f aca="false">IFERROR(VLOOKUP($N652,'nCino | BigQuery Type Lookup'!$A:$F,2,FALSE()),"(not found)")</f>
        <v>50</v>
      </c>
      <c r="R652" s="0" t="str">
        <f aca="false">IFERROR(VLOOKUP('nCino | Field Mappings'!$A652,'nCino | Object Info'!$A:$H,6,FALSE()),"(not found)")</f>
        <v>rskcsp_ds_policy_exception_staging</v>
      </c>
      <c r="S652" s="0" t="str">
        <f aca="false">D652</f>
        <v>LLC_BI__Code__c</v>
      </c>
      <c r="T652" s="51" t="str">
        <f aca="false">H652</f>
        <v>n/a</v>
      </c>
      <c r="U652" s="51" t="str">
        <f aca="false">IF($T652="Primary", "yes", "no")</f>
        <v>no</v>
      </c>
      <c r="V652" s="60" t="str">
        <f aca="false">IFERROR(VLOOKUP($N652,'nCino | BigQuery Type Lookup'!$A:$F,3,FALSE()),"(not found)")</f>
        <v>STRING</v>
      </c>
      <c r="W652" s="51" t="n">
        <f aca="false">IFERROR(VLOOKUP($N652,'nCino | BigQuery Type Lookup'!$A:$F,4,FALSE()),"(not found)")</f>
        <v>50</v>
      </c>
      <c r="X652" s="51" t="str">
        <f aca="false">IFERROR(VLOOKUP($N652,'nCino | BigQuery Type Lookup'!$A:$F,5,FALSE()),"(not found)")</f>
        <v>n/a</v>
      </c>
      <c r="Y652" s="51" t="str">
        <f aca="false">IFERROR(VLOOKUP($N652,'nCino | BigQuery Type Lookup'!$A:$F,6,FALSE()),"(not found)")</f>
        <v>n/a</v>
      </c>
      <c r="Z652" s="0" t="str">
        <f aca="false">IFERROR(VLOOKUP('nCino | Field Mappings'!$A652,'nCino | Object Info'!$A:$H,7,FALSE()),"(not found)")</f>
        <v>rskcsp_ds_policy_exception_curated</v>
      </c>
      <c r="AA652" s="0" t="str">
        <f aca="false">D652</f>
        <v>LLC_BI__Code__c</v>
      </c>
      <c r="AB652" s="51" t="str">
        <f aca="false">H652</f>
        <v>n/a</v>
      </c>
      <c r="AC652" s="51" t="str">
        <f aca="false">I652</f>
        <v>yes</v>
      </c>
      <c r="AD652" s="60" t="str">
        <f aca="false">V652</f>
        <v>STRING</v>
      </c>
      <c r="AE652" s="51" t="n">
        <f aca="false">W652</f>
        <v>50</v>
      </c>
      <c r="AF652" s="51" t="str">
        <f aca="false">X652</f>
        <v>n/a</v>
      </c>
      <c r="AG652" s="51" t="str">
        <f aca="false">Y652</f>
        <v>n/a</v>
      </c>
      <c r="AH652" s="0" t="str">
        <f aca="false">IFERROR(VLOOKUP('nCino | Field Mappings'!$A652,'nCino | Object Info'!$A:$H,8,FALSE()),"(not found)")</f>
        <v>policy_exception</v>
      </c>
      <c r="AI652" s="0" t="str">
        <f aca="false">IF(D652="","",IF(D652="CCS_Step_Frequency__c",SUBSTITUTE(LOWER(D652),"__c",""),_xlfn.IFNA(SUBSTITUTE(SUBSTITUTE(SUBSTITUTE(SUBSTITUTE(D652,"LLC_BI__",""),"CCS_",""),"__c",""),"cm_",""),D652)))</f>
        <v>Code</v>
      </c>
      <c r="AJ652" s="51" t="str">
        <f aca="false">H652</f>
        <v>n/a</v>
      </c>
      <c r="AK652" s="51" t="str">
        <f aca="false">AC652</f>
        <v>yes</v>
      </c>
      <c r="AL652" s="60" t="str">
        <f aca="false">V652</f>
        <v>STRING</v>
      </c>
      <c r="AM652" s="51" t="n">
        <f aca="false">W652</f>
        <v>50</v>
      </c>
      <c r="AN652" s="51" t="str">
        <f aca="false">X652</f>
        <v>n/a</v>
      </c>
      <c r="AO652" s="51" t="str">
        <f aca="false">Y652</f>
        <v>n/a</v>
      </c>
      <c r="AP652" s="51" t="str">
        <f aca="false">IF(AL652="ARRAY", "CHECK MAX ELEMENTS", "n/a")</f>
        <v>n/a</v>
      </c>
    </row>
    <row r="653" customFormat="false" ht="14.25" hidden="false" customHeight="false" outlineLevel="0" collapsed="false">
      <c r="A653" s="61" t="s">
        <v>56</v>
      </c>
      <c r="B653" s="61" t="s">
        <v>57</v>
      </c>
      <c r="C653" s="61" t="s">
        <v>1939</v>
      </c>
      <c r="D653" s="61" t="s">
        <v>1940</v>
      </c>
      <c r="E653" s="61" t="s">
        <v>1941</v>
      </c>
      <c r="F653" s="60" t="str">
        <f aca="false">IF(OR(ISERROR(VLOOKUP($C653,'DMW | F&amp;L Fields'!$L:$M, 1, FALSE())),IFERROR(INDEX('DMW | F&amp;L Fields'!$C:$C,MATCH($C653,'DMW | F&amp;L Fields'!$L:$L, 0)), "Y") ="Y"),"No", "Yes")</f>
        <v>Yes</v>
      </c>
      <c r="G653" s="61" t="str">
        <f aca="false">IFERROR(VLOOKUP($C653,'DMW | F&amp;L Fields'!$L:$M, 2, FALSE()),"(not found)")</f>
        <v>This is a lookup field made available only when a policy exception with the "collateral" type is selected. This field allows the user to look up the collateral record the policy exception is related to. This is a smart lookup only showing the collateral records that are already associated to the loan this exception is being applied to.</v>
      </c>
      <c r="H653" s="60" t="str">
        <f aca="false">IF(J653="Id", "Primary", IF(LEFT(J653, 9) ="reference", "Foreign", "n/a"))</f>
        <v>Foreign</v>
      </c>
      <c r="I653" s="74" t="s">
        <v>97</v>
      </c>
      <c r="J653" s="61" t="s">
        <v>1942</v>
      </c>
      <c r="K653" s="60" t="n">
        <v>18</v>
      </c>
      <c r="L653" s="60" t="n">
        <v>0</v>
      </c>
      <c r="M653" s="60" t="n">
        <v>0</v>
      </c>
      <c r="N653" s="60" t="str">
        <f aca="false">_xlfn.CONCAT(J653,"|",K653,"|",L653,"|",M653)</f>
        <v>reference(LLC_BI__Collateral__c)|18|0|0</v>
      </c>
      <c r="O653" s="0" t="str">
        <f aca="false">IFERROR(VLOOKUP('nCino | Field Mappings'!$A653,'nCino | Object Info'!$A:$H,5,FALSE()),"(not found)")</f>
        <v>rskcsp_ds_policy_exception</v>
      </c>
      <c r="P653" s="0" t="str">
        <f aca="false">D653</f>
        <v>LLC_BI__Collateral_Mgmt__c</v>
      </c>
      <c r="Q653" s="51" t="n">
        <f aca="false">IFERROR(VLOOKUP($N653,'nCino | BigQuery Type Lookup'!$A:$F,2,FALSE()),"(not found)")</f>
        <v>18</v>
      </c>
      <c r="R653" s="0" t="str">
        <f aca="false">IFERROR(VLOOKUP('nCino | Field Mappings'!$A653,'nCino | Object Info'!$A:$H,6,FALSE()),"(not found)")</f>
        <v>rskcsp_ds_policy_exception_staging</v>
      </c>
      <c r="S653" s="0" t="str">
        <f aca="false">D653</f>
        <v>LLC_BI__Collateral_Mgmt__c</v>
      </c>
      <c r="T653" s="51" t="str">
        <f aca="false">H653</f>
        <v>Foreign</v>
      </c>
      <c r="U653" s="51" t="str">
        <f aca="false">IF($T653="Primary", "yes", "no")</f>
        <v>no</v>
      </c>
      <c r="V653" s="60" t="str">
        <f aca="false">IFERROR(VLOOKUP($N653,'nCino | BigQuery Type Lookup'!$A:$F,3,FALSE()),"(not found)")</f>
        <v>STRING</v>
      </c>
      <c r="W653" s="51" t="n">
        <f aca="false">IFERROR(VLOOKUP($N653,'nCino | BigQuery Type Lookup'!$A:$F,4,FALSE()),"(not found)")</f>
        <v>18</v>
      </c>
      <c r="X653" s="51" t="str">
        <f aca="false">IFERROR(VLOOKUP($N653,'nCino | BigQuery Type Lookup'!$A:$F,5,FALSE()),"(not found)")</f>
        <v>n/a</v>
      </c>
      <c r="Y653" s="51" t="str">
        <f aca="false">IFERROR(VLOOKUP($N653,'nCino | BigQuery Type Lookup'!$A:$F,6,FALSE()),"(not found)")</f>
        <v>n/a</v>
      </c>
      <c r="Z653" s="0" t="str">
        <f aca="false">IFERROR(VLOOKUP('nCino | Field Mappings'!$A653,'nCino | Object Info'!$A:$H,7,FALSE()),"(not found)")</f>
        <v>rskcsp_ds_policy_exception_curated</v>
      </c>
      <c r="AA653" s="0" t="str">
        <f aca="false">D653</f>
        <v>LLC_BI__Collateral_Mgmt__c</v>
      </c>
      <c r="AB653" s="51" t="str">
        <f aca="false">H653</f>
        <v>Foreign</v>
      </c>
      <c r="AC653" s="51" t="str">
        <f aca="false">I653</f>
        <v>yes</v>
      </c>
      <c r="AD653" s="60" t="str">
        <f aca="false">V653</f>
        <v>STRING</v>
      </c>
      <c r="AE653" s="51" t="n">
        <f aca="false">W653</f>
        <v>18</v>
      </c>
      <c r="AF653" s="51" t="str">
        <f aca="false">X653</f>
        <v>n/a</v>
      </c>
      <c r="AG653" s="51" t="str">
        <f aca="false">Y653</f>
        <v>n/a</v>
      </c>
      <c r="AH653" s="0" t="str">
        <f aca="false">IFERROR(VLOOKUP('nCino | Field Mappings'!$A653,'nCino | Object Info'!$A:$H,8,FALSE()),"(not found)")</f>
        <v>policy_exception</v>
      </c>
      <c r="AI653" s="0" t="str">
        <f aca="false">IF(D653="","",IF(D653="CCS_Step_Frequency__c",SUBSTITUTE(LOWER(D653),"__c",""),_xlfn.IFNA(SUBSTITUTE(SUBSTITUTE(SUBSTITUTE(SUBSTITUTE(D653,"LLC_BI__",""),"CCS_",""),"__c",""),"cm_",""),D653)))</f>
        <v>Collateral_Mgmt</v>
      </c>
      <c r="AJ653" s="51" t="str">
        <f aca="false">H653</f>
        <v>Foreign</v>
      </c>
      <c r="AK653" s="51" t="str">
        <f aca="false">AC653</f>
        <v>yes</v>
      </c>
      <c r="AL653" s="60" t="str">
        <f aca="false">V653</f>
        <v>STRING</v>
      </c>
      <c r="AM653" s="51" t="n">
        <f aca="false">W653</f>
        <v>18</v>
      </c>
      <c r="AN653" s="51" t="str">
        <f aca="false">X653</f>
        <v>n/a</v>
      </c>
      <c r="AO653" s="51" t="str">
        <f aca="false">Y653</f>
        <v>n/a</v>
      </c>
      <c r="AP653" s="51" t="str">
        <f aca="false">IF(AL653="ARRAY", "CHECK MAX ELEMENTS", "n/a")</f>
        <v>n/a</v>
      </c>
    </row>
    <row r="654" customFormat="false" ht="14.25" hidden="false" customHeight="false" outlineLevel="0" collapsed="false">
      <c r="A654" s="61" t="s">
        <v>56</v>
      </c>
      <c r="B654" s="61" t="s">
        <v>57</v>
      </c>
      <c r="C654" s="61" t="s">
        <v>1943</v>
      </c>
      <c r="D654" s="61" t="s">
        <v>1944</v>
      </c>
      <c r="E654" s="61" t="s">
        <v>1945</v>
      </c>
      <c r="F654" s="60" t="str">
        <f aca="false">IF(OR(ISERROR(VLOOKUP($C654,'DMW | F&amp;L Fields'!$L:$M, 1, FALSE())),IFERROR(INDEX('DMW | F&amp;L Fields'!$C:$C,MATCH($C654,'DMW | F&amp;L Fields'!$L:$L, 0)), "Y") ="Y"),"No", "Yes")</f>
        <v>Yes</v>
      </c>
      <c r="G654" s="61" t="str">
        <f aca="false">IFERROR(VLOOKUP($C654,'DMW | F&amp;L Fields'!$L:$M, 2, FALSE()),"(not found)")</f>
        <v>This is a lookup field made available only when a policy exception with the "Covenant" type is selected. This field allows the user to look up the Covenant record the policy exception is related to. This is a smart lookup only showing the Covenants that are already associated to the loan this exception is being applied to.</v>
      </c>
      <c r="H654" s="60" t="str">
        <f aca="false">IF(J654="Id", "Primary", IF(LEFT(J654, 9) ="reference", "Foreign", "n/a"))</f>
        <v>Foreign</v>
      </c>
      <c r="I654" s="74" t="s">
        <v>97</v>
      </c>
      <c r="J654" s="61" t="s">
        <v>1946</v>
      </c>
      <c r="K654" s="60" t="n">
        <v>18</v>
      </c>
      <c r="L654" s="60" t="n">
        <v>0</v>
      </c>
      <c r="M654" s="60" t="n">
        <v>0</v>
      </c>
      <c r="N654" s="60" t="str">
        <f aca="false">_xlfn.CONCAT(J654,"|",K654,"|",L654,"|",M654)</f>
        <v>reference(LLC_BI__Covenant2__c)|18|0|0</v>
      </c>
      <c r="O654" s="0" t="str">
        <f aca="false">IFERROR(VLOOKUP('nCino | Field Mappings'!$A654,'nCino | Object Info'!$A:$H,5,FALSE()),"(not found)")</f>
        <v>rskcsp_ds_policy_exception</v>
      </c>
      <c r="P654" s="0" t="str">
        <f aca="false">D654</f>
        <v>LLC_BI__Covenant_Mgmt__c</v>
      </c>
      <c r="Q654" s="51" t="n">
        <f aca="false">IFERROR(VLOOKUP($N654,'nCino | BigQuery Type Lookup'!$A:$F,2,FALSE()),"(not found)")</f>
        <v>18</v>
      </c>
      <c r="R654" s="0" t="str">
        <f aca="false">IFERROR(VLOOKUP('nCino | Field Mappings'!$A654,'nCino | Object Info'!$A:$H,6,FALSE()),"(not found)")</f>
        <v>rskcsp_ds_policy_exception_staging</v>
      </c>
      <c r="S654" s="0" t="str">
        <f aca="false">D654</f>
        <v>LLC_BI__Covenant_Mgmt__c</v>
      </c>
      <c r="T654" s="51" t="str">
        <f aca="false">H654</f>
        <v>Foreign</v>
      </c>
      <c r="U654" s="51" t="str">
        <f aca="false">IF($T654="Primary", "yes", "no")</f>
        <v>no</v>
      </c>
      <c r="V654" s="60" t="str">
        <f aca="false">IFERROR(VLOOKUP($N654,'nCino | BigQuery Type Lookup'!$A:$F,3,FALSE()),"(not found)")</f>
        <v>STRING</v>
      </c>
      <c r="W654" s="51" t="n">
        <f aca="false">IFERROR(VLOOKUP($N654,'nCino | BigQuery Type Lookup'!$A:$F,4,FALSE()),"(not found)")</f>
        <v>18</v>
      </c>
      <c r="X654" s="51" t="str">
        <f aca="false">IFERROR(VLOOKUP($N654,'nCino | BigQuery Type Lookup'!$A:$F,5,FALSE()),"(not found)")</f>
        <v>n/a</v>
      </c>
      <c r="Y654" s="51" t="str">
        <f aca="false">IFERROR(VLOOKUP($N654,'nCino | BigQuery Type Lookup'!$A:$F,6,FALSE()),"(not found)")</f>
        <v>n/a</v>
      </c>
      <c r="Z654" s="0" t="str">
        <f aca="false">IFERROR(VLOOKUP('nCino | Field Mappings'!$A654,'nCino | Object Info'!$A:$H,7,FALSE()),"(not found)")</f>
        <v>rskcsp_ds_policy_exception_curated</v>
      </c>
      <c r="AA654" s="0" t="str">
        <f aca="false">D654</f>
        <v>LLC_BI__Covenant_Mgmt__c</v>
      </c>
      <c r="AB654" s="51" t="str">
        <f aca="false">H654</f>
        <v>Foreign</v>
      </c>
      <c r="AC654" s="51" t="str">
        <f aca="false">I654</f>
        <v>yes</v>
      </c>
      <c r="AD654" s="60" t="str">
        <f aca="false">V654</f>
        <v>STRING</v>
      </c>
      <c r="AE654" s="51" t="n">
        <f aca="false">W654</f>
        <v>18</v>
      </c>
      <c r="AF654" s="51" t="str">
        <f aca="false">X654</f>
        <v>n/a</v>
      </c>
      <c r="AG654" s="51" t="str">
        <f aca="false">Y654</f>
        <v>n/a</v>
      </c>
      <c r="AH654" s="0" t="str">
        <f aca="false">IFERROR(VLOOKUP('nCino | Field Mappings'!$A654,'nCino | Object Info'!$A:$H,8,FALSE()),"(not found)")</f>
        <v>policy_exception</v>
      </c>
      <c r="AI654" s="0" t="str">
        <f aca="false">IF(D654="","",IF(D654="CCS_Step_Frequency__c",SUBSTITUTE(LOWER(D654),"__c",""),_xlfn.IFNA(SUBSTITUTE(SUBSTITUTE(SUBSTITUTE(SUBSTITUTE(D654,"LLC_BI__",""),"CCS_",""),"__c",""),"cm_",""),D654)))</f>
        <v>Covenant_Mgmt</v>
      </c>
      <c r="AJ654" s="51" t="str">
        <f aca="false">H654</f>
        <v>Foreign</v>
      </c>
      <c r="AK654" s="51" t="str">
        <f aca="false">AC654</f>
        <v>yes</v>
      </c>
      <c r="AL654" s="60" t="str">
        <f aca="false">V654</f>
        <v>STRING</v>
      </c>
      <c r="AM654" s="51" t="n">
        <f aca="false">W654</f>
        <v>18</v>
      </c>
      <c r="AN654" s="51" t="str">
        <f aca="false">X654</f>
        <v>n/a</v>
      </c>
      <c r="AO654" s="51" t="str">
        <f aca="false">Y654</f>
        <v>n/a</v>
      </c>
      <c r="AP654" s="51" t="str">
        <f aca="false">IF(AL654="ARRAY", "CHECK MAX ELEMENTS", "n/a")</f>
        <v>n/a</v>
      </c>
    </row>
    <row r="655" customFormat="false" ht="14.25" hidden="false" customHeight="false" outlineLevel="0" collapsed="false">
      <c r="A655" s="61" t="s">
        <v>56</v>
      </c>
      <c r="B655" s="61" t="s">
        <v>57</v>
      </c>
      <c r="C655" s="61" t="s">
        <v>1947</v>
      </c>
      <c r="D655" s="61" t="s">
        <v>49</v>
      </c>
      <c r="E655" s="61" t="s">
        <v>374</v>
      </c>
      <c r="F655" s="60" t="str">
        <f aca="false">IF(OR(ISERROR(VLOOKUP($C655,'DMW | F&amp;L Fields'!$L:$M, 1, FALSE())),IFERROR(INDEX('DMW | F&amp;L Fields'!$C:$C,MATCH($C655,'DMW | F&amp;L Fields'!$L:$L, 0)), "Y") ="Y"),"No", "Yes")</f>
        <v>Yes</v>
      </c>
      <c r="G655" s="61" t="str">
        <f aca="false">IFERROR(VLOOKUP($C655,'DMW | F&amp;L Fields'!$L:$M, 2, FALSE()),"(not found)")</f>
        <v>This field is automatically populated when creating a policy exception from the loan. This field links the Loan with the Policy Exception record being created.</v>
      </c>
      <c r="H655" s="60" t="str">
        <f aca="false">IF(J655="Id", "Primary", IF(LEFT(J655, 9) ="reference", "Foreign", "n/a"))</f>
        <v>Foreign</v>
      </c>
      <c r="I655" s="74" t="s">
        <v>97</v>
      </c>
      <c r="J655" s="61" t="s">
        <v>111</v>
      </c>
      <c r="K655" s="60" t="n">
        <v>18</v>
      </c>
      <c r="L655" s="60" t="n">
        <v>0</v>
      </c>
      <c r="M655" s="60" t="n">
        <v>0</v>
      </c>
      <c r="N655" s="60" t="str">
        <f aca="false">_xlfn.CONCAT(J655,"|",K655,"|",L655,"|",M655)</f>
        <v>reference(LLC_BI__Loan__c)|18|0|0</v>
      </c>
      <c r="O655" s="0" t="str">
        <f aca="false">IFERROR(VLOOKUP('nCino | Field Mappings'!$A655,'nCino | Object Info'!$A:$H,5,FALSE()),"(not found)")</f>
        <v>rskcsp_ds_policy_exception</v>
      </c>
      <c r="P655" s="0" t="str">
        <f aca="false">D655</f>
        <v>LLC_BI__Loan__c</v>
      </c>
      <c r="Q655" s="51" t="n">
        <f aca="false">IFERROR(VLOOKUP($N655,'nCino | BigQuery Type Lookup'!$A:$F,2,FALSE()),"(not found)")</f>
        <v>18</v>
      </c>
      <c r="R655" s="0" t="str">
        <f aca="false">IFERROR(VLOOKUP('nCino | Field Mappings'!$A655,'nCino | Object Info'!$A:$H,6,FALSE()),"(not found)")</f>
        <v>rskcsp_ds_policy_exception_staging</v>
      </c>
      <c r="S655" s="0" t="str">
        <f aca="false">D655</f>
        <v>LLC_BI__Loan__c</v>
      </c>
      <c r="T655" s="51" t="str">
        <f aca="false">H655</f>
        <v>Foreign</v>
      </c>
      <c r="U655" s="51" t="str">
        <f aca="false">IF($T655="Primary", "yes", "no")</f>
        <v>no</v>
      </c>
      <c r="V655" s="60" t="str">
        <f aca="false">IFERROR(VLOOKUP($N655,'nCino | BigQuery Type Lookup'!$A:$F,3,FALSE()),"(not found)")</f>
        <v>STRING</v>
      </c>
      <c r="W655" s="51" t="n">
        <f aca="false">IFERROR(VLOOKUP($N655,'nCino | BigQuery Type Lookup'!$A:$F,4,FALSE()),"(not found)")</f>
        <v>18</v>
      </c>
      <c r="X655" s="51" t="str">
        <f aca="false">IFERROR(VLOOKUP($N655,'nCino | BigQuery Type Lookup'!$A:$F,5,FALSE()),"(not found)")</f>
        <v>n/a</v>
      </c>
      <c r="Y655" s="51" t="str">
        <f aca="false">IFERROR(VLOOKUP($N655,'nCino | BigQuery Type Lookup'!$A:$F,6,FALSE()),"(not found)")</f>
        <v>n/a</v>
      </c>
      <c r="Z655" s="0" t="str">
        <f aca="false">IFERROR(VLOOKUP('nCino | Field Mappings'!$A655,'nCino | Object Info'!$A:$H,7,FALSE()),"(not found)")</f>
        <v>rskcsp_ds_policy_exception_curated</v>
      </c>
      <c r="AA655" s="0" t="str">
        <f aca="false">D655</f>
        <v>LLC_BI__Loan__c</v>
      </c>
      <c r="AB655" s="51" t="str">
        <f aca="false">H655</f>
        <v>Foreign</v>
      </c>
      <c r="AC655" s="51" t="str">
        <f aca="false">I655</f>
        <v>yes</v>
      </c>
      <c r="AD655" s="60" t="str">
        <f aca="false">V655</f>
        <v>STRING</v>
      </c>
      <c r="AE655" s="51" t="n">
        <f aca="false">W655</f>
        <v>18</v>
      </c>
      <c r="AF655" s="51" t="str">
        <f aca="false">X655</f>
        <v>n/a</v>
      </c>
      <c r="AG655" s="51" t="str">
        <f aca="false">Y655</f>
        <v>n/a</v>
      </c>
      <c r="AH655" s="0" t="str">
        <f aca="false">IFERROR(VLOOKUP('nCino | Field Mappings'!$A655,'nCino | Object Info'!$A:$H,8,FALSE()),"(not found)")</f>
        <v>policy_exception</v>
      </c>
      <c r="AI655" s="0" t="str">
        <f aca="false">IF(D655="","",IF(D655="CCS_Step_Frequency__c",SUBSTITUTE(LOWER(D655),"__c",""),_xlfn.IFNA(SUBSTITUTE(SUBSTITUTE(SUBSTITUTE(SUBSTITUTE(D655,"LLC_BI__",""),"CCS_",""),"__c",""),"cm_",""),D655)))</f>
        <v>Loan</v>
      </c>
      <c r="AJ655" s="51" t="str">
        <f aca="false">H655</f>
        <v>Foreign</v>
      </c>
      <c r="AK655" s="51" t="str">
        <f aca="false">AC655</f>
        <v>yes</v>
      </c>
      <c r="AL655" s="60" t="str">
        <f aca="false">V655</f>
        <v>STRING</v>
      </c>
      <c r="AM655" s="51" t="n">
        <f aca="false">W655</f>
        <v>18</v>
      </c>
      <c r="AN655" s="51" t="str">
        <f aca="false">X655</f>
        <v>n/a</v>
      </c>
      <c r="AO655" s="51" t="str">
        <f aca="false">Y655</f>
        <v>n/a</v>
      </c>
      <c r="AP655" s="51" t="str">
        <f aca="false">IF(AL655="ARRAY", "CHECK MAX ELEMENTS", "n/a")</f>
        <v>n/a</v>
      </c>
    </row>
    <row r="656" customFormat="false" ht="14.25" hidden="false" customHeight="false" outlineLevel="0" collapsed="false">
      <c r="A656" s="61" t="s">
        <v>56</v>
      </c>
      <c r="B656" s="61" t="s">
        <v>57</v>
      </c>
      <c r="C656" s="61" t="s">
        <v>1948</v>
      </c>
      <c r="D656" s="61" t="s">
        <v>1949</v>
      </c>
      <c r="E656" s="61" t="s">
        <v>1950</v>
      </c>
      <c r="F656" s="60" t="str">
        <f aca="false">IF(OR(ISERROR(VLOOKUP($C656,'DMW | F&amp;L Fields'!$L:$M, 1, FALSE())),IFERROR(INDEX('DMW | F&amp;L Fields'!$C:$C,MATCH($C656,'DMW | F&amp;L Fields'!$L:$L, 0)), "Y") ="Y"),"No", "Yes")</f>
        <v>Yes</v>
      </c>
      <c r="G656" s="61" t="str">
        <f aca="false">IFERROR(VLOOKUP($C656,'DMW | F&amp;L Fields'!$L:$M, 2, FALSE()),"(not found)")</f>
        <v>This field is used to specify the primary mitigation reason from the preconfigured mitigation reasons that are applicable to the selected policy exception. The user can select up to 3 reasons to mitigate the policy exception. A mitigation reason is required to mitigate an exception for users without the modifying policy exception status configuration.</v>
      </c>
      <c r="H656" s="60" t="str">
        <f aca="false">IF(J656="Id", "Primary", IF(LEFT(J656, 9) ="reference", "Foreign", "n/a"))</f>
        <v>n/a</v>
      </c>
      <c r="I656" s="74" t="s">
        <v>97</v>
      </c>
      <c r="J656" s="61" t="s">
        <v>115</v>
      </c>
      <c r="K656" s="60" t="n">
        <v>100</v>
      </c>
      <c r="L656" s="60" t="n">
        <v>0</v>
      </c>
      <c r="M656" s="60" t="n">
        <v>0</v>
      </c>
      <c r="N656" s="60" t="str">
        <f aca="false">_xlfn.CONCAT(J656,"|",K656,"|",L656,"|",M656)</f>
        <v>string|100|0|0</v>
      </c>
      <c r="O656" s="0" t="str">
        <f aca="false">IFERROR(VLOOKUP('nCino | Field Mappings'!$A656,'nCino | Object Info'!$A:$H,5,FALSE()),"(not found)")</f>
        <v>rskcsp_ds_policy_exception</v>
      </c>
      <c r="P656" s="0" t="str">
        <f aca="false">D656</f>
        <v>LLC_BI__Mitigation_Reason_1__c</v>
      </c>
      <c r="Q656" s="51" t="n">
        <f aca="false">IFERROR(VLOOKUP($N656,'nCino | BigQuery Type Lookup'!$A:$F,2,FALSE()),"(not found)")</f>
        <v>100</v>
      </c>
      <c r="R656" s="0" t="str">
        <f aca="false">IFERROR(VLOOKUP('nCino | Field Mappings'!$A656,'nCino | Object Info'!$A:$H,6,FALSE()),"(not found)")</f>
        <v>rskcsp_ds_policy_exception_staging</v>
      </c>
      <c r="S656" s="0" t="str">
        <f aca="false">D656</f>
        <v>LLC_BI__Mitigation_Reason_1__c</v>
      </c>
      <c r="T656" s="51" t="str">
        <f aca="false">H656</f>
        <v>n/a</v>
      </c>
      <c r="U656" s="51" t="str">
        <f aca="false">IF($T656="Primary", "yes", "no")</f>
        <v>no</v>
      </c>
      <c r="V656" s="60" t="str">
        <f aca="false">IFERROR(VLOOKUP($N656,'nCino | BigQuery Type Lookup'!$A:$F,3,FALSE()),"(not found)")</f>
        <v>STRING</v>
      </c>
      <c r="W656" s="51" t="n">
        <f aca="false">IFERROR(VLOOKUP($N656,'nCino | BigQuery Type Lookup'!$A:$F,4,FALSE()),"(not found)")</f>
        <v>100</v>
      </c>
      <c r="X656" s="51" t="str">
        <f aca="false">IFERROR(VLOOKUP($N656,'nCino | BigQuery Type Lookup'!$A:$F,5,FALSE()),"(not found)")</f>
        <v>n/a</v>
      </c>
      <c r="Y656" s="51" t="str">
        <f aca="false">IFERROR(VLOOKUP($N656,'nCino | BigQuery Type Lookup'!$A:$F,6,FALSE()),"(not found)")</f>
        <v>n/a</v>
      </c>
      <c r="Z656" s="0" t="str">
        <f aca="false">IFERROR(VLOOKUP('nCino | Field Mappings'!$A656,'nCino | Object Info'!$A:$H,7,FALSE()),"(not found)")</f>
        <v>rskcsp_ds_policy_exception_curated</v>
      </c>
      <c r="AA656" s="0" t="str">
        <f aca="false">D656</f>
        <v>LLC_BI__Mitigation_Reason_1__c</v>
      </c>
      <c r="AB656" s="51" t="str">
        <f aca="false">H656</f>
        <v>n/a</v>
      </c>
      <c r="AC656" s="51" t="str">
        <f aca="false">I656</f>
        <v>yes</v>
      </c>
      <c r="AD656" s="60" t="str">
        <f aca="false">V656</f>
        <v>STRING</v>
      </c>
      <c r="AE656" s="51" t="n">
        <f aca="false">W656</f>
        <v>100</v>
      </c>
      <c r="AF656" s="51" t="str">
        <f aca="false">X656</f>
        <v>n/a</v>
      </c>
      <c r="AG656" s="51" t="str">
        <f aca="false">Y656</f>
        <v>n/a</v>
      </c>
      <c r="AH656" s="0" t="str">
        <f aca="false">IFERROR(VLOOKUP('nCino | Field Mappings'!$A656,'nCino | Object Info'!$A:$H,8,FALSE()),"(not found)")</f>
        <v>policy_exception</v>
      </c>
      <c r="AI656" s="0" t="str">
        <f aca="false">IF(D656="","",IF(D656="CCS_Step_Frequency__c",SUBSTITUTE(LOWER(D656),"__c",""),_xlfn.IFNA(SUBSTITUTE(SUBSTITUTE(SUBSTITUTE(SUBSTITUTE(D656,"LLC_BI__",""),"CCS_",""),"__c",""),"cm_",""),D656)))</f>
        <v>Mitigation_Reason_1</v>
      </c>
      <c r="AJ656" s="51" t="str">
        <f aca="false">H656</f>
        <v>n/a</v>
      </c>
      <c r="AK656" s="51" t="str">
        <f aca="false">AC656</f>
        <v>yes</v>
      </c>
      <c r="AL656" s="60" t="str">
        <f aca="false">V656</f>
        <v>STRING</v>
      </c>
      <c r="AM656" s="51" t="n">
        <f aca="false">W656</f>
        <v>100</v>
      </c>
      <c r="AN656" s="51" t="str">
        <f aca="false">X656</f>
        <v>n/a</v>
      </c>
      <c r="AO656" s="51" t="str">
        <f aca="false">Y656</f>
        <v>n/a</v>
      </c>
      <c r="AP656" s="51" t="str">
        <f aca="false">IF(AL656="ARRAY", "CHECK MAX ELEMENTS", "n/a")</f>
        <v>n/a</v>
      </c>
    </row>
    <row r="657" customFormat="false" ht="14.25" hidden="false" customHeight="false" outlineLevel="0" collapsed="false">
      <c r="A657" s="61" t="s">
        <v>56</v>
      </c>
      <c r="B657" s="61" t="s">
        <v>57</v>
      </c>
      <c r="C657" s="61" t="s">
        <v>1951</v>
      </c>
      <c r="D657" s="61" t="s">
        <v>1952</v>
      </c>
      <c r="E657" s="61" t="s">
        <v>1953</v>
      </c>
      <c r="F657" s="60" t="str">
        <f aca="false">IF(OR(ISERROR(VLOOKUP($C657,'DMW | F&amp;L Fields'!$L:$M, 1, FALSE())),IFERROR(INDEX('DMW | F&amp;L Fields'!$C:$C,MATCH($C657,'DMW | F&amp;L Fields'!$L:$L, 0)), "Y") ="Y"),"No", "Yes")</f>
        <v>Yes</v>
      </c>
      <c r="G657" s="61" t="str">
        <f aca="false">IFERROR(VLOOKUP($C657,'DMW | F&amp;L Fields'!$L:$M, 2, FALSE()),"(not found)")</f>
        <v>This field is used to specify the secondary mitigation reason from the preconfigured mitigation reasons that are applicable to the selected policy exception. The user can select up to 3 reasons to mitigate the policy exception. A mitigation reason is required to mitigate an exception for users without the modifying policy exception status configuration.</v>
      </c>
      <c r="H657" s="60" t="str">
        <f aca="false">IF(J657="Id", "Primary", IF(LEFT(J657, 9) ="reference", "Foreign", "n/a"))</f>
        <v>n/a</v>
      </c>
      <c r="I657" s="74" t="s">
        <v>97</v>
      </c>
      <c r="J657" s="61" t="s">
        <v>115</v>
      </c>
      <c r="K657" s="60" t="n">
        <v>100</v>
      </c>
      <c r="L657" s="60" t="n">
        <v>0</v>
      </c>
      <c r="M657" s="60" t="n">
        <v>0</v>
      </c>
      <c r="N657" s="60" t="str">
        <f aca="false">_xlfn.CONCAT(J657,"|",K657,"|",L657,"|",M657)</f>
        <v>string|100|0|0</v>
      </c>
      <c r="O657" s="0" t="str">
        <f aca="false">IFERROR(VLOOKUP('nCino | Field Mappings'!$A657,'nCino | Object Info'!$A:$H,5,FALSE()),"(not found)")</f>
        <v>rskcsp_ds_policy_exception</v>
      </c>
      <c r="P657" s="0" t="str">
        <f aca="false">D657</f>
        <v>LLC_BI__Mitigation_Reason_2__c</v>
      </c>
      <c r="Q657" s="51" t="n">
        <f aca="false">IFERROR(VLOOKUP($N657,'nCino | BigQuery Type Lookup'!$A:$F,2,FALSE()),"(not found)")</f>
        <v>100</v>
      </c>
      <c r="R657" s="0" t="str">
        <f aca="false">IFERROR(VLOOKUP('nCino | Field Mappings'!$A657,'nCino | Object Info'!$A:$H,6,FALSE()),"(not found)")</f>
        <v>rskcsp_ds_policy_exception_staging</v>
      </c>
      <c r="S657" s="0" t="str">
        <f aca="false">D657</f>
        <v>LLC_BI__Mitigation_Reason_2__c</v>
      </c>
      <c r="T657" s="51" t="str">
        <f aca="false">H657</f>
        <v>n/a</v>
      </c>
      <c r="U657" s="51" t="str">
        <f aca="false">IF($T657="Primary", "yes", "no")</f>
        <v>no</v>
      </c>
      <c r="V657" s="60" t="str">
        <f aca="false">IFERROR(VLOOKUP($N657,'nCino | BigQuery Type Lookup'!$A:$F,3,FALSE()),"(not found)")</f>
        <v>STRING</v>
      </c>
      <c r="W657" s="51" t="n">
        <f aca="false">IFERROR(VLOOKUP($N657,'nCino | BigQuery Type Lookup'!$A:$F,4,FALSE()),"(not found)")</f>
        <v>100</v>
      </c>
      <c r="X657" s="51" t="str">
        <f aca="false">IFERROR(VLOOKUP($N657,'nCino | BigQuery Type Lookup'!$A:$F,5,FALSE()),"(not found)")</f>
        <v>n/a</v>
      </c>
      <c r="Y657" s="51" t="str">
        <f aca="false">IFERROR(VLOOKUP($N657,'nCino | BigQuery Type Lookup'!$A:$F,6,FALSE()),"(not found)")</f>
        <v>n/a</v>
      </c>
      <c r="Z657" s="0" t="str">
        <f aca="false">IFERROR(VLOOKUP('nCino | Field Mappings'!$A657,'nCino | Object Info'!$A:$H,7,FALSE()),"(not found)")</f>
        <v>rskcsp_ds_policy_exception_curated</v>
      </c>
      <c r="AA657" s="0" t="str">
        <f aca="false">D657</f>
        <v>LLC_BI__Mitigation_Reason_2__c</v>
      </c>
      <c r="AB657" s="51" t="str">
        <f aca="false">H657</f>
        <v>n/a</v>
      </c>
      <c r="AC657" s="51" t="str">
        <f aca="false">I657</f>
        <v>yes</v>
      </c>
      <c r="AD657" s="60" t="str">
        <f aca="false">V657</f>
        <v>STRING</v>
      </c>
      <c r="AE657" s="51" t="n">
        <f aca="false">W657</f>
        <v>100</v>
      </c>
      <c r="AF657" s="51" t="str">
        <f aca="false">X657</f>
        <v>n/a</v>
      </c>
      <c r="AG657" s="51" t="str">
        <f aca="false">Y657</f>
        <v>n/a</v>
      </c>
      <c r="AH657" s="0" t="str">
        <f aca="false">IFERROR(VLOOKUP('nCino | Field Mappings'!$A657,'nCino | Object Info'!$A:$H,8,FALSE()),"(not found)")</f>
        <v>policy_exception</v>
      </c>
      <c r="AI657" s="0" t="str">
        <f aca="false">IF(D657="","",IF(D657="CCS_Step_Frequency__c",SUBSTITUTE(LOWER(D657),"__c",""),_xlfn.IFNA(SUBSTITUTE(SUBSTITUTE(SUBSTITUTE(SUBSTITUTE(D657,"LLC_BI__",""),"CCS_",""),"__c",""),"cm_",""),D657)))</f>
        <v>Mitigation_Reason_2</v>
      </c>
      <c r="AJ657" s="51" t="str">
        <f aca="false">H657</f>
        <v>n/a</v>
      </c>
      <c r="AK657" s="51" t="str">
        <f aca="false">AC657</f>
        <v>yes</v>
      </c>
      <c r="AL657" s="60" t="str">
        <f aca="false">V657</f>
        <v>STRING</v>
      </c>
      <c r="AM657" s="51" t="n">
        <f aca="false">W657</f>
        <v>100</v>
      </c>
      <c r="AN657" s="51" t="str">
        <f aca="false">X657</f>
        <v>n/a</v>
      </c>
      <c r="AO657" s="51" t="str">
        <f aca="false">Y657</f>
        <v>n/a</v>
      </c>
      <c r="AP657" s="51" t="str">
        <f aca="false">IF(AL657="ARRAY", "CHECK MAX ELEMENTS", "n/a")</f>
        <v>n/a</v>
      </c>
    </row>
    <row r="658" customFormat="false" ht="14.25" hidden="false" customHeight="false" outlineLevel="0" collapsed="false">
      <c r="A658" s="61" t="s">
        <v>56</v>
      </c>
      <c r="B658" s="61" t="s">
        <v>57</v>
      </c>
      <c r="C658" s="61" t="s">
        <v>1954</v>
      </c>
      <c r="D658" s="61" t="s">
        <v>1955</v>
      </c>
      <c r="E658" s="61" t="s">
        <v>1956</v>
      </c>
      <c r="F658" s="60" t="str">
        <f aca="false">IF(OR(ISERROR(VLOOKUP($C658,'DMW | F&amp;L Fields'!$L:$M, 1, FALSE())),IFERROR(INDEX('DMW | F&amp;L Fields'!$C:$C,MATCH($C658,'DMW | F&amp;L Fields'!$L:$L, 0)), "Y") ="Y"),"No", "Yes")</f>
        <v>Yes</v>
      </c>
      <c r="G658" s="61" t="str">
        <f aca="false">IFERROR(VLOOKUP($C658,'DMW | F&amp;L Fields'!$L:$M, 2, FALSE()),"(not found)")</f>
        <v>This field is used to specify the tertiary mitigation reason from the preconfigured mitigation reasons that are applicable to the selected policy exception. The user can select up to 3 reasons to mitigate the policy exception. A mitigation reason is required to mitigate an exception for users without the modifying policy exception status configuration.</v>
      </c>
      <c r="H658" s="60" t="str">
        <f aca="false">IF(J658="Id", "Primary", IF(LEFT(J658, 9) ="reference", "Foreign", "n/a"))</f>
        <v>n/a</v>
      </c>
      <c r="I658" s="74" t="s">
        <v>97</v>
      </c>
      <c r="J658" s="61" t="s">
        <v>115</v>
      </c>
      <c r="K658" s="60" t="n">
        <v>100</v>
      </c>
      <c r="L658" s="60" t="n">
        <v>0</v>
      </c>
      <c r="M658" s="60" t="n">
        <v>0</v>
      </c>
      <c r="N658" s="60" t="str">
        <f aca="false">_xlfn.CONCAT(J658,"|",K658,"|",L658,"|",M658)</f>
        <v>string|100|0|0</v>
      </c>
      <c r="O658" s="0" t="str">
        <f aca="false">IFERROR(VLOOKUP('nCino | Field Mappings'!$A658,'nCino | Object Info'!$A:$H,5,FALSE()),"(not found)")</f>
        <v>rskcsp_ds_policy_exception</v>
      </c>
      <c r="P658" s="0" t="str">
        <f aca="false">D658</f>
        <v>LLC_BI__Mitigation_Reason_3__c</v>
      </c>
      <c r="Q658" s="51" t="n">
        <f aca="false">IFERROR(VLOOKUP($N658,'nCino | BigQuery Type Lookup'!$A:$F,2,FALSE()),"(not found)")</f>
        <v>100</v>
      </c>
      <c r="R658" s="0" t="str">
        <f aca="false">IFERROR(VLOOKUP('nCino | Field Mappings'!$A658,'nCino | Object Info'!$A:$H,6,FALSE()),"(not found)")</f>
        <v>rskcsp_ds_policy_exception_staging</v>
      </c>
      <c r="S658" s="0" t="str">
        <f aca="false">D658</f>
        <v>LLC_BI__Mitigation_Reason_3__c</v>
      </c>
      <c r="T658" s="51" t="str">
        <f aca="false">H658</f>
        <v>n/a</v>
      </c>
      <c r="U658" s="51" t="str">
        <f aca="false">IF($T658="Primary", "yes", "no")</f>
        <v>no</v>
      </c>
      <c r="V658" s="60" t="str">
        <f aca="false">IFERROR(VLOOKUP($N658,'nCino | BigQuery Type Lookup'!$A:$F,3,FALSE()),"(not found)")</f>
        <v>STRING</v>
      </c>
      <c r="W658" s="51" t="n">
        <f aca="false">IFERROR(VLOOKUP($N658,'nCino | BigQuery Type Lookup'!$A:$F,4,FALSE()),"(not found)")</f>
        <v>100</v>
      </c>
      <c r="X658" s="51" t="str">
        <f aca="false">IFERROR(VLOOKUP($N658,'nCino | BigQuery Type Lookup'!$A:$F,5,FALSE()),"(not found)")</f>
        <v>n/a</v>
      </c>
      <c r="Y658" s="51" t="str">
        <f aca="false">IFERROR(VLOOKUP($N658,'nCino | BigQuery Type Lookup'!$A:$F,6,FALSE()),"(not found)")</f>
        <v>n/a</v>
      </c>
      <c r="Z658" s="0" t="str">
        <f aca="false">IFERROR(VLOOKUP('nCino | Field Mappings'!$A658,'nCino | Object Info'!$A:$H,7,FALSE()),"(not found)")</f>
        <v>rskcsp_ds_policy_exception_curated</v>
      </c>
      <c r="AA658" s="0" t="str">
        <f aca="false">D658</f>
        <v>LLC_BI__Mitigation_Reason_3__c</v>
      </c>
      <c r="AB658" s="51" t="str">
        <f aca="false">H658</f>
        <v>n/a</v>
      </c>
      <c r="AC658" s="51" t="str">
        <f aca="false">I658</f>
        <v>yes</v>
      </c>
      <c r="AD658" s="60" t="str">
        <f aca="false">V658</f>
        <v>STRING</v>
      </c>
      <c r="AE658" s="51" t="n">
        <f aca="false">W658</f>
        <v>100</v>
      </c>
      <c r="AF658" s="51" t="str">
        <f aca="false">X658</f>
        <v>n/a</v>
      </c>
      <c r="AG658" s="51" t="str">
        <f aca="false">Y658</f>
        <v>n/a</v>
      </c>
      <c r="AH658" s="0" t="str">
        <f aca="false">IFERROR(VLOOKUP('nCino | Field Mappings'!$A658,'nCino | Object Info'!$A:$H,8,FALSE()),"(not found)")</f>
        <v>policy_exception</v>
      </c>
      <c r="AI658" s="0" t="str">
        <f aca="false">IF(D658="","",IF(D658="CCS_Step_Frequency__c",SUBSTITUTE(LOWER(D658),"__c",""),_xlfn.IFNA(SUBSTITUTE(SUBSTITUTE(SUBSTITUTE(SUBSTITUTE(D658,"LLC_BI__",""),"CCS_",""),"__c",""),"cm_",""),D658)))</f>
        <v>Mitigation_Reason_3</v>
      </c>
      <c r="AJ658" s="51" t="str">
        <f aca="false">H658</f>
        <v>n/a</v>
      </c>
      <c r="AK658" s="51" t="str">
        <f aca="false">AC658</f>
        <v>yes</v>
      </c>
      <c r="AL658" s="60" t="str">
        <f aca="false">V658</f>
        <v>STRING</v>
      </c>
      <c r="AM658" s="51" t="n">
        <f aca="false">W658</f>
        <v>100</v>
      </c>
      <c r="AN658" s="51" t="str">
        <f aca="false">X658</f>
        <v>n/a</v>
      </c>
      <c r="AO658" s="51" t="str">
        <f aca="false">Y658</f>
        <v>n/a</v>
      </c>
      <c r="AP658" s="51" t="str">
        <f aca="false">IF(AL658="ARRAY", "CHECK MAX ELEMENTS", "n/a")</f>
        <v>n/a</v>
      </c>
    </row>
    <row r="659" customFormat="false" ht="14.25" hidden="false" customHeight="false" outlineLevel="0" collapsed="false">
      <c r="A659" s="61" t="s">
        <v>56</v>
      </c>
      <c r="B659" s="61" t="s">
        <v>57</v>
      </c>
      <c r="C659" s="61" t="s">
        <v>1957</v>
      </c>
      <c r="D659" s="61" t="s">
        <v>1958</v>
      </c>
      <c r="E659" s="61" t="s">
        <v>958</v>
      </c>
      <c r="F659" s="60" t="str">
        <f aca="false">IF(OR(ISERROR(VLOOKUP($C659,'DMW | F&amp;L Fields'!$L:$M, 1, FALSE())),IFERROR(INDEX('DMW | F&amp;L Fields'!$C:$C,MATCH($C659,'DMW | F&amp;L Fields'!$L:$L, 0)), "Y") ="Y"),"No", "Yes")</f>
        <v>Yes</v>
      </c>
      <c r="G659" s="61" t="str">
        <f aca="false">IFERROR(VLOOKUP($C659,'DMW | F&amp;L Fields'!$L:$M, 2, FALSE()),"(not found)")</f>
        <v>This field is a look up field available when setting a policy exception. This field allows the user to look up the relationship associated with the Policy Exception. This is a smart lookup only showing the relationships associated to the loan through entity involvement.</v>
      </c>
      <c r="H659" s="60" t="str">
        <f aca="false">IF(J659="Id", "Primary", IF(LEFT(J659, 9) ="reference", "Foreign", "n/a"))</f>
        <v>Foreign</v>
      </c>
      <c r="I659" s="74" t="s">
        <v>97</v>
      </c>
      <c r="J659" s="61" t="s">
        <v>240</v>
      </c>
      <c r="K659" s="60" t="n">
        <v>18</v>
      </c>
      <c r="L659" s="60" t="n">
        <v>0</v>
      </c>
      <c r="M659" s="60" t="n">
        <v>0</v>
      </c>
      <c r="N659" s="60" t="str">
        <f aca="false">_xlfn.CONCAT(J659,"|",K659,"|",L659,"|",M659)</f>
        <v>reference(Account)|18|0|0</v>
      </c>
      <c r="O659" s="0" t="str">
        <f aca="false">IFERROR(VLOOKUP('nCino | Field Mappings'!$A659,'nCino | Object Info'!$A:$H,5,FALSE()),"(not found)")</f>
        <v>rskcsp_ds_policy_exception</v>
      </c>
      <c r="P659" s="0" t="str">
        <f aca="false">D659</f>
        <v>LLC_BI__Relationship__c</v>
      </c>
      <c r="Q659" s="51" t="n">
        <f aca="false">IFERROR(VLOOKUP($N659,'nCino | BigQuery Type Lookup'!$A:$F,2,FALSE()),"(not found)")</f>
        <v>18</v>
      </c>
      <c r="R659" s="0" t="str">
        <f aca="false">IFERROR(VLOOKUP('nCino | Field Mappings'!$A659,'nCino | Object Info'!$A:$H,6,FALSE()),"(not found)")</f>
        <v>rskcsp_ds_policy_exception_staging</v>
      </c>
      <c r="S659" s="0" t="str">
        <f aca="false">D659</f>
        <v>LLC_BI__Relationship__c</v>
      </c>
      <c r="T659" s="51" t="str">
        <f aca="false">H659</f>
        <v>Foreign</v>
      </c>
      <c r="U659" s="51" t="str">
        <f aca="false">IF($T659="Primary", "yes", "no")</f>
        <v>no</v>
      </c>
      <c r="V659" s="60" t="str">
        <f aca="false">IFERROR(VLOOKUP($N659,'nCino | BigQuery Type Lookup'!$A:$F,3,FALSE()),"(not found)")</f>
        <v>STRING</v>
      </c>
      <c r="W659" s="51" t="n">
        <f aca="false">IFERROR(VLOOKUP($N659,'nCino | BigQuery Type Lookup'!$A:$F,4,FALSE()),"(not found)")</f>
        <v>18</v>
      </c>
      <c r="X659" s="51" t="str">
        <f aca="false">IFERROR(VLOOKUP($N659,'nCino | BigQuery Type Lookup'!$A:$F,5,FALSE()),"(not found)")</f>
        <v>n/a</v>
      </c>
      <c r="Y659" s="51" t="str">
        <f aca="false">IFERROR(VLOOKUP($N659,'nCino | BigQuery Type Lookup'!$A:$F,6,FALSE()),"(not found)")</f>
        <v>n/a</v>
      </c>
      <c r="Z659" s="0" t="str">
        <f aca="false">IFERROR(VLOOKUP('nCino | Field Mappings'!$A659,'nCino | Object Info'!$A:$H,7,FALSE()),"(not found)")</f>
        <v>rskcsp_ds_policy_exception_curated</v>
      </c>
      <c r="AA659" s="0" t="str">
        <f aca="false">D659</f>
        <v>LLC_BI__Relationship__c</v>
      </c>
      <c r="AB659" s="51" t="str">
        <f aca="false">H659</f>
        <v>Foreign</v>
      </c>
      <c r="AC659" s="51" t="str">
        <f aca="false">I659</f>
        <v>yes</v>
      </c>
      <c r="AD659" s="60" t="str">
        <f aca="false">V659</f>
        <v>STRING</v>
      </c>
      <c r="AE659" s="51" t="n">
        <f aca="false">W659</f>
        <v>18</v>
      </c>
      <c r="AF659" s="51" t="str">
        <f aca="false">X659</f>
        <v>n/a</v>
      </c>
      <c r="AG659" s="51" t="str">
        <f aca="false">Y659</f>
        <v>n/a</v>
      </c>
      <c r="AH659" s="0" t="str">
        <f aca="false">IFERROR(VLOOKUP('nCino | Field Mappings'!$A659,'nCino | Object Info'!$A:$H,8,FALSE()),"(not found)")</f>
        <v>policy_exception</v>
      </c>
      <c r="AI659" s="0" t="str">
        <f aca="false">IF(D659="","",IF(D659="CCS_Step_Frequency__c",SUBSTITUTE(LOWER(D659),"__c",""),_xlfn.IFNA(SUBSTITUTE(SUBSTITUTE(SUBSTITUTE(SUBSTITUTE(D659,"LLC_BI__",""),"CCS_",""),"__c",""),"cm_",""),D659)))</f>
        <v>Relationship</v>
      </c>
      <c r="AJ659" s="51" t="str">
        <f aca="false">H659</f>
        <v>Foreign</v>
      </c>
      <c r="AK659" s="51" t="str">
        <f aca="false">AC659</f>
        <v>yes</v>
      </c>
      <c r="AL659" s="60" t="str">
        <f aca="false">V659</f>
        <v>STRING</v>
      </c>
      <c r="AM659" s="51" t="n">
        <f aca="false">W659</f>
        <v>18</v>
      </c>
      <c r="AN659" s="51" t="str">
        <f aca="false">X659</f>
        <v>n/a</v>
      </c>
      <c r="AO659" s="51" t="str">
        <f aca="false">Y659</f>
        <v>n/a</v>
      </c>
      <c r="AP659" s="51" t="str">
        <f aca="false">IF(AL659="ARRAY", "CHECK MAX ELEMENTS", "n/a")</f>
        <v>n/a</v>
      </c>
    </row>
    <row r="660" customFormat="false" ht="14.25" hidden="false" customHeight="false" outlineLevel="0" collapsed="false">
      <c r="A660" s="61" t="s">
        <v>56</v>
      </c>
      <c r="B660" s="61" t="s">
        <v>57</v>
      </c>
      <c r="C660" s="61" t="s">
        <v>1959</v>
      </c>
      <c r="D660" s="61" t="s">
        <v>1960</v>
      </c>
      <c r="E660" s="61" t="s">
        <v>1961</v>
      </c>
      <c r="F660" s="60" t="str">
        <f aca="false">IF(OR(ISERROR(VLOOKUP($C660,'DMW | F&amp;L Fields'!$L:$M, 1, FALSE())),IFERROR(INDEX('DMW | F&amp;L Fields'!$C:$C,MATCH($C660,'DMW | F&amp;L Fields'!$L:$L, 0)), "Y") ="Y"),"No", "Yes")</f>
        <v>Yes</v>
      </c>
      <c r="G660" s="61" t="str">
        <f aca="false">IFERROR(VLOOKUP($C660,'DMW | F&amp;L Fields'!$L:$M, 2, FALSE()),"(not found)")</f>
        <v>This field is an optional field that allows the user to select the severity of the Policy Exception. The possible values the user can select are determined by the Policy Exception template. Only one can be selected when applying a policy exception to a loan. This field is optional and can be removed or edited from the modal or table view for policy exceptions.</v>
      </c>
      <c r="H660" s="60" t="str">
        <f aca="false">IF(J660="Id", "Primary", IF(LEFT(J660, 9) ="reference", "Foreign", "n/a"))</f>
        <v>n/a</v>
      </c>
      <c r="I660" s="74" t="s">
        <v>97</v>
      </c>
      <c r="J660" s="61" t="s">
        <v>115</v>
      </c>
      <c r="K660" s="60" t="n">
        <v>50</v>
      </c>
      <c r="L660" s="60" t="n">
        <v>0</v>
      </c>
      <c r="M660" s="60" t="n">
        <v>0</v>
      </c>
      <c r="N660" s="60" t="str">
        <f aca="false">_xlfn.CONCAT(J660,"|",K660,"|",L660,"|",M660)</f>
        <v>string|50|0|0</v>
      </c>
      <c r="O660" s="0" t="str">
        <f aca="false">IFERROR(VLOOKUP('nCino | Field Mappings'!$A660,'nCino | Object Info'!$A:$H,5,FALSE()),"(not found)")</f>
        <v>rskcsp_ds_policy_exception</v>
      </c>
      <c r="P660" s="0" t="str">
        <f aca="false">D660</f>
        <v>LLC_BI__Severity__c</v>
      </c>
      <c r="Q660" s="51" t="n">
        <f aca="false">IFERROR(VLOOKUP($N660,'nCino | BigQuery Type Lookup'!$A:$F,2,FALSE()),"(not found)")</f>
        <v>50</v>
      </c>
      <c r="R660" s="0" t="str">
        <f aca="false">IFERROR(VLOOKUP('nCino | Field Mappings'!$A660,'nCino | Object Info'!$A:$H,6,FALSE()),"(not found)")</f>
        <v>rskcsp_ds_policy_exception_staging</v>
      </c>
      <c r="S660" s="0" t="str">
        <f aca="false">D660</f>
        <v>LLC_BI__Severity__c</v>
      </c>
      <c r="T660" s="51" t="str">
        <f aca="false">H660</f>
        <v>n/a</v>
      </c>
      <c r="U660" s="51" t="str">
        <f aca="false">IF($T660="Primary", "yes", "no")</f>
        <v>no</v>
      </c>
      <c r="V660" s="60" t="str">
        <f aca="false">IFERROR(VLOOKUP($N660,'nCino | BigQuery Type Lookup'!$A:$F,3,FALSE()),"(not found)")</f>
        <v>STRING</v>
      </c>
      <c r="W660" s="51" t="n">
        <f aca="false">IFERROR(VLOOKUP($N660,'nCino | BigQuery Type Lookup'!$A:$F,4,FALSE()),"(not found)")</f>
        <v>50</v>
      </c>
      <c r="X660" s="51" t="str">
        <f aca="false">IFERROR(VLOOKUP($N660,'nCino | BigQuery Type Lookup'!$A:$F,5,FALSE()),"(not found)")</f>
        <v>n/a</v>
      </c>
      <c r="Y660" s="51" t="str">
        <f aca="false">IFERROR(VLOOKUP($N660,'nCino | BigQuery Type Lookup'!$A:$F,6,FALSE()),"(not found)")</f>
        <v>n/a</v>
      </c>
      <c r="Z660" s="0" t="str">
        <f aca="false">IFERROR(VLOOKUP('nCino | Field Mappings'!$A660,'nCino | Object Info'!$A:$H,7,FALSE()),"(not found)")</f>
        <v>rskcsp_ds_policy_exception_curated</v>
      </c>
      <c r="AA660" s="0" t="str">
        <f aca="false">D660</f>
        <v>LLC_BI__Severity__c</v>
      </c>
      <c r="AB660" s="51" t="str">
        <f aca="false">H660</f>
        <v>n/a</v>
      </c>
      <c r="AC660" s="51" t="str">
        <f aca="false">I660</f>
        <v>yes</v>
      </c>
      <c r="AD660" s="60" t="str">
        <f aca="false">V660</f>
        <v>STRING</v>
      </c>
      <c r="AE660" s="51" t="n">
        <f aca="false">W660</f>
        <v>50</v>
      </c>
      <c r="AF660" s="51" t="str">
        <f aca="false">X660</f>
        <v>n/a</v>
      </c>
      <c r="AG660" s="51" t="str">
        <f aca="false">Y660</f>
        <v>n/a</v>
      </c>
      <c r="AH660" s="0" t="str">
        <f aca="false">IFERROR(VLOOKUP('nCino | Field Mappings'!$A660,'nCino | Object Info'!$A:$H,8,FALSE()),"(not found)")</f>
        <v>policy_exception</v>
      </c>
      <c r="AI660" s="0" t="str">
        <f aca="false">IF(D660="","",IF(D660="CCS_Step_Frequency__c",SUBSTITUTE(LOWER(D660),"__c",""),_xlfn.IFNA(SUBSTITUTE(SUBSTITUTE(SUBSTITUTE(SUBSTITUTE(D660,"LLC_BI__",""),"CCS_",""),"__c",""),"cm_",""),D660)))</f>
        <v>Severity</v>
      </c>
      <c r="AJ660" s="51" t="str">
        <f aca="false">H660</f>
        <v>n/a</v>
      </c>
      <c r="AK660" s="51" t="str">
        <f aca="false">AC660</f>
        <v>yes</v>
      </c>
      <c r="AL660" s="60" t="str">
        <f aca="false">V660</f>
        <v>STRING</v>
      </c>
      <c r="AM660" s="51" t="n">
        <f aca="false">W660</f>
        <v>50</v>
      </c>
      <c r="AN660" s="51" t="str">
        <f aca="false">X660</f>
        <v>n/a</v>
      </c>
      <c r="AO660" s="51" t="str">
        <f aca="false">Y660</f>
        <v>n/a</v>
      </c>
      <c r="AP660" s="51" t="str">
        <f aca="false">IF(AL660="ARRAY", "CHECK MAX ELEMENTS", "n/a")</f>
        <v>n/a</v>
      </c>
    </row>
    <row r="661" customFormat="false" ht="14.25" hidden="false" customHeight="false" outlineLevel="0" collapsed="false">
      <c r="A661" s="61" t="s">
        <v>56</v>
      </c>
      <c r="B661" s="61" t="s">
        <v>57</v>
      </c>
      <c r="C661" s="61" t="s">
        <v>1962</v>
      </c>
      <c r="D661" s="61" t="s">
        <v>1963</v>
      </c>
      <c r="E661" s="61" t="s">
        <v>1964</v>
      </c>
      <c r="F661" s="60" t="str">
        <f aca="false">IF(OR(ISERROR(VLOOKUP($C661,'DMW | F&amp;L Fields'!$L:$M, 1, FALSE())),IFERROR(INDEX('DMW | F&amp;L Fields'!$C:$C,MATCH($C661,'DMW | F&amp;L Fields'!$L:$L, 0)), "Y") ="Y"),"No", "Yes")</f>
        <v>Yes</v>
      </c>
      <c r="G661" s="61" t="str">
        <f aca="false">IFERROR(VLOOKUP($C661,'DMW | F&amp;L Fields'!$L:$M, 2, FALSE()),"(not found)")</f>
        <v>This field is an optional field to specify a severity value associated with the Policy Exception. This field can be removed or edited through the field sets that drive the modal and the table view for policy exceptions.</v>
      </c>
      <c r="H661" s="60" t="str">
        <f aca="false">IF(J661="Id", "Primary", IF(LEFT(J661, 9) ="reference", "Foreign", "n/a"))</f>
        <v>n/a</v>
      </c>
      <c r="I661" s="74" t="s">
        <v>97</v>
      </c>
      <c r="J661" s="61" t="s">
        <v>98</v>
      </c>
      <c r="K661" s="60" t="n">
        <v>0</v>
      </c>
      <c r="L661" s="60" t="n">
        <v>5</v>
      </c>
      <c r="M661" s="60" t="n">
        <v>2</v>
      </c>
      <c r="N661" s="60" t="str">
        <f aca="false">_xlfn.CONCAT(J661,"|",K661,"|",L661,"|",M661)</f>
        <v>double|0|5|2</v>
      </c>
      <c r="O661" s="0" t="str">
        <f aca="false">IFERROR(VLOOKUP('nCino | Field Mappings'!$A661,'nCino | Object Info'!$A:$H,5,FALSE()),"(not found)")</f>
        <v>rskcsp_ds_policy_exception</v>
      </c>
      <c r="P661" s="0" t="str">
        <f aca="false">D661</f>
        <v>LLC_BI__Severity_Value__c</v>
      </c>
      <c r="Q661" s="51" t="n">
        <f aca="false">IFERROR(VLOOKUP($N661,'nCino | BigQuery Type Lookup'!$A:$F,2,FALSE()),"(not found)")</f>
        <v>8</v>
      </c>
      <c r="R661" s="0" t="str">
        <f aca="false">IFERROR(VLOOKUP('nCino | Field Mappings'!$A661,'nCino | Object Info'!$A:$H,6,FALSE()),"(not found)")</f>
        <v>rskcsp_ds_policy_exception_staging</v>
      </c>
      <c r="S661" s="0" t="str">
        <f aca="false">D661</f>
        <v>LLC_BI__Severity_Value__c</v>
      </c>
      <c r="T661" s="51" t="str">
        <f aca="false">H661</f>
        <v>n/a</v>
      </c>
      <c r="U661" s="51" t="str">
        <f aca="false">IF($T661="Primary", "yes", "no")</f>
        <v>no</v>
      </c>
      <c r="V661" s="60" t="str">
        <f aca="false">IFERROR(VLOOKUP($N661,'nCino | BigQuery Type Lookup'!$A:$F,3,FALSE()),"(not found)")</f>
        <v>NUMERIC</v>
      </c>
      <c r="W661" s="51" t="str">
        <f aca="false">IFERROR(VLOOKUP($N661,'nCino | BigQuery Type Lookup'!$A:$F,4,FALSE()),"(not found)")</f>
        <v>n/a</v>
      </c>
      <c r="X661" s="51" t="n">
        <f aca="false">IFERROR(VLOOKUP($N661,'nCino | BigQuery Type Lookup'!$A:$F,5,FALSE()),"(not found)")</f>
        <v>5</v>
      </c>
      <c r="Y661" s="51" t="n">
        <f aca="false">IFERROR(VLOOKUP($N661,'nCino | BigQuery Type Lookup'!$A:$F,6,FALSE()),"(not found)")</f>
        <v>2</v>
      </c>
      <c r="Z661" s="0" t="str">
        <f aca="false">IFERROR(VLOOKUP('nCino | Field Mappings'!$A661,'nCino | Object Info'!$A:$H,7,FALSE()),"(not found)")</f>
        <v>rskcsp_ds_policy_exception_curated</v>
      </c>
      <c r="AA661" s="0" t="str">
        <f aca="false">D661</f>
        <v>LLC_BI__Severity_Value__c</v>
      </c>
      <c r="AB661" s="51" t="str">
        <f aca="false">H661</f>
        <v>n/a</v>
      </c>
      <c r="AC661" s="51" t="str">
        <f aca="false">I661</f>
        <v>yes</v>
      </c>
      <c r="AD661" s="60" t="str">
        <f aca="false">V661</f>
        <v>NUMERIC</v>
      </c>
      <c r="AE661" s="51" t="str">
        <f aca="false">W661</f>
        <v>n/a</v>
      </c>
      <c r="AF661" s="51" t="n">
        <f aca="false">X661</f>
        <v>5</v>
      </c>
      <c r="AG661" s="51" t="n">
        <f aca="false">Y661</f>
        <v>2</v>
      </c>
      <c r="AH661" s="0" t="str">
        <f aca="false">IFERROR(VLOOKUP('nCino | Field Mappings'!$A661,'nCino | Object Info'!$A:$H,8,FALSE()),"(not found)")</f>
        <v>policy_exception</v>
      </c>
      <c r="AI661" s="0" t="str">
        <f aca="false">IF(D661="","",IF(D661="CCS_Step_Frequency__c",SUBSTITUTE(LOWER(D661),"__c",""),_xlfn.IFNA(SUBSTITUTE(SUBSTITUTE(SUBSTITUTE(SUBSTITUTE(D661,"LLC_BI__",""),"CCS_",""),"__c",""),"cm_",""),D661)))</f>
        <v>Severity_Value</v>
      </c>
      <c r="AJ661" s="51" t="str">
        <f aca="false">H661</f>
        <v>n/a</v>
      </c>
      <c r="AK661" s="51" t="str">
        <f aca="false">AC661</f>
        <v>yes</v>
      </c>
      <c r="AL661" s="60" t="str">
        <f aca="false">V661</f>
        <v>NUMERIC</v>
      </c>
      <c r="AM661" s="51" t="str">
        <f aca="false">W661</f>
        <v>n/a</v>
      </c>
      <c r="AN661" s="51" t="n">
        <f aca="false">X661</f>
        <v>5</v>
      </c>
      <c r="AO661" s="51" t="n">
        <f aca="false">Y661</f>
        <v>2</v>
      </c>
      <c r="AP661" s="51" t="str">
        <f aca="false">IF(AL661="ARRAY", "CHECK MAX ELEMENTS", "n/a")</f>
        <v>n/a</v>
      </c>
    </row>
    <row r="662" customFormat="false" ht="14.25" hidden="false" customHeight="false" outlineLevel="0" collapsed="false">
      <c r="A662" s="61" t="s">
        <v>56</v>
      </c>
      <c r="B662" s="61" t="s">
        <v>57</v>
      </c>
      <c r="C662" s="61" t="s">
        <v>1965</v>
      </c>
      <c r="D662" s="61" t="s">
        <v>1758</v>
      </c>
      <c r="E662" s="61" t="s">
        <v>1966</v>
      </c>
      <c r="F662" s="60" t="str">
        <f aca="false">IF(OR(ISERROR(VLOOKUP($C662,'DMW | F&amp;L Fields'!$L:$M, 1, FALSE())),IFERROR(INDEX('DMW | F&amp;L Fields'!$C:$C,MATCH($C662,'DMW | F&amp;L Fields'!$L:$L, 0)), "Y") ="Y"),"No", "Yes")</f>
        <v>Yes</v>
      </c>
      <c r="G662" s="61" t="str">
        <f aca="false">IFERROR(VLOOKUP($C662,'DMW | F&amp;L Fields'!$L:$M, 2, FALSE()),"(not found)")</f>
        <v>This field can be manually selected or automatically populated. This field specifies the status of the exception. For users with the appropriate permission to edit an exception status without mitigating reasons can manually select the status. Users without this permission will have the status automatically set when an action (such as mitigating reasons) are added to the policy exception.</v>
      </c>
      <c r="H662" s="60" t="str">
        <f aca="false">IF(J662="Id", "Primary", IF(LEFT(J662, 9) ="reference", "Foreign", "n/a"))</f>
        <v>n/a</v>
      </c>
      <c r="I662" s="74" t="s">
        <v>97</v>
      </c>
      <c r="J662" s="61" t="s">
        <v>119</v>
      </c>
      <c r="K662" s="60" t="n">
        <v>255</v>
      </c>
      <c r="L662" s="60" t="n">
        <v>0</v>
      </c>
      <c r="M662" s="60" t="n">
        <v>0</v>
      </c>
      <c r="N662" s="60" t="str">
        <f aca="false">_xlfn.CONCAT(J662,"|",K662,"|",L662,"|",M662)</f>
        <v>picklist|255|0|0</v>
      </c>
      <c r="O662" s="0" t="str">
        <f aca="false">IFERROR(VLOOKUP('nCino | Field Mappings'!$A662,'nCino | Object Info'!$A:$H,5,FALSE()),"(not found)")</f>
        <v>rskcsp_ds_policy_exception</v>
      </c>
      <c r="P662" s="0" t="str">
        <f aca="false">D662</f>
        <v>LLC_BI__Status__c</v>
      </c>
      <c r="Q662" s="51" t="n">
        <f aca="false">IFERROR(VLOOKUP($N662,'nCino | BigQuery Type Lookup'!$A:$F,2,FALSE()),"(not found)")</f>
        <v>255</v>
      </c>
      <c r="R662" s="0" t="str">
        <f aca="false">IFERROR(VLOOKUP('nCino | Field Mappings'!$A662,'nCino | Object Info'!$A:$H,6,FALSE()),"(not found)")</f>
        <v>rskcsp_ds_policy_exception_staging</v>
      </c>
      <c r="S662" s="0" t="str">
        <f aca="false">D662</f>
        <v>LLC_BI__Status__c</v>
      </c>
      <c r="T662" s="51" t="str">
        <f aca="false">H662</f>
        <v>n/a</v>
      </c>
      <c r="U662" s="51" t="str">
        <f aca="false">IF($T662="Primary", "yes", "no")</f>
        <v>no</v>
      </c>
      <c r="V662" s="60" t="str">
        <f aca="false">IFERROR(VLOOKUP($N662,'nCino | BigQuery Type Lookup'!$A:$F,3,FALSE()),"(not found)")</f>
        <v>STRING</v>
      </c>
      <c r="W662" s="51" t="n">
        <f aca="false">IFERROR(VLOOKUP($N662,'nCino | BigQuery Type Lookup'!$A:$F,4,FALSE()),"(not found)")</f>
        <v>255</v>
      </c>
      <c r="X662" s="51" t="str">
        <f aca="false">IFERROR(VLOOKUP($N662,'nCino | BigQuery Type Lookup'!$A:$F,5,FALSE()),"(not found)")</f>
        <v>n/a</v>
      </c>
      <c r="Y662" s="51" t="str">
        <f aca="false">IFERROR(VLOOKUP($N662,'nCino | BigQuery Type Lookup'!$A:$F,6,FALSE()),"(not found)")</f>
        <v>n/a</v>
      </c>
      <c r="Z662" s="0" t="str">
        <f aca="false">IFERROR(VLOOKUP('nCino | Field Mappings'!$A662,'nCino | Object Info'!$A:$H,7,FALSE()),"(not found)")</f>
        <v>rskcsp_ds_policy_exception_curated</v>
      </c>
      <c r="AA662" s="0" t="str">
        <f aca="false">D662</f>
        <v>LLC_BI__Status__c</v>
      </c>
      <c r="AB662" s="51" t="str">
        <f aca="false">H662</f>
        <v>n/a</v>
      </c>
      <c r="AC662" s="51" t="str">
        <f aca="false">I662</f>
        <v>yes</v>
      </c>
      <c r="AD662" s="60" t="str">
        <f aca="false">V662</f>
        <v>STRING</v>
      </c>
      <c r="AE662" s="51" t="n">
        <f aca="false">W662</f>
        <v>255</v>
      </c>
      <c r="AF662" s="51" t="str">
        <f aca="false">X662</f>
        <v>n/a</v>
      </c>
      <c r="AG662" s="51" t="str">
        <f aca="false">Y662</f>
        <v>n/a</v>
      </c>
      <c r="AH662" s="0" t="str">
        <f aca="false">IFERROR(VLOOKUP('nCino | Field Mappings'!$A662,'nCino | Object Info'!$A:$H,8,FALSE()),"(not found)")</f>
        <v>policy_exception</v>
      </c>
      <c r="AI662" s="0" t="str">
        <f aca="false">IF(D662="","",IF(D662="CCS_Step_Frequency__c",SUBSTITUTE(LOWER(D662),"__c",""),_xlfn.IFNA(SUBSTITUTE(SUBSTITUTE(SUBSTITUTE(SUBSTITUTE(D662,"LLC_BI__",""),"CCS_",""),"__c",""),"cm_",""),D662)))</f>
        <v>Status</v>
      </c>
      <c r="AJ662" s="51" t="str">
        <f aca="false">H662</f>
        <v>n/a</v>
      </c>
      <c r="AK662" s="51" t="str">
        <f aca="false">AC662</f>
        <v>yes</v>
      </c>
      <c r="AL662" s="60" t="str">
        <f aca="false">V662</f>
        <v>STRING</v>
      </c>
      <c r="AM662" s="51" t="n">
        <f aca="false">W662</f>
        <v>255</v>
      </c>
      <c r="AN662" s="51" t="str">
        <f aca="false">X662</f>
        <v>n/a</v>
      </c>
      <c r="AO662" s="51" t="str">
        <f aca="false">Y662</f>
        <v>n/a</v>
      </c>
      <c r="AP662" s="51" t="str">
        <f aca="false">IF(AL662="ARRAY", "CHECK MAX ELEMENTS", "n/a")</f>
        <v>n/a</v>
      </c>
    </row>
    <row r="663" customFormat="false" ht="14.25" hidden="false" customHeight="false" outlineLevel="0" collapsed="false">
      <c r="A663" s="61" t="s">
        <v>56</v>
      </c>
      <c r="B663" s="61" t="s">
        <v>57</v>
      </c>
      <c r="C663" s="61" t="s">
        <v>1967</v>
      </c>
      <c r="D663" s="61" t="s">
        <v>1968</v>
      </c>
      <c r="E663" s="61" t="s">
        <v>1969</v>
      </c>
      <c r="F663" s="60" t="str">
        <f aca="false">IF(OR(ISERROR(VLOOKUP($C663,'DMW | F&amp;L Fields'!$L:$M, 1, FALSE())),IFERROR(INDEX('DMW | F&amp;L Fields'!$C:$C,MATCH($C663,'DMW | F&amp;L Fields'!$L:$L, 0)), "Y") ="Y"),"No", "Yes")</f>
        <v>Yes</v>
      </c>
      <c r="G663" s="61" t="str">
        <f aca="false">IFERROR(VLOOKUP($C663,'DMW | F&amp;L Fields'!$L:$M, 2, FALSE()),"(not found)")</f>
        <v>This field is required and defines the type of the Policy Exception. This field allows financial institutions to filter policy exceptions based on the type and select the appropriate template to apply to the loan. The type field can be accessed to remove, edit or add specific types that are pertinent to the financial institution's business practice.</v>
      </c>
      <c r="H663" s="60" t="str">
        <f aca="false">IF(J663="Id", "Primary", IF(LEFT(J663, 9) ="reference", "Foreign", "n/a"))</f>
        <v>n/a</v>
      </c>
      <c r="I663" s="74" t="s">
        <v>110</v>
      </c>
      <c r="J663" s="61" t="s">
        <v>115</v>
      </c>
      <c r="K663" s="60" t="n">
        <v>255</v>
      </c>
      <c r="L663" s="60" t="n">
        <v>0</v>
      </c>
      <c r="M663" s="60" t="n">
        <v>0</v>
      </c>
      <c r="N663" s="60" t="str">
        <f aca="false">_xlfn.CONCAT(J663,"|",K663,"|",L663,"|",M663)</f>
        <v>string|255|0|0</v>
      </c>
      <c r="O663" s="0" t="str">
        <f aca="false">IFERROR(VLOOKUP('nCino | Field Mappings'!$A663,'nCino | Object Info'!$A:$H,5,FALSE()),"(not found)")</f>
        <v>rskcsp_ds_policy_exception</v>
      </c>
      <c r="P663" s="0" t="str">
        <f aca="false">D663</f>
        <v>LLC_BI__Type__c</v>
      </c>
      <c r="Q663" s="51" t="n">
        <f aca="false">IFERROR(VLOOKUP($N663,'nCino | BigQuery Type Lookup'!$A:$F,2,FALSE()),"(not found)")</f>
        <v>255</v>
      </c>
      <c r="R663" s="0" t="str">
        <f aca="false">IFERROR(VLOOKUP('nCino | Field Mappings'!$A663,'nCino | Object Info'!$A:$H,6,FALSE()),"(not found)")</f>
        <v>rskcsp_ds_policy_exception_staging</v>
      </c>
      <c r="S663" s="0" t="str">
        <f aca="false">D663</f>
        <v>LLC_BI__Type__c</v>
      </c>
      <c r="T663" s="51" t="str">
        <f aca="false">H663</f>
        <v>n/a</v>
      </c>
      <c r="U663" s="51" t="str">
        <f aca="false">IF($T663="Primary", "yes", "no")</f>
        <v>no</v>
      </c>
      <c r="V663" s="60" t="str">
        <f aca="false">IFERROR(VLOOKUP($N663,'nCino | BigQuery Type Lookup'!$A:$F,3,FALSE()),"(not found)")</f>
        <v>STRING</v>
      </c>
      <c r="W663" s="51" t="n">
        <f aca="false">IFERROR(VLOOKUP($N663,'nCino | BigQuery Type Lookup'!$A:$F,4,FALSE()),"(not found)")</f>
        <v>255</v>
      </c>
      <c r="X663" s="51" t="str">
        <f aca="false">IFERROR(VLOOKUP($N663,'nCino | BigQuery Type Lookup'!$A:$F,5,FALSE()),"(not found)")</f>
        <v>n/a</v>
      </c>
      <c r="Y663" s="51" t="str">
        <f aca="false">IFERROR(VLOOKUP($N663,'nCino | BigQuery Type Lookup'!$A:$F,6,FALSE()),"(not found)")</f>
        <v>n/a</v>
      </c>
      <c r="Z663" s="0" t="str">
        <f aca="false">IFERROR(VLOOKUP('nCino | Field Mappings'!$A663,'nCino | Object Info'!$A:$H,7,FALSE()),"(not found)")</f>
        <v>rskcsp_ds_policy_exception_curated</v>
      </c>
      <c r="AA663" s="0" t="str">
        <f aca="false">D663</f>
        <v>LLC_BI__Type__c</v>
      </c>
      <c r="AB663" s="51" t="str">
        <f aca="false">H663</f>
        <v>n/a</v>
      </c>
      <c r="AC663" s="51" t="str">
        <f aca="false">I663</f>
        <v>no</v>
      </c>
      <c r="AD663" s="60" t="str">
        <f aca="false">V663</f>
        <v>STRING</v>
      </c>
      <c r="AE663" s="51" t="n">
        <f aca="false">W663</f>
        <v>255</v>
      </c>
      <c r="AF663" s="51" t="str">
        <f aca="false">X663</f>
        <v>n/a</v>
      </c>
      <c r="AG663" s="51" t="str">
        <f aca="false">Y663</f>
        <v>n/a</v>
      </c>
      <c r="AH663" s="0" t="str">
        <f aca="false">IFERROR(VLOOKUP('nCino | Field Mappings'!$A663,'nCino | Object Info'!$A:$H,8,FALSE()),"(not found)")</f>
        <v>policy_exception</v>
      </c>
      <c r="AI663" s="0" t="str">
        <f aca="false">IF(D663="","",IF(D663="CCS_Step_Frequency__c",SUBSTITUTE(LOWER(D663),"__c",""),_xlfn.IFNA(SUBSTITUTE(SUBSTITUTE(SUBSTITUTE(SUBSTITUTE(D663,"LLC_BI__",""),"CCS_",""),"__c",""),"cm_",""),D663)))</f>
        <v>Type</v>
      </c>
      <c r="AJ663" s="51" t="str">
        <f aca="false">H663</f>
        <v>n/a</v>
      </c>
      <c r="AK663" s="51" t="str">
        <f aca="false">AC663</f>
        <v>no</v>
      </c>
      <c r="AL663" s="60" t="str">
        <f aca="false">V663</f>
        <v>STRING</v>
      </c>
      <c r="AM663" s="51" t="n">
        <f aca="false">W663</f>
        <v>255</v>
      </c>
      <c r="AN663" s="51" t="str">
        <f aca="false">X663</f>
        <v>n/a</v>
      </c>
      <c r="AO663" s="51" t="str">
        <f aca="false">Y663</f>
        <v>n/a</v>
      </c>
      <c r="AP663" s="51" t="str">
        <f aca="false">IF(AL663="ARRAY", "CHECK MAX ELEMENTS", "n/a")</f>
        <v>n/a</v>
      </c>
    </row>
    <row r="664" customFormat="false" ht="14.25" hidden="false" customHeight="false" outlineLevel="0" collapsed="false">
      <c r="A664" s="61" t="s">
        <v>56</v>
      </c>
      <c r="B664" s="61" t="s">
        <v>57</v>
      </c>
      <c r="C664" s="61" t="s">
        <v>1970</v>
      </c>
      <c r="D664" s="61" t="s">
        <v>2</v>
      </c>
      <c r="E664" s="61" t="s">
        <v>1971</v>
      </c>
      <c r="F664" s="60" t="str">
        <f aca="false">IF(OR(ISERROR(VLOOKUP($C664,'DMW | F&amp;L Fields'!$L:$M, 1, FALSE())),IFERROR(INDEX('DMW | F&amp;L Fields'!$C:$C,MATCH($C664,'DMW | F&amp;L Fields'!$L:$L, 0)), "Y") ="Y"),"No", "Yes")</f>
        <v>Yes</v>
      </c>
      <c r="G664" s="61" t="n">
        <f aca="false">IFERROR(VLOOKUP($C664,'DMW | F&amp;L Fields'!$L:$M, 2, FALSE()),"(not found)")</f>
        <v>0</v>
      </c>
      <c r="H664" s="60" t="str">
        <f aca="false">IF(J664="Id", "Primary", IF(LEFT(J664, 9) ="reference", "Foreign", "n/a"))</f>
        <v>n/a</v>
      </c>
      <c r="I664" s="74" t="s">
        <v>97</v>
      </c>
      <c r="J664" s="61" t="s">
        <v>115</v>
      </c>
      <c r="K664" s="60" t="n">
        <v>80</v>
      </c>
      <c r="L664" s="60" t="n">
        <v>0</v>
      </c>
      <c r="M664" s="60" t="n">
        <v>0</v>
      </c>
      <c r="N664" s="60" t="str">
        <f aca="false">_xlfn.CONCAT(J664,"|",K664,"|",L664,"|",M664)</f>
        <v>string|80|0|0</v>
      </c>
      <c r="O664" s="0" t="str">
        <f aca="false">IFERROR(VLOOKUP('nCino | Field Mappings'!$A664,'nCino | Object Info'!$A:$H,5,FALSE()),"(not found)")</f>
        <v>rskcsp_ds_policy_exception</v>
      </c>
      <c r="P664" s="0" t="str">
        <f aca="false">D664</f>
        <v>Name</v>
      </c>
      <c r="Q664" s="51" t="n">
        <f aca="false">IFERROR(VLOOKUP($N664,'nCino | BigQuery Type Lookup'!$A:$F,2,FALSE()),"(not found)")</f>
        <v>80</v>
      </c>
      <c r="R664" s="0" t="str">
        <f aca="false">IFERROR(VLOOKUP('nCino | Field Mappings'!$A664,'nCino | Object Info'!$A:$H,6,FALSE()),"(not found)")</f>
        <v>rskcsp_ds_policy_exception_staging</v>
      </c>
      <c r="S664" s="0" t="str">
        <f aca="false">D664</f>
        <v>Name</v>
      </c>
      <c r="T664" s="51" t="str">
        <f aca="false">H664</f>
        <v>n/a</v>
      </c>
      <c r="U664" s="51" t="str">
        <f aca="false">IF($T664="Primary", "yes", "no")</f>
        <v>no</v>
      </c>
      <c r="V664" s="60" t="str">
        <f aca="false">IFERROR(VLOOKUP($N664,'nCino | BigQuery Type Lookup'!$A:$F,3,FALSE()),"(not found)")</f>
        <v>STRING</v>
      </c>
      <c r="W664" s="51" t="n">
        <f aca="false">IFERROR(VLOOKUP($N664,'nCino | BigQuery Type Lookup'!$A:$F,4,FALSE()),"(not found)")</f>
        <v>80</v>
      </c>
      <c r="X664" s="51" t="str">
        <f aca="false">IFERROR(VLOOKUP($N664,'nCino | BigQuery Type Lookup'!$A:$F,5,FALSE()),"(not found)")</f>
        <v>n/a</v>
      </c>
      <c r="Y664" s="51" t="str">
        <f aca="false">IFERROR(VLOOKUP($N664,'nCino | BigQuery Type Lookup'!$A:$F,6,FALSE()),"(not found)")</f>
        <v>n/a</v>
      </c>
      <c r="Z664" s="0" t="str">
        <f aca="false">IFERROR(VLOOKUP('nCino | Field Mappings'!$A664,'nCino | Object Info'!$A:$H,7,FALSE()),"(not found)")</f>
        <v>rskcsp_ds_policy_exception_curated</v>
      </c>
      <c r="AA664" s="0" t="str">
        <f aca="false">D664</f>
        <v>Name</v>
      </c>
      <c r="AB664" s="51" t="str">
        <f aca="false">H664</f>
        <v>n/a</v>
      </c>
      <c r="AC664" s="51" t="str">
        <f aca="false">I664</f>
        <v>yes</v>
      </c>
      <c r="AD664" s="60" t="str">
        <f aca="false">V664</f>
        <v>STRING</v>
      </c>
      <c r="AE664" s="51" t="n">
        <f aca="false">W664</f>
        <v>80</v>
      </c>
      <c r="AF664" s="51" t="str">
        <f aca="false">X664</f>
        <v>n/a</v>
      </c>
      <c r="AG664" s="51" t="str">
        <f aca="false">Y664</f>
        <v>n/a</v>
      </c>
      <c r="AH664" s="0" t="str">
        <f aca="false">IFERROR(VLOOKUP('nCino | Field Mappings'!$A664,'nCino | Object Info'!$A:$H,8,FALSE()),"(not found)")</f>
        <v>policy_exception</v>
      </c>
      <c r="AI664" s="0" t="str">
        <f aca="false">IF(D664="","",IF(D664="CCS_Step_Frequency__c",SUBSTITUTE(LOWER(D664),"__c",""),_xlfn.IFNA(SUBSTITUTE(SUBSTITUTE(SUBSTITUTE(SUBSTITUTE(D664,"LLC_BI__",""),"CCS_",""),"__c",""),"cm_",""),D664)))</f>
        <v>Name</v>
      </c>
      <c r="AJ664" s="51" t="str">
        <f aca="false">H664</f>
        <v>n/a</v>
      </c>
      <c r="AK664" s="51" t="str">
        <f aca="false">AC664</f>
        <v>yes</v>
      </c>
      <c r="AL664" s="60" t="str">
        <f aca="false">V664</f>
        <v>STRING</v>
      </c>
      <c r="AM664" s="51" t="n">
        <f aca="false">W664</f>
        <v>80</v>
      </c>
      <c r="AN664" s="51" t="str">
        <f aca="false">X664</f>
        <v>n/a</v>
      </c>
      <c r="AO664" s="51" t="str">
        <f aca="false">Y664</f>
        <v>n/a</v>
      </c>
      <c r="AP664" s="51" t="str">
        <f aca="false">IF(AL664="ARRAY", "CHECK MAX ELEMENTS", "n/a")</f>
        <v>n/a</v>
      </c>
    </row>
    <row r="665" customFormat="false" ht="14.25" hidden="false" customHeight="false" outlineLevel="0" collapsed="false">
      <c r="A665" s="61" t="s">
        <v>56</v>
      </c>
      <c r="B665" s="61" t="s">
        <v>57</v>
      </c>
      <c r="C665" s="61" t="s">
        <v>1972</v>
      </c>
      <c r="D665" s="61" t="s">
        <v>1881</v>
      </c>
      <c r="E665" s="61" t="s">
        <v>1882</v>
      </c>
      <c r="F665" s="60" t="str">
        <f aca="false">IF(OR(ISERROR(VLOOKUP($C665,'DMW | F&amp;L Fields'!$L:$M, 1, FALSE())),IFERROR(INDEX('DMW | F&amp;L Fields'!$C:$C,MATCH($C665,'DMW | F&amp;L Fields'!$L:$L, 0)), "Y") ="Y"),"No", "Yes")</f>
        <v>Yes</v>
      </c>
      <c r="G665" s="61" t="n">
        <f aca="false">IFERROR(VLOOKUP($C665,'DMW | F&amp;L Fields'!$L:$M, 2, FALSE()),"(not found)")</f>
        <v>0</v>
      </c>
      <c r="H665" s="60" t="str">
        <f aca="false">IF(J665="Id", "Primary", IF(LEFT(J665, 9) ="reference", "Foreign", "n/a"))</f>
        <v>Foreign</v>
      </c>
      <c r="I665" s="74" t="s">
        <v>110</v>
      </c>
      <c r="J665" s="61" t="s">
        <v>1883</v>
      </c>
      <c r="K665" s="60" t="n">
        <v>18</v>
      </c>
      <c r="L665" s="60" t="n">
        <v>0</v>
      </c>
      <c r="M665" s="60" t="n">
        <v>0</v>
      </c>
      <c r="N665" s="60" t="str">
        <f aca="false">_xlfn.CONCAT(J665,"|",K665,"|",L665,"|",M665)</f>
        <v>reference(Group,User)|18|0|0</v>
      </c>
      <c r="O665" s="0" t="str">
        <f aca="false">IFERROR(VLOOKUP('nCino | Field Mappings'!$A665,'nCino | Object Info'!$A:$H,5,FALSE()),"(not found)")</f>
        <v>rskcsp_ds_policy_exception</v>
      </c>
      <c r="P665" s="0" t="str">
        <f aca="false">D665</f>
        <v>OwnerId</v>
      </c>
      <c r="Q665" s="51" t="n">
        <f aca="false">IFERROR(VLOOKUP($N665,'nCino | BigQuery Type Lookup'!$A:$F,2,FALSE()),"(not found)")</f>
        <v>18</v>
      </c>
      <c r="R665" s="0" t="str">
        <f aca="false">IFERROR(VLOOKUP('nCino | Field Mappings'!$A665,'nCino | Object Info'!$A:$H,6,FALSE()),"(not found)")</f>
        <v>rskcsp_ds_policy_exception_staging</v>
      </c>
      <c r="S665" s="0" t="str">
        <f aca="false">D665</f>
        <v>OwnerId</v>
      </c>
      <c r="T665" s="51" t="str">
        <f aca="false">H665</f>
        <v>Foreign</v>
      </c>
      <c r="U665" s="51" t="str">
        <f aca="false">IF($T665="Primary", "yes", "no")</f>
        <v>no</v>
      </c>
      <c r="V665" s="60" t="str">
        <f aca="false">IFERROR(VLOOKUP($N665,'nCino | BigQuery Type Lookup'!$A:$F,3,FALSE()),"(not found)")</f>
        <v>STRING</v>
      </c>
      <c r="W665" s="51" t="n">
        <f aca="false">IFERROR(VLOOKUP($N665,'nCino | BigQuery Type Lookup'!$A:$F,4,FALSE()),"(not found)")</f>
        <v>18</v>
      </c>
      <c r="X665" s="51" t="str">
        <f aca="false">IFERROR(VLOOKUP($N665,'nCino | BigQuery Type Lookup'!$A:$F,5,FALSE()),"(not found)")</f>
        <v>n/a</v>
      </c>
      <c r="Y665" s="51" t="str">
        <f aca="false">IFERROR(VLOOKUP($N665,'nCino | BigQuery Type Lookup'!$A:$F,6,FALSE()),"(not found)")</f>
        <v>n/a</v>
      </c>
      <c r="Z665" s="0" t="str">
        <f aca="false">IFERROR(VLOOKUP('nCino | Field Mappings'!$A665,'nCino | Object Info'!$A:$H,7,FALSE()),"(not found)")</f>
        <v>rskcsp_ds_policy_exception_curated</v>
      </c>
      <c r="AA665" s="0" t="str">
        <f aca="false">D665</f>
        <v>OwnerId</v>
      </c>
      <c r="AB665" s="51" t="str">
        <f aca="false">H665</f>
        <v>Foreign</v>
      </c>
      <c r="AC665" s="51" t="str">
        <f aca="false">I665</f>
        <v>no</v>
      </c>
      <c r="AD665" s="60" t="str">
        <f aca="false">V665</f>
        <v>STRING</v>
      </c>
      <c r="AE665" s="51" t="n">
        <f aca="false">W665</f>
        <v>18</v>
      </c>
      <c r="AF665" s="51" t="str">
        <f aca="false">X665</f>
        <v>n/a</v>
      </c>
      <c r="AG665" s="51" t="str">
        <f aca="false">Y665</f>
        <v>n/a</v>
      </c>
      <c r="AH665" s="0" t="str">
        <f aca="false">IFERROR(VLOOKUP('nCino | Field Mappings'!$A665,'nCino | Object Info'!$A:$H,8,FALSE()),"(not found)")</f>
        <v>policy_exception</v>
      </c>
      <c r="AI665" s="0" t="str">
        <f aca="false">IF(D665="","",IF(D665="CCS_Step_Frequency__c",SUBSTITUTE(LOWER(D665),"__c",""),_xlfn.IFNA(SUBSTITUTE(SUBSTITUTE(SUBSTITUTE(SUBSTITUTE(D665,"LLC_BI__",""),"CCS_",""),"__c",""),"cm_",""),D665)))</f>
        <v>OwnerId</v>
      </c>
      <c r="AJ665" s="51" t="str">
        <f aca="false">H665</f>
        <v>Foreign</v>
      </c>
      <c r="AK665" s="51" t="str">
        <f aca="false">AC665</f>
        <v>no</v>
      </c>
      <c r="AL665" s="60" t="str">
        <f aca="false">V665</f>
        <v>STRING</v>
      </c>
      <c r="AM665" s="51" t="n">
        <f aca="false">W665</f>
        <v>18</v>
      </c>
      <c r="AN665" s="51" t="str">
        <f aca="false">X665</f>
        <v>n/a</v>
      </c>
      <c r="AO665" s="51" t="str">
        <f aca="false">Y665</f>
        <v>n/a</v>
      </c>
      <c r="AP665" s="51" t="str">
        <f aca="false">IF(AL665="ARRAY", "CHECK MAX ELEMENTS", "n/a")</f>
        <v>n/a</v>
      </c>
    </row>
    <row r="666" customFormat="false" ht="14.25" hidden="false" customHeight="false" outlineLevel="0" collapsed="false">
      <c r="A666" s="61" t="s">
        <v>56</v>
      </c>
      <c r="B666" s="61" t="s">
        <v>57</v>
      </c>
      <c r="C666" s="61" t="s">
        <v>1973</v>
      </c>
      <c r="D666" s="61" t="s">
        <v>1974</v>
      </c>
      <c r="E666" s="61" t="s">
        <v>1975</v>
      </c>
      <c r="F666" s="60" t="str">
        <f aca="false">IF(OR(ISERROR(VLOOKUP($C666,'DMW | F&amp;L Fields'!$L:$M, 1, FALSE())),IFERROR(INDEX('DMW | F&amp;L Fields'!$C:$C,MATCH($C666,'DMW | F&amp;L Fields'!$L:$L, 0)), "Y") ="Y"),"No", "Yes")</f>
        <v>Yes</v>
      </c>
      <c r="G666" s="61" t="s">
        <v>1159</v>
      </c>
      <c r="H666" s="60" t="str">
        <f aca="false">IF(J666="Id", "Primary", IF(LEFT(J666, 9) ="reference", "Foreign", "n/a"))</f>
        <v>n/a</v>
      </c>
      <c r="I666" s="74" t="s">
        <v>97</v>
      </c>
      <c r="J666" s="61" t="s">
        <v>335</v>
      </c>
      <c r="K666" s="60" t="n">
        <v>32768</v>
      </c>
      <c r="L666" s="60" t="n">
        <v>0</v>
      </c>
      <c r="M666" s="60" t="n">
        <v>0</v>
      </c>
      <c r="N666" s="60" t="str">
        <f aca="false">_xlfn.CONCAT(J666,"|",K666,"|",L666,"|",M666)</f>
        <v>textarea|32768|0|0</v>
      </c>
      <c r="O666" s="0" t="str">
        <f aca="false">IFERROR(VLOOKUP('nCino | Field Mappings'!$A666,'nCino | Object Info'!$A:$H,5,FALSE()),"(not found)")</f>
        <v>rskcsp_ds_policy_exception</v>
      </c>
      <c r="P666" s="0" t="str">
        <f aca="false">D666</f>
        <v>RM_Mitigation_Comments__c</v>
      </c>
      <c r="Q666" s="51" t="n">
        <f aca="false">IFERROR(VLOOKUP($N666,'nCino | BigQuery Type Lookup'!$A:$F,2,FALSE()),"(not found)")</f>
        <v>32768</v>
      </c>
      <c r="R666" s="0" t="str">
        <f aca="false">IFERROR(VLOOKUP('nCino | Field Mappings'!$A666,'nCino | Object Info'!$A:$H,6,FALSE()),"(not found)")</f>
        <v>rskcsp_ds_policy_exception_staging</v>
      </c>
      <c r="S666" s="0" t="str">
        <f aca="false">D666</f>
        <v>RM_Mitigation_Comments__c</v>
      </c>
      <c r="T666" s="51" t="str">
        <f aca="false">H666</f>
        <v>n/a</v>
      </c>
      <c r="U666" s="51" t="str">
        <f aca="false">IF($T666="Primary", "yes", "no")</f>
        <v>no</v>
      </c>
      <c r="V666" s="60" t="str">
        <f aca="false">IFERROR(VLOOKUP($N666,'nCino | BigQuery Type Lookup'!$A:$F,3,FALSE()),"(not found)")</f>
        <v>STRING</v>
      </c>
      <c r="W666" s="51" t="n">
        <f aca="false">IFERROR(VLOOKUP($N666,'nCino | BigQuery Type Lookup'!$A:$F,4,FALSE()),"(not found)")</f>
        <v>32768</v>
      </c>
      <c r="X666" s="51" t="str">
        <f aca="false">IFERROR(VLOOKUP($N666,'nCino | BigQuery Type Lookup'!$A:$F,5,FALSE()),"(not found)")</f>
        <v>n/a</v>
      </c>
      <c r="Y666" s="51" t="str">
        <f aca="false">IFERROR(VLOOKUP($N666,'nCino | BigQuery Type Lookup'!$A:$F,6,FALSE()),"(not found)")</f>
        <v>n/a</v>
      </c>
      <c r="Z666" s="0" t="str">
        <f aca="false">IFERROR(VLOOKUP('nCino | Field Mappings'!$A666,'nCino | Object Info'!$A:$H,7,FALSE()),"(not found)")</f>
        <v>rskcsp_ds_policy_exception_curated</v>
      </c>
      <c r="AA666" s="0" t="str">
        <f aca="false">D666</f>
        <v>RM_Mitigation_Comments__c</v>
      </c>
      <c r="AB666" s="51" t="str">
        <f aca="false">H666</f>
        <v>n/a</v>
      </c>
      <c r="AC666" s="51" t="str">
        <f aca="false">I666</f>
        <v>yes</v>
      </c>
      <c r="AD666" s="60" t="str">
        <f aca="false">V666</f>
        <v>STRING</v>
      </c>
      <c r="AE666" s="51" t="n">
        <f aca="false">W666</f>
        <v>32768</v>
      </c>
      <c r="AF666" s="51" t="str">
        <f aca="false">X666</f>
        <v>n/a</v>
      </c>
      <c r="AG666" s="51" t="str">
        <f aca="false">Y666</f>
        <v>n/a</v>
      </c>
      <c r="AH666" s="0" t="str">
        <f aca="false">IFERROR(VLOOKUP('nCino | Field Mappings'!$A666,'nCino | Object Info'!$A:$H,8,FALSE()),"(not found)")</f>
        <v>policy_exception</v>
      </c>
      <c r="AI666" s="0" t="str">
        <f aca="false">IF(D666="","",IF(D666="CCS_Step_Frequency__c",SUBSTITUTE(LOWER(D666),"__c",""),_xlfn.IFNA(SUBSTITUTE(SUBSTITUTE(SUBSTITUTE(SUBSTITUTE(D666,"LLC_BI__",""),"CCS_",""),"__c",""),"cm_",""),D666)))</f>
        <v>RM_Mitigation_Comments</v>
      </c>
      <c r="AJ666" s="51" t="str">
        <f aca="false">H666</f>
        <v>n/a</v>
      </c>
      <c r="AK666" s="51" t="str">
        <f aca="false">AC666</f>
        <v>yes</v>
      </c>
      <c r="AL666" s="60" t="str">
        <f aca="false">V666</f>
        <v>STRING</v>
      </c>
      <c r="AM666" s="51" t="n">
        <f aca="false">W666</f>
        <v>32768</v>
      </c>
      <c r="AN666" s="51" t="str">
        <f aca="false">X666</f>
        <v>n/a</v>
      </c>
      <c r="AO666" s="51" t="str">
        <f aca="false">Y666</f>
        <v>n/a</v>
      </c>
      <c r="AP666" s="51" t="str">
        <f aca="false">IF(AL666="ARRAY", "CHECK MAX ELEMENTS", "n/a")</f>
        <v>n/a</v>
      </c>
    </row>
    <row r="667" customFormat="false" ht="14.25" hidden="false" customHeight="false" outlineLevel="0" collapsed="false">
      <c r="A667" s="61" t="s">
        <v>56</v>
      </c>
      <c r="B667" s="61" t="s">
        <v>57</v>
      </c>
      <c r="C667" s="61" t="s">
        <v>1976</v>
      </c>
      <c r="D667" s="61" t="s">
        <v>182</v>
      </c>
      <c r="E667" s="61" t="s">
        <v>183</v>
      </c>
      <c r="F667" s="60" t="str">
        <f aca="false">IF(OR(ISERROR(VLOOKUP($C667,'DMW | F&amp;L Fields'!$L:$M, 1, FALSE())),IFERROR(INDEX('DMW | F&amp;L Fields'!$C:$C,MATCH($C667,'DMW | F&amp;L Fields'!$L:$L, 0)), "Y") ="Y"),"No", "Yes")</f>
        <v>No</v>
      </c>
      <c r="G667" s="61" t="str">
        <f aca="false">IFERROR(VLOOKUP($C667,'DMW | F&amp;L Fields'!$L:$M, 2, FALSE()),"(not found)")</f>
        <v>(not found)</v>
      </c>
      <c r="H667" s="60" t="str">
        <f aca="false">IF(J667="Id", "Primary", IF(LEFT(J667, 9) ="reference", "Foreign", "n/a"))</f>
        <v>n/a</v>
      </c>
      <c r="I667" s="74" t="s">
        <v>110</v>
      </c>
      <c r="J667" s="61" t="s">
        <v>153</v>
      </c>
      <c r="K667" s="60" t="n">
        <v>0</v>
      </c>
      <c r="L667" s="60" t="n">
        <v>0</v>
      </c>
      <c r="M667" s="60" t="n">
        <v>0</v>
      </c>
      <c r="N667" s="60" t="str">
        <f aca="false">_xlfn.CONCAT(J667,"|",K667,"|",L667,"|",M667)</f>
        <v>datetime|0|0|0</v>
      </c>
      <c r="O667" s="0" t="str">
        <f aca="false">IFERROR(VLOOKUP('nCino | Field Mappings'!$A667,'nCino | Object Info'!$A:$H,5,FALSE()),"(not found)")</f>
        <v>rskcsp_ds_policy_exception</v>
      </c>
      <c r="P667" s="0" t="str">
        <f aca="false">D667</f>
        <v>SystemModstamp</v>
      </c>
      <c r="Q667" s="51" t="n">
        <f aca="false">IFERROR(VLOOKUP($N667,'nCino | BigQuery Type Lookup'!$A:$F,2,FALSE()),"(not found)")</f>
        <v>14</v>
      </c>
    </row>
    <row r="668" customFormat="false" ht="14.25" hidden="false" customHeight="false" outlineLevel="0" collapsed="false">
      <c r="A668" s="61" t="s">
        <v>58</v>
      </c>
      <c r="B668" s="61" t="s">
        <v>59</v>
      </c>
      <c r="C668" s="61" t="s">
        <v>1977</v>
      </c>
      <c r="D668" s="61" t="s">
        <v>140</v>
      </c>
      <c r="E668" s="61" t="s">
        <v>141</v>
      </c>
      <c r="F668" s="60" t="str">
        <f aca="false">IF(OR(ISERROR(VLOOKUP($C668,'DMW | F&amp;L Fields'!$L:$M, 1, FALSE())),IFERROR(INDEX('DMW | F&amp;L Fields'!$C:$C,MATCH($C668,'DMW | F&amp;L Fields'!$L:$L, 0)), "Y") ="Y"),"No", "Yes")</f>
        <v>No</v>
      </c>
      <c r="G668" s="61" t="str">
        <f aca="false">IFERROR(VLOOKUP($C668,'DMW | F&amp;L Fields'!$L:$M, 2, FALSE()),"(not found)")</f>
        <v>(not found)</v>
      </c>
      <c r="H668" s="60" t="str">
        <f aca="false">IF(J668="Id", "Primary", IF(LEFT(J668, 9) ="reference", "Foreign", "n/a"))</f>
        <v>Foreign</v>
      </c>
      <c r="I668" s="74" t="s">
        <v>97</v>
      </c>
      <c r="J668" s="61" t="s">
        <v>142</v>
      </c>
      <c r="K668" s="60" t="n">
        <v>18</v>
      </c>
      <c r="L668" s="60" t="n">
        <v>0</v>
      </c>
      <c r="M668" s="60" t="n">
        <v>0</v>
      </c>
      <c r="N668" s="60" t="str">
        <f aca="false">_xlfn.CONCAT(J668,"|",K668,"|",L668,"|",M668)</f>
        <v>reference(PartnerNetworkConnection)|18|0|0</v>
      </c>
      <c r="O668" s="0" t="str">
        <f aca="false">IFERROR(VLOOKUP('nCino | Field Mappings'!$A668,'nCino | Object Info'!$A:$H,5,FALSE()),"(not found)")</f>
        <v>rskcsp_ds_policy_exception_mitigation_reason</v>
      </c>
      <c r="P668" s="0" t="str">
        <f aca="false">D668</f>
        <v>ConnectionReceivedId</v>
      </c>
      <c r="Q668" s="51" t="n">
        <f aca="false">IFERROR(VLOOKUP($N668,'nCino | BigQuery Type Lookup'!$A:$F,2,FALSE()),"(not found)")</f>
        <v>18</v>
      </c>
    </row>
    <row r="669" customFormat="false" ht="14.25" hidden="false" customHeight="false" outlineLevel="0" collapsed="false">
      <c r="A669" s="61" t="s">
        <v>58</v>
      </c>
      <c r="B669" s="61" t="s">
        <v>59</v>
      </c>
      <c r="C669" s="61" t="s">
        <v>1978</v>
      </c>
      <c r="D669" s="61" t="s">
        <v>144</v>
      </c>
      <c r="E669" s="61" t="s">
        <v>145</v>
      </c>
      <c r="F669" s="60" t="str">
        <f aca="false">IF(OR(ISERROR(VLOOKUP($C669,'DMW | F&amp;L Fields'!$L:$M, 1, FALSE())),IFERROR(INDEX('DMW | F&amp;L Fields'!$C:$C,MATCH($C669,'DMW | F&amp;L Fields'!$L:$L, 0)), "Y") ="Y"),"No", "Yes")</f>
        <v>No</v>
      </c>
      <c r="G669" s="61" t="str">
        <f aca="false">IFERROR(VLOOKUP($C669,'DMW | F&amp;L Fields'!$L:$M, 2, FALSE()),"(not found)")</f>
        <v>(not found)</v>
      </c>
      <c r="H669" s="60" t="str">
        <f aca="false">IF(J669="Id", "Primary", IF(LEFT(J669, 9) ="reference", "Foreign", "n/a"))</f>
        <v>Foreign</v>
      </c>
      <c r="I669" s="74" t="s">
        <v>97</v>
      </c>
      <c r="J669" s="61" t="s">
        <v>142</v>
      </c>
      <c r="K669" s="60" t="n">
        <v>18</v>
      </c>
      <c r="L669" s="60" t="n">
        <v>0</v>
      </c>
      <c r="M669" s="60" t="n">
        <v>0</v>
      </c>
      <c r="N669" s="60" t="str">
        <f aca="false">_xlfn.CONCAT(J669,"|",K669,"|",L669,"|",M669)</f>
        <v>reference(PartnerNetworkConnection)|18|0|0</v>
      </c>
      <c r="O669" s="0" t="str">
        <f aca="false">IFERROR(VLOOKUP('nCino | Field Mappings'!$A669,'nCino | Object Info'!$A:$H,5,FALSE()),"(not found)")</f>
        <v>rskcsp_ds_policy_exception_mitigation_reason</v>
      </c>
      <c r="P669" s="0" t="str">
        <f aca="false">D669</f>
        <v>ConnectionSentId</v>
      </c>
      <c r="Q669" s="51" t="n">
        <f aca="false">IFERROR(VLOOKUP($N669,'nCino | BigQuery Type Lookup'!$A:$F,2,FALSE()),"(not found)")</f>
        <v>18</v>
      </c>
    </row>
    <row r="670" customFormat="false" ht="14.25" hidden="false" customHeight="false" outlineLevel="0" collapsed="false">
      <c r="A670" s="61" t="s">
        <v>58</v>
      </c>
      <c r="B670" s="61" t="s">
        <v>59</v>
      </c>
      <c r="C670" s="61" t="s">
        <v>1979</v>
      </c>
      <c r="D670" s="61" t="s">
        <v>147</v>
      </c>
      <c r="E670" s="61" t="s">
        <v>148</v>
      </c>
      <c r="F670" s="60" t="str">
        <f aca="false">IF(OR(ISERROR(VLOOKUP($C670,'DMW | F&amp;L Fields'!$L:$M, 1, FALSE())),IFERROR(INDEX('DMW | F&amp;L Fields'!$C:$C,MATCH($C670,'DMW | F&amp;L Fields'!$L:$L, 0)), "Y") ="Y"),"No", "Yes")</f>
        <v>Yes</v>
      </c>
      <c r="G670" s="61" t="str">
        <f aca="false">IFERROR(VLOOKUP($C670,'DMW | F&amp;L Fields'!$L:$M, 2, FALSE()),"(not found)")</f>
        <v>Record created by user.</v>
      </c>
      <c r="H670" s="60" t="str">
        <f aca="false">IF(J670="Id", "Primary", IF(LEFT(J670, 9) ="reference", "Foreign", "n/a"))</f>
        <v>Foreign</v>
      </c>
      <c r="I670" s="74" t="s">
        <v>110</v>
      </c>
      <c r="J670" s="61" t="s">
        <v>149</v>
      </c>
      <c r="K670" s="60" t="n">
        <v>18</v>
      </c>
      <c r="L670" s="60" t="n">
        <v>0</v>
      </c>
      <c r="M670" s="60" t="n">
        <v>0</v>
      </c>
      <c r="N670" s="60" t="str">
        <f aca="false">_xlfn.CONCAT(J670,"|",K670,"|",L670,"|",M670)</f>
        <v>reference(User)|18|0|0</v>
      </c>
      <c r="O670" s="0" t="str">
        <f aca="false">IFERROR(VLOOKUP('nCino | Field Mappings'!$A670,'nCino | Object Info'!$A:$H,5,FALSE()),"(not found)")</f>
        <v>rskcsp_ds_policy_exception_mitigation_reason</v>
      </c>
      <c r="P670" s="0" t="str">
        <f aca="false">D670</f>
        <v>CreatedById</v>
      </c>
      <c r="Q670" s="51" t="n">
        <f aca="false">IFERROR(VLOOKUP($N670,'nCino | BigQuery Type Lookup'!$A:$F,2,FALSE()),"(not found)")</f>
        <v>18</v>
      </c>
      <c r="R670" s="0" t="str">
        <f aca="false">IFERROR(VLOOKUP('nCino | Field Mappings'!$A670,'nCino | Object Info'!$A:$H,6,FALSE()),"(not found)")</f>
        <v>rskcsp_ds_policy_exception_mitigation_reason_staging</v>
      </c>
      <c r="S670" s="0" t="str">
        <f aca="false">D670</f>
        <v>CreatedById</v>
      </c>
      <c r="T670" s="51" t="str">
        <f aca="false">H670</f>
        <v>Foreign</v>
      </c>
      <c r="U670" s="51" t="str">
        <f aca="false">IF($T670="Primary", "yes", "no")</f>
        <v>no</v>
      </c>
      <c r="V670" s="60" t="str">
        <f aca="false">IFERROR(VLOOKUP($N670,'nCino | BigQuery Type Lookup'!$A:$F,3,FALSE()),"(not found)")</f>
        <v>STRING</v>
      </c>
      <c r="W670" s="51" t="n">
        <f aca="false">IFERROR(VLOOKUP($N670,'nCino | BigQuery Type Lookup'!$A:$F,4,FALSE()),"(not found)")</f>
        <v>18</v>
      </c>
      <c r="X670" s="51" t="str">
        <f aca="false">IFERROR(VLOOKUP($N670,'nCino | BigQuery Type Lookup'!$A:$F,5,FALSE()),"(not found)")</f>
        <v>n/a</v>
      </c>
      <c r="Y670" s="51" t="str">
        <f aca="false">IFERROR(VLOOKUP($N670,'nCino | BigQuery Type Lookup'!$A:$F,6,FALSE()),"(not found)")</f>
        <v>n/a</v>
      </c>
      <c r="Z670" s="0" t="str">
        <f aca="false">IFERROR(VLOOKUP('nCino | Field Mappings'!$A670,'nCino | Object Info'!$A:$H,7,FALSE()),"(not found)")</f>
        <v>rskcsp_ds_policy_exception_mitigation_reason_curated</v>
      </c>
      <c r="AA670" s="0" t="str">
        <f aca="false">D670</f>
        <v>CreatedById</v>
      </c>
      <c r="AB670" s="51" t="str">
        <f aca="false">H670</f>
        <v>Foreign</v>
      </c>
      <c r="AC670" s="51" t="str">
        <f aca="false">I670</f>
        <v>no</v>
      </c>
      <c r="AD670" s="60" t="str">
        <f aca="false">V670</f>
        <v>STRING</v>
      </c>
      <c r="AE670" s="51" t="n">
        <f aca="false">W670</f>
        <v>18</v>
      </c>
      <c r="AF670" s="51" t="str">
        <f aca="false">X670</f>
        <v>n/a</v>
      </c>
      <c r="AG670" s="51" t="str">
        <f aca="false">Y670</f>
        <v>n/a</v>
      </c>
      <c r="AH670" s="0" t="str">
        <f aca="false">IFERROR(VLOOKUP('nCino | Field Mappings'!$A670,'nCino | Object Info'!$A:$H,8,FALSE()),"(not found)")</f>
        <v>policy_exception_mitigation_reason</v>
      </c>
      <c r="AI670" s="0" t="str">
        <f aca="false">IF(D670="","",IF(D670="CCS_Step_Frequency__c",SUBSTITUTE(LOWER(D670),"__c",""),_xlfn.IFNA(SUBSTITUTE(SUBSTITUTE(SUBSTITUTE(SUBSTITUTE(D670,"LLC_BI__",""),"CCS_",""),"__c",""),"cm_",""),D670)))</f>
        <v>CreatedById</v>
      </c>
      <c r="AJ670" s="51" t="str">
        <f aca="false">H670</f>
        <v>Foreign</v>
      </c>
      <c r="AK670" s="51" t="str">
        <f aca="false">AC670</f>
        <v>no</v>
      </c>
      <c r="AL670" s="60" t="str">
        <f aca="false">V670</f>
        <v>STRING</v>
      </c>
      <c r="AM670" s="51" t="n">
        <f aca="false">W670</f>
        <v>18</v>
      </c>
      <c r="AN670" s="51" t="str">
        <f aca="false">X670</f>
        <v>n/a</v>
      </c>
      <c r="AO670" s="51" t="str">
        <f aca="false">Y670</f>
        <v>n/a</v>
      </c>
      <c r="AP670" s="51" t="str">
        <f aca="false">IF(AL670="ARRAY", "CHECK MAX ELEMENTS", "n/a")</f>
        <v>n/a</v>
      </c>
    </row>
    <row r="671" customFormat="false" ht="14.25" hidden="false" customHeight="false" outlineLevel="0" collapsed="false">
      <c r="A671" s="61" t="s">
        <v>58</v>
      </c>
      <c r="B671" s="61" t="s">
        <v>59</v>
      </c>
      <c r="C671" s="61" t="s">
        <v>1980</v>
      </c>
      <c r="D671" s="61" t="s">
        <v>151</v>
      </c>
      <c r="E671" s="61" t="s">
        <v>152</v>
      </c>
      <c r="F671" s="60" t="str">
        <f aca="false">IF(OR(ISERROR(VLOOKUP($C671,'DMW | F&amp;L Fields'!$L:$M, 1, FALSE())),IFERROR(INDEX('DMW | F&amp;L Fields'!$C:$C,MATCH($C671,'DMW | F&amp;L Fields'!$L:$L, 0)), "Y") ="Y"),"No", "Yes")</f>
        <v>Yes</v>
      </c>
      <c r="G671" s="61" t="str">
        <f aca="false">IFERROR(VLOOKUP($C671,'DMW | F&amp;L Fields'!$L:$M, 2, FALSE()),"(not found)")</f>
        <v>Record created date.</v>
      </c>
      <c r="H671" s="60" t="str">
        <f aca="false">IF(J671="Id", "Primary", IF(LEFT(J671, 9) ="reference", "Foreign", "n/a"))</f>
        <v>n/a</v>
      </c>
      <c r="I671" s="74" t="s">
        <v>110</v>
      </c>
      <c r="J671" s="61" t="s">
        <v>153</v>
      </c>
      <c r="K671" s="60" t="n">
        <v>0</v>
      </c>
      <c r="L671" s="60" t="n">
        <v>0</v>
      </c>
      <c r="M671" s="60" t="n">
        <v>0</v>
      </c>
      <c r="N671" s="60" t="str">
        <f aca="false">_xlfn.CONCAT(J671,"|",K671,"|",L671,"|",M671)</f>
        <v>datetime|0|0|0</v>
      </c>
      <c r="O671" s="0" t="str">
        <f aca="false">IFERROR(VLOOKUP('nCino | Field Mappings'!$A671,'nCino | Object Info'!$A:$H,5,FALSE()),"(not found)")</f>
        <v>rskcsp_ds_policy_exception_mitigation_reason</v>
      </c>
      <c r="P671" s="0" t="str">
        <f aca="false">D671</f>
        <v>CreatedDate</v>
      </c>
      <c r="Q671" s="51" t="n">
        <f aca="false">IFERROR(VLOOKUP($N671,'nCino | BigQuery Type Lookup'!$A:$F,2,FALSE()),"(not found)")</f>
        <v>14</v>
      </c>
      <c r="R671" s="0" t="str">
        <f aca="false">IFERROR(VLOOKUP('nCino | Field Mappings'!$A671,'nCino | Object Info'!$A:$H,6,FALSE()),"(not found)")</f>
        <v>rskcsp_ds_policy_exception_mitigation_reason_staging</v>
      </c>
      <c r="S671" s="0" t="str">
        <f aca="false">D671</f>
        <v>CreatedDate</v>
      </c>
      <c r="T671" s="51" t="str">
        <f aca="false">H671</f>
        <v>n/a</v>
      </c>
      <c r="U671" s="51" t="str">
        <f aca="false">IF($T671="Primary", "yes", "no")</f>
        <v>no</v>
      </c>
      <c r="V671" s="60" t="str">
        <f aca="false">IFERROR(VLOOKUP($N671,'nCino | BigQuery Type Lookup'!$A:$F,3,FALSE()),"(not found)")</f>
        <v>DATETIME</v>
      </c>
      <c r="W671" s="51" t="str">
        <f aca="false">IFERROR(VLOOKUP($N671,'nCino | BigQuery Type Lookup'!$A:$F,4,FALSE()),"(not found)")</f>
        <v>n/a</v>
      </c>
      <c r="X671" s="51" t="str">
        <f aca="false">IFERROR(VLOOKUP($N671,'nCino | BigQuery Type Lookup'!$A:$F,5,FALSE()),"(not found)")</f>
        <v>n/a</v>
      </c>
      <c r="Y671" s="51" t="str">
        <f aca="false">IFERROR(VLOOKUP($N671,'nCino | BigQuery Type Lookup'!$A:$F,6,FALSE()),"(not found)")</f>
        <v>n/a</v>
      </c>
      <c r="Z671" s="0" t="str">
        <f aca="false">IFERROR(VLOOKUP('nCino | Field Mappings'!$A671,'nCino | Object Info'!$A:$H,7,FALSE()),"(not found)")</f>
        <v>rskcsp_ds_policy_exception_mitigation_reason_curated</v>
      </c>
      <c r="AA671" s="0" t="str">
        <f aca="false">D671</f>
        <v>CreatedDate</v>
      </c>
      <c r="AB671" s="51" t="str">
        <f aca="false">H671</f>
        <v>n/a</v>
      </c>
      <c r="AC671" s="51" t="str">
        <f aca="false">I671</f>
        <v>no</v>
      </c>
      <c r="AD671" s="60" t="str">
        <f aca="false">V671</f>
        <v>DATETIME</v>
      </c>
      <c r="AE671" s="51" t="str">
        <f aca="false">W671</f>
        <v>n/a</v>
      </c>
      <c r="AF671" s="51" t="str">
        <f aca="false">X671</f>
        <v>n/a</v>
      </c>
      <c r="AG671" s="51" t="str">
        <f aca="false">Y671</f>
        <v>n/a</v>
      </c>
      <c r="AH671" s="0" t="str">
        <f aca="false">IFERROR(VLOOKUP('nCino | Field Mappings'!$A671,'nCino | Object Info'!$A:$H,8,FALSE()),"(not found)")</f>
        <v>policy_exception_mitigation_reason</v>
      </c>
      <c r="AI671" s="0" t="str">
        <f aca="false">IF(D671="","",IF(D671="CCS_Step_Frequency__c",SUBSTITUTE(LOWER(D671),"__c",""),_xlfn.IFNA(SUBSTITUTE(SUBSTITUTE(SUBSTITUTE(SUBSTITUTE(D671,"LLC_BI__",""),"CCS_",""),"__c",""),"cm_",""),D671)))</f>
        <v>CreatedDate</v>
      </c>
      <c r="AJ671" s="51" t="str">
        <f aca="false">H671</f>
        <v>n/a</v>
      </c>
      <c r="AK671" s="51" t="str">
        <f aca="false">AC671</f>
        <v>no</v>
      </c>
      <c r="AL671" s="60" t="str">
        <f aca="false">V671</f>
        <v>DATETIME</v>
      </c>
      <c r="AM671" s="51" t="str">
        <f aca="false">W671</f>
        <v>n/a</v>
      </c>
      <c r="AN671" s="51" t="str">
        <f aca="false">X671</f>
        <v>n/a</v>
      </c>
      <c r="AO671" s="51" t="str">
        <f aca="false">Y671</f>
        <v>n/a</v>
      </c>
      <c r="AP671" s="51" t="str">
        <f aca="false">IF(AL671="ARRAY", "CHECK MAX ELEMENTS", "n/a")</f>
        <v>n/a</v>
      </c>
    </row>
    <row r="672" customFormat="false" ht="14.25" hidden="false" customHeight="false" outlineLevel="0" collapsed="false">
      <c r="A672" s="61" t="s">
        <v>58</v>
      </c>
      <c r="B672" s="61" t="s">
        <v>59</v>
      </c>
      <c r="C672" s="61" t="s">
        <v>1981</v>
      </c>
      <c r="D672" s="61" t="s">
        <v>155</v>
      </c>
      <c r="E672" s="61" t="s">
        <v>156</v>
      </c>
      <c r="F672" s="60" t="str">
        <f aca="false">IF(OR(ISERROR(VLOOKUP($C672,'DMW | F&amp;L Fields'!$L:$M, 1, FALSE())),IFERROR(INDEX('DMW | F&amp;L Fields'!$C:$C,MATCH($C672,'DMW | F&amp;L Fields'!$L:$L, 0)), "Y") ="Y"),"No", "Yes")</f>
        <v>Yes</v>
      </c>
      <c r="G672" s="61" t="str">
        <f aca="false">IFERROR(VLOOKUP($C672,'DMW | F&amp;L Fields'!$L:$M, 2, FALSE()),"(not found)")</f>
        <v>This is a picklist field that allows the user to select the applicable currency (e.g. GBP, EU, etc.)</v>
      </c>
      <c r="H672" s="60" t="str">
        <f aca="false">IF(J672="Id", "Primary", IF(LEFT(J672, 9) ="reference", "Foreign", "n/a"))</f>
        <v>n/a</v>
      </c>
      <c r="I672" s="74" t="s">
        <v>97</v>
      </c>
      <c r="J672" s="61" t="s">
        <v>119</v>
      </c>
      <c r="K672" s="60" t="n">
        <v>3</v>
      </c>
      <c r="L672" s="60" t="n">
        <v>0</v>
      </c>
      <c r="M672" s="60" t="n">
        <v>0</v>
      </c>
      <c r="N672" s="60" t="str">
        <f aca="false">_xlfn.CONCAT(J672,"|",K672,"|",L672,"|",M672)</f>
        <v>picklist|3|0|0</v>
      </c>
      <c r="O672" s="0" t="str">
        <f aca="false">IFERROR(VLOOKUP('nCino | Field Mappings'!$A672,'nCino | Object Info'!$A:$H,5,FALSE()),"(not found)")</f>
        <v>rskcsp_ds_policy_exception_mitigation_reason</v>
      </c>
      <c r="P672" s="0" t="str">
        <f aca="false">D672</f>
        <v>CurrencyIsoCode</v>
      </c>
      <c r="Q672" s="51" t="n">
        <f aca="false">IFERROR(VLOOKUP($N672,'nCino | BigQuery Type Lookup'!$A:$F,2,FALSE()),"(not found)")</f>
        <v>3</v>
      </c>
      <c r="R672" s="0" t="str">
        <f aca="false">IFERROR(VLOOKUP('nCino | Field Mappings'!$A672,'nCino | Object Info'!$A:$H,6,FALSE()),"(not found)")</f>
        <v>rskcsp_ds_policy_exception_mitigation_reason_staging</v>
      </c>
      <c r="S672" s="0" t="str">
        <f aca="false">D672</f>
        <v>CurrencyIsoCode</v>
      </c>
      <c r="T672" s="51" t="str">
        <f aca="false">H672</f>
        <v>n/a</v>
      </c>
      <c r="U672" s="51" t="str">
        <f aca="false">IF($T672="Primary", "yes", "no")</f>
        <v>no</v>
      </c>
      <c r="V672" s="60" t="str">
        <f aca="false">IFERROR(VLOOKUP($N672,'nCino | BigQuery Type Lookup'!$A:$F,3,FALSE()),"(not found)")</f>
        <v>STRING</v>
      </c>
      <c r="W672" s="51" t="n">
        <f aca="false">IFERROR(VLOOKUP($N672,'nCino | BigQuery Type Lookup'!$A:$F,4,FALSE()),"(not found)")</f>
        <v>3</v>
      </c>
      <c r="X672" s="51" t="str">
        <f aca="false">IFERROR(VLOOKUP($N672,'nCino | BigQuery Type Lookup'!$A:$F,5,FALSE()),"(not found)")</f>
        <v>n/a</v>
      </c>
      <c r="Y672" s="51" t="str">
        <f aca="false">IFERROR(VLOOKUP($N672,'nCino | BigQuery Type Lookup'!$A:$F,6,FALSE()),"(not found)")</f>
        <v>n/a</v>
      </c>
      <c r="Z672" s="0" t="str">
        <f aca="false">IFERROR(VLOOKUP('nCino | Field Mappings'!$A672,'nCino | Object Info'!$A:$H,7,FALSE()),"(not found)")</f>
        <v>rskcsp_ds_policy_exception_mitigation_reason_curated</v>
      </c>
      <c r="AA672" s="0" t="str">
        <f aca="false">D672</f>
        <v>CurrencyIsoCode</v>
      </c>
      <c r="AB672" s="51" t="str">
        <f aca="false">H672</f>
        <v>n/a</v>
      </c>
      <c r="AC672" s="51" t="str">
        <f aca="false">I672</f>
        <v>yes</v>
      </c>
      <c r="AD672" s="60" t="str">
        <f aca="false">V672</f>
        <v>STRING</v>
      </c>
      <c r="AE672" s="51" t="n">
        <f aca="false">W672</f>
        <v>3</v>
      </c>
      <c r="AF672" s="51" t="str">
        <f aca="false">X672</f>
        <v>n/a</v>
      </c>
      <c r="AG672" s="51" t="str">
        <f aca="false">Y672</f>
        <v>n/a</v>
      </c>
      <c r="AH672" s="0" t="str">
        <f aca="false">IFERROR(VLOOKUP('nCino | Field Mappings'!$A672,'nCino | Object Info'!$A:$H,8,FALSE()),"(not found)")</f>
        <v>policy_exception_mitigation_reason</v>
      </c>
      <c r="AI672" s="0" t="str">
        <f aca="false">IF(D672="","",IF(D672="CCS_Step_Frequency__c",SUBSTITUTE(LOWER(D672),"__c",""),_xlfn.IFNA(SUBSTITUTE(SUBSTITUTE(SUBSTITUTE(SUBSTITUTE(D672,"LLC_BI__",""),"CCS_",""),"__c",""),"cm_",""),D672)))</f>
        <v>CurrencyIsoCode</v>
      </c>
      <c r="AJ672" s="51" t="str">
        <f aca="false">H672</f>
        <v>n/a</v>
      </c>
      <c r="AK672" s="51" t="str">
        <f aca="false">AC672</f>
        <v>yes</v>
      </c>
      <c r="AL672" s="60" t="str">
        <f aca="false">V672</f>
        <v>STRING</v>
      </c>
      <c r="AM672" s="51" t="n">
        <f aca="false">W672</f>
        <v>3</v>
      </c>
      <c r="AN672" s="51" t="str">
        <f aca="false">X672</f>
        <v>n/a</v>
      </c>
      <c r="AO672" s="51" t="str">
        <f aca="false">Y672</f>
        <v>n/a</v>
      </c>
      <c r="AP672" s="51" t="str">
        <f aca="false">IF(AL672="ARRAY", "CHECK MAX ELEMENTS", "n/a")</f>
        <v>n/a</v>
      </c>
    </row>
    <row r="673" customFormat="false" ht="14.25" hidden="false" customHeight="false" outlineLevel="0" collapsed="false">
      <c r="A673" s="61" t="s">
        <v>58</v>
      </c>
      <c r="B673" s="61" t="s">
        <v>59</v>
      </c>
      <c r="C673" s="61" t="s">
        <v>1982</v>
      </c>
      <c r="D673" s="61" t="s">
        <v>158</v>
      </c>
      <c r="E673" s="61" t="s">
        <v>159</v>
      </c>
      <c r="F673" s="60" t="str">
        <f aca="false">IF(OR(ISERROR(VLOOKUP($C673,'DMW | F&amp;L Fields'!$L:$M, 1, FALSE())),IFERROR(INDEX('DMW | F&amp;L Fields'!$C:$C,MATCH($C673,'DMW | F&amp;L Fields'!$L:$L, 0)), "Y") ="Y"),"No", "Yes")</f>
        <v>Yes</v>
      </c>
      <c r="G673" s="61" t="str">
        <f aca="false">IFERROR(VLOOKUP($C673,'DMW | F&amp;L Fields'!$L:$M, 2, FALSE()),"(not found)")</f>
        <v>Id</v>
      </c>
      <c r="H673" s="60" t="str">
        <f aca="false">IF(J673="Id", "Primary", IF(LEFT(J673, 9) ="reference", "Foreign", "n/a"))</f>
        <v>Primary</v>
      </c>
      <c r="I673" s="74" t="s">
        <v>110</v>
      </c>
      <c r="J673" s="61" t="s">
        <v>160</v>
      </c>
      <c r="K673" s="60" t="n">
        <v>18</v>
      </c>
      <c r="L673" s="60" t="n">
        <v>0</v>
      </c>
      <c r="M673" s="60" t="n">
        <v>0</v>
      </c>
      <c r="N673" s="60" t="str">
        <f aca="false">_xlfn.CONCAT(J673,"|",K673,"|",L673,"|",M673)</f>
        <v>id|18|0|0</v>
      </c>
      <c r="O673" s="0" t="str">
        <f aca="false">IFERROR(VLOOKUP('nCino | Field Mappings'!$A673,'nCino | Object Info'!$A:$H,5,FALSE()),"(not found)")</f>
        <v>rskcsp_ds_policy_exception_mitigation_reason</v>
      </c>
      <c r="P673" s="0" t="str">
        <f aca="false">D673</f>
        <v>Id</v>
      </c>
      <c r="Q673" s="51" t="n">
        <f aca="false">IFERROR(VLOOKUP($N673,'nCino | BigQuery Type Lookup'!$A:$F,2,FALSE()),"(not found)")</f>
        <v>18</v>
      </c>
      <c r="R673" s="0" t="str">
        <f aca="false">IFERROR(VLOOKUP('nCino | Field Mappings'!$A673,'nCino | Object Info'!$A:$H,6,FALSE()),"(not found)")</f>
        <v>rskcsp_ds_policy_exception_mitigation_reason_staging</v>
      </c>
      <c r="S673" s="0" t="str">
        <f aca="false">D673</f>
        <v>Id</v>
      </c>
      <c r="T673" s="51" t="str">
        <f aca="false">H673</f>
        <v>Primary</v>
      </c>
      <c r="U673" s="51" t="str">
        <f aca="false">IF($T673="Primary", "yes", "no")</f>
        <v>yes</v>
      </c>
      <c r="V673" s="60" t="str">
        <f aca="false">IFERROR(VLOOKUP($N673,'nCino | BigQuery Type Lookup'!$A:$F,3,FALSE()),"(not found)")</f>
        <v>STRING</v>
      </c>
      <c r="W673" s="51" t="n">
        <f aca="false">IFERROR(VLOOKUP($N673,'nCino | BigQuery Type Lookup'!$A:$F,4,FALSE()),"(not found)")</f>
        <v>18</v>
      </c>
      <c r="X673" s="51" t="str">
        <f aca="false">IFERROR(VLOOKUP($N673,'nCino | BigQuery Type Lookup'!$A:$F,5,FALSE()),"(not found)")</f>
        <v>n/a</v>
      </c>
      <c r="Y673" s="51" t="str">
        <f aca="false">IFERROR(VLOOKUP($N673,'nCino | BigQuery Type Lookup'!$A:$F,6,FALSE()),"(not found)")</f>
        <v>n/a</v>
      </c>
      <c r="Z673" s="0" t="str">
        <f aca="false">IFERROR(VLOOKUP('nCino | Field Mappings'!$A673,'nCino | Object Info'!$A:$H,7,FALSE()),"(not found)")</f>
        <v>rskcsp_ds_policy_exception_mitigation_reason_curated</v>
      </c>
      <c r="AA673" s="0" t="str">
        <f aca="false">D673</f>
        <v>Id</v>
      </c>
      <c r="AB673" s="51" t="str">
        <f aca="false">H673</f>
        <v>Primary</v>
      </c>
      <c r="AC673" s="51" t="str">
        <f aca="false">I673</f>
        <v>no</v>
      </c>
      <c r="AD673" s="60" t="str">
        <f aca="false">V673</f>
        <v>STRING</v>
      </c>
      <c r="AE673" s="51" t="n">
        <f aca="false">W673</f>
        <v>18</v>
      </c>
      <c r="AF673" s="51" t="str">
        <f aca="false">X673</f>
        <v>n/a</v>
      </c>
      <c r="AG673" s="51" t="str">
        <f aca="false">Y673</f>
        <v>n/a</v>
      </c>
      <c r="AH673" s="0" t="str">
        <f aca="false">IFERROR(VLOOKUP('nCino | Field Mappings'!$A673,'nCino | Object Info'!$A:$H,8,FALSE()),"(not found)")</f>
        <v>policy_exception_mitigation_reason</v>
      </c>
      <c r="AI673" s="0" t="str">
        <f aca="false">IF(D673="","",IF(D673="CCS_Step_Frequency__c",SUBSTITUTE(LOWER(D673),"__c",""),_xlfn.IFNA(SUBSTITUTE(SUBSTITUTE(SUBSTITUTE(SUBSTITUTE(D673,"LLC_BI__",""),"CCS_",""),"__c",""),"cm_",""),D673)))</f>
        <v>Id</v>
      </c>
      <c r="AJ673" s="51" t="str">
        <f aca="false">H673</f>
        <v>Primary</v>
      </c>
      <c r="AK673" s="51" t="str">
        <f aca="false">AC673</f>
        <v>no</v>
      </c>
      <c r="AL673" s="60" t="str">
        <f aca="false">V673</f>
        <v>STRING</v>
      </c>
      <c r="AM673" s="51" t="n">
        <f aca="false">W673</f>
        <v>18</v>
      </c>
      <c r="AN673" s="51" t="str">
        <f aca="false">X673</f>
        <v>n/a</v>
      </c>
      <c r="AO673" s="51" t="str">
        <f aca="false">Y673</f>
        <v>n/a</v>
      </c>
      <c r="AP673" s="51" t="str">
        <f aca="false">IF(AL673="ARRAY", "CHECK MAX ELEMENTS", "n/a")</f>
        <v>n/a</v>
      </c>
    </row>
    <row r="674" customFormat="false" ht="14.25" hidden="false" customHeight="false" outlineLevel="0" collapsed="false">
      <c r="A674" s="61" t="s">
        <v>58</v>
      </c>
      <c r="B674" s="61" t="s">
        <v>59</v>
      </c>
      <c r="C674" s="61" t="s">
        <v>1983</v>
      </c>
      <c r="D674" s="61" t="s">
        <v>162</v>
      </c>
      <c r="E674" s="61" t="s">
        <v>163</v>
      </c>
      <c r="F674" s="60" t="str">
        <f aca="false">IF(OR(ISERROR(VLOOKUP($C674,'DMW | F&amp;L Fields'!$L:$M, 1, FALSE())),IFERROR(INDEX('DMW | F&amp;L Fields'!$C:$C,MATCH($C674,'DMW | F&amp;L Fields'!$L:$L, 0)), "Y") ="Y"),"No", "Yes")</f>
        <v>No</v>
      </c>
      <c r="G674" s="61" t="str">
        <f aca="false">IFERROR(VLOOKUP($C674,'DMW | F&amp;L Fields'!$L:$M, 2, FALSE()),"(not found)")</f>
        <v>(not found)</v>
      </c>
      <c r="H674" s="60" t="str">
        <f aca="false">IF(J674="Id", "Primary", IF(LEFT(J674, 9) ="reference", "Foreign", "n/a"))</f>
        <v>n/a</v>
      </c>
      <c r="I674" s="74" t="s">
        <v>110</v>
      </c>
      <c r="J674" s="61" t="s">
        <v>164</v>
      </c>
      <c r="K674" s="60" t="n">
        <v>0</v>
      </c>
      <c r="L674" s="60" t="n">
        <v>0</v>
      </c>
      <c r="M674" s="60" t="n">
        <v>0</v>
      </c>
      <c r="N674" s="60" t="str">
        <f aca="false">_xlfn.CONCAT(J674,"|",K674,"|",L674,"|",M674)</f>
        <v>boolean|0|0|0</v>
      </c>
      <c r="O674" s="0" t="str">
        <f aca="false">IFERROR(VLOOKUP('nCino | Field Mappings'!$A674,'nCino | Object Info'!$A:$H,5,FALSE()),"(not found)")</f>
        <v>rskcsp_ds_policy_exception_mitigation_reason</v>
      </c>
      <c r="P674" s="0" t="str">
        <f aca="false">D674</f>
        <v>IsDeleted</v>
      </c>
      <c r="Q674" s="51" t="n">
        <f aca="false">IFERROR(VLOOKUP($N674,'nCino | BigQuery Type Lookup'!$A:$F,2,FALSE()),"(not found)")</f>
        <v>1</v>
      </c>
    </row>
    <row r="675" customFormat="false" ht="14.25" hidden="false" customHeight="false" outlineLevel="0" collapsed="false">
      <c r="A675" s="61" t="s">
        <v>58</v>
      </c>
      <c r="B675" s="61" t="s">
        <v>59</v>
      </c>
      <c r="C675" s="61" t="s">
        <v>1984</v>
      </c>
      <c r="D675" s="61" t="s">
        <v>169</v>
      </c>
      <c r="E675" s="61" t="s">
        <v>170</v>
      </c>
      <c r="F675" s="60" t="str">
        <f aca="false">IF(OR(ISERROR(VLOOKUP($C675,'DMW | F&amp;L Fields'!$L:$M, 1, FALSE())),IFERROR(INDEX('DMW | F&amp;L Fields'!$C:$C,MATCH($C675,'DMW | F&amp;L Fields'!$L:$L, 0)), "Y") ="Y"),"No", "Yes")</f>
        <v>Yes</v>
      </c>
      <c r="G675" s="61" t="str">
        <f aca="false">IFERROR(VLOOKUP($C675,'DMW | F&amp;L Fields'!$L:$M, 2, FALSE()),"(not found)")</f>
        <v>Last modified by user.</v>
      </c>
      <c r="H675" s="60" t="str">
        <f aca="false">IF(J675="Id", "Primary", IF(LEFT(J675, 9) ="reference", "Foreign", "n/a"))</f>
        <v>Foreign</v>
      </c>
      <c r="I675" s="74" t="s">
        <v>110</v>
      </c>
      <c r="J675" s="61" t="s">
        <v>149</v>
      </c>
      <c r="K675" s="60" t="n">
        <v>18</v>
      </c>
      <c r="L675" s="60" t="n">
        <v>0</v>
      </c>
      <c r="M675" s="60" t="n">
        <v>0</v>
      </c>
      <c r="N675" s="60" t="str">
        <f aca="false">_xlfn.CONCAT(J675,"|",K675,"|",L675,"|",M675)</f>
        <v>reference(User)|18|0|0</v>
      </c>
      <c r="O675" s="0" t="str">
        <f aca="false">IFERROR(VLOOKUP('nCino | Field Mappings'!$A675,'nCino | Object Info'!$A:$H,5,FALSE()),"(not found)")</f>
        <v>rskcsp_ds_policy_exception_mitigation_reason</v>
      </c>
      <c r="P675" s="0" t="str">
        <f aca="false">D675</f>
        <v>LastModifiedById</v>
      </c>
      <c r="Q675" s="51" t="n">
        <f aca="false">IFERROR(VLOOKUP($N675,'nCino | BigQuery Type Lookup'!$A:$F,2,FALSE()),"(not found)")</f>
        <v>18</v>
      </c>
      <c r="R675" s="0" t="str">
        <f aca="false">IFERROR(VLOOKUP('nCino | Field Mappings'!$A675,'nCino | Object Info'!$A:$H,6,FALSE()),"(not found)")</f>
        <v>rskcsp_ds_policy_exception_mitigation_reason_staging</v>
      </c>
      <c r="S675" s="0" t="str">
        <f aca="false">D675</f>
        <v>LastModifiedById</v>
      </c>
      <c r="T675" s="51" t="str">
        <f aca="false">H675</f>
        <v>Foreign</v>
      </c>
      <c r="U675" s="51" t="str">
        <f aca="false">IF($T675="Primary", "yes", "no")</f>
        <v>no</v>
      </c>
      <c r="V675" s="60" t="str">
        <f aca="false">IFERROR(VLOOKUP($N675,'nCino | BigQuery Type Lookup'!$A:$F,3,FALSE()),"(not found)")</f>
        <v>STRING</v>
      </c>
      <c r="W675" s="51" t="n">
        <f aca="false">IFERROR(VLOOKUP($N675,'nCino | BigQuery Type Lookup'!$A:$F,4,FALSE()),"(not found)")</f>
        <v>18</v>
      </c>
      <c r="X675" s="51" t="str">
        <f aca="false">IFERROR(VLOOKUP($N675,'nCino | BigQuery Type Lookup'!$A:$F,5,FALSE()),"(not found)")</f>
        <v>n/a</v>
      </c>
      <c r="Y675" s="51" t="str">
        <f aca="false">IFERROR(VLOOKUP($N675,'nCino | BigQuery Type Lookup'!$A:$F,6,FALSE()),"(not found)")</f>
        <v>n/a</v>
      </c>
      <c r="Z675" s="0" t="str">
        <f aca="false">IFERROR(VLOOKUP('nCino | Field Mappings'!$A675,'nCino | Object Info'!$A:$H,7,FALSE()),"(not found)")</f>
        <v>rskcsp_ds_policy_exception_mitigation_reason_curated</v>
      </c>
      <c r="AA675" s="0" t="str">
        <f aca="false">D675</f>
        <v>LastModifiedById</v>
      </c>
      <c r="AB675" s="51" t="str">
        <f aca="false">H675</f>
        <v>Foreign</v>
      </c>
      <c r="AC675" s="51" t="str">
        <f aca="false">I675</f>
        <v>no</v>
      </c>
      <c r="AD675" s="60" t="str">
        <f aca="false">V675</f>
        <v>STRING</v>
      </c>
      <c r="AE675" s="51" t="n">
        <f aca="false">W675</f>
        <v>18</v>
      </c>
      <c r="AF675" s="51" t="str">
        <f aca="false">X675</f>
        <v>n/a</v>
      </c>
      <c r="AG675" s="51" t="str">
        <f aca="false">Y675</f>
        <v>n/a</v>
      </c>
      <c r="AH675" s="0" t="str">
        <f aca="false">IFERROR(VLOOKUP('nCino | Field Mappings'!$A675,'nCino | Object Info'!$A:$H,8,FALSE()),"(not found)")</f>
        <v>policy_exception_mitigation_reason</v>
      </c>
      <c r="AI675" s="0" t="str">
        <f aca="false">IF(D675="","",IF(D675="CCS_Step_Frequency__c",SUBSTITUTE(LOWER(D675),"__c",""),_xlfn.IFNA(SUBSTITUTE(SUBSTITUTE(SUBSTITUTE(SUBSTITUTE(D675,"LLC_BI__",""),"CCS_",""),"__c",""),"cm_",""),D675)))</f>
        <v>LastModifiedById</v>
      </c>
      <c r="AJ675" s="51" t="str">
        <f aca="false">H675</f>
        <v>Foreign</v>
      </c>
      <c r="AK675" s="51" t="str">
        <f aca="false">AC675</f>
        <v>no</v>
      </c>
      <c r="AL675" s="60" t="str">
        <f aca="false">V675</f>
        <v>STRING</v>
      </c>
      <c r="AM675" s="51" t="n">
        <f aca="false">W675</f>
        <v>18</v>
      </c>
      <c r="AN675" s="51" t="str">
        <f aca="false">X675</f>
        <v>n/a</v>
      </c>
      <c r="AO675" s="51" t="str">
        <f aca="false">Y675</f>
        <v>n/a</v>
      </c>
      <c r="AP675" s="51" t="str">
        <f aca="false">IF(AL675="ARRAY", "CHECK MAX ELEMENTS", "n/a")</f>
        <v>n/a</v>
      </c>
    </row>
    <row r="676" customFormat="false" ht="14.25" hidden="false" customHeight="false" outlineLevel="0" collapsed="false">
      <c r="A676" s="61" t="s">
        <v>58</v>
      </c>
      <c r="B676" s="61" t="s">
        <v>59</v>
      </c>
      <c r="C676" s="61" t="s">
        <v>1985</v>
      </c>
      <c r="D676" s="61" t="s">
        <v>172</v>
      </c>
      <c r="E676" s="61" t="s">
        <v>173</v>
      </c>
      <c r="F676" s="60" t="str">
        <f aca="false">IF(OR(ISERROR(VLOOKUP($C676,'DMW | F&amp;L Fields'!$L:$M, 1, FALSE())),IFERROR(INDEX('DMW | F&amp;L Fields'!$C:$C,MATCH($C676,'DMW | F&amp;L Fields'!$L:$L, 0)), "Y") ="Y"),"No", "Yes")</f>
        <v>Yes</v>
      </c>
      <c r="G676" s="61" t="str">
        <f aca="false">IFERROR(VLOOKUP($C676,'DMW | F&amp;L Fields'!$L:$M, 2, FALSE()),"(not found)")</f>
        <v>Last modified date.</v>
      </c>
      <c r="H676" s="60" t="str">
        <f aca="false">IF(J676="Id", "Primary", IF(LEFT(J676, 9) ="reference", "Foreign", "n/a"))</f>
        <v>n/a</v>
      </c>
      <c r="I676" s="74" t="s">
        <v>110</v>
      </c>
      <c r="J676" s="61" t="s">
        <v>153</v>
      </c>
      <c r="K676" s="60" t="n">
        <v>0</v>
      </c>
      <c r="L676" s="60" t="n">
        <v>0</v>
      </c>
      <c r="M676" s="60" t="n">
        <v>0</v>
      </c>
      <c r="N676" s="60" t="str">
        <f aca="false">_xlfn.CONCAT(J676,"|",K676,"|",L676,"|",M676)</f>
        <v>datetime|0|0|0</v>
      </c>
      <c r="O676" s="0" t="str">
        <f aca="false">IFERROR(VLOOKUP('nCino | Field Mappings'!$A676,'nCino | Object Info'!$A:$H,5,FALSE()),"(not found)")</f>
        <v>rskcsp_ds_policy_exception_mitigation_reason</v>
      </c>
      <c r="P676" s="0" t="str">
        <f aca="false">D676</f>
        <v>LastModifiedDate</v>
      </c>
      <c r="Q676" s="51" t="n">
        <f aca="false">IFERROR(VLOOKUP($N676,'nCino | BigQuery Type Lookup'!$A:$F,2,FALSE()),"(not found)")</f>
        <v>14</v>
      </c>
      <c r="R676" s="0" t="str">
        <f aca="false">IFERROR(VLOOKUP('nCino | Field Mappings'!$A676,'nCino | Object Info'!$A:$H,6,FALSE()),"(not found)")</f>
        <v>rskcsp_ds_policy_exception_mitigation_reason_staging</v>
      </c>
      <c r="S676" s="0" t="str">
        <f aca="false">D676</f>
        <v>LastModifiedDate</v>
      </c>
      <c r="T676" s="51" t="str">
        <f aca="false">H676</f>
        <v>n/a</v>
      </c>
      <c r="U676" s="51" t="str">
        <f aca="false">IF($T676="Primary", "yes", "no")</f>
        <v>no</v>
      </c>
      <c r="V676" s="60" t="str">
        <f aca="false">IFERROR(VLOOKUP($N676,'nCino | BigQuery Type Lookup'!$A:$F,3,FALSE()),"(not found)")</f>
        <v>DATETIME</v>
      </c>
      <c r="W676" s="51" t="str">
        <f aca="false">IFERROR(VLOOKUP($N676,'nCino | BigQuery Type Lookup'!$A:$F,4,FALSE()),"(not found)")</f>
        <v>n/a</v>
      </c>
      <c r="X676" s="51" t="str">
        <f aca="false">IFERROR(VLOOKUP($N676,'nCino | BigQuery Type Lookup'!$A:$F,5,FALSE()),"(not found)")</f>
        <v>n/a</v>
      </c>
      <c r="Y676" s="51" t="str">
        <f aca="false">IFERROR(VLOOKUP($N676,'nCino | BigQuery Type Lookup'!$A:$F,6,FALSE()),"(not found)")</f>
        <v>n/a</v>
      </c>
      <c r="Z676" s="0" t="str">
        <f aca="false">IFERROR(VLOOKUP('nCino | Field Mappings'!$A676,'nCino | Object Info'!$A:$H,7,FALSE()),"(not found)")</f>
        <v>rskcsp_ds_policy_exception_mitigation_reason_curated</v>
      </c>
      <c r="AA676" s="0" t="str">
        <f aca="false">D676</f>
        <v>LastModifiedDate</v>
      </c>
      <c r="AB676" s="51" t="str">
        <f aca="false">H676</f>
        <v>n/a</v>
      </c>
      <c r="AC676" s="51" t="str">
        <f aca="false">I676</f>
        <v>no</v>
      </c>
      <c r="AD676" s="60" t="str">
        <f aca="false">V676</f>
        <v>DATETIME</v>
      </c>
      <c r="AE676" s="51" t="str">
        <f aca="false">W676</f>
        <v>n/a</v>
      </c>
      <c r="AF676" s="51" t="str">
        <f aca="false">X676</f>
        <v>n/a</v>
      </c>
      <c r="AG676" s="51" t="str">
        <f aca="false">Y676</f>
        <v>n/a</v>
      </c>
      <c r="AH676" s="0" t="str">
        <f aca="false">IFERROR(VLOOKUP('nCino | Field Mappings'!$A676,'nCino | Object Info'!$A:$H,8,FALSE()),"(not found)")</f>
        <v>policy_exception_mitigation_reason</v>
      </c>
      <c r="AI676" s="0" t="str">
        <f aca="false">IF(D676="","",IF(D676="CCS_Step_Frequency__c",SUBSTITUTE(LOWER(D676),"__c",""),_xlfn.IFNA(SUBSTITUTE(SUBSTITUTE(SUBSTITUTE(SUBSTITUTE(D676,"LLC_BI__",""),"CCS_",""),"__c",""),"cm_",""),D676)))</f>
        <v>LastModifiedDate</v>
      </c>
      <c r="AJ676" s="51" t="str">
        <f aca="false">H676</f>
        <v>n/a</v>
      </c>
      <c r="AK676" s="51" t="str">
        <f aca="false">AC676</f>
        <v>no</v>
      </c>
      <c r="AL676" s="60" t="str">
        <f aca="false">V676</f>
        <v>DATETIME</v>
      </c>
      <c r="AM676" s="51" t="str">
        <f aca="false">W676</f>
        <v>n/a</v>
      </c>
      <c r="AN676" s="51" t="str">
        <f aca="false">X676</f>
        <v>n/a</v>
      </c>
      <c r="AO676" s="51" t="str">
        <f aca="false">Y676</f>
        <v>n/a</v>
      </c>
      <c r="AP676" s="51" t="str">
        <f aca="false">IF(AL676="ARRAY", "CHECK MAX ELEMENTS", "n/a")</f>
        <v>n/a</v>
      </c>
    </row>
    <row r="677" customFormat="false" ht="14.25" hidden="false" customHeight="false" outlineLevel="0" collapsed="false">
      <c r="A677" s="61" t="s">
        <v>58</v>
      </c>
      <c r="B677" s="61" t="s">
        <v>59</v>
      </c>
      <c r="C677" s="61" t="s">
        <v>1986</v>
      </c>
      <c r="D677" s="61" t="s">
        <v>1987</v>
      </c>
      <c r="E677" s="61" t="s">
        <v>1988</v>
      </c>
      <c r="F677" s="60" t="str">
        <f aca="false">IF(OR(ISERROR(VLOOKUP($C677,'DMW | F&amp;L Fields'!$L:$M, 1, FALSE())),IFERROR(INDEX('DMW | F&amp;L Fields'!$C:$C,MATCH($C677,'DMW | F&amp;L Fields'!$L:$L, 0)), "Y") ="Y"),"No", "Yes")</f>
        <v>Yes</v>
      </c>
      <c r="G677" s="61" t="str">
        <f aca="false">IFERROR(VLOOKUP($C677,'DMW | F&amp;L Fields'!$L:$M, 2, FALSE()),"(not found)")</f>
        <v>The field on the Policy Exception Mitigation Reason object is an optional checkbox. When the field is selected, the user is required to enter in a comment when selecting the mitigation reason it is configured for.</v>
      </c>
      <c r="H677" s="60" t="str">
        <f aca="false">IF(J677="Id", "Primary", IF(LEFT(J677, 9) ="reference", "Foreign", "n/a"))</f>
        <v>n/a</v>
      </c>
      <c r="I677" s="74" t="s">
        <v>110</v>
      </c>
      <c r="J677" s="61" t="s">
        <v>164</v>
      </c>
      <c r="K677" s="60" t="n">
        <v>0</v>
      </c>
      <c r="L677" s="60" t="n">
        <v>0</v>
      </c>
      <c r="M677" s="60" t="n">
        <v>0</v>
      </c>
      <c r="N677" s="60" t="str">
        <f aca="false">_xlfn.CONCAT(J677,"|",K677,"|",L677,"|",M677)</f>
        <v>boolean|0|0|0</v>
      </c>
      <c r="O677" s="0" t="str">
        <f aca="false">IFERROR(VLOOKUP('nCino | Field Mappings'!$A677,'nCino | Object Info'!$A:$H,5,FALSE()),"(not found)")</f>
        <v>rskcsp_ds_policy_exception_mitigation_reason</v>
      </c>
      <c r="P677" s="0" t="str">
        <f aca="false">D677</f>
        <v>LLC_BI__Comment_Required__c</v>
      </c>
      <c r="Q677" s="51" t="n">
        <f aca="false">IFERROR(VLOOKUP($N677,'nCino | BigQuery Type Lookup'!$A:$F,2,FALSE()),"(not found)")</f>
        <v>1</v>
      </c>
      <c r="R677" s="0" t="str">
        <f aca="false">IFERROR(VLOOKUP('nCino | Field Mappings'!$A677,'nCino | Object Info'!$A:$H,6,FALSE()),"(not found)")</f>
        <v>rskcsp_ds_policy_exception_mitigation_reason_staging</v>
      </c>
      <c r="S677" s="0" t="str">
        <f aca="false">D677</f>
        <v>LLC_BI__Comment_Required__c</v>
      </c>
      <c r="T677" s="51" t="str">
        <f aca="false">H677</f>
        <v>n/a</v>
      </c>
      <c r="U677" s="51" t="str">
        <f aca="false">IF($T677="Primary", "yes", "no")</f>
        <v>no</v>
      </c>
      <c r="V677" s="60" t="str">
        <f aca="false">IFERROR(VLOOKUP($N677,'nCino | BigQuery Type Lookup'!$A:$F,3,FALSE()),"(not found)")</f>
        <v>BOOL</v>
      </c>
      <c r="W677" s="51" t="str">
        <f aca="false">IFERROR(VLOOKUP($N677,'nCino | BigQuery Type Lookup'!$A:$F,4,FALSE()),"(not found)")</f>
        <v>n/a</v>
      </c>
      <c r="X677" s="51" t="str">
        <f aca="false">IFERROR(VLOOKUP($N677,'nCino | BigQuery Type Lookup'!$A:$F,5,FALSE()),"(not found)")</f>
        <v>n/a</v>
      </c>
      <c r="Y677" s="51" t="str">
        <f aca="false">IFERROR(VLOOKUP($N677,'nCino | BigQuery Type Lookup'!$A:$F,6,FALSE()),"(not found)")</f>
        <v>n/a</v>
      </c>
      <c r="Z677" s="0" t="str">
        <f aca="false">IFERROR(VLOOKUP('nCino | Field Mappings'!$A677,'nCino | Object Info'!$A:$H,7,FALSE()),"(not found)")</f>
        <v>rskcsp_ds_policy_exception_mitigation_reason_curated</v>
      </c>
      <c r="AA677" s="0" t="str">
        <f aca="false">D677</f>
        <v>LLC_BI__Comment_Required__c</v>
      </c>
      <c r="AB677" s="51" t="str">
        <f aca="false">H677</f>
        <v>n/a</v>
      </c>
      <c r="AC677" s="51" t="str">
        <f aca="false">I677</f>
        <v>no</v>
      </c>
      <c r="AD677" s="60" t="str">
        <f aca="false">V677</f>
        <v>BOOL</v>
      </c>
      <c r="AE677" s="51" t="str">
        <f aca="false">W677</f>
        <v>n/a</v>
      </c>
      <c r="AF677" s="51" t="str">
        <f aca="false">X677</f>
        <v>n/a</v>
      </c>
      <c r="AG677" s="51" t="str">
        <f aca="false">Y677</f>
        <v>n/a</v>
      </c>
      <c r="AH677" s="0" t="str">
        <f aca="false">IFERROR(VLOOKUP('nCino | Field Mappings'!$A677,'nCino | Object Info'!$A:$H,8,FALSE()),"(not found)")</f>
        <v>policy_exception_mitigation_reason</v>
      </c>
      <c r="AI677" s="0" t="str">
        <f aca="false">IF(D677="","",IF(D677="CCS_Step_Frequency__c",SUBSTITUTE(LOWER(D677),"__c",""),_xlfn.IFNA(SUBSTITUTE(SUBSTITUTE(SUBSTITUTE(SUBSTITUTE(D677,"LLC_BI__",""),"CCS_",""),"__c",""),"cm_",""),D677)))</f>
        <v>Comment_Required</v>
      </c>
      <c r="AJ677" s="51" t="str">
        <f aca="false">H677</f>
        <v>n/a</v>
      </c>
      <c r="AK677" s="51" t="str">
        <f aca="false">AC677</f>
        <v>no</v>
      </c>
      <c r="AL677" s="60" t="str">
        <f aca="false">V677</f>
        <v>BOOL</v>
      </c>
      <c r="AM677" s="51" t="str">
        <f aca="false">W677</f>
        <v>n/a</v>
      </c>
      <c r="AN677" s="51" t="str">
        <f aca="false">X677</f>
        <v>n/a</v>
      </c>
      <c r="AO677" s="51" t="str">
        <f aca="false">Y677</f>
        <v>n/a</v>
      </c>
      <c r="AP677" s="51" t="str">
        <f aca="false">IF(AL677="ARRAY", "CHECK MAX ELEMENTS", "n/a")</f>
        <v>n/a</v>
      </c>
    </row>
    <row r="678" customFormat="false" ht="14.25" hidden="false" customHeight="false" outlineLevel="0" collapsed="false">
      <c r="A678" s="61" t="s">
        <v>58</v>
      </c>
      <c r="B678" s="61" t="s">
        <v>59</v>
      </c>
      <c r="C678" s="61" t="s">
        <v>1989</v>
      </c>
      <c r="D678" s="61" t="s">
        <v>327</v>
      </c>
      <c r="E678" s="61" t="s">
        <v>328</v>
      </c>
      <c r="F678" s="60" t="str">
        <f aca="false">IF(OR(ISERROR(VLOOKUP($C678,'DMW | F&amp;L Fields'!$L:$M, 1, FALSE())),IFERROR(INDEX('DMW | F&amp;L Fields'!$C:$C,MATCH($C678,'DMW | F&amp;L Fields'!$L:$L, 0)), "Y") ="Y"),"No", "Yes")</f>
        <v>Yes</v>
      </c>
      <c r="G678" s="61" t="str">
        <f aca="false">IFERROR(VLOOKUP($C678,'DMW | F&amp;L Fields'!$L:$M, 2, FALSE()),"(not found)")</f>
        <v>This is an optional field that is used to specify an external, unique key for this record.</v>
      </c>
      <c r="H678" s="60" t="str">
        <f aca="false">IF(J678="Id", "Primary", IF(LEFT(J678, 9) ="reference", "Foreign", "n/a"))</f>
        <v>n/a</v>
      </c>
      <c r="I678" s="74" t="s">
        <v>97</v>
      </c>
      <c r="J678" s="61" t="s">
        <v>115</v>
      </c>
      <c r="K678" s="60" t="n">
        <v>255</v>
      </c>
      <c r="L678" s="60" t="n">
        <v>0</v>
      </c>
      <c r="M678" s="60" t="n">
        <v>0</v>
      </c>
      <c r="N678" s="60" t="str">
        <f aca="false">_xlfn.CONCAT(J678,"|",K678,"|",L678,"|",M678)</f>
        <v>string|255|0|0</v>
      </c>
      <c r="O678" s="0" t="str">
        <f aca="false">IFERROR(VLOOKUP('nCino | Field Mappings'!$A678,'nCino | Object Info'!$A:$H,5,FALSE()),"(not found)")</f>
        <v>rskcsp_ds_policy_exception_mitigation_reason</v>
      </c>
      <c r="P678" s="0" t="str">
        <f aca="false">D678</f>
        <v>LLC_BI__lookupKey__c</v>
      </c>
      <c r="Q678" s="51" t="n">
        <f aca="false">IFERROR(VLOOKUP($N678,'nCino | BigQuery Type Lookup'!$A:$F,2,FALSE()),"(not found)")</f>
        <v>255</v>
      </c>
      <c r="R678" s="0" t="str">
        <f aca="false">IFERROR(VLOOKUP('nCino | Field Mappings'!$A678,'nCino | Object Info'!$A:$H,6,FALSE()),"(not found)")</f>
        <v>rskcsp_ds_policy_exception_mitigation_reason_staging</v>
      </c>
      <c r="S678" s="0" t="str">
        <f aca="false">D678</f>
        <v>LLC_BI__lookupKey__c</v>
      </c>
      <c r="T678" s="51" t="str">
        <f aca="false">H678</f>
        <v>n/a</v>
      </c>
      <c r="U678" s="51" t="str">
        <f aca="false">IF($T678="Primary", "yes", "no")</f>
        <v>no</v>
      </c>
      <c r="V678" s="60" t="str">
        <f aca="false">IFERROR(VLOOKUP($N678,'nCino | BigQuery Type Lookup'!$A:$F,3,FALSE()),"(not found)")</f>
        <v>STRING</v>
      </c>
      <c r="W678" s="51" t="n">
        <f aca="false">IFERROR(VLOOKUP($N678,'nCino | BigQuery Type Lookup'!$A:$F,4,FALSE()),"(not found)")</f>
        <v>255</v>
      </c>
      <c r="X678" s="51" t="str">
        <f aca="false">IFERROR(VLOOKUP($N678,'nCino | BigQuery Type Lookup'!$A:$F,5,FALSE()),"(not found)")</f>
        <v>n/a</v>
      </c>
      <c r="Y678" s="51" t="str">
        <f aca="false">IFERROR(VLOOKUP($N678,'nCino | BigQuery Type Lookup'!$A:$F,6,FALSE()),"(not found)")</f>
        <v>n/a</v>
      </c>
      <c r="Z678" s="0" t="str">
        <f aca="false">IFERROR(VLOOKUP('nCino | Field Mappings'!$A678,'nCino | Object Info'!$A:$H,7,FALSE()),"(not found)")</f>
        <v>rskcsp_ds_policy_exception_mitigation_reason_curated</v>
      </c>
      <c r="AA678" s="0" t="str">
        <f aca="false">D678</f>
        <v>LLC_BI__lookupKey__c</v>
      </c>
      <c r="AB678" s="51" t="str">
        <f aca="false">H678</f>
        <v>n/a</v>
      </c>
      <c r="AC678" s="51" t="str">
        <f aca="false">I678</f>
        <v>yes</v>
      </c>
      <c r="AD678" s="60" t="str">
        <f aca="false">V678</f>
        <v>STRING</v>
      </c>
      <c r="AE678" s="51" t="n">
        <f aca="false">W678</f>
        <v>255</v>
      </c>
      <c r="AF678" s="51" t="str">
        <f aca="false">X678</f>
        <v>n/a</v>
      </c>
      <c r="AG678" s="51" t="str">
        <f aca="false">Y678</f>
        <v>n/a</v>
      </c>
      <c r="AH678" s="0" t="str">
        <f aca="false">IFERROR(VLOOKUP('nCino | Field Mappings'!$A678,'nCino | Object Info'!$A:$H,8,FALSE()),"(not found)")</f>
        <v>policy_exception_mitigation_reason</v>
      </c>
      <c r="AI678" s="0" t="str">
        <f aca="false">IF(D678="","",IF(D678="CCS_Step_Frequency__c",SUBSTITUTE(LOWER(D678),"__c",""),_xlfn.IFNA(SUBSTITUTE(SUBSTITUTE(SUBSTITUTE(SUBSTITUTE(D678,"LLC_BI__",""),"CCS_",""),"__c",""),"cm_",""),D678)))</f>
        <v>lookupKey</v>
      </c>
      <c r="AJ678" s="51" t="str">
        <f aca="false">H678</f>
        <v>n/a</v>
      </c>
      <c r="AK678" s="51" t="str">
        <f aca="false">AC678</f>
        <v>yes</v>
      </c>
      <c r="AL678" s="60" t="str">
        <f aca="false">V678</f>
        <v>STRING</v>
      </c>
      <c r="AM678" s="51" t="n">
        <f aca="false">W678</f>
        <v>255</v>
      </c>
      <c r="AN678" s="51" t="str">
        <f aca="false">X678</f>
        <v>n/a</v>
      </c>
      <c r="AO678" s="51" t="str">
        <f aca="false">Y678</f>
        <v>n/a</v>
      </c>
      <c r="AP678" s="51" t="str">
        <f aca="false">IF(AL678="ARRAY", "CHECK MAX ELEMENTS", "n/a")</f>
        <v>n/a</v>
      </c>
    </row>
    <row r="679" customFormat="false" ht="14.25" hidden="false" customHeight="false" outlineLevel="0" collapsed="false">
      <c r="A679" s="61" t="s">
        <v>58</v>
      </c>
      <c r="B679" s="61" t="s">
        <v>59</v>
      </c>
      <c r="C679" s="61" t="s">
        <v>1990</v>
      </c>
      <c r="D679" s="61" t="s">
        <v>62</v>
      </c>
      <c r="E679" s="61" t="s">
        <v>63</v>
      </c>
      <c r="F679" s="60" t="str">
        <f aca="false">IF(OR(ISERROR(VLOOKUP($C679,'DMW | F&amp;L Fields'!$L:$M, 1, FALSE())),IFERROR(INDEX('DMW | F&amp;L Fields'!$C:$C,MATCH($C679,'DMW | F&amp;L Fields'!$L:$L, 0)), "Y") ="Y"),"No", "Yes")</f>
        <v>Yes</v>
      </c>
      <c r="G679" s="61" t="str">
        <f aca="false">IFERROR(VLOOKUP($C679,'DMW | F&amp;L Fields'!$L:$M, 2, FALSE()),"(not found)")</f>
        <v>The field is a Master-Detail field to the policy exception template record that this mitigation reason is associated to. This field is required and allows the appropriate mitigation reasons to be displayed when the policy exception is cited.</v>
      </c>
      <c r="H679" s="60" t="str">
        <f aca="false">IF(J679="Id", "Primary", IF(LEFT(J679, 9) ="reference", "Foreign", "n/a"))</f>
        <v>Foreign</v>
      </c>
      <c r="I679" s="74" t="s">
        <v>110</v>
      </c>
      <c r="J679" s="61" t="s">
        <v>1991</v>
      </c>
      <c r="K679" s="60" t="n">
        <v>18</v>
      </c>
      <c r="L679" s="60" t="n">
        <v>0</v>
      </c>
      <c r="M679" s="60" t="n">
        <v>0</v>
      </c>
      <c r="N679" s="60" t="str">
        <f aca="false">_xlfn.CONCAT(J679,"|",K679,"|",L679,"|",M679)</f>
        <v>reference(LLC_BI__Policy_Exception_Template__c)|18|0|0</v>
      </c>
      <c r="O679" s="0" t="str">
        <f aca="false">IFERROR(VLOOKUP('nCino | Field Mappings'!$A679,'nCino | Object Info'!$A:$H,5,FALSE()),"(not found)")</f>
        <v>rskcsp_ds_policy_exception_mitigation_reason</v>
      </c>
      <c r="P679" s="0" t="str">
        <f aca="false">D679</f>
        <v>LLC_BI__Policy_Exception_Template__c</v>
      </c>
      <c r="Q679" s="51" t="n">
        <f aca="false">IFERROR(VLOOKUP($N679,'nCino | BigQuery Type Lookup'!$A:$F,2,FALSE()),"(not found)")</f>
        <v>18</v>
      </c>
      <c r="R679" s="0" t="str">
        <f aca="false">IFERROR(VLOOKUP('nCino | Field Mappings'!$A679,'nCino | Object Info'!$A:$H,6,FALSE()),"(not found)")</f>
        <v>rskcsp_ds_policy_exception_mitigation_reason_staging</v>
      </c>
      <c r="S679" s="0" t="str">
        <f aca="false">D679</f>
        <v>LLC_BI__Policy_Exception_Template__c</v>
      </c>
      <c r="T679" s="51" t="str">
        <f aca="false">H679</f>
        <v>Foreign</v>
      </c>
      <c r="U679" s="51" t="str">
        <f aca="false">IF($T679="Primary", "yes", "no")</f>
        <v>no</v>
      </c>
      <c r="V679" s="60" t="str">
        <f aca="false">IFERROR(VLOOKUP($N679,'nCino | BigQuery Type Lookup'!$A:$F,3,FALSE()),"(not found)")</f>
        <v>STRING</v>
      </c>
      <c r="W679" s="51" t="n">
        <f aca="false">IFERROR(VLOOKUP($N679,'nCino | BigQuery Type Lookup'!$A:$F,4,FALSE()),"(not found)")</f>
        <v>18</v>
      </c>
      <c r="X679" s="51" t="str">
        <f aca="false">IFERROR(VLOOKUP($N679,'nCino | BigQuery Type Lookup'!$A:$F,5,FALSE()),"(not found)")</f>
        <v>n/a</v>
      </c>
      <c r="Y679" s="51" t="str">
        <f aca="false">IFERROR(VLOOKUP($N679,'nCino | BigQuery Type Lookup'!$A:$F,6,FALSE()),"(not found)")</f>
        <v>n/a</v>
      </c>
      <c r="Z679" s="0" t="str">
        <f aca="false">IFERROR(VLOOKUP('nCino | Field Mappings'!$A679,'nCino | Object Info'!$A:$H,7,FALSE()),"(not found)")</f>
        <v>rskcsp_ds_policy_exception_mitigation_reason_curated</v>
      </c>
      <c r="AA679" s="0" t="str">
        <f aca="false">D679</f>
        <v>LLC_BI__Policy_Exception_Template__c</v>
      </c>
      <c r="AB679" s="51" t="str">
        <f aca="false">H679</f>
        <v>Foreign</v>
      </c>
      <c r="AC679" s="51" t="str">
        <f aca="false">I679</f>
        <v>no</v>
      </c>
      <c r="AD679" s="60" t="str">
        <f aca="false">V679</f>
        <v>STRING</v>
      </c>
      <c r="AE679" s="51" t="n">
        <f aca="false">W679</f>
        <v>18</v>
      </c>
      <c r="AF679" s="51" t="str">
        <f aca="false">X679</f>
        <v>n/a</v>
      </c>
      <c r="AG679" s="51" t="str">
        <f aca="false">Y679</f>
        <v>n/a</v>
      </c>
      <c r="AH679" s="0" t="str">
        <f aca="false">IFERROR(VLOOKUP('nCino | Field Mappings'!$A679,'nCino | Object Info'!$A:$H,8,FALSE()),"(not found)")</f>
        <v>policy_exception_mitigation_reason</v>
      </c>
      <c r="AI679" s="0" t="str">
        <f aca="false">IF(D679="","",IF(D679="CCS_Step_Frequency__c",SUBSTITUTE(LOWER(D679),"__c",""),_xlfn.IFNA(SUBSTITUTE(SUBSTITUTE(SUBSTITUTE(SUBSTITUTE(D679,"LLC_BI__",""),"CCS_",""),"__c",""),"cm_",""),D679)))</f>
        <v>Policy_Exception_Template</v>
      </c>
      <c r="AJ679" s="51" t="str">
        <f aca="false">H679</f>
        <v>Foreign</v>
      </c>
      <c r="AK679" s="51" t="str">
        <f aca="false">AC679</f>
        <v>no</v>
      </c>
      <c r="AL679" s="60" t="str">
        <f aca="false">V679</f>
        <v>STRING</v>
      </c>
      <c r="AM679" s="51" t="n">
        <f aca="false">W679</f>
        <v>18</v>
      </c>
      <c r="AN679" s="51" t="str">
        <f aca="false">X679</f>
        <v>n/a</v>
      </c>
      <c r="AO679" s="51" t="str">
        <f aca="false">Y679</f>
        <v>n/a</v>
      </c>
      <c r="AP679" s="51" t="str">
        <f aca="false">IF(AL679="ARRAY", "CHECK MAX ELEMENTS", "n/a")</f>
        <v>n/a</v>
      </c>
    </row>
    <row r="680" customFormat="false" ht="14.25" hidden="false" customHeight="false" outlineLevel="0" collapsed="false">
      <c r="A680" s="61" t="s">
        <v>58</v>
      </c>
      <c r="B680" s="61" t="s">
        <v>59</v>
      </c>
      <c r="C680" s="61" t="s">
        <v>1992</v>
      </c>
      <c r="D680" s="61" t="s">
        <v>1993</v>
      </c>
      <c r="E680" s="61" t="s">
        <v>1994</v>
      </c>
      <c r="F680" s="60" t="str">
        <f aca="false">IF(OR(ISERROR(VLOOKUP($C680,'DMW | F&amp;L Fields'!$L:$M, 1, FALSE())),IFERROR(INDEX('DMW | F&amp;L Fields'!$C:$C,MATCH($C680,'DMW | F&amp;L Fields'!$L:$L, 0)), "Y") ="Y"),"No", "Yes")</f>
        <v>Yes</v>
      </c>
      <c r="G680" s="61" t="str">
        <f aca="false">IFERROR(VLOOKUP($C680,'DMW | F&amp;L Fields'!$L:$M, 2, FALSE()),"(not found)")</f>
        <v>The field is required and specifies the name/ text description. It defines the Policy Exception mitigation reason.</v>
      </c>
      <c r="H680" s="60" t="str">
        <f aca="false">IF(J680="Id", "Primary", IF(LEFT(J680, 9) ="reference", "Foreign", "n/a"))</f>
        <v>n/a</v>
      </c>
      <c r="I680" s="74" t="s">
        <v>110</v>
      </c>
      <c r="J680" s="61" t="s">
        <v>115</v>
      </c>
      <c r="K680" s="60" t="n">
        <v>255</v>
      </c>
      <c r="L680" s="60" t="n">
        <v>0</v>
      </c>
      <c r="M680" s="60" t="n">
        <v>0</v>
      </c>
      <c r="N680" s="60" t="str">
        <f aca="false">_xlfn.CONCAT(J680,"|",K680,"|",L680,"|",M680)</f>
        <v>string|255|0|0</v>
      </c>
      <c r="O680" s="0" t="str">
        <f aca="false">IFERROR(VLOOKUP('nCino | Field Mappings'!$A680,'nCino | Object Info'!$A:$H,5,FALSE()),"(not found)")</f>
        <v>rskcsp_ds_policy_exception_mitigation_reason</v>
      </c>
      <c r="P680" s="0" t="str">
        <f aca="false">D680</f>
        <v>LLC_BI__Reason__c</v>
      </c>
      <c r="Q680" s="51" t="n">
        <f aca="false">IFERROR(VLOOKUP($N680,'nCino | BigQuery Type Lookup'!$A:$F,2,FALSE()),"(not found)")</f>
        <v>255</v>
      </c>
      <c r="R680" s="0" t="str">
        <f aca="false">IFERROR(VLOOKUP('nCino | Field Mappings'!$A680,'nCino | Object Info'!$A:$H,6,FALSE()),"(not found)")</f>
        <v>rskcsp_ds_policy_exception_mitigation_reason_staging</v>
      </c>
      <c r="S680" s="0" t="str">
        <f aca="false">D680</f>
        <v>LLC_BI__Reason__c</v>
      </c>
      <c r="T680" s="51" t="str">
        <f aca="false">H680</f>
        <v>n/a</v>
      </c>
      <c r="U680" s="51" t="str">
        <f aca="false">IF($T680="Primary", "yes", "no")</f>
        <v>no</v>
      </c>
      <c r="V680" s="60" t="str">
        <f aca="false">IFERROR(VLOOKUP($N680,'nCino | BigQuery Type Lookup'!$A:$F,3,FALSE()),"(not found)")</f>
        <v>STRING</v>
      </c>
      <c r="W680" s="51" t="n">
        <f aca="false">IFERROR(VLOOKUP($N680,'nCino | BigQuery Type Lookup'!$A:$F,4,FALSE()),"(not found)")</f>
        <v>255</v>
      </c>
      <c r="X680" s="51" t="str">
        <f aca="false">IFERROR(VLOOKUP($N680,'nCino | BigQuery Type Lookup'!$A:$F,5,FALSE()),"(not found)")</f>
        <v>n/a</v>
      </c>
      <c r="Y680" s="51" t="str">
        <f aca="false">IFERROR(VLOOKUP($N680,'nCino | BigQuery Type Lookup'!$A:$F,6,FALSE()),"(not found)")</f>
        <v>n/a</v>
      </c>
      <c r="Z680" s="0" t="str">
        <f aca="false">IFERROR(VLOOKUP('nCino | Field Mappings'!$A680,'nCino | Object Info'!$A:$H,7,FALSE()),"(not found)")</f>
        <v>rskcsp_ds_policy_exception_mitigation_reason_curated</v>
      </c>
      <c r="AA680" s="0" t="str">
        <f aca="false">D680</f>
        <v>LLC_BI__Reason__c</v>
      </c>
      <c r="AB680" s="51" t="str">
        <f aca="false">H680</f>
        <v>n/a</v>
      </c>
      <c r="AC680" s="51" t="str">
        <f aca="false">I680</f>
        <v>no</v>
      </c>
      <c r="AD680" s="60" t="str">
        <f aca="false">V680</f>
        <v>STRING</v>
      </c>
      <c r="AE680" s="51" t="n">
        <f aca="false">W680</f>
        <v>255</v>
      </c>
      <c r="AF680" s="51" t="str">
        <f aca="false">X680</f>
        <v>n/a</v>
      </c>
      <c r="AG680" s="51" t="str">
        <f aca="false">Y680</f>
        <v>n/a</v>
      </c>
      <c r="AH680" s="0" t="str">
        <f aca="false">IFERROR(VLOOKUP('nCino | Field Mappings'!$A680,'nCino | Object Info'!$A:$H,8,FALSE()),"(not found)")</f>
        <v>policy_exception_mitigation_reason</v>
      </c>
      <c r="AI680" s="0" t="str">
        <f aca="false">IF(D680="","",IF(D680="CCS_Step_Frequency__c",SUBSTITUTE(LOWER(D680),"__c",""),_xlfn.IFNA(SUBSTITUTE(SUBSTITUTE(SUBSTITUTE(SUBSTITUTE(D680,"LLC_BI__",""),"CCS_",""),"__c",""),"cm_",""),D680)))</f>
        <v>Reason</v>
      </c>
      <c r="AJ680" s="51" t="str">
        <f aca="false">H680</f>
        <v>n/a</v>
      </c>
      <c r="AK680" s="51" t="str">
        <f aca="false">AC680</f>
        <v>no</v>
      </c>
      <c r="AL680" s="60" t="str">
        <f aca="false">V680</f>
        <v>STRING</v>
      </c>
      <c r="AM680" s="51" t="n">
        <f aca="false">W680</f>
        <v>255</v>
      </c>
      <c r="AN680" s="51" t="str">
        <f aca="false">X680</f>
        <v>n/a</v>
      </c>
      <c r="AO680" s="51" t="str">
        <f aca="false">Y680</f>
        <v>n/a</v>
      </c>
      <c r="AP680" s="51" t="str">
        <f aca="false">IF(AL680="ARRAY", "CHECK MAX ELEMENTS", "n/a")</f>
        <v>n/a</v>
      </c>
    </row>
    <row r="681" customFormat="false" ht="14.25" hidden="false" customHeight="false" outlineLevel="0" collapsed="false">
      <c r="A681" s="61" t="s">
        <v>58</v>
      </c>
      <c r="B681" s="61" t="s">
        <v>59</v>
      </c>
      <c r="C681" s="61" t="s">
        <v>1995</v>
      </c>
      <c r="D681" s="61" t="s">
        <v>2</v>
      </c>
      <c r="E681" s="61" t="s">
        <v>1996</v>
      </c>
      <c r="F681" s="60" t="str">
        <f aca="false">IF(OR(ISERROR(VLOOKUP($C681,'DMW | F&amp;L Fields'!$L:$M, 1, FALSE())),IFERROR(INDEX('DMW | F&amp;L Fields'!$C:$C,MATCH($C681,'DMW | F&amp;L Fields'!$L:$L, 0)), "Y") ="Y"),"No", "Yes")</f>
        <v>Yes</v>
      </c>
      <c r="G681" s="61" t="str">
        <f aca="false">IFERROR(VLOOKUP($C681,'DMW | F&amp;L Fields'!$L:$M, 2, FALSE()),"(not found)")</f>
        <v>Auto Number</v>
      </c>
      <c r="H681" s="60" t="str">
        <f aca="false">IF(J681="Id", "Primary", IF(LEFT(J681, 9) ="reference", "Foreign", "n/a"))</f>
        <v>n/a</v>
      </c>
      <c r="I681" s="74" t="s">
        <v>110</v>
      </c>
      <c r="J681" s="61" t="s">
        <v>115</v>
      </c>
      <c r="K681" s="60" t="n">
        <v>80</v>
      </c>
      <c r="L681" s="60" t="n">
        <v>0</v>
      </c>
      <c r="M681" s="60" t="n">
        <v>0</v>
      </c>
      <c r="N681" s="60" t="str">
        <f aca="false">_xlfn.CONCAT(J681,"|",K681,"|",L681,"|",M681)</f>
        <v>string|80|0|0</v>
      </c>
      <c r="O681" s="0" t="str">
        <f aca="false">IFERROR(VLOOKUP('nCino | Field Mappings'!$A681,'nCino | Object Info'!$A:$H,5,FALSE()),"(not found)")</f>
        <v>rskcsp_ds_policy_exception_mitigation_reason</v>
      </c>
      <c r="P681" s="0" t="str">
        <f aca="false">D681</f>
        <v>Name</v>
      </c>
      <c r="Q681" s="51" t="n">
        <f aca="false">IFERROR(VLOOKUP($N681,'nCino | BigQuery Type Lookup'!$A:$F,2,FALSE()),"(not found)")</f>
        <v>80</v>
      </c>
      <c r="R681" s="0" t="str">
        <f aca="false">IFERROR(VLOOKUP('nCino | Field Mappings'!$A681,'nCino | Object Info'!$A:$H,6,FALSE()),"(not found)")</f>
        <v>rskcsp_ds_policy_exception_mitigation_reason_staging</v>
      </c>
      <c r="S681" s="0" t="str">
        <f aca="false">D681</f>
        <v>Name</v>
      </c>
      <c r="T681" s="51" t="str">
        <f aca="false">H681</f>
        <v>n/a</v>
      </c>
      <c r="U681" s="51" t="str">
        <f aca="false">IF($T681="Primary", "yes", "no")</f>
        <v>no</v>
      </c>
      <c r="V681" s="60" t="str">
        <f aca="false">IFERROR(VLOOKUP($N681,'nCino | BigQuery Type Lookup'!$A:$F,3,FALSE()),"(not found)")</f>
        <v>STRING</v>
      </c>
      <c r="W681" s="51" t="n">
        <f aca="false">IFERROR(VLOOKUP($N681,'nCino | BigQuery Type Lookup'!$A:$F,4,FALSE()),"(not found)")</f>
        <v>80</v>
      </c>
      <c r="X681" s="51" t="str">
        <f aca="false">IFERROR(VLOOKUP($N681,'nCino | BigQuery Type Lookup'!$A:$F,5,FALSE()),"(not found)")</f>
        <v>n/a</v>
      </c>
      <c r="Y681" s="51" t="str">
        <f aca="false">IFERROR(VLOOKUP($N681,'nCino | BigQuery Type Lookup'!$A:$F,6,FALSE()),"(not found)")</f>
        <v>n/a</v>
      </c>
      <c r="Z681" s="0" t="str">
        <f aca="false">IFERROR(VLOOKUP('nCino | Field Mappings'!$A681,'nCino | Object Info'!$A:$H,7,FALSE()),"(not found)")</f>
        <v>rskcsp_ds_policy_exception_mitigation_reason_curated</v>
      </c>
      <c r="AA681" s="0" t="str">
        <f aca="false">D681</f>
        <v>Name</v>
      </c>
      <c r="AB681" s="51" t="str">
        <f aca="false">H681</f>
        <v>n/a</v>
      </c>
      <c r="AC681" s="51" t="str">
        <f aca="false">I681</f>
        <v>no</v>
      </c>
      <c r="AD681" s="60" t="str">
        <f aca="false">V681</f>
        <v>STRING</v>
      </c>
      <c r="AE681" s="51" t="n">
        <f aca="false">W681</f>
        <v>80</v>
      </c>
      <c r="AF681" s="51" t="str">
        <f aca="false">X681</f>
        <v>n/a</v>
      </c>
      <c r="AG681" s="51" t="str">
        <f aca="false">Y681</f>
        <v>n/a</v>
      </c>
      <c r="AH681" s="0" t="str">
        <f aca="false">IFERROR(VLOOKUP('nCino | Field Mappings'!$A681,'nCino | Object Info'!$A:$H,8,FALSE()),"(not found)")</f>
        <v>policy_exception_mitigation_reason</v>
      </c>
      <c r="AI681" s="0" t="str">
        <f aca="false">IF(D681="","",IF(D681="CCS_Step_Frequency__c",SUBSTITUTE(LOWER(D681),"__c",""),_xlfn.IFNA(SUBSTITUTE(SUBSTITUTE(SUBSTITUTE(SUBSTITUTE(D681,"LLC_BI__",""),"CCS_",""),"__c",""),"cm_",""),D681)))</f>
        <v>Name</v>
      </c>
      <c r="AJ681" s="51" t="str">
        <f aca="false">H681</f>
        <v>n/a</v>
      </c>
      <c r="AK681" s="51" t="str">
        <f aca="false">AC681</f>
        <v>no</v>
      </c>
      <c r="AL681" s="60" t="str">
        <f aca="false">V681</f>
        <v>STRING</v>
      </c>
      <c r="AM681" s="51" t="n">
        <f aca="false">W681</f>
        <v>80</v>
      </c>
      <c r="AN681" s="51" t="str">
        <f aca="false">X681</f>
        <v>n/a</v>
      </c>
      <c r="AO681" s="51" t="str">
        <f aca="false">Y681</f>
        <v>n/a</v>
      </c>
      <c r="AP681" s="51" t="str">
        <f aca="false">IF(AL681="ARRAY", "CHECK MAX ELEMENTS", "n/a")</f>
        <v>n/a</v>
      </c>
    </row>
    <row r="682" customFormat="false" ht="14.25" hidden="false" customHeight="false" outlineLevel="0" collapsed="false">
      <c r="A682" s="61" t="s">
        <v>58</v>
      </c>
      <c r="B682" s="61" t="s">
        <v>59</v>
      </c>
      <c r="C682" s="61" t="s">
        <v>1997</v>
      </c>
      <c r="D682" s="61" t="s">
        <v>182</v>
      </c>
      <c r="E682" s="61" t="s">
        <v>183</v>
      </c>
      <c r="F682" s="60" t="str">
        <f aca="false">IF(OR(ISERROR(VLOOKUP($C682,'DMW | F&amp;L Fields'!$L:$M, 1, FALSE())),IFERROR(INDEX('DMW | F&amp;L Fields'!$C:$C,MATCH($C682,'DMW | F&amp;L Fields'!$L:$L, 0)), "Y") ="Y"),"No", "Yes")</f>
        <v>No</v>
      </c>
      <c r="G682" s="61" t="str">
        <f aca="false">IFERROR(VLOOKUP($C682,'DMW | F&amp;L Fields'!$L:$M, 2, FALSE()),"(not found)")</f>
        <v>(not found)</v>
      </c>
      <c r="H682" s="60" t="str">
        <f aca="false">IF(J682="Id", "Primary", IF(LEFT(J682, 9) ="reference", "Foreign", "n/a"))</f>
        <v>n/a</v>
      </c>
      <c r="I682" s="74" t="s">
        <v>110</v>
      </c>
      <c r="J682" s="61" t="s">
        <v>153</v>
      </c>
      <c r="K682" s="60" t="n">
        <v>0</v>
      </c>
      <c r="L682" s="60" t="n">
        <v>0</v>
      </c>
      <c r="M682" s="60" t="n">
        <v>0</v>
      </c>
      <c r="N682" s="60" t="str">
        <f aca="false">_xlfn.CONCAT(J682,"|",K682,"|",L682,"|",M682)</f>
        <v>datetime|0|0|0</v>
      </c>
      <c r="O682" s="0" t="str">
        <f aca="false">IFERROR(VLOOKUP('nCino | Field Mappings'!$A682,'nCino | Object Info'!$A:$H,5,FALSE()),"(not found)")</f>
        <v>rskcsp_ds_policy_exception_mitigation_reason</v>
      </c>
      <c r="P682" s="0" t="str">
        <f aca="false">D682</f>
        <v>SystemModstamp</v>
      </c>
      <c r="Q682" s="51" t="n">
        <f aca="false">IFERROR(VLOOKUP($N682,'nCino | BigQuery Type Lookup'!$A:$F,2,FALSE()),"(not found)")</f>
        <v>14</v>
      </c>
    </row>
    <row r="683" customFormat="false" ht="14.25" hidden="false" customHeight="false" outlineLevel="0" collapsed="false">
      <c r="A683" s="61" t="s">
        <v>62</v>
      </c>
      <c r="B683" s="61" t="s">
        <v>63</v>
      </c>
      <c r="C683" s="61" t="s">
        <v>1998</v>
      </c>
      <c r="D683" s="61" t="s">
        <v>140</v>
      </c>
      <c r="E683" s="61" t="s">
        <v>141</v>
      </c>
      <c r="F683" s="60" t="str">
        <f aca="false">IF(OR(ISERROR(VLOOKUP($C683,'DMW | F&amp;L Fields'!$L:$M, 1, FALSE())),IFERROR(INDEX('DMW | F&amp;L Fields'!$C:$C,MATCH($C683,'DMW | F&amp;L Fields'!$L:$L, 0)), "Y") ="Y"),"No", "Yes")</f>
        <v>No</v>
      </c>
      <c r="G683" s="61" t="str">
        <f aca="false">IFERROR(VLOOKUP($C683,'DMW | F&amp;L Fields'!$L:$M, 2, FALSE()),"(not found)")</f>
        <v>(not found)</v>
      </c>
      <c r="H683" s="60" t="str">
        <f aca="false">IF(J683="Id", "Primary", IF(LEFT(J683, 9) ="reference", "Foreign", "n/a"))</f>
        <v>Foreign</v>
      </c>
      <c r="I683" s="74" t="s">
        <v>97</v>
      </c>
      <c r="J683" s="61" t="s">
        <v>142</v>
      </c>
      <c r="K683" s="60" t="n">
        <v>18</v>
      </c>
      <c r="L683" s="60" t="n">
        <v>0</v>
      </c>
      <c r="M683" s="60" t="n">
        <v>0</v>
      </c>
      <c r="N683" s="60" t="str">
        <f aca="false">_xlfn.CONCAT(J683,"|",K683,"|",L683,"|",M683)</f>
        <v>reference(PartnerNetworkConnection)|18|0|0</v>
      </c>
      <c r="O683" s="0" t="str">
        <f aca="false">IFERROR(VLOOKUP('nCino | Field Mappings'!$A683,'nCino | Object Info'!$A:$H,5,FALSE()),"(not found)")</f>
        <v>rskcsp_ds_policy_exception_template</v>
      </c>
      <c r="P683" s="0" t="str">
        <f aca="false">D683</f>
        <v>ConnectionReceivedId</v>
      </c>
      <c r="Q683" s="51" t="n">
        <f aca="false">IFERROR(VLOOKUP($N683,'nCino | BigQuery Type Lookup'!$A:$F,2,FALSE()),"(not found)")</f>
        <v>18</v>
      </c>
    </row>
    <row r="684" customFormat="false" ht="14.25" hidden="false" customHeight="false" outlineLevel="0" collapsed="false">
      <c r="A684" s="61" t="s">
        <v>62</v>
      </c>
      <c r="B684" s="61" t="s">
        <v>63</v>
      </c>
      <c r="C684" s="61" t="s">
        <v>1999</v>
      </c>
      <c r="D684" s="61" t="s">
        <v>144</v>
      </c>
      <c r="E684" s="61" t="s">
        <v>145</v>
      </c>
      <c r="F684" s="60" t="str">
        <f aca="false">IF(OR(ISERROR(VLOOKUP($C684,'DMW | F&amp;L Fields'!$L:$M, 1, FALSE())),IFERROR(INDEX('DMW | F&amp;L Fields'!$C:$C,MATCH($C684,'DMW | F&amp;L Fields'!$L:$L, 0)), "Y") ="Y"),"No", "Yes")</f>
        <v>No</v>
      </c>
      <c r="G684" s="61" t="str">
        <f aca="false">IFERROR(VLOOKUP($C684,'DMW | F&amp;L Fields'!$L:$M, 2, FALSE()),"(not found)")</f>
        <v>(not found)</v>
      </c>
      <c r="H684" s="60" t="str">
        <f aca="false">IF(J684="Id", "Primary", IF(LEFT(J684, 9) ="reference", "Foreign", "n/a"))</f>
        <v>Foreign</v>
      </c>
      <c r="I684" s="74" t="s">
        <v>97</v>
      </c>
      <c r="J684" s="61" t="s">
        <v>142</v>
      </c>
      <c r="K684" s="60" t="n">
        <v>18</v>
      </c>
      <c r="L684" s="60" t="n">
        <v>0</v>
      </c>
      <c r="M684" s="60" t="n">
        <v>0</v>
      </c>
      <c r="N684" s="60" t="str">
        <f aca="false">_xlfn.CONCAT(J684,"|",K684,"|",L684,"|",M684)</f>
        <v>reference(PartnerNetworkConnection)|18|0|0</v>
      </c>
      <c r="O684" s="0" t="str">
        <f aca="false">IFERROR(VLOOKUP('nCino | Field Mappings'!$A684,'nCino | Object Info'!$A:$H,5,FALSE()),"(not found)")</f>
        <v>rskcsp_ds_policy_exception_template</v>
      </c>
      <c r="P684" s="0" t="str">
        <f aca="false">D684</f>
        <v>ConnectionSentId</v>
      </c>
      <c r="Q684" s="51" t="n">
        <f aca="false">IFERROR(VLOOKUP($N684,'nCino | BigQuery Type Lookup'!$A:$F,2,FALSE()),"(not found)")</f>
        <v>18</v>
      </c>
    </row>
    <row r="685" customFormat="false" ht="14.25" hidden="false" customHeight="false" outlineLevel="0" collapsed="false">
      <c r="A685" s="61" t="s">
        <v>62</v>
      </c>
      <c r="B685" s="61" t="s">
        <v>63</v>
      </c>
      <c r="C685" s="61" t="s">
        <v>2000</v>
      </c>
      <c r="D685" s="61" t="s">
        <v>147</v>
      </c>
      <c r="E685" s="61" t="s">
        <v>148</v>
      </c>
      <c r="F685" s="60" t="str">
        <f aca="false">IF(OR(ISERROR(VLOOKUP($C685,'DMW | F&amp;L Fields'!$L:$M, 1, FALSE())),IFERROR(INDEX('DMW | F&amp;L Fields'!$C:$C,MATCH($C685,'DMW | F&amp;L Fields'!$L:$L, 0)), "Y") ="Y"),"No", "Yes")</f>
        <v>Yes</v>
      </c>
      <c r="G685" s="61" t="str">
        <f aca="false">IFERROR(VLOOKUP($C685,'DMW | F&amp;L Fields'!$L:$M, 2, FALSE()),"(not found)")</f>
        <v>Record created by user.</v>
      </c>
      <c r="H685" s="60" t="str">
        <f aca="false">IF(J685="Id", "Primary", IF(LEFT(J685, 9) ="reference", "Foreign", "n/a"))</f>
        <v>Foreign</v>
      </c>
      <c r="I685" s="74" t="s">
        <v>110</v>
      </c>
      <c r="J685" s="61" t="s">
        <v>149</v>
      </c>
      <c r="K685" s="60" t="n">
        <v>18</v>
      </c>
      <c r="L685" s="60" t="n">
        <v>0</v>
      </c>
      <c r="M685" s="60" t="n">
        <v>0</v>
      </c>
      <c r="N685" s="60" t="str">
        <f aca="false">_xlfn.CONCAT(J685,"|",K685,"|",L685,"|",M685)</f>
        <v>reference(User)|18|0|0</v>
      </c>
      <c r="O685" s="0" t="str">
        <f aca="false">IFERROR(VLOOKUP('nCino | Field Mappings'!$A685,'nCino | Object Info'!$A:$H,5,FALSE()),"(not found)")</f>
        <v>rskcsp_ds_policy_exception_template</v>
      </c>
      <c r="P685" s="0" t="str">
        <f aca="false">D685</f>
        <v>CreatedById</v>
      </c>
      <c r="Q685" s="51" t="n">
        <f aca="false">IFERROR(VLOOKUP($N685,'nCino | BigQuery Type Lookup'!$A:$F,2,FALSE()),"(not found)")</f>
        <v>18</v>
      </c>
      <c r="R685" s="0" t="str">
        <f aca="false">IFERROR(VLOOKUP('nCino | Field Mappings'!$A685,'nCino | Object Info'!$A:$H,6,FALSE()),"(not found)")</f>
        <v>rskcsp_ds_policy_exception_template_staging</v>
      </c>
      <c r="S685" s="0" t="str">
        <f aca="false">D685</f>
        <v>CreatedById</v>
      </c>
      <c r="T685" s="51" t="str">
        <f aca="false">H685</f>
        <v>Foreign</v>
      </c>
      <c r="U685" s="51" t="str">
        <f aca="false">IF($T685="Primary", "yes", "no")</f>
        <v>no</v>
      </c>
      <c r="V685" s="60" t="str">
        <f aca="false">IFERROR(VLOOKUP($N685,'nCino | BigQuery Type Lookup'!$A:$F,3,FALSE()),"(not found)")</f>
        <v>STRING</v>
      </c>
      <c r="W685" s="51" t="n">
        <f aca="false">IFERROR(VLOOKUP($N685,'nCino | BigQuery Type Lookup'!$A:$F,4,FALSE()),"(not found)")</f>
        <v>18</v>
      </c>
      <c r="X685" s="51" t="str">
        <f aca="false">IFERROR(VLOOKUP($N685,'nCino | BigQuery Type Lookup'!$A:$F,5,FALSE()),"(not found)")</f>
        <v>n/a</v>
      </c>
      <c r="Y685" s="51" t="str">
        <f aca="false">IFERROR(VLOOKUP($N685,'nCino | BigQuery Type Lookup'!$A:$F,6,FALSE()),"(not found)")</f>
        <v>n/a</v>
      </c>
      <c r="Z685" s="0" t="str">
        <f aca="false">IFERROR(VLOOKUP('nCino | Field Mappings'!$A685,'nCino | Object Info'!$A:$H,7,FALSE()),"(not found)")</f>
        <v>rskcsp_ds_policy_exception_template_curated</v>
      </c>
      <c r="AA685" s="0" t="str">
        <f aca="false">D685</f>
        <v>CreatedById</v>
      </c>
      <c r="AB685" s="51" t="str">
        <f aca="false">H685</f>
        <v>Foreign</v>
      </c>
      <c r="AC685" s="51" t="str">
        <f aca="false">I685</f>
        <v>no</v>
      </c>
      <c r="AD685" s="60" t="str">
        <f aca="false">V685</f>
        <v>STRING</v>
      </c>
      <c r="AE685" s="51" t="n">
        <f aca="false">W685</f>
        <v>18</v>
      </c>
      <c r="AF685" s="51" t="str">
        <f aca="false">X685</f>
        <v>n/a</v>
      </c>
      <c r="AG685" s="51" t="str">
        <f aca="false">Y685</f>
        <v>n/a</v>
      </c>
      <c r="AH685" s="0" t="str">
        <f aca="false">IFERROR(VLOOKUP('nCino | Field Mappings'!$A685,'nCino | Object Info'!$A:$H,8,FALSE()),"(not found)")</f>
        <v>policy_exception_template</v>
      </c>
      <c r="AI685" s="0" t="str">
        <f aca="false">IF(D685="","",IF(D685="CCS_Step_Frequency__c",SUBSTITUTE(LOWER(D685),"__c",""),_xlfn.IFNA(SUBSTITUTE(SUBSTITUTE(SUBSTITUTE(SUBSTITUTE(D685,"LLC_BI__",""),"CCS_",""),"__c",""),"cm_",""),D685)))</f>
        <v>CreatedById</v>
      </c>
      <c r="AJ685" s="51" t="str">
        <f aca="false">H685</f>
        <v>Foreign</v>
      </c>
      <c r="AK685" s="51" t="str">
        <f aca="false">AC685</f>
        <v>no</v>
      </c>
      <c r="AL685" s="60" t="str">
        <f aca="false">V685</f>
        <v>STRING</v>
      </c>
      <c r="AM685" s="51" t="n">
        <f aca="false">W685</f>
        <v>18</v>
      </c>
      <c r="AN685" s="51" t="str">
        <f aca="false">X685</f>
        <v>n/a</v>
      </c>
      <c r="AO685" s="51" t="str">
        <f aca="false">Y685</f>
        <v>n/a</v>
      </c>
      <c r="AP685" s="51" t="str">
        <f aca="false">IF(AL685="ARRAY", "CHECK MAX ELEMENTS", "n/a")</f>
        <v>n/a</v>
      </c>
    </row>
    <row r="686" customFormat="false" ht="14.25" hidden="false" customHeight="false" outlineLevel="0" collapsed="false">
      <c r="A686" s="61" t="s">
        <v>62</v>
      </c>
      <c r="B686" s="61" t="s">
        <v>63</v>
      </c>
      <c r="C686" s="61" t="s">
        <v>2001</v>
      </c>
      <c r="D686" s="61" t="s">
        <v>151</v>
      </c>
      <c r="E686" s="61" t="s">
        <v>152</v>
      </c>
      <c r="F686" s="60" t="str">
        <f aca="false">IF(OR(ISERROR(VLOOKUP($C686,'DMW | F&amp;L Fields'!$L:$M, 1, FALSE())),IFERROR(INDEX('DMW | F&amp;L Fields'!$C:$C,MATCH($C686,'DMW | F&amp;L Fields'!$L:$L, 0)), "Y") ="Y"),"No", "Yes")</f>
        <v>Yes</v>
      </c>
      <c r="G686" s="61" t="str">
        <f aca="false">IFERROR(VLOOKUP($C686,'DMW | F&amp;L Fields'!$L:$M, 2, FALSE()),"(not found)")</f>
        <v>Record created date.</v>
      </c>
      <c r="H686" s="60" t="str">
        <f aca="false">IF(J686="Id", "Primary", IF(LEFT(J686, 9) ="reference", "Foreign", "n/a"))</f>
        <v>n/a</v>
      </c>
      <c r="I686" s="74" t="s">
        <v>110</v>
      </c>
      <c r="J686" s="61" t="s">
        <v>153</v>
      </c>
      <c r="K686" s="60" t="n">
        <v>0</v>
      </c>
      <c r="L686" s="60" t="n">
        <v>0</v>
      </c>
      <c r="M686" s="60" t="n">
        <v>0</v>
      </c>
      <c r="N686" s="60" t="str">
        <f aca="false">_xlfn.CONCAT(J686,"|",K686,"|",L686,"|",M686)</f>
        <v>datetime|0|0|0</v>
      </c>
      <c r="O686" s="0" t="str">
        <f aca="false">IFERROR(VLOOKUP('nCino | Field Mappings'!$A686,'nCino | Object Info'!$A:$H,5,FALSE()),"(not found)")</f>
        <v>rskcsp_ds_policy_exception_template</v>
      </c>
      <c r="P686" s="0" t="str">
        <f aca="false">D686</f>
        <v>CreatedDate</v>
      </c>
      <c r="Q686" s="51" t="n">
        <f aca="false">IFERROR(VLOOKUP($N686,'nCino | BigQuery Type Lookup'!$A:$F,2,FALSE()),"(not found)")</f>
        <v>14</v>
      </c>
      <c r="R686" s="0" t="str">
        <f aca="false">IFERROR(VLOOKUP('nCino | Field Mappings'!$A686,'nCino | Object Info'!$A:$H,6,FALSE()),"(not found)")</f>
        <v>rskcsp_ds_policy_exception_template_staging</v>
      </c>
      <c r="S686" s="0" t="str">
        <f aca="false">D686</f>
        <v>CreatedDate</v>
      </c>
      <c r="T686" s="51" t="str">
        <f aca="false">H686</f>
        <v>n/a</v>
      </c>
      <c r="U686" s="51" t="str">
        <f aca="false">IF($T686="Primary", "yes", "no")</f>
        <v>no</v>
      </c>
      <c r="V686" s="60" t="str">
        <f aca="false">IFERROR(VLOOKUP($N686,'nCino | BigQuery Type Lookup'!$A:$F,3,FALSE()),"(not found)")</f>
        <v>DATETIME</v>
      </c>
      <c r="W686" s="51" t="str">
        <f aca="false">IFERROR(VLOOKUP($N686,'nCino | BigQuery Type Lookup'!$A:$F,4,FALSE()),"(not found)")</f>
        <v>n/a</v>
      </c>
      <c r="X686" s="51" t="str">
        <f aca="false">IFERROR(VLOOKUP($N686,'nCino | BigQuery Type Lookup'!$A:$F,5,FALSE()),"(not found)")</f>
        <v>n/a</v>
      </c>
      <c r="Y686" s="51" t="str">
        <f aca="false">IFERROR(VLOOKUP($N686,'nCino | BigQuery Type Lookup'!$A:$F,6,FALSE()),"(not found)")</f>
        <v>n/a</v>
      </c>
      <c r="Z686" s="0" t="str">
        <f aca="false">IFERROR(VLOOKUP('nCino | Field Mappings'!$A686,'nCino | Object Info'!$A:$H,7,FALSE()),"(not found)")</f>
        <v>rskcsp_ds_policy_exception_template_curated</v>
      </c>
      <c r="AA686" s="0" t="str">
        <f aca="false">D686</f>
        <v>CreatedDate</v>
      </c>
      <c r="AB686" s="51" t="str">
        <f aca="false">H686</f>
        <v>n/a</v>
      </c>
      <c r="AC686" s="51" t="str">
        <f aca="false">I686</f>
        <v>no</v>
      </c>
      <c r="AD686" s="60" t="str">
        <f aca="false">V686</f>
        <v>DATETIME</v>
      </c>
      <c r="AE686" s="51" t="str">
        <f aca="false">W686</f>
        <v>n/a</v>
      </c>
      <c r="AF686" s="51" t="str">
        <f aca="false">X686</f>
        <v>n/a</v>
      </c>
      <c r="AG686" s="51" t="str">
        <f aca="false">Y686</f>
        <v>n/a</v>
      </c>
      <c r="AH686" s="0" t="str">
        <f aca="false">IFERROR(VLOOKUP('nCino | Field Mappings'!$A686,'nCino | Object Info'!$A:$H,8,FALSE()),"(not found)")</f>
        <v>policy_exception_template</v>
      </c>
      <c r="AI686" s="0" t="str">
        <f aca="false">IF(D686="","",IF(D686="CCS_Step_Frequency__c",SUBSTITUTE(LOWER(D686),"__c",""),_xlfn.IFNA(SUBSTITUTE(SUBSTITUTE(SUBSTITUTE(SUBSTITUTE(D686,"LLC_BI__",""),"CCS_",""),"__c",""),"cm_",""),D686)))</f>
        <v>CreatedDate</v>
      </c>
      <c r="AJ686" s="51" t="str">
        <f aca="false">H686</f>
        <v>n/a</v>
      </c>
      <c r="AK686" s="51" t="str">
        <f aca="false">AC686</f>
        <v>no</v>
      </c>
      <c r="AL686" s="60" t="str">
        <f aca="false">V686</f>
        <v>DATETIME</v>
      </c>
      <c r="AM686" s="51" t="str">
        <f aca="false">W686</f>
        <v>n/a</v>
      </c>
      <c r="AN686" s="51" t="str">
        <f aca="false">X686</f>
        <v>n/a</v>
      </c>
      <c r="AO686" s="51" t="str">
        <f aca="false">Y686</f>
        <v>n/a</v>
      </c>
      <c r="AP686" s="51" t="str">
        <f aca="false">IF(AL686="ARRAY", "CHECK MAX ELEMENTS", "n/a")</f>
        <v>n/a</v>
      </c>
    </row>
    <row r="687" customFormat="false" ht="14.25" hidden="false" customHeight="false" outlineLevel="0" collapsed="false">
      <c r="A687" s="61" t="s">
        <v>62</v>
      </c>
      <c r="B687" s="61" t="s">
        <v>63</v>
      </c>
      <c r="C687" s="61" t="s">
        <v>2002</v>
      </c>
      <c r="D687" s="61" t="s">
        <v>155</v>
      </c>
      <c r="E687" s="61" t="s">
        <v>156</v>
      </c>
      <c r="F687" s="60" t="str">
        <f aca="false">IF(OR(ISERROR(VLOOKUP($C687,'DMW | F&amp;L Fields'!$L:$M, 1, FALSE())),IFERROR(INDEX('DMW | F&amp;L Fields'!$C:$C,MATCH($C687,'DMW | F&amp;L Fields'!$L:$L, 0)), "Y") ="Y"),"No", "Yes")</f>
        <v>Yes</v>
      </c>
      <c r="G687" s="61" t="str">
        <f aca="false">IFERROR(VLOOKUP($C687,'DMW | F&amp;L Fields'!$L:$M, 2, FALSE()),"(not found)")</f>
        <v>This is a picklist field that allows the user to select the applicable currency (e.g. GBP, EU, etc.)</v>
      </c>
      <c r="H687" s="60" t="str">
        <f aca="false">IF(J687="Id", "Primary", IF(LEFT(J687, 9) ="reference", "Foreign", "n/a"))</f>
        <v>n/a</v>
      </c>
      <c r="I687" s="74" t="s">
        <v>97</v>
      </c>
      <c r="J687" s="61" t="s">
        <v>119</v>
      </c>
      <c r="K687" s="60" t="n">
        <v>3</v>
      </c>
      <c r="L687" s="60" t="n">
        <v>0</v>
      </c>
      <c r="M687" s="60" t="n">
        <v>0</v>
      </c>
      <c r="N687" s="60" t="str">
        <f aca="false">_xlfn.CONCAT(J687,"|",K687,"|",L687,"|",M687)</f>
        <v>picklist|3|0|0</v>
      </c>
      <c r="O687" s="0" t="str">
        <f aca="false">IFERROR(VLOOKUP('nCino | Field Mappings'!$A687,'nCino | Object Info'!$A:$H,5,FALSE()),"(not found)")</f>
        <v>rskcsp_ds_policy_exception_template</v>
      </c>
      <c r="P687" s="0" t="str">
        <f aca="false">D687</f>
        <v>CurrencyIsoCode</v>
      </c>
      <c r="Q687" s="51" t="n">
        <f aca="false">IFERROR(VLOOKUP($N687,'nCino | BigQuery Type Lookup'!$A:$F,2,FALSE()),"(not found)")</f>
        <v>3</v>
      </c>
      <c r="R687" s="0" t="str">
        <f aca="false">IFERROR(VLOOKUP('nCino | Field Mappings'!$A687,'nCino | Object Info'!$A:$H,6,FALSE()),"(not found)")</f>
        <v>rskcsp_ds_policy_exception_template_staging</v>
      </c>
      <c r="S687" s="0" t="str">
        <f aca="false">D687</f>
        <v>CurrencyIsoCode</v>
      </c>
      <c r="T687" s="51" t="str">
        <f aca="false">H687</f>
        <v>n/a</v>
      </c>
      <c r="U687" s="51" t="str">
        <f aca="false">IF($T687="Primary", "yes", "no")</f>
        <v>no</v>
      </c>
      <c r="V687" s="60" t="str">
        <f aca="false">IFERROR(VLOOKUP($N687,'nCino | BigQuery Type Lookup'!$A:$F,3,FALSE()),"(not found)")</f>
        <v>STRING</v>
      </c>
      <c r="W687" s="51" t="n">
        <f aca="false">IFERROR(VLOOKUP($N687,'nCino | BigQuery Type Lookup'!$A:$F,4,FALSE()),"(not found)")</f>
        <v>3</v>
      </c>
      <c r="X687" s="51" t="str">
        <f aca="false">IFERROR(VLOOKUP($N687,'nCino | BigQuery Type Lookup'!$A:$F,5,FALSE()),"(not found)")</f>
        <v>n/a</v>
      </c>
      <c r="Y687" s="51" t="str">
        <f aca="false">IFERROR(VLOOKUP($N687,'nCino | BigQuery Type Lookup'!$A:$F,6,FALSE()),"(not found)")</f>
        <v>n/a</v>
      </c>
      <c r="Z687" s="0" t="str">
        <f aca="false">IFERROR(VLOOKUP('nCino | Field Mappings'!$A687,'nCino | Object Info'!$A:$H,7,FALSE()),"(not found)")</f>
        <v>rskcsp_ds_policy_exception_template_curated</v>
      </c>
      <c r="AA687" s="0" t="str">
        <f aca="false">D687</f>
        <v>CurrencyIsoCode</v>
      </c>
      <c r="AB687" s="51" t="str">
        <f aca="false">H687</f>
        <v>n/a</v>
      </c>
      <c r="AC687" s="51" t="str">
        <f aca="false">I687</f>
        <v>yes</v>
      </c>
      <c r="AD687" s="60" t="str">
        <f aca="false">V687</f>
        <v>STRING</v>
      </c>
      <c r="AE687" s="51" t="n">
        <f aca="false">W687</f>
        <v>3</v>
      </c>
      <c r="AF687" s="51" t="str">
        <f aca="false">X687</f>
        <v>n/a</v>
      </c>
      <c r="AG687" s="51" t="str">
        <f aca="false">Y687</f>
        <v>n/a</v>
      </c>
      <c r="AH687" s="0" t="str">
        <f aca="false">IFERROR(VLOOKUP('nCino | Field Mappings'!$A687,'nCino | Object Info'!$A:$H,8,FALSE()),"(not found)")</f>
        <v>policy_exception_template</v>
      </c>
      <c r="AI687" s="0" t="str">
        <f aca="false">IF(D687="","",IF(D687="CCS_Step_Frequency__c",SUBSTITUTE(LOWER(D687),"__c",""),_xlfn.IFNA(SUBSTITUTE(SUBSTITUTE(SUBSTITUTE(SUBSTITUTE(D687,"LLC_BI__",""),"CCS_",""),"__c",""),"cm_",""),D687)))</f>
        <v>CurrencyIsoCode</v>
      </c>
      <c r="AJ687" s="51" t="str">
        <f aca="false">H687</f>
        <v>n/a</v>
      </c>
      <c r="AK687" s="51" t="str">
        <f aca="false">AC687</f>
        <v>yes</v>
      </c>
      <c r="AL687" s="60" t="str">
        <f aca="false">V687</f>
        <v>STRING</v>
      </c>
      <c r="AM687" s="51" t="n">
        <f aca="false">W687</f>
        <v>3</v>
      </c>
      <c r="AN687" s="51" t="str">
        <f aca="false">X687</f>
        <v>n/a</v>
      </c>
      <c r="AO687" s="51" t="str">
        <f aca="false">Y687</f>
        <v>n/a</v>
      </c>
      <c r="AP687" s="51" t="str">
        <f aca="false">IF(AL687="ARRAY", "CHECK MAX ELEMENTS", "n/a")</f>
        <v>n/a</v>
      </c>
    </row>
    <row r="688" customFormat="false" ht="14.25" hidden="false" customHeight="false" outlineLevel="0" collapsed="false">
      <c r="A688" s="61" t="s">
        <v>62</v>
      </c>
      <c r="B688" s="61" t="s">
        <v>63</v>
      </c>
      <c r="C688" s="61" t="s">
        <v>2003</v>
      </c>
      <c r="D688" s="61" t="s">
        <v>158</v>
      </c>
      <c r="E688" s="61" t="s">
        <v>159</v>
      </c>
      <c r="F688" s="60" t="str">
        <f aca="false">IF(OR(ISERROR(VLOOKUP($C688,'DMW | F&amp;L Fields'!$L:$M, 1, FALSE())),IFERROR(INDEX('DMW | F&amp;L Fields'!$C:$C,MATCH($C688,'DMW | F&amp;L Fields'!$L:$L, 0)), "Y") ="Y"),"No", "Yes")</f>
        <v>Yes</v>
      </c>
      <c r="G688" s="61" t="str">
        <f aca="false">IFERROR(VLOOKUP($C688,'DMW | F&amp;L Fields'!$L:$M, 2, FALSE()),"(not found)")</f>
        <v>Id</v>
      </c>
      <c r="H688" s="60" t="str">
        <f aca="false">IF(J688="Id", "Primary", IF(LEFT(J688, 9) ="reference", "Foreign", "n/a"))</f>
        <v>Primary</v>
      </c>
      <c r="I688" s="74" t="s">
        <v>110</v>
      </c>
      <c r="J688" s="61" t="s">
        <v>160</v>
      </c>
      <c r="K688" s="60" t="n">
        <v>18</v>
      </c>
      <c r="L688" s="60" t="n">
        <v>0</v>
      </c>
      <c r="M688" s="60" t="n">
        <v>0</v>
      </c>
      <c r="N688" s="60" t="str">
        <f aca="false">_xlfn.CONCAT(J688,"|",K688,"|",L688,"|",M688)</f>
        <v>id|18|0|0</v>
      </c>
      <c r="O688" s="0" t="str">
        <f aca="false">IFERROR(VLOOKUP('nCino | Field Mappings'!$A688,'nCino | Object Info'!$A:$H,5,FALSE()),"(not found)")</f>
        <v>rskcsp_ds_policy_exception_template</v>
      </c>
      <c r="P688" s="0" t="str">
        <f aca="false">D688</f>
        <v>Id</v>
      </c>
      <c r="Q688" s="51" t="n">
        <f aca="false">IFERROR(VLOOKUP($N688,'nCino | BigQuery Type Lookup'!$A:$F,2,FALSE()),"(not found)")</f>
        <v>18</v>
      </c>
      <c r="R688" s="0" t="str">
        <f aca="false">IFERROR(VLOOKUP('nCino | Field Mappings'!$A688,'nCino | Object Info'!$A:$H,6,FALSE()),"(not found)")</f>
        <v>rskcsp_ds_policy_exception_template_staging</v>
      </c>
      <c r="S688" s="0" t="str">
        <f aca="false">D688</f>
        <v>Id</v>
      </c>
      <c r="T688" s="51" t="str">
        <f aca="false">H688</f>
        <v>Primary</v>
      </c>
      <c r="U688" s="51" t="str">
        <f aca="false">IF($T688="Primary", "yes", "no")</f>
        <v>yes</v>
      </c>
      <c r="V688" s="60" t="str">
        <f aca="false">IFERROR(VLOOKUP($N688,'nCino | BigQuery Type Lookup'!$A:$F,3,FALSE()),"(not found)")</f>
        <v>STRING</v>
      </c>
      <c r="W688" s="51" t="n">
        <f aca="false">IFERROR(VLOOKUP($N688,'nCino | BigQuery Type Lookup'!$A:$F,4,FALSE()),"(not found)")</f>
        <v>18</v>
      </c>
      <c r="X688" s="51" t="str">
        <f aca="false">IFERROR(VLOOKUP($N688,'nCino | BigQuery Type Lookup'!$A:$F,5,FALSE()),"(not found)")</f>
        <v>n/a</v>
      </c>
      <c r="Y688" s="51" t="str">
        <f aca="false">IFERROR(VLOOKUP($N688,'nCino | BigQuery Type Lookup'!$A:$F,6,FALSE()),"(not found)")</f>
        <v>n/a</v>
      </c>
      <c r="Z688" s="0" t="str">
        <f aca="false">IFERROR(VLOOKUP('nCino | Field Mappings'!$A688,'nCino | Object Info'!$A:$H,7,FALSE()),"(not found)")</f>
        <v>rskcsp_ds_policy_exception_template_curated</v>
      </c>
      <c r="AA688" s="0" t="str">
        <f aca="false">D688</f>
        <v>Id</v>
      </c>
      <c r="AB688" s="51" t="str">
        <f aca="false">H688</f>
        <v>Primary</v>
      </c>
      <c r="AC688" s="51" t="str">
        <f aca="false">I688</f>
        <v>no</v>
      </c>
      <c r="AD688" s="60" t="str">
        <f aca="false">V688</f>
        <v>STRING</v>
      </c>
      <c r="AE688" s="51" t="n">
        <f aca="false">W688</f>
        <v>18</v>
      </c>
      <c r="AF688" s="51" t="str">
        <f aca="false">X688</f>
        <v>n/a</v>
      </c>
      <c r="AG688" s="51" t="str">
        <f aca="false">Y688</f>
        <v>n/a</v>
      </c>
      <c r="AH688" s="0" t="str">
        <f aca="false">IFERROR(VLOOKUP('nCino | Field Mappings'!$A688,'nCino | Object Info'!$A:$H,8,FALSE()),"(not found)")</f>
        <v>policy_exception_template</v>
      </c>
      <c r="AI688" s="0" t="str">
        <f aca="false">IF(D688="","",IF(D688="CCS_Step_Frequency__c",SUBSTITUTE(LOWER(D688),"__c",""),_xlfn.IFNA(SUBSTITUTE(SUBSTITUTE(SUBSTITUTE(SUBSTITUTE(D688,"LLC_BI__",""),"CCS_",""),"__c",""),"cm_",""),D688)))</f>
        <v>Id</v>
      </c>
      <c r="AJ688" s="51" t="str">
        <f aca="false">H688</f>
        <v>Primary</v>
      </c>
      <c r="AK688" s="51" t="str">
        <f aca="false">AC688</f>
        <v>no</v>
      </c>
      <c r="AL688" s="60" t="str">
        <f aca="false">V688</f>
        <v>STRING</v>
      </c>
      <c r="AM688" s="51" t="n">
        <f aca="false">W688</f>
        <v>18</v>
      </c>
      <c r="AN688" s="51" t="str">
        <f aca="false">X688</f>
        <v>n/a</v>
      </c>
      <c r="AO688" s="51" t="str">
        <f aca="false">Y688</f>
        <v>n/a</v>
      </c>
      <c r="AP688" s="51" t="str">
        <f aca="false">IF(AL688="ARRAY", "CHECK MAX ELEMENTS", "n/a")</f>
        <v>n/a</v>
      </c>
    </row>
    <row r="689" customFormat="false" ht="14.25" hidden="false" customHeight="false" outlineLevel="0" collapsed="false">
      <c r="A689" s="61" t="s">
        <v>62</v>
      </c>
      <c r="B689" s="61" t="s">
        <v>63</v>
      </c>
      <c r="C689" s="61" t="s">
        <v>2004</v>
      </c>
      <c r="D689" s="61" t="s">
        <v>162</v>
      </c>
      <c r="E689" s="61" t="s">
        <v>163</v>
      </c>
      <c r="F689" s="60" t="str">
        <f aca="false">IF(OR(ISERROR(VLOOKUP($C689,'DMW | F&amp;L Fields'!$L:$M, 1, FALSE())),IFERROR(INDEX('DMW | F&amp;L Fields'!$C:$C,MATCH($C689,'DMW | F&amp;L Fields'!$L:$L, 0)), "Y") ="Y"),"No", "Yes")</f>
        <v>No</v>
      </c>
      <c r="G689" s="61" t="str">
        <f aca="false">IFERROR(VLOOKUP($C689,'DMW | F&amp;L Fields'!$L:$M, 2, FALSE()),"(not found)")</f>
        <v>(not found)</v>
      </c>
      <c r="H689" s="60" t="str">
        <f aca="false">IF(J689="Id", "Primary", IF(LEFT(J689, 9) ="reference", "Foreign", "n/a"))</f>
        <v>n/a</v>
      </c>
      <c r="I689" s="74" t="s">
        <v>110</v>
      </c>
      <c r="J689" s="61" t="s">
        <v>164</v>
      </c>
      <c r="K689" s="60" t="n">
        <v>0</v>
      </c>
      <c r="L689" s="60" t="n">
        <v>0</v>
      </c>
      <c r="M689" s="60" t="n">
        <v>0</v>
      </c>
      <c r="N689" s="60" t="str">
        <f aca="false">_xlfn.CONCAT(J689,"|",K689,"|",L689,"|",M689)</f>
        <v>boolean|0|0|0</v>
      </c>
      <c r="O689" s="0" t="str">
        <f aca="false">IFERROR(VLOOKUP('nCino | Field Mappings'!$A689,'nCino | Object Info'!$A:$H,5,FALSE()),"(not found)")</f>
        <v>rskcsp_ds_policy_exception_template</v>
      </c>
      <c r="P689" s="0" t="str">
        <f aca="false">D689</f>
        <v>IsDeleted</v>
      </c>
      <c r="Q689" s="51" t="n">
        <f aca="false">IFERROR(VLOOKUP($N689,'nCino | BigQuery Type Lookup'!$A:$F,2,FALSE()),"(not found)")</f>
        <v>1</v>
      </c>
    </row>
    <row r="690" customFormat="false" ht="14.25" hidden="false" customHeight="false" outlineLevel="0" collapsed="false">
      <c r="A690" s="61" t="s">
        <v>62</v>
      </c>
      <c r="B690" s="61" t="s">
        <v>63</v>
      </c>
      <c r="C690" s="61" t="s">
        <v>2005</v>
      </c>
      <c r="D690" s="61" t="s">
        <v>166</v>
      </c>
      <c r="E690" s="61" t="s">
        <v>167</v>
      </c>
      <c r="F690" s="60" t="str">
        <f aca="false">IF(OR(ISERROR(VLOOKUP($C690,'DMW | F&amp;L Fields'!$L:$M, 1, FALSE())),IFERROR(INDEX('DMW | F&amp;L Fields'!$C:$C,MATCH($C690,'DMW | F&amp;L Fields'!$L:$L, 0)), "Y") ="Y"),"No", "Yes")</f>
        <v>No</v>
      </c>
      <c r="G690" s="61" t="str">
        <f aca="false">IFERROR(VLOOKUP($C690,'DMW | F&amp;L Fields'!$L:$M, 2, FALSE()),"(not found)")</f>
        <v>(not found)</v>
      </c>
      <c r="H690" s="60" t="str">
        <f aca="false">IF(J690="Id", "Primary", IF(LEFT(J690, 9) ="reference", "Foreign", "n/a"))</f>
        <v>n/a</v>
      </c>
      <c r="I690" s="74" t="s">
        <v>97</v>
      </c>
      <c r="J690" s="61" t="s">
        <v>102</v>
      </c>
      <c r="K690" s="60" t="n">
        <v>0</v>
      </c>
      <c r="L690" s="60" t="n">
        <v>0</v>
      </c>
      <c r="M690" s="60" t="n">
        <v>0</v>
      </c>
      <c r="N690" s="60" t="str">
        <f aca="false">_xlfn.CONCAT(J690,"|",K690,"|",L690,"|",M690)</f>
        <v>date|0|0|0</v>
      </c>
      <c r="O690" s="0" t="str">
        <f aca="false">IFERROR(VLOOKUP('nCino | Field Mappings'!$A690,'nCino | Object Info'!$A:$H,5,FALSE()),"(not found)")</f>
        <v>rskcsp_ds_policy_exception_template</v>
      </c>
      <c r="P690" s="0" t="str">
        <f aca="false">D690</f>
        <v>LastActivityDate</v>
      </c>
      <c r="Q690" s="51" t="n">
        <f aca="false">IFERROR(VLOOKUP($N690,'nCino | BigQuery Type Lookup'!$A:$F,2,FALSE()),"(not found)")</f>
        <v>8</v>
      </c>
    </row>
    <row r="691" customFormat="false" ht="14.25" hidden="false" customHeight="false" outlineLevel="0" collapsed="false">
      <c r="A691" s="61" t="s">
        <v>62</v>
      </c>
      <c r="B691" s="61" t="s">
        <v>63</v>
      </c>
      <c r="C691" s="61" t="s">
        <v>2006</v>
      </c>
      <c r="D691" s="61" t="s">
        <v>169</v>
      </c>
      <c r="E691" s="61" t="s">
        <v>170</v>
      </c>
      <c r="F691" s="60" t="str">
        <f aca="false">IF(OR(ISERROR(VLOOKUP($C691,'DMW | F&amp;L Fields'!$L:$M, 1, FALSE())),IFERROR(INDEX('DMW | F&amp;L Fields'!$C:$C,MATCH($C691,'DMW | F&amp;L Fields'!$L:$L, 0)), "Y") ="Y"),"No", "Yes")</f>
        <v>Yes</v>
      </c>
      <c r="G691" s="61" t="str">
        <f aca="false">IFERROR(VLOOKUP($C691,'DMW | F&amp;L Fields'!$L:$M, 2, FALSE()),"(not found)")</f>
        <v>Last modified by user.</v>
      </c>
      <c r="H691" s="60" t="str">
        <f aca="false">IF(J691="Id", "Primary", IF(LEFT(J691, 9) ="reference", "Foreign", "n/a"))</f>
        <v>Foreign</v>
      </c>
      <c r="I691" s="74" t="s">
        <v>110</v>
      </c>
      <c r="J691" s="61" t="s">
        <v>149</v>
      </c>
      <c r="K691" s="60" t="n">
        <v>18</v>
      </c>
      <c r="L691" s="60" t="n">
        <v>0</v>
      </c>
      <c r="M691" s="60" t="n">
        <v>0</v>
      </c>
      <c r="N691" s="60" t="str">
        <f aca="false">_xlfn.CONCAT(J691,"|",K691,"|",L691,"|",M691)</f>
        <v>reference(User)|18|0|0</v>
      </c>
      <c r="O691" s="0" t="str">
        <f aca="false">IFERROR(VLOOKUP('nCino | Field Mappings'!$A691,'nCino | Object Info'!$A:$H,5,FALSE()),"(not found)")</f>
        <v>rskcsp_ds_policy_exception_template</v>
      </c>
      <c r="P691" s="0" t="str">
        <f aca="false">D691</f>
        <v>LastModifiedById</v>
      </c>
      <c r="Q691" s="51" t="n">
        <f aca="false">IFERROR(VLOOKUP($N691,'nCino | BigQuery Type Lookup'!$A:$F,2,FALSE()),"(not found)")</f>
        <v>18</v>
      </c>
      <c r="R691" s="0" t="str">
        <f aca="false">IFERROR(VLOOKUP('nCino | Field Mappings'!$A691,'nCino | Object Info'!$A:$H,6,FALSE()),"(not found)")</f>
        <v>rskcsp_ds_policy_exception_template_staging</v>
      </c>
      <c r="S691" s="0" t="str">
        <f aca="false">D691</f>
        <v>LastModifiedById</v>
      </c>
      <c r="T691" s="51" t="str">
        <f aca="false">H691</f>
        <v>Foreign</v>
      </c>
      <c r="U691" s="51" t="str">
        <f aca="false">IF($T691="Primary", "yes", "no")</f>
        <v>no</v>
      </c>
      <c r="V691" s="60" t="str">
        <f aca="false">IFERROR(VLOOKUP($N691,'nCino | BigQuery Type Lookup'!$A:$F,3,FALSE()),"(not found)")</f>
        <v>STRING</v>
      </c>
      <c r="W691" s="51" t="n">
        <f aca="false">IFERROR(VLOOKUP($N691,'nCino | BigQuery Type Lookup'!$A:$F,4,FALSE()),"(not found)")</f>
        <v>18</v>
      </c>
      <c r="X691" s="51" t="str">
        <f aca="false">IFERROR(VLOOKUP($N691,'nCino | BigQuery Type Lookup'!$A:$F,5,FALSE()),"(not found)")</f>
        <v>n/a</v>
      </c>
      <c r="Y691" s="51" t="str">
        <f aca="false">IFERROR(VLOOKUP($N691,'nCino | BigQuery Type Lookup'!$A:$F,6,FALSE()),"(not found)")</f>
        <v>n/a</v>
      </c>
      <c r="Z691" s="0" t="str">
        <f aca="false">IFERROR(VLOOKUP('nCino | Field Mappings'!$A691,'nCino | Object Info'!$A:$H,7,FALSE()),"(not found)")</f>
        <v>rskcsp_ds_policy_exception_template_curated</v>
      </c>
      <c r="AA691" s="0" t="str">
        <f aca="false">D691</f>
        <v>LastModifiedById</v>
      </c>
      <c r="AB691" s="51" t="str">
        <f aca="false">H691</f>
        <v>Foreign</v>
      </c>
      <c r="AC691" s="51" t="str">
        <f aca="false">I691</f>
        <v>no</v>
      </c>
      <c r="AD691" s="60" t="str">
        <f aca="false">V691</f>
        <v>STRING</v>
      </c>
      <c r="AE691" s="51" t="n">
        <f aca="false">W691</f>
        <v>18</v>
      </c>
      <c r="AF691" s="51" t="str">
        <f aca="false">X691</f>
        <v>n/a</v>
      </c>
      <c r="AG691" s="51" t="str">
        <f aca="false">Y691</f>
        <v>n/a</v>
      </c>
      <c r="AH691" s="0" t="str">
        <f aca="false">IFERROR(VLOOKUP('nCino | Field Mappings'!$A691,'nCino | Object Info'!$A:$H,8,FALSE()),"(not found)")</f>
        <v>policy_exception_template</v>
      </c>
      <c r="AI691" s="0" t="str">
        <f aca="false">IF(D691="","",IF(D691="CCS_Step_Frequency__c",SUBSTITUTE(LOWER(D691),"__c",""),_xlfn.IFNA(SUBSTITUTE(SUBSTITUTE(SUBSTITUTE(SUBSTITUTE(D691,"LLC_BI__",""),"CCS_",""),"__c",""),"cm_",""),D691)))</f>
        <v>LastModifiedById</v>
      </c>
      <c r="AJ691" s="51" t="str">
        <f aca="false">H691</f>
        <v>Foreign</v>
      </c>
      <c r="AK691" s="51" t="str">
        <f aca="false">AC691</f>
        <v>no</v>
      </c>
      <c r="AL691" s="60" t="str">
        <f aca="false">V691</f>
        <v>STRING</v>
      </c>
      <c r="AM691" s="51" t="n">
        <f aca="false">W691</f>
        <v>18</v>
      </c>
      <c r="AN691" s="51" t="str">
        <f aca="false">X691</f>
        <v>n/a</v>
      </c>
      <c r="AO691" s="51" t="str">
        <f aca="false">Y691</f>
        <v>n/a</v>
      </c>
      <c r="AP691" s="51" t="str">
        <f aca="false">IF(AL691="ARRAY", "CHECK MAX ELEMENTS", "n/a")</f>
        <v>n/a</v>
      </c>
    </row>
    <row r="692" customFormat="false" ht="14.25" hidden="false" customHeight="false" outlineLevel="0" collapsed="false">
      <c r="A692" s="61" t="s">
        <v>62</v>
      </c>
      <c r="B692" s="61" t="s">
        <v>63</v>
      </c>
      <c r="C692" s="61" t="s">
        <v>2007</v>
      </c>
      <c r="D692" s="61" t="s">
        <v>172</v>
      </c>
      <c r="E692" s="61" t="s">
        <v>173</v>
      </c>
      <c r="F692" s="60" t="str">
        <f aca="false">IF(OR(ISERROR(VLOOKUP($C692,'DMW | F&amp;L Fields'!$L:$M, 1, FALSE())),IFERROR(INDEX('DMW | F&amp;L Fields'!$C:$C,MATCH($C692,'DMW | F&amp;L Fields'!$L:$L, 0)), "Y") ="Y"),"No", "Yes")</f>
        <v>Yes</v>
      </c>
      <c r="G692" s="61" t="str">
        <f aca="false">IFERROR(VLOOKUP($C692,'DMW | F&amp;L Fields'!$L:$M, 2, FALSE()),"(not found)")</f>
        <v>Last modified date.</v>
      </c>
      <c r="H692" s="60" t="str">
        <f aca="false">IF(J692="Id", "Primary", IF(LEFT(J692, 9) ="reference", "Foreign", "n/a"))</f>
        <v>n/a</v>
      </c>
      <c r="I692" s="74" t="s">
        <v>110</v>
      </c>
      <c r="J692" s="61" t="s">
        <v>153</v>
      </c>
      <c r="K692" s="60" t="n">
        <v>0</v>
      </c>
      <c r="L692" s="60" t="n">
        <v>0</v>
      </c>
      <c r="M692" s="60" t="n">
        <v>0</v>
      </c>
      <c r="N692" s="60" t="str">
        <f aca="false">_xlfn.CONCAT(J692,"|",K692,"|",L692,"|",M692)</f>
        <v>datetime|0|0|0</v>
      </c>
      <c r="O692" s="0" t="str">
        <f aca="false">IFERROR(VLOOKUP('nCino | Field Mappings'!$A692,'nCino | Object Info'!$A:$H,5,FALSE()),"(not found)")</f>
        <v>rskcsp_ds_policy_exception_template</v>
      </c>
      <c r="P692" s="0" t="str">
        <f aca="false">D692</f>
        <v>LastModifiedDate</v>
      </c>
      <c r="Q692" s="51" t="n">
        <f aca="false">IFERROR(VLOOKUP($N692,'nCino | BigQuery Type Lookup'!$A:$F,2,FALSE()),"(not found)")</f>
        <v>14</v>
      </c>
      <c r="R692" s="0" t="str">
        <f aca="false">IFERROR(VLOOKUP('nCino | Field Mappings'!$A692,'nCino | Object Info'!$A:$H,6,FALSE()),"(not found)")</f>
        <v>rskcsp_ds_policy_exception_template_staging</v>
      </c>
      <c r="S692" s="0" t="str">
        <f aca="false">D692</f>
        <v>LastModifiedDate</v>
      </c>
      <c r="T692" s="51" t="str">
        <f aca="false">H692</f>
        <v>n/a</v>
      </c>
      <c r="U692" s="51" t="str">
        <f aca="false">IF($T692="Primary", "yes", "no")</f>
        <v>no</v>
      </c>
      <c r="V692" s="60" t="str">
        <f aca="false">IFERROR(VLOOKUP($N692,'nCino | BigQuery Type Lookup'!$A:$F,3,FALSE()),"(not found)")</f>
        <v>DATETIME</v>
      </c>
      <c r="W692" s="51" t="str">
        <f aca="false">IFERROR(VLOOKUP($N692,'nCino | BigQuery Type Lookup'!$A:$F,4,FALSE()),"(not found)")</f>
        <v>n/a</v>
      </c>
      <c r="X692" s="51" t="str">
        <f aca="false">IFERROR(VLOOKUP($N692,'nCino | BigQuery Type Lookup'!$A:$F,5,FALSE()),"(not found)")</f>
        <v>n/a</v>
      </c>
      <c r="Y692" s="51" t="str">
        <f aca="false">IFERROR(VLOOKUP($N692,'nCino | BigQuery Type Lookup'!$A:$F,6,FALSE()),"(not found)")</f>
        <v>n/a</v>
      </c>
      <c r="Z692" s="0" t="str">
        <f aca="false">IFERROR(VLOOKUP('nCino | Field Mappings'!$A692,'nCino | Object Info'!$A:$H,7,FALSE()),"(not found)")</f>
        <v>rskcsp_ds_policy_exception_template_curated</v>
      </c>
      <c r="AA692" s="0" t="str">
        <f aca="false">D692</f>
        <v>LastModifiedDate</v>
      </c>
      <c r="AB692" s="51" t="str">
        <f aca="false">H692</f>
        <v>n/a</v>
      </c>
      <c r="AC692" s="51" t="str">
        <f aca="false">I692</f>
        <v>no</v>
      </c>
      <c r="AD692" s="60" t="str">
        <f aca="false">V692</f>
        <v>DATETIME</v>
      </c>
      <c r="AE692" s="51" t="str">
        <f aca="false">W692</f>
        <v>n/a</v>
      </c>
      <c r="AF692" s="51" t="str">
        <f aca="false">X692</f>
        <v>n/a</v>
      </c>
      <c r="AG692" s="51" t="str">
        <f aca="false">Y692</f>
        <v>n/a</v>
      </c>
      <c r="AH692" s="0" t="str">
        <f aca="false">IFERROR(VLOOKUP('nCino | Field Mappings'!$A692,'nCino | Object Info'!$A:$H,8,FALSE()),"(not found)")</f>
        <v>policy_exception_template</v>
      </c>
      <c r="AI692" s="0" t="str">
        <f aca="false">IF(D692="","",IF(D692="CCS_Step_Frequency__c",SUBSTITUTE(LOWER(D692),"__c",""),_xlfn.IFNA(SUBSTITUTE(SUBSTITUTE(SUBSTITUTE(SUBSTITUTE(D692,"LLC_BI__",""),"CCS_",""),"__c",""),"cm_",""),D692)))</f>
        <v>LastModifiedDate</v>
      </c>
      <c r="AJ692" s="51" t="str">
        <f aca="false">H692</f>
        <v>n/a</v>
      </c>
      <c r="AK692" s="51" t="str">
        <f aca="false">AC692</f>
        <v>no</v>
      </c>
      <c r="AL692" s="60" t="str">
        <f aca="false">V692</f>
        <v>DATETIME</v>
      </c>
      <c r="AM692" s="51" t="str">
        <f aca="false">W692</f>
        <v>n/a</v>
      </c>
      <c r="AN692" s="51" t="str">
        <f aca="false">X692</f>
        <v>n/a</v>
      </c>
      <c r="AO692" s="51" t="str">
        <f aca="false">Y692</f>
        <v>n/a</v>
      </c>
      <c r="AP692" s="51" t="str">
        <f aca="false">IF(AL692="ARRAY", "CHECK MAX ELEMENTS", "n/a")</f>
        <v>n/a</v>
      </c>
    </row>
    <row r="693" customFormat="false" ht="14.25" hidden="false" customHeight="false" outlineLevel="0" collapsed="false">
      <c r="A693" s="61" t="s">
        <v>62</v>
      </c>
      <c r="B693" s="61" t="s">
        <v>63</v>
      </c>
      <c r="C693" s="61" t="s">
        <v>2008</v>
      </c>
      <c r="D693" s="61" t="s">
        <v>175</v>
      </c>
      <c r="E693" s="61" t="s">
        <v>176</v>
      </c>
      <c r="F693" s="60" t="str">
        <f aca="false">IF(OR(ISERROR(VLOOKUP($C693,'DMW | F&amp;L Fields'!$L:$M, 1, FALSE())),IFERROR(INDEX('DMW | F&amp;L Fields'!$C:$C,MATCH($C693,'DMW | F&amp;L Fields'!$L:$L, 0)), "Y") ="Y"),"No", "Yes")</f>
        <v>No</v>
      </c>
      <c r="G693" s="61" t="str">
        <f aca="false">IFERROR(VLOOKUP($C693,'DMW | F&amp;L Fields'!$L:$M, 2, FALSE()),"(not found)")</f>
        <v>(not found)</v>
      </c>
      <c r="H693" s="60" t="str">
        <f aca="false">IF(J693="Id", "Primary", IF(LEFT(J693, 9) ="reference", "Foreign", "n/a"))</f>
        <v>n/a</v>
      </c>
      <c r="I693" s="74" t="s">
        <v>97</v>
      </c>
      <c r="J693" s="61" t="s">
        <v>153</v>
      </c>
      <c r="K693" s="60" t="n">
        <v>0</v>
      </c>
      <c r="L693" s="60" t="n">
        <v>0</v>
      </c>
      <c r="M693" s="60" t="n">
        <v>0</v>
      </c>
      <c r="N693" s="60" t="str">
        <f aca="false">_xlfn.CONCAT(J693,"|",K693,"|",L693,"|",M693)</f>
        <v>datetime|0|0|0</v>
      </c>
      <c r="O693" s="0" t="str">
        <f aca="false">IFERROR(VLOOKUP('nCino | Field Mappings'!$A693,'nCino | Object Info'!$A:$H,5,FALSE()),"(not found)")</f>
        <v>rskcsp_ds_policy_exception_template</v>
      </c>
      <c r="P693" s="0" t="str">
        <f aca="false">D693</f>
        <v>LastReferencedDate</v>
      </c>
      <c r="Q693" s="51" t="n">
        <f aca="false">IFERROR(VLOOKUP($N693,'nCino | BigQuery Type Lookup'!$A:$F,2,FALSE()),"(not found)")</f>
        <v>14</v>
      </c>
    </row>
    <row r="694" customFormat="false" ht="14.25" hidden="false" customHeight="false" outlineLevel="0" collapsed="false">
      <c r="A694" s="61" t="s">
        <v>62</v>
      </c>
      <c r="B694" s="61" t="s">
        <v>63</v>
      </c>
      <c r="C694" s="61" t="s">
        <v>2009</v>
      </c>
      <c r="D694" s="61" t="s">
        <v>178</v>
      </c>
      <c r="E694" s="61" t="s">
        <v>179</v>
      </c>
      <c r="F694" s="60" t="str">
        <f aca="false">IF(OR(ISERROR(VLOOKUP($C694,'DMW | F&amp;L Fields'!$L:$M, 1, FALSE())),IFERROR(INDEX('DMW | F&amp;L Fields'!$C:$C,MATCH($C694,'DMW | F&amp;L Fields'!$L:$L, 0)), "Y") ="Y"),"No", "Yes")</f>
        <v>No</v>
      </c>
      <c r="G694" s="61" t="str">
        <f aca="false">IFERROR(VLOOKUP($C694,'DMW | F&amp;L Fields'!$L:$M, 2, FALSE()),"(not found)")</f>
        <v>(not found)</v>
      </c>
      <c r="H694" s="60" t="str">
        <f aca="false">IF(J694="Id", "Primary", IF(LEFT(J694, 9) ="reference", "Foreign", "n/a"))</f>
        <v>n/a</v>
      </c>
      <c r="I694" s="74" t="s">
        <v>97</v>
      </c>
      <c r="J694" s="61" t="s">
        <v>153</v>
      </c>
      <c r="K694" s="60" t="n">
        <v>0</v>
      </c>
      <c r="L694" s="60" t="n">
        <v>0</v>
      </c>
      <c r="M694" s="60" t="n">
        <v>0</v>
      </c>
      <c r="N694" s="60" t="str">
        <f aca="false">_xlfn.CONCAT(J694,"|",K694,"|",L694,"|",M694)</f>
        <v>datetime|0|0|0</v>
      </c>
      <c r="O694" s="0" t="str">
        <f aca="false">IFERROR(VLOOKUP('nCino | Field Mappings'!$A694,'nCino | Object Info'!$A:$H,5,FALSE()),"(not found)")</f>
        <v>rskcsp_ds_policy_exception_template</v>
      </c>
      <c r="P694" s="0" t="str">
        <f aca="false">D694</f>
        <v>LastViewedDate</v>
      </c>
      <c r="Q694" s="51" t="n">
        <f aca="false">IFERROR(VLOOKUP($N694,'nCino | BigQuery Type Lookup'!$A:$F,2,FALSE()),"(not found)")</f>
        <v>14</v>
      </c>
    </row>
    <row r="695" customFormat="false" ht="14.25" hidden="false" customHeight="false" outlineLevel="0" collapsed="false">
      <c r="A695" s="61" t="s">
        <v>62</v>
      </c>
      <c r="B695" s="61" t="s">
        <v>63</v>
      </c>
      <c r="C695" s="61" t="s">
        <v>2010</v>
      </c>
      <c r="D695" s="61" t="s">
        <v>2011</v>
      </c>
      <c r="E695" s="61" t="s">
        <v>2012</v>
      </c>
      <c r="F695" s="60" t="str">
        <f aca="false">IF(OR(ISERROR(VLOOKUP($C695,'DMW | F&amp;L Fields'!$L:$M, 1, FALSE())),IFERROR(INDEX('DMW | F&amp;L Fields'!$C:$C,MATCH($C695,'DMW | F&amp;L Fields'!$L:$L, 0)), "Y") ="Y"),"No", "Yes")</f>
        <v>Yes</v>
      </c>
      <c r="G695" s="61" t="str">
        <f aca="false">IFERROR(VLOOKUP($C695,'DMW | F&amp;L Fields'!$L:$M, 2, FALSE()),"(not found)")</f>
        <v>This field is a formula field that is automatically populated depending on the Start and End dates selected for the exception template's creation. If active, this field Indicates the template may be used for new policy exceptions. To be active, the template record must have a start day of today's date or a date in the past; specify no end date if the template should be continued indefinitely, or an end date in the future.</v>
      </c>
      <c r="H695" s="60" t="str">
        <f aca="false">IF(J695="Id", "Primary", IF(LEFT(J695, 9) ="reference", "Foreign", "n/a"))</f>
        <v>n/a</v>
      </c>
      <c r="I695" s="74" t="s">
        <v>110</v>
      </c>
      <c r="J695" s="61" t="s">
        <v>164</v>
      </c>
      <c r="K695" s="60" t="n">
        <v>0</v>
      </c>
      <c r="L695" s="60" t="n">
        <v>0</v>
      </c>
      <c r="M695" s="60" t="n">
        <v>0</v>
      </c>
      <c r="N695" s="60" t="str">
        <f aca="false">_xlfn.CONCAT(J695,"|",K695,"|",L695,"|",M695)</f>
        <v>boolean|0|0|0</v>
      </c>
      <c r="O695" s="0" t="str">
        <f aca="false">IFERROR(VLOOKUP('nCino | Field Mappings'!$A695,'nCino | Object Info'!$A:$H,5,FALSE()),"(not found)")</f>
        <v>rskcsp_ds_policy_exception_template</v>
      </c>
      <c r="P695" s="0" t="str">
        <f aca="false">D695</f>
        <v>LLC_BI__Active__c</v>
      </c>
      <c r="Q695" s="51" t="n">
        <f aca="false">IFERROR(VLOOKUP($N695,'nCino | BigQuery Type Lookup'!$A:$F,2,FALSE()),"(not found)")</f>
        <v>1</v>
      </c>
      <c r="R695" s="0" t="str">
        <f aca="false">IFERROR(VLOOKUP('nCino | Field Mappings'!$A695,'nCino | Object Info'!$A:$H,6,FALSE()),"(not found)")</f>
        <v>rskcsp_ds_policy_exception_template_staging</v>
      </c>
      <c r="S695" s="0" t="str">
        <f aca="false">D695</f>
        <v>LLC_BI__Active__c</v>
      </c>
      <c r="T695" s="51" t="str">
        <f aca="false">H695</f>
        <v>n/a</v>
      </c>
      <c r="U695" s="51" t="str">
        <f aca="false">IF($T695="Primary", "yes", "no")</f>
        <v>no</v>
      </c>
      <c r="V695" s="60" t="str">
        <f aca="false">IFERROR(VLOOKUP($N695,'nCino | BigQuery Type Lookup'!$A:$F,3,FALSE()),"(not found)")</f>
        <v>BOOL</v>
      </c>
      <c r="W695" s="51" t="str">
        <f aca="false">IFERROR(VLOOKUP($N695,'nCino | BigQuery Type Lookup'!$A:$F,4,FALSE()),"(not found)")</f>
        <v>n/a</v>
      </c>
      <c r="X695" s="51" t="str">
        <f aca="false">IFERROR(VLOOKUP($N695,'nCino | BigQuery Type Lookup'!$A:$F,5,FALSE()),"(not found)")</f>
        <v>n/a</v>
      </c>
      <c r="Y695" s="51" t="str">
        <f aca="false">IFERROR(VLOOKUP($N695,'nCino | BigQuery Type Lookup'!$A:$F,6,FALSE()),"(not found)")</f>
        <v>n/a</v>
      </c>
      <c r="Z695" s="0" t="str">
        <f aca="false">IFERROR(VLOOKUP('nCino | Field Mappings'!$A695,'nCino | Object Info'!$A:$H,7,FALSE()),"(not found)")</f>
        <v>rskcsp_ds_policy_exception_template_curated</v>
      </c>
      <c r="AA695" s="0" t="str">
        <f aca="false">D695</f>
        <v>LLC_BI__Active__c</v>
      </c>
      <c r="AB695" s="51" t="str">
        <f aca="false">H695</f>
        <v>n/a</v>
      </c>
      <c r="AC695" s="51" t="str">
        <f aca="false">I695</f>
        <v>no</v>
      </c>
      <c r="AD695" s="60" t="str">
        <f aca="false">V695</f>
        <v>BOOL</v>
      </c>
      <c r="AE695" s="51" t="str">
        <f aca="false">W695</f>
        <v>n/a</v>
      </c>
      <c r="AF695" s="51" t="str">
        <f aca="false">X695</f>
        <v>n/a</v>
      </c>
      <c r="AG695" s="51" t="str">
        <f aca="false">Y695</f>
        <v>n/a</v>
      </c>
      <c r="AH695" s="0" t="str">
        <f aca="false">IFERROR(VLOOKUP('nCino | Field Mappings'!$A695,'nCino | Object Info'!$A:$H,8,FALSE()),"(not found)")</f>
        <v>policy_exception_template</v>
      </c>
      <c r="AI695" s="0" t="str">
        <f aca="false">IF(D695="","",IF(D695="CCS_Step_Frequency__c",SUBSTITUTE(LOWER(D695),"__c",""),_xlfn.IFNA(SUBSTITUTE(SUBSTITUTE(SUBSTITUTE(SUBSTITUTE(D695,"LLC_BI__",""),"CCS_",""),"__c",""),"cm_",""),D695)))</f>
        <v>Active</v>
      </c>
      <c r="AJ695" s="51" t="str">
        <f aca="false">H695</f>
        <v>n/a</v>
      </c>
      <c r="AK695" s="51" t="str">
        <f aca="false">AC695</f>
        <v>no</v>
      </c>
      <c r="AL695" s="60" t="str">
        <f aca="false">V695</f>
        <v>BOOL</v>
      </c>
      <c r="AM695" s="51" t="str">
        <f aca="false">W695</f>
        <v>n/a</v>
      </c>
      <c r="AN695" s="51" t="str">
        <f aca="false">X695</f>
        <v>n/a</v>
      </c>
      <c r="AO695" s="51" t="str">
        <f aca="false">Y695</f>
        <v>n/a</v>
      </c>
      <c r="AP695" s="51" t="str">
        <f aca="false">IF(AL695="ARRAY", "CHECK MAX ELEMENTS", "n/a")</f>
        <v>n/a</v>
      </c>
    </row>
    <row r="696" customFormat="false" ht="14.25" hidden="false" customHeight="false" outlineLevel="0" collapsed="false">
      <c r="A696" s="61" t="s">
        <v>62</v>
      </c>
      <c r="B696" s="61" t="s">
        <v>63</v>
      </c>
      <c r="C696" s="61" t="s">
        <v>2013</v>
      </c>
      <c r="D696" s="61" t="s">
        <v>1937</v>
      </c>
      <c r="E696" s="61" t="s">
        <v>1938</v>
      </c>
      <c r="F696" s="60" t="str">
        <f aca="false">IF(OR(ISERROR(VLOOKUP($C696,'DMW | F&amp;L Fields'!$L:$M, 1, FALSE())),IFERROR(INDEX('DMW | F&amp;L Fields'!$C:$C,MATCH($C696,'DMW | F&amp;L Fields'!$L:$L, 0)), "Y") ="Y"),"No", "Yes")</f>
        <v>Yes</v>
      </c>
      <c r="G696" s="61" t="str">
        <f aca="false">IFERROR(VLOOKUP($C696,'DMW | F&amp;L Fields'!$L:$M, 2, FALSE()),"(not found)")</f>
        <v>This field is configured to display all internal codes the financial instituion may have for policy exceptions. This field is a text box, and is used to specify the code associated to the policy exceptions being applied. This is an optional field to help financial institutions with reporting and tracking policy exceptions.</v>
      </c>
      <c r="H696" s="60" t="str">
        <f aca="false">IF(J696="Id", "Primary", IF(LEFT(J696, 9) ="reference", "Foreign", "n/a"))</f>
        <v>n/a</v>
      </c>
      <c r="I696" s="74" t="s">
        <v>97</v>
      </c>
      <c r="J696" s="61" t="s">
        <v>115</v>
      </c>
      <c r="K696" s="60" t="n">
        <v>50</v>
      </c>
      <c r="L696" s="60" t="n">
        <v>0</v>
      </c>
      <c r="M696" s="60" t="n">
        <v>0</v>
      </c>
      <c r="N696" s="60" t="str">
        <f aca="false">_xlfn.CONCAT(J696,"|",K696,"|",L696,"|",M696)</f>
        <v>string|50|0|0</v>
      </c>
      <c r="O696" s="0" t="str">
        <f aca="false">IFERROR(VLOOKUP('nCino | Field Mappings'!$A696,'nCino | Object Info'!$A:$H,5,FALSE()),"(not found)")</f>
        <v>rskcsp_ds_policy_exception_template</v>
      </c>
      <c r="P696" s="0" t="str">
        <f aca="false">D696</f>
        <v>LLC_BI__Code__c</v>
      </c>
      <c r="Q696" s="51" t="n">
        <f aca="false">IFERROR(VLOOKUP($N696,'nCino | BigQuery Type Lookup'!$A:$F,2,FALSE()),"(not found)")</f>
        <v>50</v>
      </c>
      <c r="R696" s="0" t="str">
        <f aca="false">IFERROR(VLOOKUP('nCino | Field Mappings'!$A696,'nCino | Object Info'!$A:$H,6,FALSE()),"(not found)")</f>
        <v>rskcsp_ds_policy_exception_template_staging</v>
      </c>
      <c r="S696" s="0" t="str">
        <f aca="false">D696</f>
        <v>LLC_BI__Code__c</v>
      </c>
      <c r="T696" s="51" t="str">
        <f aca="false">H696</f>
        <v>n/a</v>
      </c>
      <c r="U696" s="51" t="str">
        <f aca="false">IF($T696="Primary", "yes", "no")</f>
        <v>no</v>
      </c>
      <c r="V696" s="60" t="str">
        <f aca="false">IFERROR(VLOOKUP($N696,'nCino | BigQuery Type Lookup'!$A:$F,3,FALSE()),"(not found)")</f>
        <v>STRING</v>
      </c>
      <c r="W696" s="51" t="n">
        <f aca="false">IFERROR(VLOOKUP($N696,'nCino | BigQuery Type Lookup'!$A:$F,4,FALSE()),"(not found)")</f>
        <v>50</v>
      </c>
      <c r="X696" s="51" t="str">
        <f aca="false">IFERROR(VLOOKUP($N696,'nCino | BigQuery Type Lookup'!$A:$F,5,FALSE()),"(not found)")</f>
        <v>n/a</v>
      </c>
      <c r="Y696" s="51" t="str">
        <f aca="false">IFERROR(VLOOKUP($N696,'nCino | BigQuery Type Lookup'!$A:$F,6,FALSE()),"(not found)")</f>
        <v>n/a</v>
      </c>
      <c r="Z696" s="0" t="str">
        <f aca="false">IFERROR(VLOOKUP('nCino | Field Mappings'!$A696,'nCino | Object Info'!$A:$H,7,FALSE()),"(not found)")</f>
        <v>rskcsp_ds_policy_exception_template_curated</v>
      </c>
      <c r="AA696" s="0" t="str">
        <f aca="false">D696</f>
        <v>LLC_BI__Code__c</v>
      </c>
      <c r="AB696" s="51" t="str">
        <f aca="false">H696</f>
        <v>n/a</v>
      </c>
      <c r="AC696" s="51" t="str">
        <f aca="false">I696</f>
        <v>yes</v>
      </c>
      <c r="AD696" s="60" t="str">
        <f aca="false">V696</f>
        <v>STRING</v>
      </c>
      <c r="AE696" s="51" t="n">
        <f aca="false">W696</f>
        <v>50</v>
      </c>
      <c r="AF696" s="51" t="str">
        <f aca="false">X696</f>
        <v>n/a</v>
      </c>
      <c r="AG696" s="51" t="str">
        <f aca="false">Y696</f>
        <v>n/a</v>
      </c>
      <c r="AH696" s="0" t="str">
        <f aca="false">IFERROR(VLOOKUP('nCino | Field Mappings'!$A696,'nCino | Object Info'!$A:$H,8,FALSE()),"(not found)")</f>
        <v>policy_exception_template</v>
      </c>
      <c r="AI696" s="0" t="str">
        <f aca="false">IF(D696="","",IF(D696="CCS_Step_Frequency__c",SUBSTITUTE(LOWER(D696),"__c",""),_xlfn.IFNA(SUBSTITUTE(SUBSTITUTE(SUBSTITUTE(SUBSTITUTE(D696,"LLC_BI__",""),"CCS_",""),"__c",""),"cm_",""),D696)))</f>
        <v>Code</v>
      </c>
      <c r="AJ696" s="51" t="str">
        <f aca="false">H696</f>
        <v>n/a</v>
      </c>
      <c r="AK696" s="51" t="str">
        <f aca="false">AC696</f>
        <v>yes</v>
      </c>
      <c r="AL696" s="60" t="str">
        <f aca="false">V696</f>
        <v>STRING</v>
      </c>
      <c r="AM696" s="51" t="n">
        <f aca="false">W696</f>
        <v>50</v>
      </c>
      <c r="AN696" s="51" t="str">
        <f aca="false">X696</f>
        <v>n/a</v>
      </c>
      <c r="AO696" s="51" t="str">
        <f aca="false">Y696</f>
        <v>n/a</v>
      </c>
      <c r="AP696" s="51" t="str">
        <f aca="false">IF(AL696="ARRAY", "CHECK MAX ELEMENTS", "n/a")</f>
        <v>n/a</v>
      </c>
    </row>
    <row r="697" customFormat="false" ht="14.25" hidden="false" customHeight="false" outlineLevel="0" collapsed="false">
      <c r="A697" s="61" t="s">
        <v>62</v>
      </c>
      <c r="B697" s="61" t="s">
        <v>63</v>
      </c>
      <c r="C697" s="61" t="s">
        <v>2014</v>
      </c>
      <c r="D697" s="61" t="s">
        <v>1187</v>
      </c>
      <c r="E697" s="61" t="s">
        <v>48</v>
      </c>
      <c r="F697" s="60" t="str">
        <f aca="false">IF(OR(ISERROR(VLOOKUP($C697,'DMW | F&amp;L Fields'!$L:$M, 1, FALSE())),IFERROR(INDEX('DMW | F&amp;L Fields'!$C:$C,MATCH($C697,'DMW | F&amp;L Fields'!$L:$L, 0)), "Y") ="Y"),"No", "Yes")</f>
        <v>Yes</v>
      </c>
      <c r="G697" s="61" t="str">
        <f aca="false">IFERROR(VLOOKUP($C697,'DMW | F&amp;L Fields'!$L:$M, 2, FALSE()),"(not found)")</f>
        <v>This field is a free form text box. It is optional and is used to specify the description of the policy exception template.</v>
      </c>
      <c r="H697" s="60" t="str">
        <f aca="false">IF(J697="Id", "Primary", IF(LEFT(J697, 9) ="reference", "Foreign", "n/a"))</f>
        <v>n/a</v>
      </c>
      <c r="I697" s="74" t="s">
        <v>97</v>
      </c>
      <c r="J697" s="61" t="s">
        <v>335</v>
      </c>
      <c r="K697" s="60" t="n">
        <v>32768</v>
      </c>
      <c r="L697" s="60" t="n">
        <v>0</v>
      </c>
      <c r="M697" s="60" t="n">
        <v>0</v>
      </c>
      <c r="N697" s="60" t="str">
        <f aca="false">_xlfn.CONCAT(J697,"|",K697,"|",L697,"|",M697)</f>
        <v>textarea|32768|0|0</v>
      </c>
      <c r="O697" s="0" t="str">
        <f aca="false">IFERROR(VLOOKUP('nCino | Field Mappings'!$A697,'nCino | Object Info'!$A:$H,5,FALSE()),"(not found)")</f>
        <v>rskcsp_ds_policy_exception_template</v>
      </c>
      <c r="P697" s="0" t="str">
        <f aca="false">D697</f>
        <v>LLC_BI__Description__c</v>
      </c>
      <c r="Q697" s="51" t="n">
        <f aca="false">IFERROR(VLOOKUP($N697,'nCino | BigQuery Type Lookup'!$A:$F,2,FALSE()),"(not found)")</f>
        <v>32768</v>
      </c>
      <c r="R697" s="0" t="str">
        <f aca="false">IFERROR(VLOOKUP('nCino | Field Mappings'!$A697,'nCino | Object Info'!$A:$H,6,FALSE()),"(not found)")</f>
        <v>rskcsp_ds_policy_exception_template_staging</v>
      </c>
      <c r="S697" s="0" t="str">
        <f aca="false">D697</f>
        <v>LLC_BI__Description__c</v>
      </c>
      <c r="T697" s="51" t="str">
        <f aca="false">H697</f>
        <v>n/a</v>
      </c>
      <c r="U697" s="51" t="str">
        <f aca="false">IF($T697="Primary", "yes", "no")</f>
        <v>no</v>
      </c>
      <c r="V697" s="60" t="str">
        <f aca="false">IFERROR(VLOOKUP($N697,'nCino | BigQuery Type Lookup'!$A:$F,3,FALSE()),"(not found)")</f>
        <v>STRING</v>
      </c>
      <c r="W697" s="51" t="n">
        <f aca="false">IFERROR(VLOOKUP($N697,'nCino | BigQuery Type Lookup'!$A:$F,4,FALSE()),"(not found)")</f>
        <v>32768</v>
      </c>
      <c r="X697" s="51" t="str">
        <f aca="false">IFERROR(VLOOKUP($N697,'nCino | BigQuery Type Lookup'!$A:$F,5,FALSE()),"(not found)")</f>
        <v>n/a</v>
      </c>
      <c r="Y697" s="51" t="str">
        <f aca="false">IFERROR(VLOOKUP($N697,'nCino | BigQuery Type Lookup'!$A:$F,6,FALSE()),"(not found)")</f>
        <v>n/a</v>
      </c>
      <c r="Z697" s="0" t="str">
        <f aca="false">IFERROR(VLOOKUP('nCino | Field Mappings'!$A697,'nCino | Object Info'!$A:$H,7,FALSE()),"(not found)")</f>
        <v>rskcsp_ds_policy_exception_template_curated</v>
      </c>
      <c r="AA697" s="0" t="str">
        <f aca="false">D697</f>
        <v>LLC_BI__Description__c</v>
      </c>
      <c r="AB697" s="51" t="str">
        <f aca="false">H697</f>
        <v>n/a</v>
      </c>
      <c r="AC697" s="51" t="str">
        <f aca="false">I697</f>
        <v>yes</v>
      </c>
      <c r="AD697" s="60" t="str">
        <f aca="false">V697</f>
        <v>STRING</v>
      </c>
      <c r="AE697" s="51" t="n">
        <f aca="false">W697</f>
        <v>32768</v>
      </c>
      <c r="AF697" s="51" t="str">
        <f aca="false">X697</f>
        <v>n/a</v>
      </c>
      <c r="AG697" s="51" t="str">
        <f aca="false">Y697</f>
        <v>n/a</v>
      </c>
      <c r="AH697" s="0" t="str">
        <f aca="false">IFERROR(VLOOKUP('nCino | Field Mappings'!$A697,'nCino | Object Info'!$A:$H,8,FALSE()),"(not found)")</f>
        <v>policy_exception_template</v>
      </c>
      <c r="AI697" s="0" t="str">
        <f aca="false">IF(D697="","",IF(D697="CCS_Step_Frequency__c",SUBSTITUTE(LOWER(D697),"__c",""),_xlfn.IFNA(SUBSTITUTE(SUBSTITUTE(SUBSTITUTE(SUBSTITUTE(D697,"LLC_BI__",""),"CCS_",""),"__c",""),"cm_",""),D697)))</f>
        <v>Description</v>
      </c>
      <c r="AJ697" s="51" t="str">
        <f aca="false">H697</f>
        <v>n/a</v>
      </c>
      <c r="AK697" s="51" t="str">
        <f aca="false">AC697</f>
        <v>yes</v>
      </c>
      <c r="AL697" s="60" t="str">
        <f aca="false">V697</f>
        <v>STRING</v>
      </c>
      <c r="AM697" s="51" t="n">
        <f aca="false">W697</f>
        <v>32768</v>
      </c>
      <c r="AN697" s="51" t="str">
        <f aca="false">X697</f>
        <v>n/a</v>
      </c>
      <c r="AO697" s="51" t="str">
        <f aca="false">Y697</f>
        <v>n/a</v>
      </c>
      <c r="AP697" s="51" t="str">
        <f aca="false">IF(AL697="ARRAY", "CHECK MAX ELEMENTS", "n/a")</f>
        <v>n/a</v>
      </c>
    </row>
    <row r="698" customFormat="false" ht="14.25" hidden="false" customHeight="false" outlineLevel="0" collapsed="false">
      <c r="A698" s="61" t="s">
        <v>62</v>
      </c>
      <c r="B698" s="61" t="s">
        <v>63</v>
      </c>
      <c r="C698" s="61" t="s">
        <v>2015</v>
      </c>
      <c r="D698" s="61" t="s">
        <v>2016</v>
      </c>
      <c r="E698" s="61" t="s">
        <v>2017</v>
      </c>
      <c r="F698" s="60" t="str">
        <f aca="false">IF(OR(ISERROR(VLOOKUP($C698,'DMW | F&amp;L Fields'!$L:$M, 1, FALSE())),IFERROR(INDEX('DMW | F&amp;L Fields'!$C:$C,MATCH($C698,'DMW | F&amp;L Fields'!$L:$L, 0)), "Y") ="Y"),"No", "Yes")</f>
        <v>Yes</v>
      </c>
      <c r="G698" s="61" t="str">
        <f aca="false">IFERROR(VLOOKUP($C698,'DMW | F&amp;L Fields'!$L:$M, 2, FALSE()),"(not found)")</f>
        <v>This field is optional and is used to specify the last date on which the template may be used. This field helps drive the behavior for the "Active" field. After this date the template will no longer be considered as active and the user cannot create a new policy exception using the template. If the end date is not specified the policy exception template will be considered active as long as it has a valid start date.</v>
      </c>
      <c r="H698" s="60" t="str">
        <f aca="false">IF(J698="Id", "Primary", IF(LEFT(J698, 9) ="reference", "Foreign", "n/a"))</f>
        <v>n/a</v>
      </c>
      <c r="I698" s="74" t="s">
        <v>97</v>
      </c>
      <c r="J698" s="61" t="s">
        <v>102</v>
      </c>
      <c r="K698" s="60" t="n">
        <v>0</v>
      </c>
      <c r="L698" s="60" t="n">
        <v>0</v>
      </c>
      <c r="M698" s="60" t="n">
        <v>0</v>
      </c>
      <c r="N698" s="60" t="str">
        <f aca="false">_xlfn.CONCAT(J698,"|",K698,"|",L698,"|",M698)</f>
        <v>date|0|0|0</v>
      </c>
      <c r="O698" s="0" t="str">
        <f aca="false">IFERROR(VLOOKUP('nCino | Field Mappings'!$A698,'nCino | Object Info'!$A:$H,5,FALSE()),"(not found)")</f>
        <v>rskcsp_ds_policy_exception_template</v>
      </c>
      <c r="P698" s="0" t="str">
        <f aca="false">D698</f>
        <v>LLC_BI__End_Date__c</v>
      </c>
      <c r="Q698" s="51" t="n">
        <f aca="false">IFERROR(VLOOKUP($N698,'nCino | BigQuery Type Lookup'!$A:$F,2,FALSE()),"(not found)")</f>
        <v>8</v>
      </c>
      <c r="R698" s="0" t="str">
        <f aca="false">IFERROR(VLOOKUP('nCino | Field Mappings'!$A698,'nCino | Object Info'!$A:$H,6,FALSE()),"(not found)")</f>
        <v>rskcsp_ds_policy_exception_template_staging</v>
      </c>
      <c r="S698" s="0" t="str">
        <f aca="false">D698</f>
        <v>LLC_BI__End_Date__c</v>
      </c>
      <c r="T698" s="51" t="str">
        <f aca="false">H698</f>
        <v>n/a</v>
      </c>
      <c r="U698" s="51" t="str">
        <f aca="false">IF($T698="Primary", "yes", "no")</f>
        <v>no</v>
      </c>
      <c r="V698" s="60" t="str">
        <f aca="false">IFERROR(VLOOKUP($N698,'nCino | BigQuery Type Lookup'!$A:$F,3,FALSE()),"(not found)")</f>
        <v>DATE</v>
      </c>
      <c r="W698" s="51" t="str">
        <f aca="false">IFERROR(VLOOKUP($N698,'nCino | BigQuery Type Lookup'!$A:$F,4,FALSE()),"(not found)")</f>
        <v>n/a</v>
      </c>
      <c r="X698" s="51" t="str">
        <f aca="false">IFERROR(VLOOKUP($N698,'nCino | BigQuery Type Lookup'!$A:$F,5,FALSE()),"(not found)")</f>
        <v>n/a</v>
      </c>
      <c r="Y698" s="51" t="str">
        <f aca="false">IFERROR(VLOOKUP($N698,'nCino | BigQuery Type Lookup'!$A:$F,6,FALSE()),"(not found)")</f>
        <v>n/a</v>
      </c>
      <c r="Z698" s="0" t="str">
        <f aca="false">IFERROR(VLOOKUP('nCino | Field Mappings'!$A698,'nCino | Object Info'!$A:$H,7,FALSE()),"(not found)")</f>
        <v>rskcsp_ds_policy_exception_template_curated</v>
      </c>
      <c r="AA698" s="0" t="str">
        <f aca="false">D698</f>
        <v>LLC_BI__End_Date__c</v>
      </c>
      <c r="AB698" s="51" t="str">
        <f aca="false">H698</f>
        <v>n/a</v>
      </c>
      <c r="AC698" s="51" t="str">
        <f aca="false">I698</f>
        <v>yes</v>
      </c>
      <c r="AD698" s="60" t="str">
        <f aca="false">V698</f>
        <v>DATE</v>
      </c>
      <c r="AE698" s="51" t="str">
        <f aca="false">W698</f>
        <v>n/a</v>
      </c>
      <c r="AF698" s="51" t="str">
        <f aca="false">X698</f>
        <v>n/a</v>
      </c>
      <c r="AG698" s="51" t="str">
        <f aca="false">Y698</f>
        <v>n/a</v>
      </c>
      <c r="AH698" s="0" t="str">
        <f aca="false">IFERROR(VLOOKUP('nCino | Field Mappings'!$A698,'nCino | Object Info'!$A:$H,8,FALSE()),"(not found)")</f>
        <v>policy_exception_template</v>
      </c>
      <c r="AI698" s="0" t="str">
        <f aca="false">IF(D698="","",IF(D698="CCS_Step_Frequency__c",SUBSTITUTE(LOWER(D698),"__c",""),_xlfn.IFNA(SUBSTITUTE(SUBSTITUTE(SUBSTITUTE(SUBSTITUTE(D698,"LLC_BI__",""),"CCS_",""),"__c",""),"cm_",""),D698)))</f>
        <v>End_Date</v>
      </c>
      <c r="AJ698" s="51" t="str">
        <f aca="false">H698</f>
        <v>n/a</v>
      </c>
      <c r="AK698" s="51" t="str">
        <f aca="false">AC698</f>
        <v>yes</v>
      </c>
      <c r="AL698" s="60" t="str">
        <f aca="false">V698</f>
        <v>DATE</v>
      </c>
      <c r="AM698" s="51" t="str">
        <f aca="false">W698</f>
        <v>n/a</v>
      </c>
      <c r="AN698" s="51" t="str">
        <f aca="false">X698</f>
        <v>n/a</v>
      </c>
      <c r="AO698" s="51" t="str">
        <f aca="false">Y698</f>
        <v>n/a</v>
      </c>
      <c r="AP698" s="51" t="str">
        <f aca="false">IF(AL698="ARRAY", "CHECK MAX ELEMENTS", "n/a")</f>
        <v>n/a</v>
      </c>
    </row>
    <row r="699" customFormat="false" ht="14.25" hidden="false" customHeight="false" outlineLevel="0" collapsed="false">
      <c r="A699" s="61" t="s">
        <v>62</v>
      </c>
      <c r="B699" s="61" t="s">
        <v>63</v>
      </c>
      <c r="C699" s="61" t="s">
        <v>2018</v>
      </c>
      <c r="D699" s="61" t="s">
        <v>327</v>
      </c>
      <c r="E699" s="61" t="s">
        <v>328</v>
      </c>
      <c r="F699" s="60" t="str">
        <f aca="false">IF(OR(ISERROR(VLOOKUP($C699,'DMW | F&amp;L Fields'!$L:$M, 1, FALSE())),IFERROR(INDEX('DMW | F&amp;L Fields'!$C:$C,MATCH($C699,'DMW | F&amp;L Fields'!$L:$L, 0)), "Y") ="Y"),"No", "Yes")</f>
        <v>Yes</v>
      </c>
      <c r="G699" s="61" t="str">
        <f aca="false">IFERROR(VLOOKUP($C699,'DMW | F&amp;L Fields'!$L:$M, 2, FALSE()),"(not found)")</f>
        <v>This field is used as an external, unique key for the policy exception template record. This value is not generally made visible to the user as it is usually used behind the scenes in data mapping exercises.</v>
      </c>
      <c r="H699" s="60" t="str">
        <f aca="false">IF(J699="Id", "Primary", IF(LEFT(J699, 9) ="reference", "Foreign", "n/a"))</f>
        <v>n/a</v>
      </c>
      <c r="I699" s="74" t="s">
        <v>97</v>
      </c>
      <c r="J699" s="61" t="s">
        <v>115</v>
      </c>
      <c r="K699" s="60" t="n">
        <v>255</v>
      </c>
      <c r="L699" s="60" t="n">
        <v>0</v>
      </c>
      <c r="M699" s="60" t="n">
        <v>0</v>
      </c>
      <c r="N699" s="60" t="str">
        <f aca="false">_xlfn.CONCAT(J699,"|",K699,"|",L699,"|",M699)</f>
        <v>string|255|0|0</v>
      </c>
      <c r="O699" s="0" t="str">
        <f aca="false">IFERROR(VLOOKUP('nCino | Field Mappings'!$A699,'nCino | Object Info'!$A:$H,5,FALSE()),"(not found)")</f>
        <v>rskcsp_ds_policy_exception_template</v>
      </c>
      <c r="P699" s="0" t="str">
        <f aca="false">D699</f>
        <v>LLC_BI__lookupKey__c</v>
      </c>
      <c r="Q699" s="51" t="n">
        <f aca="false">IFERROR(VLOOKUP($N699,'nCino | BigQuery Type Lookup'!$A:$F,2,FALSE()),"(not found)")</f>
        <v>255</v>
      </c>
      <c r="R699" s="0" t="str">
        <f aca="false">IFERROR(VLOOKUP('nCino | Field Mappings'!$A699,'nCino | Object Info'!$A:$H,6,FALSE()),"(not found)")</f>
        <v>rskcsp_ds_policy_exception_template_staging</v>
      </c>
      <c r="S699" s="0" t="str">
        <f aca="false">D699</f>
        <v>LLC_BI__lookupKey__c</v>
      </c>
      <c r="T699" s="51" t="str">
        <f aca="false">H699</f>
        <v>n/a</v>
      </c>
      <c r="U699" s="51" t="str">
        <f aca="false">IF($T699="Primary", "yes", "no")</f>
        <v>no</v>
      </c>
      <c r="V699" s="60" t="str">
        <f aca="false">IFERROR(VLOOKUP($N699,'nCino | BigQuery Type Lookup'!$A:$F,3,FALSE()),"(not found)")</f>
        <v>STRING</v>
      </c>
      <c r="W699" s="51" t="n">
        <f aca="false">IFERROR(VLOOKUP($N699,'nCino | BigQuery Type Lookup'!$A:$F,4,FALSE()),"(not found)")</f>
        <v>255</v>
      </c>
      <c r="X699" s="51" t="str">
        <f aca="false">IFERROR(VLOOKUP($N699,'nCino | BigQuery Type Lookup'!$A:$F,5,FALSE()),"(not found)")</f>
        <v>n/a</v>
      </c>
      <c r="Y699" s="51" t="str">
        <f aca="false">IFERROR(VLOOKUP($N699,'nCino | BigQuery Type Lookup'!$A:$F,6,FALSE()),"(not found)")</f>
        <v>n/a</v>
      </c>
      <c r="Z699" s="0" t="str">
        <f aca="false">IFERROR(VLOOKUP('nCino | Field Mappings'!$A699,'nCino | Object Info'!$A:$H,7,FALSE()),"(not found)")</f>
        <v>rskcsp_ds_policy_exception_template_curated</v>
      </c>
      <c r="AA699" s="0" t="str">
        <f aca="false">D699</f>
        <v>LLC_BI__lookupKey__c</v>
      </c>
      <c r="AB699" s="51" t="str">
        <f aca="false">H699</f>
        <v>n/a</v>
      </c>
      <c r="AC699" s="51" t="str">
        <f aca="false">I699</f>
        <v>yes</v>
      </c>
      <c r="AD699" s="60" t="str">
        <f aca="false">V699</f>
        <v>STRING</v>
      </c>
      <c r="AE699" s="51" t="n">
        <f aca="false">W699</f>
        <v>255</v>
      </c>
      <c r="AF699" s="51" t="str">
        <f aca="false">X699</f>
        <v>n/a</v>
      </c>
      <c r="AG699" s="51" t="str">
        <f aca="false">Y699</f>
        <v>n/a</v>
      </c>
      <c r="AH699" s="0" t="str">
        <f aca="false">IFERROR(VLOOKUP('nCino | Field Mappings'!$A699,'nCino | Object Info'!$A:$H,8,FALSE()),"(not found)")</f>
        <v>policy_exception_template</v>
      </c>
      <c r="AI699" s="0" t="str">
        <f aca="false">IF(D699="","",IF(D699="CCS_Step_Frequency__c",SUBSTITUTE(LOWER(D699),"__c",""),_xlfn.IFNA(SUBSTITUTE(SUBSTITUTE(SUBSTITUTE(SUBSTITUTE(D699,"LLC_BI__",""),"CCS_",""),"__c",""),"cm_",""),D699)))</f>
        <v>lookupKey</v>
      </c>
      <c r="AJ699" s="51" t="str">
        <f aca="false">H699</f>
        <v>n/a</v>
      </c>
      <c r="AK699" s="51" t="str">
        <f aca="false">AC699</f>
        <v>yes</v>
      </c>
      <c r="AL699" s="60" t="str">
        <f aca="false">V699</f>
        <v>STRING</v>
      </c>
      <c r="AM699" s="51" t="n">
        <f aca="false">W699</f>
        <v>255</v>
      </c>
      <c r="AN699" s="51" t="str">
        <f aca="false">X699</f>
        <v>n/a</v>
      </c>
      <c r="AO699" s="51" t="str">
        <f aca="false">Y699</f>
        <v>n/a</v>
      </c>
      <c r="AP699" s="51" t="str">
        <f aca="false">IF(AL699="ARRAY", "CHECK MAX ELEMENTS", "n/a")</f>
        <v>n/a</v>
      </c>
    </row>
    <row r="700" customFormat="false" ht="14.25" hidden="false" customHeight="false" outlineLevel="0" collapsed="false">
      <c r="A700" s="61" t="s">
        <v>62</v>
      </c>
      <c r="B700" s="61" t="s">
        <v>63</v>
      </c>
      <c r="C700" s="61" t="s">
        <v>2019</v>
      </c>
      <c r="D700" s="61" t="s">
        <v>2020</v>
      </c>
      <c r="E700" s="61" t="s">
        <v>2021</v>
      </c>
      <c r="F700" s="60" t="str">
        <f aca="false">IF(OR(ISERROR(VLOOKUP($C700,'DMW | F&amp;L Fields'!$L:$M, 1, FALSE())),IFERROR(INDEX('DMW | F&amp;L Fields'!$C:$C,MATCH($C700,'DMW | F&amp;L Fields'!$L:$L, 0)), "Y") ="Y"),"No", "Yes")</f>
        <v>Yes</v>
      </c>
      <c r="G700" s="61" t="str">
        <f aca="false">IFERROR(VLOOKUP($C700,'DMW | F&amp;L Fields'!$L:$M, 2, FALSE()),"(not found)")</f>
        <v>This field is optional and is used to specify the available severity selections a user can make when applying this policy exception. This is a multiselect picklist and allows the admin to control how many and which severities can be applied. The picklist can be edited to include all severities pertinent to the financial institution's business practices.</v>
      </c>
      <c r="H700" s="60" t="str">
        <f aca="false">IF(J700="Id", "Primary", IF(LEFT(J700, 9) ="reference", "Foreign", "n/a"))</f>
        <v>n/a</v>
      </c>
      <c r="I700" s="74" t="s">
        <v>97</v>
      </c>
      <c r="J700" s="61" t="s">
        <v>296</v>
      </c>
      <c r="K700" s="60" t="n">
        <v>4099</v>
      </c>
      <c r="L700" s="60" t="n">
        <v>4</v>
      </c>
      <c r="M700" s="60" t="n">
        <v>0</v>
      </c>
      <c r="N700" s="60" t="str">
        <f aca="false">_xlfn.CONCAT(J700,"|",K700,"|",L700,"|",M700)</f>
        <v>multipicklist|4099|4|0</v>
      </c>
      <c r="O700" s="0" t="str">
        <f aca="false">IFERROR(VLOOKUP('nCino | Field Mappings'!$A700,'nCino | Object Info'!$A:$H,5,FALSE()),"(not found)")</f>
        <v>rskcsp_ds_policy_exception_template</v>
      </c>
      <c r="P700" s="0" t="str">
        <f aca="false">D700</f>
        <v>LLC_BI__Severities__c</v>
      </c>
      <c r="Q700" s="51" t="n">
        <f aca="false">IFERROR(VLOOKUP($N700,'nCino | BigQuery Type Lookup'!$A:$F,2,FALSE()),"(not found)")</f>
        <v>4099</v>
      </c>
      <c r="R700" s="0" t="str">
        <f aca="false">IFERROR(VLOOKUP('nCino | Field Mappings'!$A700,'nCino | Object Info'!$A:$H,6,FALSE()),"(not found)")</f>
        <v>rskcsp_ds_policy_exception_template_staging</v>
      </c>
      <c r="S700" s="0" t="str">
        <f aca="false">D700</f>
        <v>LLC_BI__Severities__c</v>
      </c>
      <c r="T700" s="51" t="str">
        <f aca="false">H700</f>
        <v>n/a</v>
      </c>
      <c r="U700" s="51" t="str">
        <f aca="false">IF($T700="Primary", "yes", "no")</f>
        <v>no</v>
      </c>
      <c r="V700" s="60" t="str">
        <f aca="false">IFERROR(VLOOKUP($N700,'nCino | BigQuery Type Lookup'!$A:$F,3,FALSE()),"(not found)")</f>
        <v>ARRAY&lt;STRING&gt;</v>
      </c>
      <c r="W700" s="51" t="n">
        <f aca="false">IFERROR(VLOOKUP($N700,'nCino | BigQuery Type Lookup'!$A:$F,4,FALSE()),"(not found)")</f>
        <v>4099</v>
      </c>
      <c r="X700" s="51" t="str">
        <f aca="false">IFERROR(VLOOKUP($N700,'nCino | BigQuery Type Lookup'!$A:$F,5,FALSE()),"(not found)")</f>
        <v>n/a</v>
      </c>
      <c r="Y700" s="51" t="str">
        <f aca="false">IFERROR(VLOOKUP($N700,'nCino | BigQuery Type Lookup'!$A:$F,6,FALSE()),"(not found)")</f>
        <v>n/a</v>
      </c>
      <c r="Z700" s="0" t="str">
        <f aca="false">IFERROR(VLOOKUP('nCino | Field Mappings'!$A700,'nCino | Object Info'!$A:$H,7,FALSE()),"(not found)")</f>
        <v>rskcsp_ds_policy_exception_template_curated</v>
      </c>
      <c r="AA700" s="0" t="str">
        <f aca="false">D700</f>
        <v>LLC_BI__Severities__c</v>
      </c>
      <c r="AB700" s="51" t="str">
        <f aca="false">H700</f>
        <v>n/a</v>
      </c>
      <c r="AC700" s="51" t="str">
        <f aca="false">I700</f>
        <v>yes</v>
      </c>
      <c r="AD700" s="60" t="str">
        <f aca="false">V700</f>
        <v>ARRAY&lt;STRING&gt;</v>
      </c>
      <c r="AE700" s="51" t="n">
        <f aca="false">W700</f>
        <v>4099</v>
      </c>
      <c r="AF700" s="51" t="str">
        <f aca="false">X700</f>
        <v>n/a</v>
      </c>
      <c r="AG700" s="51" t="str">
        <f aca="false">Y700</f>
        <v>n/a</v>
      </c>
      <c r="AH700" s="0" t="str">
        <f aca="false">IFERROR(VLOOKUP('nCino | Field Mappings'!$A700,'nCino | Object Info'!$A:$H,8,FALSE()),"(not found)")</f>
        <v>policy_exception_template</v>
      </c>
      <c r="AI700" s="0" t="str">
        <f aca="false">IF(D700="","",IF(D700="CCS_Step_Frequency__c",SUBSTITUTE(LOWER(D700),"__c",""),_xlfn.IFNA(SUBSTITUTE(SUBSTITUTE(SUBSTITUTE(SUBSTITUTE(D700,"LLC_BI__",""),"CCS_",""),"__c",""),"cm_",""),D700)))</f>
        <v>Severities</v>
      </c>
      <c r="AJ700" s="51" t="str">
        <f aca="false">H700</f>
        <v>n/a</v>
      </c>
      <c r="AK700" s="51" t="str">
        <f aca="false">AC700</f>
        <v>yes</v>
      </c>
      <c r="AL700" s="60" t="str">
        <f aca="false">V700</f>
        <v>ARRAY&lt;STRING&gt;</v>
      </c>
      <c r="AM700" s="51" t="n">
        <f aca="false">W700</f>
        <v>4099</v>
      </c>
      <c r="AN700" s="51" t="str">
        <f aca="false">X700</f>
        <v>n/a</v>
      </c>
      <c r="AO700" s="51" t="str">
        <f aca="false">Y700</f>
        <v>n/a</v>
      </c>
      <c r="AP700" s="51" t="n">
        <v>3</v>
      </c>
    </row>
    <row r="701" customFormat="false" ht="14.25" hidden="false" customHeight="false" outlineLevel="0" collapsed="false">
      <c r="A701" s="61" t="s">
        <v>62</v>
      </c>
      <c r="B701" s="61" t="s">
        <v>63</v>
      </c>
      <c r="C701" s="61" t="s">
        <v>2022</v>
      </c>
      <c r="D701" s="61" t="s">
        <v>2023</v>
      </c>
      <c r="E701" s="61" t="s">
        <v>203</v>
      </c>
      <c r="F701" s="60" t="str">
        <f aca="false">IF(OR(ISERROR(VLOOKUP($C701,'DMW | F&amp;L Fields'!$L:$M, 1, FALSE())),IFERROR(INDEX('DMW | F&amp;L Fields'!$C:$C,MATCH($C701,'DMW | F&amp;L Fields'!$L:$L, 0)), "Y") ="Y"),"No", "Yes")</f>
        <v>Yes</v>
      </c>
      <c r="G701" s="61" t="str">
        <f aca="false">IFERROR(VLOOKUP($C701,'DMW | F&amp;L Fields'!$L:$M, 2, FALSE()),"(not found)")</f>
        <v>This field is required and is used to specify the start date of the existing policy exception templates. Setting when the template will become "active" and can be used.. Before this date the template will be considered as inactive and the user cannot create a new policy exception using the template.</v>
      </c>
      <c r="H701" s="60" t="str">
        <f aca="false">IF(J701="Id", "Primary", IF(LEFT(J701, 9) ="reference", "Foreign", "n/a"))</f>
        <v>n/a</v>
      </c>
      <c r="I701" s="74" t="s">
        <v>110</v>
      </c>
      <c r="J701" s="61" t="s">
        <v>102</v>
      </c>
      <c r="K701" s="60" t="n">
        <v>0</v>
      </c>
      <c r="L701" s="60" t="n">
        <v>0</v>
      </c>
      <c r="M701" s="60" t="n">
        <v>0</v>
      </c>
      <c r="N701" s="60" t="str">
        <f aca="false">_xlfn.CONCAT(J701,"|",K701,"|",L701,"|",M701)</f>
        <v>date|0|0|0</v>
      </c>
      <c r="O701" s="0" t="str">
        <f aca="false">IFERROR(VLOOKUP('nCino | Field Mappings'!$A701,'nCino | Object Info'!$A:$H,5,FALSE()),"(not found)")</f>
        <v>rskcsp_ds_policy_exception_template</v>
      </c>
      <c r="P701" s="0" t="str">
        <f aca="false">D701</f>
        <v>LLC_BI__Start_Date__c</v>
      </c>
      <c r="Q701" s="51" t="n">
        <f aca="false">IFERROR(VLOOKUP($N701,'nCino | BigQuery Type Lookup'!$A:$F,2,FALSE()),"(not found)")</f>
        <v>8</v>
      </c>
      <c r="R701" s="0" t="str">
        <f aca="false">IFERROR(VLOOKUP('nCino | Field Mappings'!$A701,'nCino | Object Info'!$A:$H,6,FALSE()),"(not found)")</f>
        <v>rskcsp_ds_policy_exception_template_staging</v>
      </c>
      <c r="S701" s="0" t="str">
        <f aca="false">D701</f>
        <v>LLC_BI__Start_Date__c</v>
      </c>
      <c r="T701" s="51" t="str">
        <f aca="false">H701</f>
        <v>n/a</v>
      </c>
      <c r="U701" s="51" t="str">
        <f aca="false">IF($T701="Primary", "yes", "no")</f>
        <v>no</v>
      </c>
      <c r="V701" s="60" t="str">
        <f aca="false">IFERROR(VLOOKUP($N701,'nCino | BigQuery Type Lookup'!$A:$F,3,FALSE()),"(not found)")</f>
        <v>DATE</v>
      </c>
      <c r="W701" s="51" t="str">
        <f aca="false">IFERROR(VLOOKUP($N701,'nCino | BigQuery Type Lookup'!$A:$F,4,FALSE()),"(not found)")</f>
        <v>n/a</v>
      </c>
      <c r="X701" s="51" t="str">
        <f aca="false">IFERROR(VLOOKUP($N701,'nCino | BigQuery Type Lookup'!$A:$F,5,FALSE()),"(not found)")</f>
        <v>n/a</v>
      </c>
      <c r="Y701" s="51" t="str">
        <f aca="false">IFERROR(VLOOKUP($N701,'nCino | BigQuery Type Lookup'!$A:$F,6,FALSE()),"(not found)")</f>
        <v>n/a</v>
      </c>
      <c r="Z701" s="0" t="str">
        <f aca="false">IFERROR(VLOOKUP('nCino | Field Mappings'!$A701,'nCino | Object Info'!$A:$H,7,FALSE()),"(not found)")</f>
        <v>rskcsp_ds_policy_exception_template_curated</v>
      </c>
      <c r="AA701" s="0" t="str">
        <f aca="false">D701</f>
        <v>LLC_BI__Start_Date__c</v>
      </c>
      <c r="AB701" s="51" t="str">
        <f aca="false">H701</f>
        <v>n/a</v>
      </c>
      <c r="AC701" s="51" t="str">
        <f aca="false">I701</f>
        <v>no</v>
      </c>
      <c r="AD701" s="60" t="str">
        <f aca="false">V701</f>
        <v>DATE</v>
      </c>
      <c r="AE701" s="51" t="str">
        <f aca="false">W701</f>
        <v>n/a</v>
      </c>
      <c r="AF701" s="51" t="str">
        <f aca="false">X701</f>
        <v>n/a</v>
      </c>
      <c r="AG701" s="51" t="str">
        <f aca="false">Y701</f>
        <v>n/a</v>
      </c>
      <c r="AH701" s="0" t="str">
        <f aca="false">IFERROR(VLOOKUP('nCino | Field Mappings'!$A701,'nCino | Object Info'!$A:$H,8,FALSE()),"(not found)")</f>
        <v>policy_exception_template</v>
      </c>
      <c r="AI701" s="0" t="str">
        <f aca="false">IF(D701="","",IF(D701="CCS_Step_Frequency__c",SUBSTITUTE(LOWER(D701),"__c",""),_xlfn.IFNA(SUBSTITUTE(SUBSTITUTE(SUBSTITUTE(SUBSTITUTE(D701,"LLC_BI__",""),"CCS_",""),"__c",""),"cm_",""),D701)))</f>
        <v>Start_Date</v>
      </c>
      <c r="AJ701" s="51" t="str">
        <f aca="false">H701</f>
        <v>n/a</v>
      </c>
      <c r="AK701" s="51" t="str">
        <f aca="false">AC701</f>
        <v>no</v>
      </c>
      <c r="AL701" s="60" t="str">
        <f aca="false">V701</f>
        <v>DATE</v>
      </c>
      <c r="AM701" s="51" t="str">
        <f aca="false">W701</f>
        <v>n/a</v>
      </c>
      <c r="AN701" s="51" t="str">
        <f aca="false">X701</f>
        <v>n/a</v>
      </c>
      <c r="AO701" s="51" t="str">
        <f aca="false">Y701</f>
        <v>n/a</v>
      </c>
      <c r="AP701" s="51" t="str">
        <f aca="false">IF(AL701="ARRAY", "CHECK MAX ELEMENTS", "n/a")</f>
        <v>n/a</v>
      </c>
    </row>
    <row r="702" customFormat="false" ht="14.25" hidden="false" customHeight="false" outlineLevel="0" collapsed="false">
      <c r="A702" s="61" t="s">
        <v>62</v>
      </c>
      <c r="B702" s="61" t="s">
        <v>63</v>
      </c>
      <c r="C702" s="61" t="s">
        <v>2024</v>
      </c>
      <c r="D702" s="61" t="s">
        <v>1968</v>
      </c>
      <c r="E702" s="61" t="s">
        <v>1969</v>
      </c>
      <c r="F702" s="60" t="str">
        <f aca="false">IF(OR(ISERROR(VLOOKUP($C702,'DMW | F&amp;L Fields'!$L:$M, 1, FALSE())),IFERROR(INDEX('DMW | F&amp;L Fields'!$C:$C,MATCH($C702,'DMW | F&amp;L Fields'!$L:$L, 0)), "Y") ="Y"),"No", "Yes")</f>
        <v>Yes</v>
      </c>
      <c r="G702" s="61" t="str">
        <f aca="false">IFERROR(VLOOKUP($C702,'DMW | F&amp;L Fields'!$L:$M, 2, FALSE()),"(not found)")</f>
        <v>This field is required and drives the filtering functionality for the user when they are applying policy exceptions. It specifies the type of the policy exception the user is applying. This is a picklist and the options can be edited to include all policy exception types pertinent to the financial institution's business practices.</v>
      </c>
      <c r="H702" s="60" t="str">
        <f aca="false">IF(J702="Id", "Primary", IF(LEFT(J702, 9) ="reference", "Foreign", "n/a"))</f>
        <v>n/a</v>
      </c>
      <c r="I702" s="74" t="s">
        <v>97</v>
      </c>
      <c r="J702" s="61" t="s">
        <v>119</v>
      </c>
      <c r="K702" s="60" t="n">
        <v>255</v>
      </c>
      <c r="L702" s="60" t="n">
        <v>0</v>
      </c>
      <c r="M702" s="60" t="n">
        <v>0</v>
      </c>
      <c r="N702" s="60" t="str">
        <f aca="false">_xlfn.CONCAT(J702,"|",K702,"|",L702,"|",M702)</f>
        <v>picklist|255|0|0</v>
      </c>
      <c r="O702" s="0" t="str">
        <f aca="false">IFERROR(VLOOKUP('nCino | Field Mappings'!$A702,'nCino | Object Info'!$A:$H,5,FALSE()),"(not found)")</f>
        <v>rskcsp_ds_policy_exception_template</v>
      </c>
      <c r="P702" s="0" t="str">
        <f aca="false">D702</f>
        <v>LLC_BI__Type__c</v>
      </c>
      <c r="Q702" s="51" t="n">
        <f aca="false">IFERROR(VLOOKUP($N702,'nCino | BigQuery Type Lookup'!$A:$F,2,FALSE()),"(not found)")</f>
        <v>255</v>
      </c>
      <c r="R702" s="0" t="str">
        <f aca="false">IFERROR(VLOOKUP('nCino | Field Mappings'!$A702,'nCino | Object Info'!$A:$H,6,FALSE()),"(not found)")</f>
        <v>rskcsp_ds_policy_exception_template_staging</v>
      </c>
      <c r="S702" s="0" t="str">
        <f aca="false">D702</f>
        <v>LLC_BI__Type__c</v>
      </c>
      <c r="T702" s="51" t="str">
        <f aca="false">H702</f>
        <v>n/a</v>
      </c>
      <c r="U702" s="51" t="str">
        <f aca="false">IF($T702="Primary", "yes", "no")</f>
        <v>no</v>
      </c>
      <c r="V702" s="60" t="str">
        <f aca="false">IFERROR(VLOOKUP($N702,'nCino | BigQuery Type Lookup'!$A:$F,3,FALSE()),"(not found)")</f>
        <v>STRING</v>
      </c>
      <c r="W702" s="51" t="n">
        <f aca="false">IFERROR(VLOOKUP($N702,'nCino | BigQuery Type Lookup'!$A:$F,4,FALSE()),"(not found)")</f>
        <v>255</v>
      </c>
      <c r="X702" s="51" t="str">
        <f aca="false">IFERROR(VLOOKUP($N702,'nCino | BigQuery Type Lookup'!$A:$F,5,FALSE()),"(not found)")</f>
        <v>n/a</v>
      </c>
      <c r="Y702" s="51" t="str">
        <f aca="false">IFERROR(VLOOKUP($N702,'nCino | BigQuery Type Lookup'!$A:$F,6,FALSE()),"(not found)")</f>
        <v>n/a</v>
      </c>
      <c r="Z702" s="0" t="str">
        <f aca="false">IFERROR(VLOOKUP('nCino | Field Mappings'!$A702,'nCino | Object Info'!$A:$H,7,FALSE()),"(not found)")</f>
        <v>rskcsp_ds_policy_exception_template_curated</v>
      </c>
      <c r="AA702" s="0" t="str">
        <f aca="false">D702</f>
        <v>LLC_BI__Type__c</v>
      </c>
      <c r="AB702" s="51" t="str">
        <f aca="false">H702</f>
        <v>n/a</v>
      </c>
      <c r="AC702" s="51" t="str">
        <f aca="false">I702</f>
        <v>yes</v>
      </c>
      <c r="AD702" s="60" t="str">
        <f aca="false">V702</f>
        <v>STRING</v>
      </c>
      <c r="AE702" s="51" t="n">
        <f aca="false">W702</f>
        <v>255</v>
      </c>
      <c r="AF702" s="51" t="str">
        <f aca="false">X702</f>
        <v>n/a</v>
      </c>
      <c r="AG702" s="51" t="str">
        <f aca="false">Y702</f>
        <v>n/a</v>
      </c>
      <c r="AH702" s="0" t="str">
        <f aca="false">IFERROR(VLOOKUP('nCino | Field Mappings'!$A702,'nCino | Object Info'!$A:$H,8,FALSE()),"(not found)")</f>
        <v>policy_exception_template</v>
      </c>
      <c r="AI702" s="0" t="str">
        <f aca="false">IF(D702="","",IF(D702="CCS_Step_Frequency__c",SUBSTITUTE(LOWER(D702),"__c",""),_xlfn.IFNA(SUBSTITUTE(SUBSTITUTE(SUBSTITUTE(SUBSTITUTE(D702,"LLC_BI__",""),"CCS_",""),"__c",""),"cm_",""),D702)))</f>
        <v>Type</v>
      </c>
      <c r="AJ702" s="51" t="str">
        <f aca="false">H702</f>
        <v>n/a</v>
      </c>
      <c r="AK702" s="51" t="str">
        <f aca="false">AC702</f>
        <v>yes</v>
      </c>
      <c r="AL702" s="60" t="str">
        <f aca="false">V702</f>
        <v>STRING</v>
      </c>
      <c r="AM702" s="51" t="n">
        <f aca="false">W702</f>
        <v>255</v>
      </c>
      <c r="AN702" s="51" t="str">
        <f aca="false">X702</f>
        <v>n/a</v>
      </c>
      <c r="AO702" s="51" t="str">
        <f aca="false">Y702</f>
        <v>n/a</v>
      </c>
      <c r="AP702" s="51" t="str">
        <f aca="false">IF(AL702="ARRAY", "CHECK MAX ELEMENTS", "n/a")</f>
        <v>n/a</v>
      </c>
    </row>
    <row r="703" customFormat="false" ht="14.25" hidden="false" customHeight="false" outlineLevel="0" collapsed="false">
      <c r="A703" s="61" t="s">
        <v>62</v>
      </c>
      <c r="B703" s="61" t="s">
        <v>63</v>
      </c>
      <c r="C703" s="61" t="s">
        <v>2025</v>
      </c>
      <c r="D703" s="61" t="s">
        <v>2</v>
      </c>
      <c r="E703" s="61" t="s">
        <v>2026</v>
      </c>
      <c r="F703" s="60" t="str">
        <f aca="false">IF(OR(ISERROR(VLOOKUP($C703,'DMW | F&amp;L Fields'!$L:$M, 1, FALSE())),IFERROR(INDEX('DMW | F&amp;L Fields'!$C:$C,MATCH($C703,'DMW | F&amp;L Fields'!$L:$L, 0)), "Y") ="Y"),"No", "Yes")</f>
        <v>Yes</v>
      </c>
      <c r="G703" s="61" t="n">
        <f aca="false">IFERROR(VLOOKUP($C703,'DMW | F&amp;L Fields'!$L:$M, 2, FALSE()),"(not found)")</f>
        <v>0</v>
      </c>
      <c r="H703" s="60" t="str">
        <f aca="false">IF(J703="Id", "Primary", IF(LEFT(J703, 9) ="reference", "Foreign", "n/a"))</f>
        <v>n/a</v>
      </c>
      <c r="I703" s="74" t="s">
        <v>97</v>
      </c>
      <c r="J703" s="61" t="s">
        <v>115</v>
      </c>
      <c r="K703" s="60" t="n">
        <v>80</v>
      </c>
      <c r="L703" s="60" t="n">
        <v>0</v>
      </c>
      <c r="M703" s="60" t="n">
        <v>0</v>
      </c>
      <c r="N703" s="60" t="str">
        <f aca="false">_xlfn.CONCAT(J703,"|",K703,"|",L703,"|",M703)</f>
        <v>string|80|0|0</v>
      </c>
      <c r="O703" s="0" t="str">
        <f aca="false">IFERROR(VLOOKUP('nCino | Field Mappings'!$A703,'nCino | Object Info'!$A:$H,5,FALSE()),"(not found)")</f>
        <v>rskcsp_ds_policy_exception_template</v>
      </c>
      <c r="P703" s="0" t="str">
        <f aca="false">D703</f>
        <v>Name</v>
      </c>
      <c r="Q703" s="51" t="n">
        <f aca="false">IFERROR(VLOOKUP($N703,'nCino | BigQuery Type Lookup'!$A:$F,2,FALSE()),"(not found)")</f>
        <v>80</v>
      </c>
      <c r="R703" s="0" t="str">
        <f aca="false">IFERROR(VLOOKUP('nCino | Field Mappings'!$A703,'nCino | Object Info'!$A:$H,6,FALSE()),"(not found)")</f>
        <v>rskcsp_ds_policy_exception_template_staging</v>
      </c>
      <c r="S703" s="0" t="str">
        <f aca="false">D703</f>
        <v>Name</v>
      </c>
      <c r="T703" s="51" t="str">
        <f aca="false">H703</f>
        <v>n/a</v>
      </c>
      <c r="U703" s="51" t="str">
        <f aca="false">IF($T703="Primary", "yes", "no")</f>
        <v>no</v>
      </c>
      <c r="V703" s="60" t="str">
        <f aca="false">IFERROR(VLOOKUP($N703,'nCino | BigQuery Type Lookup'!$A:$F,3,FALSE()),"(not found)")</f>
        <v>STRING</v>
      </c>
      <c r="W703" s="51" t="n">
        <f aca="false">IFERROR(VLOOKUP($N703,'nCino | BigQuery Type Lookup'!$A:$F,4,FALSE()),"(not found)")</f>
        <v>80</v>
      </c>
      <c r="X703" s="51" t="str">
        <f aca="false">IFERROR(VLOOKUP($N703,'nCino | BigQuery Type Lookup'!$A:$F,5,FALSE()),"(not found)")</f>
        <v>n/a</v>
      </c>
      <c r="Y703" s="51" t="str">
        <f aca="false">IFERROR(VLOOKUP($N703,'nCino | BigQuery Type Lookup'!$A:$F,6,FALSE()),"(not found)")</f>
        <v>n/a</v>
      </c>
      <c r="Z703" s="0" t="str">
        <f aca="false">IFERROR(VLOOKUP('nCino | Field Mappings'!$A703,'nCino | Object Info'!$A:$H,7,FALSE()),"(not found)")</f>
        <v>rskcsp_ds_policy_exception_template_curated</v>
      </c>
      <c r="AA703" s="0" t="str">
        <f aca="false">D703</f>
        <v>Name</v>
      </c>
      <c r="AB703" s="51" t="str">
        <f aca="false">H703</f>
        <v>n/a</v>
      </c>
      <c r="AC703" s="51" t="str">
        <f aca="false">I703</f>
        <v>yes</v>
      </c>
      <c r="AD703" s="60" t="str">
        <f aca="false">V703</f>
        <v>STRING</v>
      </c>
      <c r="AE703" s="51" t="n">
        <f aca="false">W703</f>
        <v>80</v>
      </c>
      <c r="AF703" s="51" t="str">
        <f aca="false">X703</f>
        <v>n/a</v>
      </c>
      <c r="AG703" s="51" t="str">
        <f aca="false">Y703</f>
        <v>n/a</v>
      </c>
      <c r="AH703" s="0" t="str">
        <f aca="false">IFERROR(VLOOKUP('nCino | Field Mappings'!$A703,'nCino | Object Info'!$A:$H,8,FALSE()),"(not found)")</f>
        <v>policy_exception_template</v>
      </c>
      <c r="AI703" s="0" t="str">
        <f aca="false">IF(D703="","",IF(D703="CCS_Step_Frequency__c",SUBSTITUTE(LOWER(D703),"__c",""),_xlfn.IFNA(SUBSTITUTE(SUBSTITUTE(SUBSTITUTE(SUBSTITUTE(D703,"LLC_BI__",""),"CCS_",""),"__c",""),"cm_",""),D703)))</f>
        <v>Name</v>
      </c>
      <c r="AJ703" s="51" t="str">
        <f aca="false">H703</f>
        <v>n/a</v>
      </c>
      <c r="AK703" s="51" t="str">
        <f aca="false">AC703</f>
        <v>yes</v>
      </c>
      <c r="AL703" s="60" t="str">
        <f aca="false">V703</f>
        <v>STRING</v>
      </c>
      <c r="AM703" s="51" t="n">
        <f aca="false">W703</f>
        <v>80</v>
      </c>
      <c r="AN703" s="51" t="str">
        <f aca="false">X703</f>
        <v>n/a</v>
      </c>
      <c r="AO703" s="51" t="str">
        <f aca="false">Y703</f>
        <v>n/a</v>
      </c>
      <c r="AP703" s="51" t="str">
        <f aca="false">IF(AL703="ARRAY", "CHECK MAX ELEMENTS", "n/a")</f>
        <v>n/a</v>
      </c>
    </row>
    <row r="704" customFormat="false" ht="14.25" hidden="false" customHeight="false" outlineLevel="0" collapsed="false">
      <c r="A704" s="61" t="s">
        <v>62</v>
      </c>
      <c r="B704" s="61" t="s">
        <v>63</v>
      </c>
      <c r="C704" s="61" t="s">
        <v>2027</v>
      </c>
      <c r="D704" s="61" t="s">
        <v>1881</v>
      </c>
      <c r="E704" s="61" t="s">
        <v>1882</v>
      </c>
      <c r="F704" s="60" t="str">
        <f aca="false">IF(OR(ISERROR(VLOOKUP($C704,'DMW | F&amp;L Fields'!$L:$M, 1, FALSE())),IFERROR(INDEX('DMW | F&amp;L Fields'!$C:$C,MATCH($C704,'DMW | F&amp;L Fields'!$L:$L, 0)), "Y") ="Y"),"No", "Yes")</f>
        <v>Yes</v>
      </c>
      <c r="G704" s="61" t="n">
        <f aca="false">IFERROR(VLOOKUP($C704,'DMW | F&amp;L Fields'!$L:$M, 2, FALSE()),"(not found)")</f>
        <v>0</v>
      </c>
      <c r="H704" s="60" t="str">
        <f aca="false">IF(J704="Id", "Primary", IF(LEFT(J704, 9) ="reference", "Foreign", "n/a"))</f>
        <v>Foreign</v>
      </c>
      <c r="I704" s="74" t="s">
        <v>110</v>
      </c>
      <c r="J704" s="61" t="s">
        <v>1883</v>
      </c>
      <c r="K704" s="60" t="n">
        <v>18</v>
      </c>
      <c r="L704" s="60" t="n">
        <v>0</v>
      </c>
      <c r="M704" s="60" t="n">
        <v>0</v>
      </c>
      <c r="N704" s="60" t="str">
        <f aca="false">_xlfn.CONCAT(J704,"|",K704,"|",L704,"|",M704)</f>
        <v>reference(Group,User)|18|0|0</v>
      </c>
      <c r="O704" s="0" t="str">
        <f aca="false">IFERROR(VLOOKUP('nCino | Field Mappings'!$A704,'nCino | Object Info'!$A:$H,5,FALSE()),"(not found)")</f>
        <v>rskcsp_ds_policy_exception_template</v>
      </c>
      <c r="P704" s="0" t="str">
        <f aca="false">D704</f>
        <v>OwnerId</v>
      </c>
      <c r="Q704" s="51" t="n">
        <f aca="false">IFERROR(VLOOKUP($N704,'nCino | BigQuery Type Lookup'!$A:$F,2,FALSE()),"(not found)")</f>
        <v>18</v>
      </c>
      <c r="R704" s="0" t="str">
        <f aca="false">IFERROR(VLOOKUP('nCino | Field Mappings'!$A704,'nCino | Object Info'!$A:$H,6,FALSE()),"(not found)")</f>
        <v>rskcsp_ds_policy_exception_template_staging</v>
      </c>
      <c r="S704" s="0" t="str">
        <f aca="false">D704</f>
        <v>OwnerId</v>
      </c>
      <c r="T704" s="51" t="str">
        <f aca="false">H704</f>
        <v>Foreign</v>
      </c>
      <c r="U704" s="51" t="str">
        <f aca="false">IF($T704="Primary", "yes", "no")</f>
        <v>no</v>
      </c>
      <c r="V704" s="60" t="str">
        <f aca="false">IFERROR(VLOOKUP($N704,'nCino | BigQuery Type Lookup'!$A:$F,3,FALSE()),"(not found)")</f>
        <v>STRING</v>
      </c>
      <c r="W704" s="51" t="n">
        <f aca="false">IFERROR(VLOOKUP($N704,'nCino | BigQuery Type Lookup'!$A:$F,4,FALSE()),"(not found)")</f>
        <v>18</v>
      </c>
      <c r="X704" s="51" t="str">
        <f aca="false">IFERROR(VLOOKUP($N704,'nCino | BigQuery Type Lookup'!$A:$F,5,FALSE()),"(not found)")</f>
        <v>n/a</v>
      </c>
      <c r="Y704" s="51" t="str">
        <f aca="false">IFERROR(VLOOKUP($N704,'nCino | BigQuery Type Lookup'!$A:$F,6,FALSE()),"(not found)")</f>
        <v>n/a</v>
      </c>
      <c r="Z704" s="0" t="str">
        <f aca="false">IFERROR(VLOOKUP('nCino | Field Mappings'!$A704,'nCino | Object Info'!$A:$H,7,FALSE()),"(not found)")</f>
        <v>rskcsp_ds_policy_exception_template_curated</v>
      </c>
      <c r="AA704" s="0" t="str">
        <f aca="false">D704</f>
        <v>OwnerId</v>
      </c>
      <c r="AB704" s="51" t="str">
        <f aca="false">H704</f>
        <v>Foreign</v>
      </c>
      <c r="AC704" s="51" t="str">
        <f aca="false">I704</f>
        <v>no</v>
      </c>
      <c r="AD704" s="60" t="str">
        <f aca="false">V704</f>
        <v>STRING</v>
      </c>
      <c r="AE704" s="51" t="n">
        <f aca="false">W704</f>
        <v>18</v>
      </c>
      <c r="AF704" s="51" t="str">
        <f aca="false">X704</f>
        <v>n/a</v>
      </c>
      <c r="AG704" s="51" t="str">
        <f aca="false">Y704</f>
        <v>n/a</v>
      </c>
      <c r="AH704" s="0" t="str">
        <f aca="false">IFERROR(VLOOKUP('nCino | Field Mappings'!$A704,'nCino | Object Info'!$A:$H,8,FALSE()),"(not found)")</f>
        <v>policy_exception_template</v>
      </c>
      <c r="AI704" s="0" t="str">
        <f aca="false">IF(D704="","",IF(D704="CCS_Step_Frequency__c",SUBSTITUTE(LOWER(D704),"__c",""),_xlfn.IFNA(SUBSTITUTE(SUBSTITUTE(SUBSTITUTE(SUBSTITUTE(D704,"LLC_BI__",""),"CCS_",""),"__c",""),"cm_",""),D704)))</f>
        <v>OwnerId</v>
      </c>
      <c r="AJ704" s="51" t="str">
        <f aca="false">H704</f>
        <v>Foreign</v>
      </c>
      <c r="AK704" s="51" t="str">
        <f aca="false">AC704</f>
        <v>no</v>
      </c>
      <c r="AL704" s="60" t="str">
        <f aca="false">V704</f>
        <v>STRING</v>
      </c>
      <c r="AM704" s="51" t="n">
        <f aca="false">W704</f>
        <v>18</v>
      </c>
      <c r="AN704" s="51" t="str">
        <f aca="false">X704</f>
        <v>n/a</v>
      </c>
      <c r="AO704" s="51" t="str">
        <f aca="false">Y704</f>
        <v>n/a</v>
      </c>
      <c r="AP704" s="51" t="str">
        <f aca="false">IF(AL704="ARRAY", "CHECK MAX ELEMENTS", "n/a")</f>
        <v>n/a</v>
      </c>
    </row>
    <row r="705" customFormat="false" ht="14.25" hidden="false" customHeight="false" outlineLevel="0" collapsed="false">
      <c r="A705" s="61" t="s">
        <v>62</v>
      </c>
      <c r="B705" s="61" t="s">
        <v>63</v>
      </c>
      <c r="C705" s="61" t="s">
        <v>2028</v>
      </c>
      <c r="D705" s="61" t="s">
        <v>182</v>
      </c>
      <c r="E705" s="61" t="s">
        <v>183</v>
      </c>
      <c r="F705" s="60" t="str">
        <f aca="false">IF(OR(ISERROR(VLOOKUP($C705,'DMW | F&amp;L Fields'!$L:$M, 1, FALSE())),IFERROR(INDEX('DMW | F&amp;L Fields'!$C:$C,MATCH($C705,'DMW | F&amp;L Fields'!$L:$L, 0)), "Y") ="Y"),"No", "Yes")</f>
        <v>No</v>
      </c>
      <c r="G705" s="61" t="str">
        <f aca="false">IFERROR(VLOOKUP($C705,'DMW | F&amp;L Fields'!$L:$M, 2, FALSE()),"(not found)")</f>
        <v>(not found)</v>
      </c>
      <c r="H705" s="60" t="str">
        <f aca="false">IF(J705="Id", "Primary", IF(LEFT(J705, 9) ="reference", "Foreign", "n/a"))</f>
        <v>n/a</v>
      </c>
      <c r="I705" s="74" t="s">
        <v>110</v>
      </c>
      <c r="J705" s="61" t="s">
        <v>153</v>
      </c>
      <c r="K705" s="60" t="n">
        <v>0</v>
      </c>
      <c r="L705" s="60" t="n">
        <v>0</v>
      </c>
      <c r="M705" s="60" t="n">
        <v>0</v>
      </c>
      <c r="N705" s="60" t="str">
        <f aca="false">_xlfn.CONCAT(J705,"|",K705,"|",L705,"|",M705)</f>
        <v>datetime|0|0|0</v>
      </c>
      <c r="O705" s="0" t="str">
        <f aca="false">IFERROR(VLOOKUP('nCino | Field Mappings'!$A705,'nCino | Object Info'!$A:$H,5,FALSE()),"(not found)")</f>
        <v>rskcsp_ds_policy_exception_template</v>
      </c>
      <c r="P705" s="0" t="str">
        <f aca="false">D705</f>
        <v>SystemModstamp</v>
      </c>
      <c r="Q705" s="51" t="n">
        <f aca="false">IFERROR(VLOOKUP($N705,'nCino | BigQuery Type Lookup'!$A:$F,2,FALSE()),"(not found)")</f>
        <v>14</v>
      </c>
    </row>
  </sheetData>
  <autoFilter ref="A2:AO705"/>
  <mergeCells count="5">
    <mergeCell ref="A1:N1"/>
    <mergeCell ref="O1:Q1"/>
    <mergeCell ref="R1:Y1"/>
    <mergeCell ref="Z1:AG1"/>
    <mergeCell ref="AH1:AP1"/>
  </mergeCells>
  <conditionalFormatting sqref="F1:F1048576">
    <cfRule type="cellIs" priority="2" operator="equal" aboveAverage="0" equalAverage="0" bottom="0" percent="0" rank="0" text="" dxfId="14">
      <formula>"Yes"</formula>
    </cfRule>
    <cfRule type="cellIs" priority="3" operator="equal" aboveAverage="0" equalAverage="0" bottom="0" percent="0" rank="0" text="" dxfId="15">
      <formula>"No"</formula>
    </cfRule>
  </conditionalFormatting>
  <conditionalFormatting sqref="H1:H1048576 T1:T1048576 AJ2:AJ1048576 AB1:AB1048576">
    <cfRule type="cellIs" priority="4" operator="equal" aboveAverage="0" equalAverage="0" bottom="0" percent="0" rank="0" text="" dxfId="16">
      <formula>"n/a"</formula>
    </cfRule>
  </conditionalFormatting>
  <conditionalFormatting sqref="I706:I1048576">
    <cfRule type="cellIs" priority="5" operator="equal" aboveAverage="0" equalAverage="0" bottom="0" percent="0" rank="0" text="" dxfId="17">
      <formula>"yes"</formula>
    </cfRule>
    <cfRule type="cellIs" priority="6" operator="equal" aboveAverage="0" equalAverage="0" bottom="0" percent="0" rank="0" text="" dxfId="18">
      <formula>"no"</formula>
    </cfRule>
  </conditionalFormatting>
  <conditionalFormatting sqref="Q1:Q1048576">
    <cfRule type="cellIs" priority="7" operator="equal" aboveAverage="0" equalAverage="0" bottom="0" percent="0" rank="0" text="" dxfId="19">
      <formula>"tbc"</formula>
    </cfRule>
  </conditionalFormatting>
  <conditionalFormatting sqref="AB3:AG1048576 T3:Y1048576 AJ2:AP1048576">
    <cfRule type="cellIs" priority="8" operator="equal" aboveAverage="0" equalAverage="0" bottom="0" percent="0" rank="0" text="" dxfId="20">
      <formula>"tbc"</formula>
    </cfRule>
    <cfRule type="cellIs" priority="9" operator="equal" aboveAverage="0" equalAverage="0" bottom="0" percent="0" rank="0" text="" dxfId="21">
      <formula>"tbc"</formula>
    </cfRule>
  </conditionalFormatting>
  <conditionalFormatting sqref="AC3:AC1048576 AK2:AK1048576 U3:V1048576">
    <cfRule type="cellIs" priority="10" operator="equal" aboveAverage="0" equalAverage="0" bottom="0" percent="0" rank="0" text="" dxfId="22">
      <formula>"no"</formula>
    </cfRule>
    <cfRule type="cellIs" priority="11" operator="equal" aboveAverage="0" equalAverage="0" bottom="0" percent="0" rank="0" text="" dxfId="23">
      <formula>"yes"</formula>
    </cfRule>
  </conditionalFormatting>
  <conditionalFormatting sqref="W3:Y1048576 AE3:AG1048576 AM2:AP1048576">
    <cfRule type="cellIs" priority="12" operator="equal" aboveAverage="0" equalAverage="0" bottom="0" percent="0" rank="0" text="" dxfId="24">
      <formula>"n/a"</formula>
    </cfRule>
  </conditionalFormatting>
  <conditionalFormatting sqref="I3:I705">
    <cfRule type="cellIs" priority="13" operator="equal" aboveAverage="0" equalAverage="0" bottom="0" percent="0" rank="0" text="" dxfId="25">
      <formula>"yes"</formula>
    </cfRule>
    <cfRule type="cellIs" priority="14" operator="equal" aboveAverage="0" equalAverage="0" bottom="0" percent="0" rank="0" text="" dxfId="26">
      <formula>"no"</formula>
    </cfRule>
  </conditionalFormatting>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1" sqref="Z1:AO2 A11"/>
    </sheetView>
  </sheetViews>
  <sheetFormatPr defaultColWidth="11.00390625" defaultRowHeight="14.25" zeroHeight="false" outlineLevelRow="0" outlineLevelCol="0"/>
  <cols>
    <col collapsed="false" customWidth="true" hidden="false" outlineLevel="0" max="1" min="1" style="44" width="18.57"/>
    <col collapsed="false" customWidth="true" hidden="false" outlineLevel="0" max="2" min="2" style="44" width="45.14"/>
    <col collapsed="false" customWidth="true" hidden="false" outlineLevel="0" max="3" min="3" style="44" width="31.15"/>
    <col collapsed="false" customWidth="true" hidden="false" outlineLevel="0" max="4" min="4" style="44" width="16.43"/>
    <col collapsed="false" customWidth="true" hidden="false" outlineLevel="0" max="5" min="5" style="60" width="7"/>
    <col collapsed="false" customWidth="true" hidden="false" outlineLevel="0" max="6" min="6" style="44" width="31.15"/>
    <col collapsed="false" customWidth="true" hidden="false" outlineLevel="0" max="7" min="7" style="44" width="9.57"/>
    <col collapsed="false" customWidth="true" hidden="false" outlineLevel="0" max="8" min="8" style="44" width="17.57"/>
    <col collapsed="false" customWidth="true" hidden="false" outlineLevel="0" max="9" min="9" style="44" width="7"/>
    <col collapsed="false" customWidth="true" hidden="false" outlineLevel="0" max="10" min="10" style="44" width="26.15"/>
    <col collapsed="false" customWidth="true" hidden="false" outlineLevel="0" max="11" min="11" style="44" width="9.57"/>
    <col collapsed="false" customWidth="true" hidden="false" outlineLevel="0" max="12" min="12" style="44" width="10.14"/>
    <col collapsed="false" customWidth="true" hidden="false" outlineLevel="0" max="13" min="13" style="44" width="7"/>
    <col collapsed="false" customWidth="true" hidden="false" outlineLevel="0" max="14" min="14" style="44" width="45.71"/>
    <col collapsed="false" customWidth="true" hidden="false" outlineLevel="0" max="15" min="15" style="44" width="26.15"/>
    <col collapsed="false" customWidth="true" hidden="false" outlineLevel="0" max="16" min="16" style="44" width="9.57"/>
    <col collapsed="false" customWidth="true" hidden="false" outlineLevel="0" max="17" min="17" style="44" width="10.14"/>
    <col collapsed="false" customWidth="true" hidden="false" outlineLevel="0" max="18" min="18" style="44" width="7"/>
    <col collapsed="false" customWidth="false" hidden="false" outlineLevel="0" max="16384" min="19" style="44" width="11"/>
  </cols>
  <sheetData>
    <row r="1" customFormat="false" ht="25.5" hidden="false" customHeight="true" outlineLevel="0" collapsed="false">
      <c r="A1" s="62" t="s">
        <v>2029</v>
      </c>
      <c r="B1" s="62"/>
      <c r="C1" s="63" t="s">
        <v>71</v>
      </c>
      <c r="D1" s="63"/>
      <c r="E1" s="63"/>
      <c r="F1" s="64" t="s">
        <v>72</v>
      </c>
      <c r="G1" s="64"/>
      <c r="H1" s="64"/>
      <c r="I1" s="64"/>
      <c r="J1" s="65" t="s">
        <v>73</v>
      </c>
      <c r="K1" s="65"/>
      <c r="L1" s="65"/>
      <c r="M1" s="65"/>
      <c r="N1" s="65"/>
      <c r="O1" s="75" t="s">
        <v>74</v>
      </c>
      <c r="P1" s="75"/>
      <c r="Q1" s="75"/>
      <c r="R1" s="75"/>
    </row>
    <row r="2" customFormat="false" ht="28.5" hidden="false" customHeight="false" outlineLevel="0" collapsed="false">
      <c r="A2" s="76" t="s">
        <v>90</v>
      </c>
      <c r="B2" s="76" t="s">
        <v>2030</v>
      </c>
      <c r="C2" s="69" t="s">
        <v>90</v>
      </c>
      <c r="D2" s="69" t="s">
        <v>2031</v>
      </c>
      <c r="E2" s="69" t="s">
        <v>85</v>
      </c>
      <c r="F2" s="70" t="s">
        <v>90</v>
      </c>
      <c r="G2" s="70" t="s">
        <v>83</v>
      </c>
      <c r="H2" s="70" t="s">
        <v>84</v>
      </c>
      <c r="I2" s="70" t="s">
        <v>85</v>
      </c>
      <c r="J2" s="71" t="s">
        <v>90</v>
      </c>
      <c r="K2" s="71" t="s">
        <v>83</v>
      </c>
      <c r="L2" s="71" t="s">
        <v>84</v>
      </c>
      <c r="M2" s="71" t="s">
        <v>85</v>
      </c>
      <c r="N2" s="71" t="s">
        <v>334</v>
      </c>
      <c r="O2" s="72" t="s">
        <v>90</v>
      </c>
      <c r="P2" s="72" t="s">
        <v>83</v>
      </c>
      <c r="Q2" s="72" t="s">
        <v>84</v>
      </c>
      <c r="R2" s="72" t="s">
        <v>85</v>
      </c>
    </row>
    <row r="3" customFormat="false" ht="14.25" hidden="false" customHeight="false" outlineLevel="0" collapsed="false">
      <c r="A3" s="47" t="s">
        <v>2032</v>
      </c>
      <c r="B3" s="47" t="s">
        <v>2033</v>
      </c>
      <c r="C3" s="47" t="s">
        <v>2034</v>
      </c>
      <c r="D3" s="77" t="s">
        <v>2035</v>
      </c>
      <c r="E3" s="78" t="s">
        <v>2036</v>
      </c>
      <c r="F3" s="47" t="s">
        <v>2034</v>
      </c>
      <c r="G3" s="78" t="s">
        <v>110</v>
      </c>
      <c r="H3" s="77" t="s">
        <v>2035</v>
      </c>
      <c r="I3" s="78" t="s">
        <v>2036</v>
      </c>
      <c r="J3" s="47" t="s">
        <v>2036</v>
      </c>
      <c r="K3" s="78" t="s">
        <v>2036</v>
      </c>
      <c r="L3" s="78" t="s">
        <v>2036</v>
      </c>
      <c r="M3" s="78" t="s">
        <v>2036</v>
      </c>
      <c r="N3" s="78" t="s">
        <v>2037</v>
      </c>
      <c r="O3" s="47" t="s">
        <v>2036</v>
      </c>
      <c r="P3" s="78" t="s">
        <v>2036</v>
      </c>
      <c r="Q3" s="78" t="s">
        <v>2036</v>
      </c>
      <c r="R3" s="78" t="s">
        <v>2036</v>
      </c>
    </row>
    <row r="4" customFormat="false" ht="14.25" hidden="false" customHeight="false" outlineLevel="0" collapsed="false">
      <c r="A4" s="47" t="s">
        <v>2038</v>
      </c>
      <c r="B4" s="47" t="s">
        <v>2039</v>
      </c>
      <c r="C4" s="47" t="s">
        <v>2040</v>
      </c>
      <c r="D4" s="77" t="s">
        <v>2041</v>
      </c>
      <c r="E4" s="78" t="n">
        <v>255</v>
      </c>
      <c r="F4" s="47" t="s">
        <v>2040</v>
      </c>
      <c r="G4" s="78" t="s">
        <v>110</v>
      </c>
      <c r="H4" s="77" t="s">
        <v>2041</v>
      </c>
      <c r="I4" s="78" t="n">
        <v>255</v>
      </c>
      <c r="J4" s="47" t="s">
        <v>2036</v>
      </c>
      <c r="K4" s="78" t="s">
        <v>2036</v>
      </c>
      <c r="L4" s="78" t="s">
        <v>2036</v>
      </c>
      <c r="M4" s="78" t="s">
        <v>2036</v>
      </c>
      <c r="N4" s="78" t="s">
        <v>2037</v>
      </c>
      <c r="O4" s="47" t="s">
        <v>2036</v>
      </c>
      <c r="P4" s="78" t="s">
        <v>2036</v>
      </c>
      <c r="Q4" s="78" t="s">
        <v>2036</v>
      </c>
      <c r="R4" s="78" t="s">
        <v>2036</v>
      </c>
    </row>
    <row r="5" customFormat="false" ht="14.25" hidden="false" customHeight="false" outlineLevel="0" collapsed="false">
      <c r="A5" s="47" t="s">
        <v>2042</v>
      </c>
      <c r="B5" s="47" t="s">
        <v>2039</v>
      </c>
      <c r="C5" s="47" t="s">
        <v>2043</v>
      </c>
      <c r="D5" s="77" t="s">
        <v>2044</v>
      </c>
      <c r="E5" s="79" t="n">
        <v>255</v>
      </c>
      <c r="F5" s="47" t="s">
        <v>2043</v>
      </c>
      <c r="G5" s="78" t="s">
        <v>110</v>
      </c>
      <c r="H5" s="77" t="s">
        <v>2044</v>
      </c>
      <c r="I5" s="79" t="n">
        <v>255</v>
      </c>
      <c r="J5" s="47" t="s">
        <v>2036</v>
      </c>
      <c r="K5" s="78" t="s">
        <v>2036</v>
      </c>
      <c r="L5" s="78" t="s">
        <v>2036</v>
      </c>
      <c r="M5" s="78" t="s">
        <v>2036</v>
      </c>
      <c r="N5" s="78" t="s">
        <v>2037</v>
      </c>
      <c r="O5" s="47" t="s">
        <v>2036</v>
      </c>
      <c r="P5" s="78" t="s">
        <v>2036</v>
      </c>
      <c r="Q5" s="78" t="s">
        <v>2036</v>
      </c>
      <c r="R5" s="78" t="s">
        <v>2036</v>
      </c>
    </row>
    <row r="6" customFormat="false" ht="43.5" hidden="false" customHeight="false" outlineLevel="0" collapsed="false">
      <c r="A6" s="47" t="s">
        <v>2045</v>
      </c>
      <c r="B6" s="47" t="s">
        <v>2039</v>
      </c>
      <c r="C6" s="47" t="s">
        <v>2046</v>
      </c>
      <c r="D6" s="77" t="s">
        <v>2041</v>
      </c>
      <c r="E6" s="79" t="n">
        <v>255</v>
      </c>
      <c r="F6" s="47" t="s">
        <v>2046</v>
      </c>
      <c r="G6" s="78" t="s">
        <v>110</v>
      </c>
      <c r="H6" s="77" t="s">
        <v>2041</v>
      </c>
      <c r="I6" s="79" t="n">
        <v>255</v>
      </c>
      <c r="J6" s="47" t="s">
        <v>2046</v>
      </c>
      <c r="K6" s="78" t="s">
        <v>110</v>
      </c>
      <c r="L6" s="78" t="s">
        <v>2041</v>
      </c>
      <c r="M6" s="78" t="n">
        <v>255</v>
      </c>
      <c r="N6" s="80" t="s">
        <v>2047</v>
      </c>
      <c r="O6" s="47" t="s">
        <v>2046</v>
      </c>
      <c r="P6" s="78" t="s">
        <v>110</v>
      </c>
      <c r="Q6" s="78" t="s">
        <v>2041</v>
      </c>
      <c r="R6" s="78" t="n">
        <v>255</v>
      </c>
    </row>
    <row r="7" customFormat="false" ht="14.25" hidden="false" customHeight="false" outlineLevel="0" collapsed="false">
      <c r="A7" s="47" t="s">
        <v>2048</v>
      </c>
      <c r="B7" s="47" t="s">
        <v>2039</v>
      </c>
      <c r="C7" s="47" t="s">
        <v>2049</v>
      </c>
      <c r="D7" s="77" t="s">
        <v>2044</v>
      </c>
      <c r="E7" s="79" t="n">
        <v>255</v>
      </c>
      <c r="F7" s="47" t="s">
        <v>2049</v>
      </c>
      <c r="G7" s="78" t="s">
        <v>110</v>
      </c>
      <c r="H7" s="77" t="s">
        <v>2044</v>
      </c>
      <c r="I7" s="79" t="n">
        <v>255</v>
      </c>
      <c r="J7" s="47" t="s">
        <v>2036</v>
      </c>
      <c r="K7" s="78" t="s">
        <v>2036</v>
      </c>
      <c r="L7" s="78" t="s">
        <v>2036</v>
      </c>
      <c r="M7" s="78" t="s">
        <v>2036</v>
      </c>
      <c r="N7" s="78" t="s">
        <v>2037</v>
      </c>
      <c r="O7" s="47" t="s">
        <v>2036</v>
      </c>
      <c r="P7" s="78" t="s">
        <v>2036</v>
      </c>
      <c r="Q7" s="78" t="s">
        <v>2036</v>
      </c>
      <c r="R7" s="78" t="s">
        <v>2036</v>
      </c>
    </row>
    <row r="8" customFormat="false" ht="14.25" hidden="false" customHeight="false" outlineLevel="0" collapsed="false">
      <c r="A8" s="47" t="s">
        <v>2050</v>
      </c>
      <c r="B8" s="47" t="s">
        <v>2039</v>
      </c>
      <c r="C8" s="47" t="s">
        <v>2051</v>
      </c>
      <c r="D8" s="77" t="s">
        <v>2041</v>
      </c>
      <c r="E8" s="79" t="n">
        <v>255</v>
      </c>
      <c r="F8" s="47" t="s">
        <v>2051</v>
      </c>
      <c r="G8" s="78" t="s">
        <v>110</v>
      </c>
      <c r="H8" s="77" t="s">
        <v>2041</v>
      </c>
      <c r="I8" s="79" t="n">
        <v>255</v>
      </c>
      <c r="J8" s="47" t="s">
        <v>2036</v>
      </c>
      <c r="K8" s="78" t="s">
        <v>2036</v>
      </c>
      <c r="L8" s="78" t="s">
        <v>2036</v>
      </c>
      <c r="M8" s="78" t="s">
        <v>2036</v>
      </c>
      <c r="N8" s="78" t="s">
        <v>2037</v>
      </c>
      <c r="O8" s="47" t="s">
        <v>2036</v>
      </c>
      <c r="P8" s="78" t="s">
        <v>2036</v>
      </c>
      <c r="Q8" s="78" t="s">
        <v>2036</v>
      </c>
      <c r="R8" s="78" t="s">
        <v>2036</v>
      </c>
    </row>
    <row r="9" customFormat="false" ht="14.25" hidden="false" customHeight="false" outlineLevel="0" collapsed="false">
      <c r="A9" s="47" t="s">
        <v>2052</v>
      </c>
      <c r="B9" s="47" t="s">
        <v>2039</v>
      </c>
      <c r="C9" s="47" t="s">
        <v>2053</v>
      </c>
      <c r="D9" s="77" t="s">
        <v>2041</v>
      </c>
      <c r="E9" s="79" t="n">
        <v>255</v>
      </c>
      <c r="F9" s="47" t="s">
        <v>2053</v>
      </c>
      <c r="G9" s="78" t="s">
        <v>110</v>
      </c>
      <c r="H9" s="77" t="s">
        <v>2041</v>
      </c>
      <c r="I9" s="79" t="n">
        <v>255</v>
      </c>
      <c r="J9" s="47" t="s">
        <v>2036</v>
      </c>
      <c r="K9" s="78" t="s">
        <v>2036</v>
      </c>
      <c r="L9" s="78" t="s">
        <v>2036</v>
      </c>
      <c r="M9" s="78" t="s">
        <v>2036</v>
      </c>
      <c r="N9" s="78" t="s">
        <v>2037</v>
      </c>
      <c r="O9" s="47" t="s">
        <v>2036</v>
      </c>
      <c r="P9" s="78" t="s">
        <v>2036</v>
      </c>
      <c r="Q9" s="78" t="s">
        <v>2036</v>
      </c>
      <c r="R9" s="78" t="s">
        <v>2036</v>
      </c>
    </row>
    <row r="10" customFormat="false" ht="14.25" hidden="false" customHeight="false" outlineLevel="0" collapsed="false">
      <c r="A10" s="47" t="s">
        <v>2054</v>
      </c>
      <c r="B10" s="47" t="s">
        <v>2039</v>
      </c>
      <c r="C10" s="47" t="s">
        <v>2055</v>
      </c>
      <c r="D10" s="77" t="s">
        <v>2035</v>
      </c>
      <c r="E10" s="79" t="s">
        <v>2036</v>
      </c>
      <c r="F10" s="47" t="s">
        <v>2055</v>
      </c>
      <c r="G10" s="78" t="s">
        <v>110</v>
      </c>
      <c r="H10" s="77" t="s">
        <v>2035</v>
      </c>
      <c r="I10" s="79" t="s">
        <v>2036</v>
      </c>
      <c r="J10" s="47" t="s">
        <v>2036</v>
      </c>
      <c r="K10" s="78" t="s">
        <v>2036</v>
      </c>
      <c r="L10" s="78" t="s">
        <v>2036</v>
      </c>
      <c r="M10" s="78" t="s">
        <v>2036</v>
      </c>
      <c r="N10" s="78" t="s">
        <v>2037</v>
      </c>
      <c r="O10" s="47" t="s">
        <v>2036</v>
      </c>
      <c r="P10" s="78" t="s">
        <v>2036</v>
      </c>
      <c r="Q10" s="78" t="s">
        <v>2036</v>
      </c>
      <c r="R10" s="78" t="s">
        <v>2036</v>
      </c>
    </row>
    <row r="11" customFormat="false" ht="14.25" hidden="false" customHeight="false" outlineLevel="0" collapsed="false">
      <c r="A11" s="47" t="s">
        <v>2056</v>
      </c>
      <c r="B11" s="47" t="s">
        <v>2039</v>
      </c>
      <c r="C11" s="47" t="s">
        <v>2055</v>
      </c>
      <c r="D11" s="77" t="s">
        <v>2035</v>
      </c>
      <c r="E11" s="79" t="s">
        <v>2036</v>
      </c>
      <c r="F11" s="47" t="s">
        <v>2055</v>
      </c>
      <c r="G11" s="78" t="s">
        <v>110</v>
      </c>
      <c r="H11" s="77" t="s">
        <v>2035</v>
      </c>
      <c r="I11" s="79" t="s">
        <v>2036</v>
      </c>
      <c r="J11" s="47" t="s">
        <v>2036</v>
      </c>
      <c r="K11" s="78" t="s">
        <v>2036</v>
      </c>
      <c r="L11" s="78" t="s">
        <v>2036</v>
      </c>
      <c r="M11" s="78" t="s">
        <v>2036</v>
      </c>
      <c r="N11" s="78" t="s">
        <v>2037</v>
      </c>
      <c r="O11" s="47" t="s">
        <v>2036</v>
      </c>
      <c r="P11" s="78" t="s">
        <v>2036</v>
      </c>
      <c r="Q11" s="78" t="s">
        <v>2036</v>
      </c>
      <c r="R11" s="78" t="s">
        <v>2036</v>
      </c>
    </row>
    <row r="12" customFormat="false" ht="14.25" hidden="false" customHeight="false" outlineLevel="0" collapsed="false">
      <c r="A12" s="47" t="s">
        <v>2057</v>
      </c>
      <c r="B12" s="47" t="s">
        <v>2039</v>
      </c>
      <c r="C12" s="47" t="s">
        <v>2058</v>
      </c>
      <c r="D12" s="77" t="s">
        <v>2041</v>
      </c>
      <c r="E12" s="79" t="n">
        <v>255</v>
      </c>
      <c r="F12" s="47" t="s">
        <v>2058</v>
      </c>
      <c r="G12" s="78" t="s">
        <v>110</v>
      </c>
      <c r="H12" s="77" t="s">
        <v>2041</v>
      </c>
      <c r="I12" s="79" t="n">
        <v>255</v>
      </c>
      <c r="J12" s="47" t="s">
        <v>2036</v>
      </c>
      <c r="K12" s="78" t="s">
        <v>2036</v>
      </c>
      <c r="L12" s="78" t="s">
        <v>2036</v>
      </c>
      <c r="M12" s="78" t="s">
        <v>2036</v>
      </c>
      <c r="N12" s="78" t="s">
        <v>2037</v>
      </c>
      <c r="O12" s="47" t="s">
        <v>2036</v>
      </c>
      <c r="P12" s="78" t="s">
        <v>2036</v>
      </c>
      <c r="Q12" s="78" t="s">
        <v>2036</v>
      </c>
      <c r="R12" s="78" t="s">
        <v>2036</v>
      </c>
    </row>
    <row r="13" customFormat="false" ht="14.25" hidden="false" customHeight="false" outlineLevel="0" collapsed="false">
      <c r="A13" s="47" t="s">
        <v>2059</v>
      </c>
      <c r="B13" s="47" t="s">
        <v>2039</v>
      </c>
      <c r="C13" s="47" t="s">
        <v>2060</v>
      </c>
      <c r="D13" s="77" t="s">
        <v>2035</v>
      </c>
      <c r="E13" s="79" t="s">
        <v>2036</v>
      </c>
      <c r="F13" s="47" t="s">
        <v>2060</v>
      </c>
      <c r="G13" s="78" t="s">
        <v>110</v>
      </c>
      <c r="H13" s="77" t="s">
        <v>2035</v>
      </c>
      <c r="I13" s="79" t="s">
        <v>2036</v>
      </c>
      <c r="J13" s="47" t="s">
        <v>2036</v>
      </c>
      <c r="K13" s="78" t="s">
        <v>2036</v>
      </c>
      <c r="L13" s="78" t="s">
        <v>2036</v>
      </c>
      <c r="M13" s="78" t="s">
        <v>2036</v>
      </c>
      <c r="N13" s="78" t="s">
        <v>2037</v>
      </c>
      <c r="O13" s="47" t="s">
        <v>2036</v>
      </c>
      <c r="P13" s="78" t="s">
        <v>2036</v>
      </c>
      <c r="Q13" s="78" t="s">
        <v>2036</v>
      </c>
      <c r="R13" s="78" t="s">
        <v>2036</v>
      </c>
    </row>
    <row r="14" customFormat="false" ht="14.25" hidden="false" customHeight="false" outlineLevel="0" collapsed="false">
      <c r="A14" s="47" t="s">
        <v>2061</v>
      </c>
      <c r="B14" s="47" t="s">
        <v>2033</v>
      </c>
      <c r="C14" s="47" t="s">
        <v>2062</v>
      </c>
      <c r="D14" s="77" t="s">
        <v>2041</v>
      </c>
      <c r="E14" s="79" t="n">
        <v>255</v>
      </c>
      <c r="F14" s="47" t="s">
        <v>2062</v>
      </c>
      <c r="G14" s="78" t="s">
        <v>110</v>
      </c>
      <c r="H14" s="77" t="s">
        <v>2041</v>
      </c>
      <c r="I14" s="79" t="n">
        <v>255</v>
      </c>
      <c r="J14" s="47" t="s">
        <v>2036</v>
      </c>
      <c r="K14" s="78" t="s">
        <v>2036</v>
      </c>
      <c r="L14" s="78" t="s">
        <v>2036</v>
      </c>
      <c r="M14" s="78" t="s">
        <v>2036</v>
      </c>
      <c r="N14" s="78" t="s">
        <v>2037</v>
      </c>
      <c r="O14" s="47" t="s">
        <v>2036</v>
      </c>
      <c r="P14" s="78" t="s">
        <v>2036</v>
      </c>
      <c r="Q14" s="78" t="s">
        <v>2036</v>
      </c>
      <c r="R14" s="78" t="s">
        <v>2036</v>
      </c>
    </row>
    <row r="15" customFormat="false" ht="14.25" hidden="false" customHeight="false" outlineLevel="0" collapsed="false">
      <c r="A15" s="47" t="s">
        <v>2063</v>
      </c>
      <c r="B15" s="47" t="s">
        <v>2033</v>
      </c>
      <c r="C15" s="47" t="s">
        <v>2064</v>
      </c>
      <c r="D15" s="77" t="s">
        <v>2041</v>
      </c>
      <c r="E15" s="79" t="n">
        <v>255</v>
      </c>
      <c r="F15" s="47" t="s">
        <v>2064</v>
      </c>
      <c r="G15" s="78" t="s">
        <v>110</v>
      </c>
      <c r="H15" s="77" t="s">
        <v>2041</v>
      </c>
      <c r="I15" s="79" t="n">
        <v>255</v>
      </c>
      <c r="J15" s="47" t="s">
        <v>2036</v>
      </c>
      <c r="K15" s="78" t="s">
        <v>2036</v>
      </c>
      <c r="L15" s="78" t="s">
        <v>2036</v>
      </c>
      <c r="M15" s="78" t="s">
        <v>2036</v>
      </c>
      <c r="N15" s="78" t="s">
        <v>2037</v>
      </c>
      <c r="O15" s="47" t="s">
        <v>2036</v>
      </c>
      <c r="P15" s="78" t="s">
        <v>2036</v>
      </c>
      <c r="Q15" s="78" t="s">
        <v>2036</v>
      </c>
      <c r="R15" s="78" t="s">
        <v>2036</v>
      </c>
    </row>
    <row r="16" customFormat="false" ht="57.75" hidden="false" customHeight="false" outlineLevel="0" collapsed="false">
      <c r="A16" s="79" t="s">
        <v>2036</v>
      </c>
      <c r="B16" s="79" t="s">
        <v>2036</v>
      </c>
      <c r="C16" s="79" t="s">
        <v>2036</v>
      </c>
      <c r="D16" s="79" t="s">
        <v>2036</v>
      </c>
      <c r="E16" s="79" t="s">
        <v>2036</v>
      </c>
      <c r="F16" s="47" t="s">
        <v>2065</v>
      </c>
      <c r="G16" s="78" t="s">
        <v>110</v>
      </c>
      <c r="H16" s="77" t="s">
        <v>2066</v>
      </c>
      <c r="I16" s="79" t="s">
        <v>2036</v>
      </c>
      <c r="J16" s="47" t="s">
        <v>2065</v>
      </c>
      <c r="K16" s="78" t="s">
        <v>110</v>
      </c>
      <c r="L16" s="78" t="s">
        <v>2066</v>
      </c>
      <c r="M16" s="78" t="s">
        <v>2036</v>
      </c>
      <c r="N16" s="80" t="s">
        <v>2067</v>
      </c>
      <c r="O16" s="47" t="s">
        <v>2065</v>
      </c>
      <c r="P16" s="78" t="s">
        <v>110</v>
      </c>
      <c r="Q16" s="78" t="s">
        <v>2066</v>
      </c>
      <c r="R16" s="78" t="s">
        <v>2036</v>
      </c>
    </row>
  </sheetData>
  <mergeCells count="5">
    <mergeCell ref="A1:B1"/>
    <mergeCell ref="C1:E1"/>
    <mergeCell ref="F1:I1"/>
    <mergeCell ref="J1:N1"/>
    <mergeCell ref="O1:R1"/>
  </mergeCells>
  <conditionalFormatting sqref="E1:E4">
    <cfRule type="cellIs" priority="2" operator="equal" aboveAverage="0" equalAverage="0" bottom="0" percent="0" rank="0" text="" dxfId="27">
      <formula>"tbc"</formula>
    </cfRule>
  </conditionalFormatting>
  <conditionalFormatting sqref="K3:K16 G3:G16">
    <cfRule type="cellIs" priority="3" operator="equal" aboveAverage="0" equalAverage="0" bottom="0" percent="0" rank="0" text="" dxfId="28">
      <formula>"no"</formula>
    </cfRule>
    <cfRule type="cellIs" priority="4" operator="equal" aboveAverage="0" equalAverage="0" bottom="0" percent="0" rank="0" text="" dxfId="29">
      <formula>"yes"</formula>
    </cfRule>
  </conditionalFormatting>
  <conditionalFormatting sqref="K3:N16 G3:G16">
    <cfRule type="cellIs" priority="5" operator="equal" aboveAverage="0" equalAverage="0" bottom="0" percent="0" rank="0" text="" dxfId="30">
      <formula>"tbc"</formula>
    </cfRule>
    <cfRule type="cellIs" priority="6" operator="equal" aboveAverage="0" equalAverage="0" bottom="0" percent="0" rank="0" text="" dxfId="31">
      <formula>"tbc"</formula>
    </cfRule>
  </conditionalFormatting>
  <conditionalFormatting sqref="I3:I4">
    <cfRule type="cellIs" priority="7" operator="equal" aboveAverage="0" equalAverage="0" bottom="0" percent="0" rank="0" text="" dxfId="32">
      <formula>"tbc"</formula>
    </cfRule>
  </conditionalFormatting>
  <conditionalFormatting sqref="M3:N15">
    <cfRule type="cellIs" priority="8" operator="equal" aboveAverage="0" equalAverage="0" bottom="0" percent="0" rank="0" text="" dxfId="33">
      <formula>"n/a"</formula>
    </cfRule>
  </conditionalFormatting>
  <conditionalFormatting sqref="P2:P16">
    <cfRule type="cellIs" priority="9" operator="equal" aboveAverage="0" equalAverage="0" bottom="0" percent="0" rank="0" text="" dxfId="34">
      <formula>"no"</formula>
    </cfRule>
    <cfRule type="cellIs" priority="10" operator="equal" aboveAverage="0" equalAverage="0" bottom="0" percent="0" rank="0" text="" dxfId="35">
      <formula>"yes"</formula>
    </cfRule>
  </conditionalFormatting>
  <conditionalFormatting sqref="P2:R15">
    <cfRule type="cellIs" priority="11" operator="equal" aboveAverage="0" equalAverage="0" bottom="0" percent="0" rank="0" text="" dxfId="36">
      <formula>"tbc"</formula>
    </cfRule>
    <cfRule type="cellIs" priority="12" operator="equal" aboveAverage="0" equalAverage="0" bottom="0" percent="0" rank="0" text="" dxfId="37">
      <formula>"tbc"</formula>
    </cfRule>
  </conditionalFormatting>
  <conditionalFormatting sqref="R2:R16">
    <cfRule type="cellIs" priority="13" operator="equal" aboveAverage="0" equalAverage="0" bottom="0" percent="0" rank="0" text="" dxfId="38">
      <formula>"n/a"</formula>
    </cfRule>
  </conditionalFormatting>
  <conditionalFormatting sqref="M16:N16">
    <cfRule type="cellIs" priority="14" operator="equal" aboveAverage="0" equalAverage="0" bottom="0" percent="0" rank="0" text="" dxfId="39">
      <formula>"n/a"</formula>
    </cfRule>
  </conditionalFormatting>
  <conditionalFormatting sqref="P16:R16">
    <cfRule type="cellIs" priority="15" operator="equal" aboveAverage="0" equalAverage="0" bottom="0" percent="0" rank="0" text="" dxfId="40">
      <formula>"tbc"</formula>
    </cfRule>
    <cfRule type="cellIs" priority="16" operator="equal" aboveAverage="0" equalAverage="0" bottom="0" percent="0" rank="0" text="" dxfId="41">
      <formula>"tbc"</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7" activePane="bottomLeft" state="frozen"/>
      <selection pane="topLeft" activeCell="A1" activeCellId="0" sqref="A1"/>
      <selection pane="bottomLeft" activeCell="B63" activeCellId="1" sqref="Z1:AO2 B63"/>
    </sheetView>
  </sheetViews>
  <sheetFormatPr defaultColWidth="8.515625" defaultRowHeight="14.25" zeroHeight="false" outlineLevelRow="0" outlineLevelCol="0"/>
  <cols>
    <col collapsed="false" customWidth="true" hidden="false" outlineLevel="0" max="1" min="1" style="44" width="65.29"/>
    <col collapsed="false" customWidth="true" hidden="false" outlineLevel="0" max="2" min="2" style="60" width="26.86"/>
    <col collapsed="false" customWidth="true" hidden="false" outlineLevel="0" max="3" min="3" style="60" width="23.14"/>
    <col collapsed="false" customWidth="true" hidden="false" outlineLevel="0" max="4" min="4" style="60" width="26.15"/>
    <col collapsed="false" customWidth="true" hidden="false" outlineLevel="0" max="5" min="5" style="60" width="30.85"/>
    <col collapsed="false" customWidth="true" hidden="false" outlineLevel="0" max="6" min="6" style="60" width="27.15"/>
    <col collapsed="false" customWidth="true" hidden="false" outlineLevel="0" max="7" min="7" style="45" width="78.85"/>
  </cols>
  <sheetData>
    <row r="1" customFormat="false" ht="14.25" hidden="false" customHeight="false" outlineLevel="0" collapsed="false">
      <c r="A1" s="46" t="s">
        <v>2068</v>
      </c>
      <c r="B1" s="46" t="s">
        <v>2069</v>
      </c>
      <c r="C1" s="46" t="s">
        <v>2070</v>
      </c>
      <c r="D1" s="46" t="s">
        <v>2071</v>
      </c>
      <c r="E1" s="46" t="s">
        <v>2072</v>
      </c>
      <c r="F1" s="46" t="s">
        <v>2073</v>
      </c>
      <c r="G1" s="46" t="s">
        <v>334</v>
      </c>
    </row>
    <row r="2" customFormat="false" ht="43.5" hidden="false" customHeight="false" outlineLevel="0" collapsed="false">
      <c r="A2" s="44" t="s">
        <v>2074</v>
      </c>
      <c r="B2" s="60" t="n">
        <v>1</v>
      </c>
      <c r="C2" s="60" t="s">
        <v>2075</v>
      </c>
      <c r="D2" s="60" t="s">
        <v>2036</v>
      </c>
      <c r="E2" s="60" t="s">
        <v>2036</v>
      </c>
      <c r="F2" s="60" t="s">
        <v>2036</v>
      </c>
      <c r="G2" s="50" t="s">
        <v>2076</v>
      </c>
    </row>
    <row r="3" customFormat="false" ht="28.5" hidden="false" customHeight="false" outlineLevel="0" collapsed="false">
      <c r="A3" s="44" t="s">
        <v>2077</v>
      </c>
      <c r="B3" s="60" t="n">
        <v>16</v>
      </c>
      <c r="C3" s="60" t="s">
        <v>2035</v>
      </c>
      <c r="D3" s="60" t="s">
        <v>2036</v>
      </c>
      <c r="E3" s="60" t="s">
        <v>2036</v>
      </c>
      <c r="F3" s="60" t="s">
        <v>2036</v>
      </c>
      <c r="G3" s="45" t="s">
        <v>2078</v>
      </c>
    </row>
    <row r="4" customFormat="false" ht="14.25" hidden="false" customHeight="false" outlineLevel="0" collapsed="false">
      <c r="A4" s="44" t="s">
        <v>2079</v>
      </c>
      <c r="B4" s="60" t="n">
        <v>18</v>
      </c>
      <c r="C4" s="60" t="s">
        <v>2035</v>
      </c>
      <c r="D4" s="60" t="s">
        <v>2036</v>
      </c>
      <c r="E4" s="60" t="s">
        <v>2036</v>
      </c>
      <c r="F4" s="60" t="s">
        <v>2036</v>
      </c>
    </row>
    <row r="5" customFormat="false" ht="14.25" hidden="false" customHeight="false" outlineLevel="0" collapsed="false">
      <c r="A5" s="44" t="s">
        <v>2080</v>
      </c>
      <c r="B5" s="60" t="n">
        <v>21</v>
      </c>
      <c r="C5" s="60" t="s">
        <v>2081</v>
      </c>
      <c r="D5" s="60" t="s">
        <v>2036</v>
      </c>
      <c r="E5" s="60" t="n">
        <v>18</v>
      </c>
      <c r="F5" s="60" t="n">
        <v>2</v>
      </c>
    </row>
    <row r="6" customFormat="false" ht="14.25" hidden="false" customHeight="false" outlineLevel="0" collapsed="false">
      <c r="A6" s="44" t="s">
        <v>2082</v>
      </c>
      <c r="B6" s="60" t="n">
        <v>8</v>
      </c>
      <c r="C6" s="60" t="s">
        <v>2083</v>
      </c>
      <c r="D6" s="60" t="s">
        <v>2036</v>
      </c>
      <c r="E6" s="60" t="s">
        <v>2036</v>
      </c>
      <c r="F6" s="60" t="s">
        <v>2036</v>
      </c>
    </row>
    <row r="7" customFormat="false" ht="14.25" hidden="false" customHeight="false" outlineLevel="0" collapsed="false">
      <c r="A7" s="44" t="s">
        <v>2084</v>
      </c>
      <c r="B7" s="60" t="n">
        <v>14</v>
      </c>
      <c r="C7" s="60" t="s">
        <v>2066</v>
      </c>
      <c r="D7" s="60" t="s">
        <v>2036</v>
      </c>
      <c r="E7" s="60" t="s">
        <v>2036</v>
      </c>
      <c r="F7" s="60" t="s">
        <v>2036</v>
      </c>
    </row>
    <row r="8" customFormat="false" ht="14.25" hidden="false" customHeight="false" outlineLevel="0" collapsed="false">
      <c r="A8" s="44" t="s">
        <v>2085</v>
      </c>
      <c r="B8" s="60" t="n">
        <v>18</v>
      </c>
      <c r="C8" s="60" t="s">
        <v>2035</v>
      </c>
      <c r="D8" s="60" t="s">
        <v>2036</v>
      </c>
      <c r="E8" s="60" t="s">
        <v>2036</v>
      </c>
      <c r="F8" s="60" t="s">
        <v>2036</v>
      </c>
    </row>
    <row r="9" customFormat="false" ht="14.25" hidden="false" customHeight="false" outlineLevel="0" collapsed="false">
      <c r="A9" s="44" t="s">
        <v>2086</v>
      </c>
      <c r="B9" s="60" t="n">
        <v>7</v>
      </c>
      <c r="C9" s="60" t="s">
        <v>2081</v>
      </c>
      <c r="D9" s="60" t="s">
        <v>2036</v>
      </c>
      <c r="E9" s="60" t="n">
        <v>4</v>
      </c>
      <c r="F9" s="60" t="n">
        <v>2</v>
      </c>
    </row>
    <row r="10" customFormat="false" ht="14.25" hidden="false" customHeight="false" outlineLevel="0" collapsed="false">
      <c r="A10" s="44" t="s">
        <v>2087</v>
      </c>
      <c r="B10" s="60" t="n">
        <v>6</v>
      </c>
      <c r="C10" s="60" t="s">
        <v>2035</v>
      </c>
      <c r="D10" s="60" t="s">
        <v>2036</v>
      </c>
      <c r="E10" s="60" t="s">
        <v>2036</v>
      </c>
      <c r="F10" s="60" t="s">
        <v>2036</v>
      </c>
    </row>
    <row r="11" customFormat="false" ht="14.25" hidden="false" customHeight="false" outlineLevel="0" collapsed="false">
      <c r="A11" s="44" t="s">
        <v>2088</v>
      </c>
      <c r="B11" s="60" t="n">
        <v>8</v>
      </c>
      <c r="C11" s="60" t="s">
        <v>2035</v>
      </c>
      <c r="D11" s="60" t="s">
        <v>2036</v>
      </c>
      <c r="E11" s="60" t="s">
        <v>2036</v>
      </c>
      <c r="F11" s="60" t="s">
        <v>2036</v>
      </c>
    </row>
    <row r="12" customFormat="false" ht="14.25" hidden="false" customHeight="false" outlineLevel="0" collapsed="false">
      <c r="A12" s="44" t="s">
        <v>2089</v>
      </c>
      <c r="B12" s="60" t="n">
        <v>16</v>
      </c>
      <c r="C12" s="60" t="s">
        <v>2081</v>
      </c>
      <c r="D12" s="60" t="s">
        <v>2036</v>
      </c>
      <c r="E12" s="60" t="n">
        <v>9</v>
      </c>
      <c r="F12" s="60" t="n">
        <v>6</v>
      </c>
    </row>
    <row r="13" customFormat="false" ht="14.25" hidden="false" customHeight="false" outlineLevel="0" collapsed="false">
      <c r="A13" s="44" t="s">
        <v>2090</v>
      </c>
      <c r="B13" s="60" t="n">
        <v>80</v>
      </c>
      <c r="C13" s="60" t="s">
        <v>2041</v>
      </c>
      <c r="D13" s="60" t="n">
        <v>80</v>
      </c>
      <c r="E13" s="60" t="s">
        <v>2036</v>
      </c>
      <c r="F13" s="60" t="s">
        <v>2036</v>
      </c>
    </row>
    <row r="14" customFormat="false" ht="14.25" hidden="false" customHeight="false" outlineLevel="0" collapsed="false">
      <c r="A14" s="44" t="s">
        <v>2091</v>
      </c>
      <c r="B14" s="60" t="n">
        <v>18</v>
      </c>
      <c r="C14" s="60" t="s">
        <v>2041</v>
      </c>
      <c r="D14" s="60" t="n">
        <v>18</v>
      </c>
      <c r="E14" s="60" t="s">
        <v>2036</v>
      </c>
      <c r="F14" s="60" t="s">
        <v>2036</v>
      </c>
      <c r="G14" s="45" t="s">
        <v>2092</v>
      </c>
    </row>
    <row r="15" customFormat="false" ht="28.5" hidden="false" customHeight="false" outlineLevel="0" collapsed="false">
      <c r="A15" s="44" t="s">
        <v>2093</v>
      </c>
      <c r="B15" s="60" t="s">
        <v>2094</v>
      </c>
      <c r="C15" s="60" t="s">
        <v>2095</v>
      </c>
      <c r="D15" s="60" t="s">
        <v>2036</v>
      </c>
      <c r="E15" s="60" t="s">
        <v>2036</v>
      </c>
      <c r="F15" s="60" t="s">
        <v>2036</v>
      </c>
      <c r="G15" s="45" t="s">
        <v>2096</v>
      </c>
    </row>
    <row r="16" customFormat="false" ht="14.25" hidden="false" customHeight="false" outlineLevel="0" collapsed="false">
      <c r="A16" s="44" t="s">
        <v>2097</v>
      </c>
      <c r="B16" s="60" t="n">
        <v>4099</v>
      </c>
      <c r="C16" s="60" t="s">
        <v>2044</v>
      </c>
      <c r="D16" s="60" t="n">
        <v>4099</v>
      </c>
      <c r="E16" s="60" t="s">
        <v>2036</v>
      </c>
      <c r="F16" s="60" t="s">
        <v>2036</v>
      </c>
    </row>
    <row r="17" customFormat="false" ht="14.25" hidden="false" customHeight="false" outlineLevel="0" collapsed="false">
      <c r="A17" s="44" t="s">
        <v>2098</v>
      </c>
      <c r="B17" s="60" t="n">
        <v>18</v>
      </c>
      <c r="C17" s="60" t="s">
        <v>2035</v>
      </c>
      <c r="D17" s="60" t="s">
        <v>2036</v>
      </c>
      <c r="E17" s="60" t="s">
        <v>2036</v>
      </c>
      <c r="F17" s="60" t="s">
        <v>2036</v>
      </c>
    </row>
    <row r="18" customFormat="false" ht="14.25" hidden="false" customHeight="false" outlineLevel="0" collapsed="false">
      <c r="A18" s="44" t="s">
        <v>2099</v>
      </c>
      <c r="B18" s="60" t="n">
        <v>21</v>
      </c>
      <c r="C18" s="60" t="s">
        <v>2081</v>
      </c>
      <c r="D18" s="60" t="s">
        <v>2036</v>
      </c>
      <c r="E18" s="60" t="n">
        <v>18</v>
      </c>
      <c r="F18" s="60" t="n">
        <v>2</v>
      </c>
    </row>
    <row r="19" customFormat="false" ht="14.25" hidden="false" customHeight="false" outlineLevel="0" collapsed="false">
      <c r="A19" s="44" t="s">
        <v>2100</v>
      </c>
      <c r="B19" s="60" t="n">
        <v>8</v>
      </c>
      <c r="C19" s="60" t="s">
        <v>2081</v>
      </c>
      <c r="D19" s="60" t="s">
        <v>2036</v>
      </c>
      <c r="E19" s="60" t="n">
        <v>5</v>
      </c>
      <c r="F19" s="60" t="n">
        <v>2</v>
      </c>
    </row>
    <row r="20" customFormat="false" ht="14.25" hidden="false" customHeight="false" outlineLevel="0" collapsed="false">
      <c r="A20" s="44" t="s">
        <v>2101</v>
      </c>
      <c r="B20" s="60" t="n">
        <v>10</v>
      </c>
      <c r="C20" s="60" t="s">
        <v>2081</v>
      </c>
      <c r="D20" s="60" t="s">
        <v>2036</v>
      </c>
      <c r="E20" s="60" t="n">
        <v>6</v>
      </c>
      <c r="F20" s="60" t="n">
        <v>3</v>
      </c>
    </row>
    <row r="21" customFormat="false" ht="14.25" hidden="false" customHeight="false" outlineLevel="0" collapsed="false">
      <c r="A21" s="44" t="s">
        <v>2102</v>
      </c>
      <c r="B21" s="60" t="n">
        <v>40</v>
      </c>
      <c r="C21" s="60" t="s">
        <v>2041</v>
      </c>
      <c r="D21" s="60" t="n">
        <v>40</v>
      </c>
      <c r="E21" s="60" t="s">
        <v>2036</v>
      </c>
      <c r="F21" s="60" t="s">
        <v>2036</v>
      </c>
    </row>
    <row r="22" customFormat="false" ht="14.25" hidden="false" customHeight="false" outlineLevel="0" collapsed="false">
      <c r="A22" s="44" t="s">
        <v>2103</v>
      </c>
      <c r="B22" s="60" t="n">
        <v>255</v>
      </c>
      <c r="C22" s="60" t="s">
        <v>2041</v>
      </c>
      <c r="D22" s="60" t="n">
        <v>255</v>
      </c>
      <c r="E22" s="60" t="s">
        <v>2036</v>
      </c>
      <c r="F22" s="60" t="s">
        <v>2036</v>
      </c>
    </row>
    <row r="23" customFormat="false" ht="14.25" hidden="false" customHeight="false" outlineLevel="0" collapsed="false">
      <c r="A23" s="44" t="s">
        <v>2104</v>
      </c>
      <c r="B23" s="60" t="n">
        <v>3</v>
      </c>
      <c r="C23" s="60" t="s">
        <v>2041</v>
      </c>
      <c r="D23" s="60" t="n">
        <v>3</v>
      </c>
      <c r="E23" s="60" t="s">
        <v>2036</v>
      </c>
      <c r="F23" s="60" t="s">
        <v>2036</v>
      </c>
    </row>
    <row r="24" customFormat="false" ht="14.25" hidden="false" customHeight="false" outlineLevel="0" collapsed="false">
      <c r="A24" s="44" t="s">
        <v>2105</v>
      </c>
      <c r="B24" s="60" t="n">
        <v>18</v>
      </c>
      <c r="C24" s="60" t="s">
        <v>2041</v>
      </c>
      <c r="D24" s="60" t="n">
        <v>18</v>
      </c>
      <c r="E24" s="60" t="s">
        <v>2036</v>
      </c>
      <c r="F24" s="60" t="s">
        <v>2036</v>
      </c>
      <c r="G24" s="45" t="s">
        <v>2092</v>
      </c>
    </row>
    <row r="25" customFormat="false" ht="14.25" hidden="false" customHeight="false" outlineLevel="0" collapsed="false">
      <c r="A25" s="44" t="s">
        <v>2106</v>
      </c>
      <c r="B25" s="60" t="n">
        <v>18</v>
      </c>
      <c r="C25" s="60" t="s">
        <v>2041</v>
      </c>
      <c r="D25" s="60" t="n">
        <v>18</v>
      </c>
      <c r="E25" s="60" t="s">
        <v>2036</v>
      </c>
      <c r="F25" s="60" t="s">
        <v>2036</v>
      </c>
    </row>
    <row r="26" customFormat="false" ht="14.25" hidden="false" customHeight="false" outlineLevel="0" collapsed="false">
      <c r="A26" s="44" t="s">
        <v>2107</v>
      </c>
      <c r="B26" s="60" t="n">
        <v>18</v>
      </c>
      <c r="C26" s="60" t="s">
        <v>2041</v>
      </c>
      <c r="D26" s="60" t="n">
        <v>18</v>
      </c>
      <c r="E26" s="60" t="s">
        <v>2036</v>
      </c>
      <c r="F26" s="60" t="s">
        <v>2036</v>
      </c>
    </row>
    <row r="27" customFormat="false" ht="14.25" hidden="false" customHeight="false" outlineLevel="0" collapsed="false">
      <c r="A27" s="44" t="s">
        <v>2108</v>
      </c>
      <c r="B27" s="60" t="n">
        <v>18</v>
      </c>
      <c r="C27" s="60" t="s">
        <v>2041</v>
      </c>
      <c r="D27" s="60" t="n">
        <v>18</v>
      </c>
      <c r="E27" s="60" t="s">
        <v>2036</v>
      </c>
      <c r="F27" s="60" t="s">
        <v>2036</v>
      </c>
    </row>
    <row r="28" customFormat="false" ht="14.25" hidden="false" customHeight="false" outlineLevel="0" collapsed="false">
      <c r="A28" s="44" t="s">
        <v>2109</v>
      </c>
      <c r="B28" s="60" t="n">
        <v>18</v>
      </c>
      <c r="C28" s="60" t="s">
        <v>2041</v>
      </c>
      <c r="D28" s="60" t="n">
        <v>18</v>
      </c>
      <c r="E28" s="60" t="s">
        <v>2036</v>
      </c>
      <c r="F28" s="60" t="s">
        <v>2036</v>
      </c>
    </row>
    <row r="29" customFormat="false" ht="14.25" hidden="false" customHeight="false" outlineLevel="0" collapsed="false">
      <c r="A29" s="44" t="s">
        <v>2110</v>
      </c>
      <c r="B29" s="60" t="n">
        <v>18</v>
      </c>
      <c r="C29" s="60" t="s">
        <v>2041</v>
      </c>
      <c r="D29" s="60" t="n">
        <v>18</v>
      </c>
      <c r="E29" s="60" t="s">
        <v>2036</v>
      </c>
      <c r="F29" s="60" t="s">
        <v>2036</v>
      </c>
    </row>
    <row r="30" customFormat="false" ht="14.25" hidden="false" customHeight="false" outlineLevel="0" collapsed="false">
      <c r="A30" s="44" t="s">
        <v>2111</v>
      </c>
      <c r="B30" s="60" t="n">
        <v>18</v>
      </c>
      <c r="C30" s="60" t="s">
        <v>2041</v>
      </c>
      <c r="D30" s="60" t="n">
        <v>18</v>
      </c>
      <c r="E30" s="60" t="s">
        <v>2036</v>
      </c>
      <c r="F30" s="60" t="s">
        <v>2036</v>
      </c>
    </row>
    <row r="31" customFormat="false" ht="14.25" hidden="false" customHeight="false" outlineLevel="0" collapsed="false">
      <c r="A31" s="44" t="s">
        <v>2112</v>
      </c>
      <c r="B31" s="60" t="n">
        <v>18</v>
      </c>
      <c r="C31" s="60" t="s">
        <v>2041</v>
      </c>
      <c r="D31" s="60" t="n">
        <v>18</v>
      </c>
      <c r="E31" s="60" t="s">
        <v>2036</v>
      </c>
      <c r="F31" s="60" t="s">
        <v>2036</v>
      </c>
    </row>
    <row r="32" customFormat="false" ht="14.25" hidden="false" customHeight="false" outlineLevel="0" collapsed="false">
      <c r="A32" s="44" t="s">
        <v>2113</v>
      </c>
      <c r="B32" s="60" t="n">
        <v>18</v>
      </c>
      <c r="C32" s="60" t="s">
        <v>2041</v>
      </c>
      <c r="D32" s="60" t="n">
        <v>18</v>
      </c>
      <c r="E32" s="60" t="s">
        <v>2036</v>
      </c>
      <c r="F32" s="60" t="s">
        <v>2036</v>
      </c>
    </row>
    <row r="33" customFormat="false" ht="14.25" hidden="false" customHeight="false" outlineLevel="0" collapsed="false">
      <c r="A33" s="44" t="s">
        <v>2114</v>
      </c>
      <c r="B33" s="60" t="n">
        <v>18</v>
      </c>
      <c r="C33" s="60" t="s">
        <v>2041</v>
      </c>
      <c r="D33" s="60" t="n">
        <v>18</v>
      </c>
      <c r="E33" s="60" t="s">
        <v>2036</v>
      </c>
      <c r="F33" s="60" t="s">
        <v>2036</v>
      </c>
    </row>
    <row r="34" customFormat="false" ht="14.25" hidden="false" customHeight="false" outlineLevel="0" collapsed="false">
      <c r="A34" s="44" t="s">
        <v>2115</v>
      </c>
      <c r="B34" s="60" t="n">
        <v>18</v>
      </c>
      <c r="C34" s="60" t="s">
        <v>2041</v>
      </c>
      <c r="D34" s="60" t="n">
        <v>18</v>
      </c>
      <c r="E34" s="60" t="s">
        <v>2036</v>
      </c>
      <c r="F34" s="60" t="s">
        <v>2036</v>
      </c>
    </row>
    <row r="35" customFormat="false" ht="14.25" hidden="false" customHeight="false" outlineLevel="0" collapsed="false">
      <c r="A35" s="44" t="s">
        <v>2116</v>
      </c>
      <c r="B35" s="60" t="n">
        <v>18</v>
      </c>
      <c r="C35" s="60" t="s">
        <v>2041</v>
      </c>
      <c r="D35" s="60" t="n">
        <v>18</v>
      </c>
      <c r="E35" s="60" t="s">
        <v>2036</v>
      </c>
      <c r="F35" s="60" t="s">
        <v>2036</v>
      </c>
    </row>
    <row r="36" customFormat="false" ht="14.25" hidden="false" customHeight="false" outlineLevel="0" collapsed="false">
      <c r="A36" s="44" t="s">
        <v>2117</v>
      </c>
      <c r="B36" s="60" t="n">
        <v>18</v>
      </c>
      <c r="C36" s="60" t="s">
        <v>2041</v>
      </c>
      <c r="D36" s="60" t="n">
        <v>18</v>
      </c>
      <c r="E36" s="60" t="s">
        <v>2036</v>
      </c>
      <c r="F36" s="60" t="s">
        <v>2036</v>
      </c>
    </row>
    <row r="37" customFormat="false" ht="14.25" hidden="false" customHeight="false" outlineLevel="0" collapsed="false">
      <c r="A37" s="44" t="s">
        <v>2118</v>
      </c>
      <c r="B37" s="60" t="n">
        <v>18</v>
      </c>
      <c r="C37" s="60" t="s">
        <v>2041</v>
      </c>
      <c r="D37" s="60" t="n">
        <v>18</v>
      </c>
      <c r="E37" s="60" t="s">
        <v>2036</v>
      </c>
      <c r="F37" s="60" t="s">
        <v>2036</v>
      </c>
    </row>
    <row r="38" customFormat="false" ht="14.25" hidden="false" customHeight="false" outlineLevel="0" collapsed="false">
      <c r="A38" s="44" t="s">
        <v>2119</v>
      </c>
      <c r="B38" s="60" t="n">
        <v>18</v>
      </c>
      <c r="C38" s="60" t="s">
        <v>2041</v>
      </c>
      <c r="D38" s="60" t="n">
        <v>18</v>
      </c>
      <c r="E38" s="60" t="s">
        <v>2036</v>
      </c>
      <c r="F38" s="60" t="s">
        <v>2036</v>
      </c>
    </row>
    <row r="39" customFormat="false" ht="14.25" hidden="false" customHeight="false" outlineLevel="0" collapsed="false">
      <c r="A39" s="44" t="s">
        <v>2120</v>
      </c>
      <c r="B39" s="60" t="n">
        <v>18</v>
      </c>
      <c r="C39" s="60" t="s">
        <v>2041</v>
      </c>
      <c r="D39" s="60" t="n">
        <v>18</v>
      </c>
      <c r="E39" s="60" t="s">
        <v>2036</v>
      </c>
      <c r="F39" s="60" t="s">
        <v>2036</v>
      </c>
    </row>
    <row r="40" customFormat="false" ht="14.25" hidden="false" customHeight="false" outlineLevel="0" collapsed="false">
      <c r="A40" s="44" t="s">
        <v>2121</v>
      </c>
      <c r="B40" s="60" t="n">
        <v>18</v>
      </c>
      <c r="C40" s="60" t="s">
        <v>2041</v>
      </c>
      <c r="D40" s="60" t="n">
        <v>18</v>
      </c>
      <c r="E40" s="60" t="s">
        <v>2036</v>
      </c>
      <c r="F40" s="60" t="s">
        <v>2036</v>
      </c>
    </row>
    <row r="41" customFormat="false" ht="14.25" hidden="false" customHeight="false" outlineLevel="0" collapsed="false">
      <c r="A41" s="44" t="s">
        <v>2122</v>
      </c>
      <c r="B41" s="60" t="n">
        <v>18</v>
      </c>
      <c r="C41" s="60" t="s">
        <v>2041</v>
      </c>
      <c r="D41" s="60" t="n">
        <v>18</v>
      </c>
      <c r="E41" s="60" t="s">
        <v>2036</v>
      </c>
      <c r="F41" s="60" t="s">
        <v>2036</v>
      </c>
    </row>
    <row r="42" customFormat="false" ht="14.25" hidden="false" customHeight="false" outlineLevel="0" collapsed="false">
      <c r="A42" s="44" t="s">
        <v>2123</v>
      </c>
      <c r="B42" s="60" t="n">
        <v>18</v>
      </c>
      <c r="C42" s="60" t="s">
        <v>2041</v>
      </c>
      <c r="D42" s="60" t="n">
        <v>18</v>
      </c>
      <c r="E42" s="60" t="s">
        <v>2036</v>
      </c>
      <c r="F42" s="60" t="s">
        <v>2036</v>
      </c>
    </row>
    <row r="43" customFormat="false" ht="14.25" hidden="false" customHeight="false" outlineLevel="0" collapsed="false">
      <c r="A43" s="44" t="s">
        <v>2124</v>
      </c>
      <c r="B43" s="60" t="n">
        <v>10</v>
      </c>
      <c r="C43" s="60" t="s">
        <v>2041</v>
      </c>
      <c r="D43" s="60" t="n">
        <v>10</v>
      </c>
      <c r="E43" s="60" t="s">
        <v>2036</v>
      </c>
      <c r="F43" s="60" t="s">
        <v>2036</v>
      </c>
    </row>
    <row r="44" customFormat="false" ht="14.25" hidden="false" customHeight="false" outlineLevel="0" collapsed="false">
      <c r="A44" s="44" t="s">
        <v>2125</v>
      </c>
      <c r="B44" s="60" t="n">
        <v>1300</v>
      </c>
      <c r="C44" s="60" t="s">
        <v>2041</v>
      </c>
      <c r="D44" s="60" t="n">
        <v>1300</v>
      </c>
      <c r="E44" s="60" t="s">
        <v>2036</v>
      </c>
      <c r="F44" s="60" t="s">
        <v>2036</v>
      </c>
    </row>
    <row r="45" customFormat="false" ht="14.25" hidden="false" customHeight="false" outlineLevel="0" collapsed="false">
      <c r="A45" s="44" t="s">
        <v>2126</v>
      </c>
      <c r="B45" s="60" t="n">
        <v>150</v>
      </c>
      <c r="C45" s="60" t="s">
        <v>2041</v>
      </c>
      <c r="D45" s="60" t="n">
        <v>150</v>
      </c>
      <c r="E45" s="60" t="s">
        <v>2036</v>
      </c>
      <c r="F45" s="60" t="s">
        <v>2036</v>
      </c>
    </row>
    <row r="46" customFormat="false" ht="14.25" hidden="false" customHeight="false" outlineLevel="0" collapsed="false">
      <c r="A46" s="44" t="s">
        <v>2127</v>
      </c>
      <c r="B46" s="60" t="n">
        <v>18</v>
      </c>
      <c r="C46" s="60" t="s">
        <v>2041</v>
      </c>
      <c r="D46" s="60" t="n">
        <v>18</v>
      </c>
      <c r="E46" s="60" t="s">
        <v>2036</v>
      </c>
      <c r="F46" s="60" t="s">
        <v>2036</v>
      </c>
    </row>
    <row r="47" customFormat="false" ht="14.25" hidden="false" customHeight="false" outlineLevel="0" collapsed="false">
      <c r="A47" s="44" t="s">
        <v>2128</v>
      </c>
      <c r="B47" s="60" t="n">
        <v>19</v>
      </c>
      <c r="C47" s="60" t="s">
        <v>2041</v>
      </c>
      <c r="D47" s="60" t="n">
        <v>19</v>
      </c>
      <c r="E47" s="60" t="s">
        <v>2036</v>
      </c>
      <c r="F47" s="60" t="s">
        <v>2036</v>
      </c>
    </row>
    <row r="48" customFormat="false" ht="14.25" hidden="false" customHeight="false" outlineLevel="0" collapsed="false">
      <c r="A48" s="44" t="s">
        <v>2129</v>
      </c>
      <c r="B48" s="60" t="n">
        <v>20</v>
      </c>
      <c r="C48" s="60" t="s">
        <v>2041</v>
      </c>
      <c r="D48" s="60" t="n">
        <v>20</v>
      </c>
      <c r="E48" s="60" t="s">
        <v>2036</v>
      </c>
      <c r="F48" s="60" t="s">
        <v>2036</v>
      </c>
    </row>
    <row r="49" customFormat="false" ht="14.25" hidden="false" customHeight="false" outlineLevel="0" collapsed="false">
      <c r="A49" s="44" t="s">
        <v>2130</v>
      </c>
      <c r="B49" s="60" t="n">
        <v>25</v>
      </c>
      <c r="C49" s="60" t="s">
        <v>2041</v>
      </c>
      <c r="D49" s="60" t="n">
        <v>25</v>
      </c>
      <c r="E49" s="60" t="s">
        <v>2036</v>
      </c>
      <c r="F49" s="60" t="s">
        <v>2036</v>
      </c>
    </row>
    <row r="50" customFormat="false" ht="14.25" hidden="false" customHeight="false" outlineLevel="0" collapsed="false">
      <c r="A50" s="44" t="s">
        <v>2131</v>
      </c>
      <c r="B50" s="60" t="n">
        <v>255</v>
      </c>
      <c r="C50" s="60" t="s">
        <v>2041</v>
      </c>
      <c r="D50" s="60" t="n">
        <v>255</v>
      </c>
      <c r="E50" s="60" t="s">
        <v>2036</v>
      </c>
      <c r="F50" s="60" t="s">
        <v>2036</v>
      </c>
    </row>
    <row r="51" customFormat="false" ht="14.25" hidden="false" customHeight="false" outlineLevel="0" collapsed="false">
      <c r="A51" s="44" t="s">
        <v>2132</v>
      </c>
      <c r="B51" s="60" t="n">
        <v>4</v>
      </c>
      <c r="C51" s="60" t="s">
        <v>2041</v>
      </c>
      <c r="D51" s="60" t="n">
        <v>4</v>
      </c>
      <c r="E51" s="60" t="s">
        <v>2036</v>
      </c>
      <c r="F51" s="60" t="s">
        <v>2036</v>
      </c>
    </row>
    <row r="52" customFormat="false" ht="14.25" hidden="false" customHeight="false" outlineLevel="0" collapsed="false">
      <c r="A52" s="44" t="s">
        <v>2133</v>
      </c>
      <c r="B52" s="60" t="n">
        <v>40</v>
      </c>
      <c r="C52" s="60" t="s">
        <v>2041</v>
      </c>
      <c r="D52" s="60" t="n">
        <v>40</v>
      </c>
      <c r="E52" s="60" t="s">
        <v>2036</v>
      </c>
      <c r="F52" s="60" t="s">
        <v>2036</v>
      </c>
    </row>
    <row r="53" customFormat="false" ht="14.25" hidden="false" customHeight="false" outlineLevel="0" collapsed="false">
      <c r="A53" s="44" t="s">
        <v>2134</v>
      </c>
      <c r="B53" s="60" t="n">
        <v>6</v>
      </c>
      <c r="C53" s="60" t="s">
        <v>2041</v>
      </c>
      <c r="D53" s="60" t="n">
        <v>6</v>
      </c>
      <c r="E53" s="60" t="s">
        <v>2036</v>
      </c>
      <c r="F53" s="60" t="s">
        <v>2036</v>
      </c>
    </row>
    <row r="54" customFormat="false" ht="14.25" hidden="false" customHeight="false" outlineLevel="0" collapsed="false">
      <c r="A54" s="44" t="s">
        <v>2135</v>
      </c>
      <c r="B54" s="60" t="n">
        <v>8</v>
      </c>
      <c r="C54" s="60" t="s">
        <v>2041</v>
      </c>
      <c r="D54" s="60" t="n">
        <v>8</v>
      </c>
      <c r="E54" s="60" t="s">
        <v>2036</v>
      </c>
      <c r="F54" s="60" t="s">
        <v>2036</v>
      </c>
    </row>
    <row r="55" customFormat="false" ht="14.25" hidden="false" customHeight="false" outlineLevel="0" collapsed="false">
      <c r="A55" s="44" t="s">
        <v>2136</v>
      </c>
      <c r="B55" s="60" t="n">
        <v>80</v>
      </c>
      <c r="C55" s="60" t="s">
        <v>2041</v>
      </c>
      <c r="D55" s="60" t="n">
        <v>80</v>
      </c>
      <c r="E55" s="60" t="s">
        <v>2036</v>
      </c>
      <c r="F55" s="60" t="s">
        <v>2036</v>
      </c>
    </row>
    <row r="56" customFormat="false" ht="14.25" hidden="false" customHeight="false" outlineLevel="0" collapsed="false">
      <c r="A56" s="44" t="s">
        <v>2137</v>
      </c>
      <c r="B56" s="60" t="n">
        <v>255</v>
      </c>
      <c r="C56" s="60" t="s">
        <v>2041</v>
      </c>
      <c r="D56" s="60" t="n">
        <v>255</v>
      </c>
      <c r="E56" s="60" t="s">
        <v>2036</v>
      </c>
      <c r="F56" s="60" t="s">
        <v>2036</v>
      </c>
    </row>
    <row r="57" customFormat="false" ht="14.25" hidden="false" customHeight="false" outlineLevel="0" collapsed="false">
      <c r="A57" s="44" t="s">
        <v>2138</v>
      </c>
      <c r="B57" s="60" t="n">
        <v>32768</v>
      </c>
      <c r="C57" s="60" t="s">
        <v>2041</v>
      </c>
      <c r="D57" s="60" t="n">
        <v>32768</v>
      </c>
      <c r="E57" s="60" t="s">
        <v>2036</v>
      </c>
      <c r="F57" s="60" t="s">
        <v>2036</v>
      </c>
    </row>
    <row r="58" customFormat="false" ht="14.25" hidden="false" customHeight="false" outlineLevel="0" collapsed="false">
      <c r="A58" s="44" t="s">
        <v>2139</v>
      </c>
      <c r="B58" s="60" t="n">
        <v>4000</v>
      </c>
      <c r="C58" s="60" t="s">
        <v>2041</v>
      </c>
      <c r="D58" s="60" t="n">
        <v>4000</v>
      </c>
      <c r="E58" s="60" t="s">
        <v>2036</v>
      </c>
      <c r="F58" s="60" t="s">
        <v>2036</v>
      </c>
    </row>
    <row r="59" customFormat="false" ht="14.25" hidden="false" customHeight="false" outlineLevel="0" collapsed="false">
      <c r="A59" s="44" t="s">
        <v>2140</v>
      </c>
      <c r="B59" s="60" t="n">
        <v>30</v>
      </c>
      <c r="C59" s="60" t="s">
        <v>2041</v>
      </c>
      <c r="D59" s="60" t="n">
        <v>30</v>
      </c>
      <c r="E59" s="60" t="s">
        <v>2036</v>
      </c>
      <c r="F59" s="60" t="s">
        <v>2036</v>
      </c>
    </row>
    <row r="60" customFormat="false" ht="14.25" hidden="false" customHeight="false" outlineLevel="0" collapsed="false">
      <c r="A60" s="44" t="s">
        <v>2141</v>
      </c>
      <c r="B60" s="60" t="n">
        <v>18</v>
      </c>
      <c r="C60" s="60" t="s">
        <v>2041</v>
      </c>
      <c r="D60" s="60" t="n">
        <v>18</v>
      </c>
      <c r="E60" s="60" t="s">
        <v>2036</v>
      </c>
      <c r="F60" s="60" t="s">
        <v>2036</v>
      </c>
    </row>
    <row r="61" customFormat="false" ht="14.25" hidden="false" customHeight="false" outlineLevel="0" collapsed="false">
      <c r="A61" s="44" t="s">
        <v>2142</v>
      </c>
      <c r="B61" s="60" t="n">
        <v>32000</v>
      </c>
      <c r="C61" s="60" t="s">
        <v>2041</v>
      </c>
      <c r="D61" s="60" t="n">
        <v>32000</v>
      </c>
      <c r="E61" s="60" t="s">
        <v>2036</v>
      </c>
      <c r="F61" s="60" t="s">
        <v>2036</v>
      </c>
    </row>
    <row r="62" customFormat="false" ht="14.25" hidden="false" customHeight="false" outlineLevel="0" collapsed="false">
      <c r="A62" s="44" t="s">
        <v>2143</v>
      </c>
      <c r="B62" s="60" t="n">
        <v>4099</v>
      </c>
      <c r="C62" s="60" t="s">
        <v>2044</v>
      </c>
      <c r="D62" s="60" t="n">
        <v>4099</v>
      </c>
      <c r="E62" s="60" t="s">
        <v>2036</v>
      </c>
      <c r="F62" s="60" t="s">
        <v>2036</v>
      </c>
    </row>
    <row r="63" customFormat="false" ht="14.25" hidden="false" customHeight="false" outlineLevel="0" collapsed="false">
      <c r="A63" s="44" t="s">
        <v>2144</v>
      </c>
      <c r="B63" s="60" t="n">
        <v>18</v>
      </c>
      <c r="C63" s="60" t="s">
        <v>2041</v>
      </c>
      <c r="D63" s="60" t="n">
        <v>18</v>
      </c>
      <c r="E63" s="60" t="s">
        <v>2036</v>
      </c>
      <c r="F63" s="60" t="s">
        <v>2036</v>
      </c>
    </row>
    <row r="64" customFormat="false" ht="14.25" hidden="false" customHeight="false" outlineLevel="0" collapsed="false">
      <c r="A64" s="44" t="s">
        <v>2145</v>
      </c>
      <c r="B64" s="60" t="n">
        <v>18</v>
      </c>
      <c r="C64" s="60" t="s">
        <v>2041</v>
      </c>
      <c r="D64" s="60" t="n">
        <v>18</v>
      </c>
      <c r="E64" s="60" t="s">
        <v>2036</v>
      </c>
      <c r="F64" s="60" t="s">
        <v>2036</v>
      </c>
    </row>
    <row r="65" customFormat="false" ht="14.25" hidden="false" customHeight="false" outlineLevel="0" collapsed="false">
      <c r="A65" s="44" t="s">
        <v>2146</v>
      </c>
      <c r="B65" s="60" t="n">
        <v>3</v>
      </c>
      <c r="C65" s="60" t="s">
        <v>2035</v>
      </c>
      <c r="D65" s="60" t="s">
        <v>2036</v>
      </c>
      <c r="E65" s="60" t="s">
        <v>2036</v>
      </c>
      <c r="F65" s="60" t="s">
        <v>2036</v>
      </c>
    </row>
    <row r="66" customFormat="false" ht="14.25" hidden="false" customHeight="false" outlineLevel="0" collapsed="false">
      <c r="A66" s="44" t="s">
        <v>2147</v>
      </c>
      <c r="B66" s="60" t="n">
        <v>18</v>
      </c>
      <c r="C66" s="60" t="s">
        <v>2041</v>
      </c>
      <c r="D66" s="60" t="n">
        <v>18</v>
      </c>
      <c r="E66" s="60" t="s">
        <v>2036</v>
      </c>
      <c r="F66" s="60" t="s">
        <v>2036</v>
      </c>
    </row>
    <row r="67" customFormat="false" ht="14.25" hidden="false" customHeight="false" outlineLevel="0" collapsed="false">
      <c r="A67" s="44" t="s">
        <v>2148</v>
      </c>
      <c r="B67" s="60" t="n">
        <v>5</v>
      </c>
      <c r="C67" s="60" t="s">
        <v>2041</v>
      </c>
      <c r="D67" s="60" t="n">
        <v>5</v>
      </c>
      <c r="E67" s="60" t="s">
        <v>2036</v>
      </c>
      <c r="F67" s="60" t="s">
        <v>2036</v>
      </c>
    </row>
    <row r="68" customFormat="false" ht="14.25" hidden="false" customHeight="false" outlineLevel="0" collapsed="false">
      <c r="A68" s="44" t="s">
        <v>2149</v>
      </c>
      <c r="B68" s="60" t="n">
        <f aca="false">E68+F68</f>
        <v>19</v>
      </c>
      <c r="C68" s="60" t="s">
        <v>2081</v>
      </c>
      <c r="D68" s="60" t="s">
        <v>2036</v>
      </c>
      <c r="E68" s="60" t="n">
        <v>17</v>
      </c>
      <c r="F68" s="60" t="n">
        <v>2</v>
      </c>
    </row>
    <row r="69" customFormat="false" ht="14.25" hidden="false" customHeight="false" outlineLevel="0" collapsed="false">
      <c r="A69" s="44" t="s">
        <v>2150</v>
      </c>
      <c r="B69" s="60" t="n">
        <v>18</v>
      </c>
      <c r="C69" s="60" t="s">
        <v>2041</v>
      </c>
      <c r="D69" s="60" t="n">
        <v>18</v>
      </c>
      <c r="E69" s="60" t="s">
        <v>2036</v>
      </c>
      <c r="F69" s="60" t="s">
        <v>2036</v>
      </c>
    </row>
    <row r="70" customFormat="false" ht="14.25" hidden="false" customHeight="false" outlineLevel="0" collapsed="false">
      <c r="A70" s="44" t="s">
        <v>2151</v>
      </c>
      <c r="B70" s="60" t="n">
        <f aca="false">E70+F70+1</f>
        <v>20</v>
      </c>
      <c r="C70" s="60" t="s">
        <v>2081</v>
      </c>
      <c r="D70" s="60" t="s">
        <v>2036</v>
      </c>
      <c r="E70" s="60" t="n">
        <v>11</v>
      </c>
      <c r="F70" s="60" t="n">
        <v>8</v>
      </c>
    </row>
    <row r="71" customFormat="false" ht="14.25" hidden="false" customHeight="false" outlineLevel="0" collapsed="false">
      <c r="A71" s="44" t="s">
        <v>2152</v>
      </c>
      <c r="B71" s="60" t="n">
        <f aca="false">E71+F71+1</f>
        <v>15</v>
      </c>
      <c r="C71" s="60" t="s">
        <v>2081</v>
      </c>
      <c r="D71" s="60" t="s">
        <v>2036</v>
      </c>
      <c r="E71" s="60" t="n">
        <v>12</v>
      </c>
      <c r="F71" s="60" t="n">
        <v>2</v>
      </c>
    </row>
    <row r="72" customFormat="false" ht="14.25" hidden="false" customHeight="false" outlineLevel="0" collapsed="false">
      <c r="A72" s="44" t="s">
        <v>2153</v>
      </c>
      <c r="B72" s="60" t="n">
        <f aca="false">E72+F72+1</f>
        <v>14</v>
      </c>
      <c r="C72" s="60" t="s">
        <v>2081</v>
      </c>
      <c r="D72" s="60" t="s">
        <v>2036</v>
      </c>
      <c r="E72" s="60" t="n">
        <v>11</v>
      </c>
      <c r="F72" s="60" t="n">
        <v>2</v>
      </c>
    </row>
    <row r="73" customFormat="false" ht="14.25" hidden="false" customHeight="false" outlineLevel="0" collapsed="false">
      <c r="A73" s="44" t="s">
        <v>2154</v>
      </c>
      <c r="B73" s="60" t="n">
        <v>10</v>
      </c>
      <c r="C73" s="60" t="s">
        <v>2035</v>
      </c>
      <c r="D73" s="60" t="s">
        <v>2036</v>
      </c>
      <c r="E73" s="60" t="s">
        <v>2036</v>
      </c>
      <c r="F73" s="60" t="s">
        <v>2036</v>
      </c>
    </row>
    <row r="74" customFormat="false" ht="14.25" hidden="false" customHeight="false" outlineLevel="0" collapsed="false">
      <c r="A74" s="44" t="s">
        <v>2155</v>
      </c>
      <c r="B74" s="60" t="n">
        <v>18</v>
      </c>
      <c r="C74" s="60" t="s">
        <v>2041</v>
      </c>
      <c r="D74" s="60" t="n">
        <v>18</v>
      </c>
      <c r="E74" s="60" t="s">
        <v>2036</v>
      </c>
      <c r="F74" s="60" t="s">
        <v>2036</v>
      </c>
    </row>
    <row r="75" customFormat="false" ht="14.25" hidden="false" customHeight="false" outlineLevel="0" collapsed="false">
      <c r="A75" s="44" t="s">
        <v>2156</v>
      </c>
      <c r="B75" s="60" t="n">
        <f aca="false">E75+F75+1</f>
        <v>22</v>
      </c>
      <c r="C75" s="60" t="s">
        <v>2081</v>
      </c>
      <c r="D75" s="60" t="s">
        <v>2036</v>
      </c>
      <c r="E75" s="60" t="n">
        <v>18</v>
      </c>
      <c r="F75" s="60" t="n">
        <v>3</v>
      </c>
    </row>
    <row r="76" customFormat="false" ht="14.25" hidden="false" customHeight="false" outlineLevel="0" collapsed="false">
      <c r="A76" s="44" t="s">
        <v>2157</v>
      </c>
      <c r="B76" s="60" t="n">
        <v>4</v>
      </c>
      <c r="C76" s="60" t="s">
        <v>2035</v>
      </c>
      <c r="D76" s="60" t="s">
        <v>2036</v>
      </c>
      <c r="E76" s="60" t="s">
        <v>2036</v>
      </c>
      <c r="F76" s="60" t="s">
        <v>2036</v>
      </c>
    </row>
    <row r="77" customFormat="false" ht="14.25" hidden="false" customHeight="false" outlineLevel="0" collapsed="false">
      <c r="A77" s="44" t="s">
        <v>2158</v>
      </c>
      <c r="B77" s="60" t="n">
        <v>18</v>
      </c>
      <c r="C77" s="60" t="s">
        <v>2041</v>
      </c>
      <c r="D77" s="60" t="n">
        <v>18</v>
      </c>
      <c r="E77" s="60" t="s">
        <v>2036</v>
      </c>
      <c r="F77" s="60" t="s">
        <v>2036</v>
      </c>
    </row>
    <row r="78" customFormat="false" ht="14.25" hidden="false" customHeight="false" outlineLevel="0" collapsed="false">
      <c r="A78" s="44" t="s">
        <v>2159</v>
      </c>
      <c r="B78" s="60" t="n">
        <f aca="false">E78+F78+1</f>
        <v>17</v>
      </c>
      <c r="C78" s="60" t="s">
        <v>2081</v>
      </c>
      <c r="D78" s="60" t="s">
        <v>2036</v>
      </c>
      <c r="E78" s="60" t="n">
        <v>14</v>
      </c>
      <c r="F78" s="60" t="n">
        <v>2</v>
      </c>
    </row>
    <row r="79" customFormat="false" ht="14.25" hidden="false" customHeight="false" outlineLevel="0" collapsed="false">
      <c r="A79" s="44" t="s">
        <v>2160</v>
      </c>
      <c r="B79" s="60" t="n">
        <v>2</v>
      </c>
      <c r="C79" s="60" t="s">
        <v>2035</v>
      </c>
      <c r="D79" s="60" t="s">
        <v>2036</v>
      </c>
      <c r="E79" s="60" t="s">
        <v>2036</v>
      </c>
      <c r="F79" s="60" t="s">
        <v>2036</v>
      </c>
    </row>
    <row r="80" customFormat="false" ht="14.25" hidden="false" customHeight="false" outlineLevel="0" collapsed="false">
      <c r="A80" s="44" t="s">
        <v>2161</v>
      </c>
      <c r="B80" s="60" t="n">
        <v>5</v>
      </c>
      <c r="C80" s="60" t="s">
        <v>2035</v>
      </c>
      <c r="D80" s="60" t="s">
        <v>2036</v>
      </c>
      <c r="E80" s="60" t="s">
        <v>2036</v>
      </c>
      <c r="F80" s="60" t="s">
        <v>2036</v>
      </c>
    </row>
    <row r="81" customFormat="false" ht="14.25" hidden="false" customHeight="false" outlineLevel="0" collapsed="false">
      <c r="A81" s="44" t="s">
        <v>2162</v>
      </c>
      <c r="B81" s="60" t="n">
        <f aca="false">E81+F81+1</f>
        <v>9</v>
      </c>
      <c r="C81" s="60" t="s">
        <v>2081</v>
      </c>
      <c r="D81" s="60" t="s">
        <v>2036</v>
      </c>
      <c r="E81" s="60" t="n">
        <v>6</v>
      </c>
      <c r="F81" s="60" t="n">
        <v>2</v>
      </c>
    </row>
    <row r="82" customFormat="false" ht="14.25" hidden="false" customHeight="false" outlineLevel="0" collapsed="false">
      <c r="A82" s="44" t="s">
        <v>2163</v>
      </c>
      <c r="B82" s="60" t="n">
        <v>18</v>
      </c>
      <c r="C82" s="60" t="s">
        <v>2041</v>
      </c>
      <c r="D82" s="60" t="n">
        <v>18</v>
      </c>
      <c r="E82" s="60" t="s">
        <v>2036</v>
      </c>
      <c r="F82" s="60" t="s">
        <v>2036</v>
      </c>
    </row>
    <row r="83" customFormat="false" ht="14.25" hidden="false" customHeight="false" outlineLevel="0" collapsed="false">
      <c r="A83" s="44" t="s">
        <v>2164</v>
      </c>
      <c r="B83" s="60" t="n">
        <v>100</v>
      </c>
      <c r="C83" s="60" t="s">
        <v>2041</v>
      </c>
      <c r="D83" s="60" t="n">
        <v>100</v>
      </c>
      <c r="E83" s="60" t="s">
        <v>2036</v>
      </c>
      <c r="F83" s="60" t="s">
        <v>2036</v>
      </c>
    </row>
    <row r="84" customFormat="false" ht="14.25" hidden="false" customHeight="false" outlineLevel="0" collapsed="false">
      <c r="A84" s="44" t="s">
        <v>2165</v>
      </c>
      <c r="B84" s="60" t="n">
        <v>18</v>
      </c>
      <c r="C84" s="60" t="s">
        <v>2041</v>
      </c>
      <c r="D84" s="60" t="n">
        <v>18</v>
      </c>
      <c r="E84" s="60" t="s">
        <v>2036</v>
      </c>
      <c r="F84" s="60" t="s">
        <v>2036</v>
      </c>
    </row>
    <row r="85" customFormat="false" ht="14.25" hidden="false" customHeight="false" outlineLevel="0" collapsed="false">
      <c r="A85" s="44" t="s">
        <v>2166</v>
      </c>
      <c r="B85" s="60" t="n">
        <v>7</v>
      </c>
      <c r="C85" s="60" t="s">
        <v>2041</v>
      </c>
      <c r="D85" s="60" t="n">
        <v>7</v>
      </c>
      <c r="E85" s="60" t="s">
        <v>2036</v>
      </c>
      <c r="F85" s="60" t="s">
        <v>2036</v>
      </c>
    </row>
    <row r="86" customFormat="false" ht="14.25" hidden="false" customHeight="false" outlineLevel="0" collapsed="false">
      <c r="A86" s="44" t="s">
        <v>2167</v>
      </c>
      <c r="B86" s="60" t="n">
        <v>3</v>
      </c>
      <c r="C86" s="60" t="s">
        <v>2041</v>
      </c>
      <c r="D86" s="60" t="n">
        <v>3</v>
      </c>
      <c r="E86" s="60" t="s">
        <v>2036</v>
      </c>
      <c r="F86" s="60" t="s">
        <v>2036</v>
      </c>
    </row>
    <row r="87" customFormat="false" ht="14.25" hidden="false" customHeight="false" outlineLevel="0" collapsed="false">
      <c r="A87" s="44" t="s">
        <v>2168</v>
      </c>
      <c r="B87" s="60" t="n">
        <v>2</v>
      </c>
      <c r="C87" s="60" t="s">
        <v>2041</v>
      </c>
      <c r="D87" s="60" t="n">
        <v>2</v>
      </c>
      <c r="E87" s="60" t="s">
        <v>2036</v>
      </c>
      <c r="F87" s="60" t="s">
        <v>2036</v>
      </c>
    </row>
    <row r="88" customFormat="false" ht="14.25" hidden="false" customHeight="false" outlineLevel="0" collapsed="false">
      <c r="A88" s="44" t="s">
        <v>2169</v>
      </c>
      <c r="B88" s="60" t="n">
        <v>18</v>
      </c>
      <c r="C88" s="60" t="s">
        <v>2041</v>
      </c>
      <c r="D88" s="60" t="n">
        <v>18</v>
      </c>
      <c r="E88" s="60" t="s">
        <v>2036</v>
      </c>
      <c r="F88" s="60" t="s">
        <v>2036</v>
      </c>
    </row>
    <row r="89" customFormat="false" ht="14.25" hidden="false" customHeight="false" outlineLevel="0" collapsed="false">
      <c r="A89" s="44" t="s">
        <v>2170</v>
      </c>
      <c r="B89" s="60" t="n">
        <f aca="false">E89+F89+1</f>
        <v>23</v>
      </c>
      <c r="C89" s="60" t="s">
        <v>2081</v>
      </c>
      <c r="D89" s="60" t="s">
        <v>2036</v>
      </c>
      <c r="E89" s="60" t="n">
        <v>18</v>
      </c>
      <c r="F89" s="60" t="n">
        <v>4</v>
      </c>
    </row>
    <row r="90" customFormat="false" ht="14.25" hidden="false" customHeight="false" outlineLevel="0" collapsed="false">
      <c r="A90" s="44" t="s">
        <v>2171</v>
      </c>
      <c r="B90" s="60" t="n">
        <f aca="false">E90+F90+1</f>
        <v>22</v>
      </c>
      <c r="C90" s="60" t="s">
        <v>2081</v>
      </c>
      <c r="D90" s="60" t="s">
        <v>2036</v>
      </c>
      <c r="E90" s="60" t="n">
        <v>18</v>
      </c>
      <c r="F90" s="60" t="n">
        <v>3</v>
      </c>
    </row>
    <row r="91" customFormat="false" ht="14.25" hidden="false" customHeight="false" outlineLevel="0" collapsed="false">
      <c r="A91" s="44" t="s">
        <v>2172</v>
      </c>
      <c r="B91" s="60" t="n">
        <v>18</v>
      </c>
      <c r="C91" s="60" t="s">
        <v>2041</v>
      </c>
      <c r="D91" s="60" t="n">
        <v>18</v>
      </c>
      <c r="E91" s="60" t="s">
        <v>2036</v>
      </c>
      <c r="F91" s="60" t="s">
        <v>2036</v>
      </c>
    </row>
    <row r="92" customFormat="false" ht="14.25" hidden="false" customHeight="false" outlineLevel="0" collapsed="false">
      <c r="A92" s="44" t="s">
        <v>2173</v>
      </c>
      <c r="B92" s="60" t="n">
        <v>18</v>
      </c>
      <c r="C92" s="60" t="s">
        <v>2041</v>
      </c>
      <c r="D92" s="60" t="n">
        <v>18</v>
      </c>
      <c r="E92" s="60" t="s">
        <v>2036</v>
      </c>
      <c r="F92" s="60" t="s">
        <v>2036</v>
      </c>
    </row>
    <row r="93" customFormat="false" ht="14.25" hidden="false" customHeight="false" outlineLevel="0" collapsed="false">
      <c r="A93" s="44" t="s">
        <v>2174</v>
      </c>
      <c r="B93" s="60" t="n">
        <v>120000</v>
      </c>
      <c r="C93" s="60" t="s">
        <v>2041</v>
      </c>
      <c r="D93" s="60" t="n">
        <v>120000</v>
      </c>
      <c r="E93" s="60" t="s">
        <v>2036</v>
      </c>
      <c r="F93" s="60" t="s">
        <v>2036</v>
      </c>
    </row>
    <row r="94" customFormat="false" ht="14.25" hidden="false" customHeight="false" outlineLevel="0" collapsed="false">
      <c r="A94" s="44" t="s">
        <v>2175</v>
      </c>
      <c r="B94" s="60" t="n">
        <v>18</v>
      </c>
      <c r="C94" s="60" t="s">
        <v>2041</v>
      </c>
      <c r="D94" s="60" t="n">
        <v>18</v>
      </c>
      <c r="E94" s="60" t="s">
        <v>2036</v>
      </c>
      <c r="F94" s="60" t="s">
        <v>2036</v>
      </c>
    </row>
    <row r="95" customFormat="false" ht="14.25" hidden="false" customHeight="false" outlineLevel="0" collapsed="false">
      <c r="A95" s="44" t="s">
        <v>2176</v>
      </c>
      <c r="B95" s="60" t="n">
        <v>50</v>
      </c>
      <c r="C95" s="60" t="s">
        <v>2041</v>
      </c>
      <c r="D95" s="60" t="n">
        <v>50</v>
      </c>
      <c r="E95" s="60" t="s">
        <v>2036</v>
      </c>
      <c r="F95" s="60" t="s">
        <v>2036</v>
      </c>
    </row>
    <row r="96" customFormat="false" ht="14.25" hidden="false" customHeight="false" outlineLevel="0" collapsed="false">
      <c r="A96" s="44" t="s">
        <v>2177</v>
      </c>
      <c r="B96" s="60" t="n">
        <v>18</v>
      </c>
      <c r="C96" s="60" t="s">
        <v>2041</v>
      </c>
      <c r="D96" s="60" t="n">
        <v>18</v>
      </c>
      <c r="E96" s="60" t="s">
        <v>2036</v>
      </c>
      <c r="F96" s="60" t="s">
        <v>2036</v>
      </c>
    </row>
    <row r="97" customFormat="false" ht="14.25" hidden="false" customHeight="false" outlineLevel="0" collapsed="false">
      <c r="A97" s="44" t="s">
        <v>2178</v>
      </c>
      <c r="B97" s="60" t="n">
        <f aca="false">E97+F97+1</f>
        <v>8</v>
      </c>
      <c r="C97" s="60" t="s">
        <v>2081</v>
      </c>
      <c r="D97" s="60" t="s">
        <v>2036</v>
      </c>
      <c r="E97" s="60" t="n">
        <v>5</v>
      </c>
      <c r="F97" s="60" t="n">
        <v>2</v>
      </c>
    </row>
    <row r="98" customFormat="false" ht="14.25" hidden="false" customHeight="false" outlineLevel="0" collapsed="false">
      <c r="A98" s="44" t="s">
        <v>2179</v>
      </c>
      <c r="B98" s="60" t="n">
        <f aca="false">E98+F98+1</f>
        <v>19</v>
      </c>
      <c r="C98" s="60" t="s">
        <v>2081</v>
      </c>
      <c r="D98" s="60" t="s">
        <v>2036</v>
      </c>
      <c r="E98" s="60" t="n">
        <v>16</v>
      </c>
      <c r="F98" s="60" t="n">
        <v>2</v>
      </c>
    </row>
  </sheetData>
  <autoFilter ref="A1:F99"/>
  <conditionalFormatting sqref="B1:F58 B60:B62 B63:F1048576 C59:F64">
    <cfRule type="cellIs" priority="2" operator="equal" aboveAverage="0" equalAverage="0" bottom="0" percent="0" rank="0" text="" dxfId="44">
      <formula>"tbc"</formula>
    </cfRule>
  </conditionalFormatting>
  <conditionalFormatting sqref="G1:G2 D1:F23 E24:F42 D43:F1048576">
    <cfRule type="cellIs" priority="3" operator="equal" aboveAverage="0" equalAverage="0" bottom="0" percent="0" rank="0" text="" dxfId="45">
      <formula>"n/a"</formula>
    </cfRule>
  </conditionalFormatting>
  <conditionalFormatting sqref="G1:G2">
    <cfRule type="cellIs" priority="4" operator="equal" aboveAverage="0" equalAverage="0" bottom="0" percent="0" rank="0" text="" dxfId="46">
      <formula>"tbc"</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9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733" activePane="bottomLeft" state="frozen"/>
      <selection pane="topLeft" activeCell="A1" activeCellId="0" sqref="A1"/>
      <selection pane="bottomLeft" activeCell="E733" activeCellId="1" sqref="Z1:AO2 E733"/>
    </sheetView>
  </sheetViews>
  <sheetFormatPr defaultColWidth="8.515625" defaultRowHeight="14.25" zeroHeight="false" outlineLevelRow="0" outlineLevelCol="0"/>
  <cols>
    <col collapsed="false" customWidth="true" hidden="false" outlineLevel="0" max="1" min="1" style="61" width="36"/>
    <col collapsed="false" customWidth="true" hidden="false" outlineLevel="0" max="2" min="2" style="61" width="24"/>
    <col collapsed="false" customWidth="true" hidden="false" outlineLevel="0" max="3" min="3" style="61" width="62.29"/>
    <col collapsed="false" customWidth="true" hidden="false" outlineLevel="0" max="4" min="4" style="61" width="41.71"/>
    <col collapsed="false" customWidth="true" hidden="false" outlineLevel="0" max="6" min="5" style="61" width="67.14"/>
    <col collapsed="false" customWidth="true" hidden="false" outlineLevel="0" max="7" min="7" style="61" width="8.86"/>
    <col collapsed="false" customWidth="true" hidden="false" outlineLevel="0" max="8" min="8" style="61" width="15.57"/>
    <col collapsed="false" customWidth="true" hidden="false" outlineLevel="0" max="9" min="9" style="61" width="11.14"/>
  </cols>
  <sheetData>
    <row r="1" customFormat="false" ht="14.25" hidden="false" customHeight="false" outlineLevel="0" collapsed="false">
      <c r="A1" s="46" t="s">
        <v>75</v>
      </c>
      <c r="B1" s="46" t="s">
        <v>76</v>
      </c>
      <c r="C1" s="46" t="s">
        <v>2180</v>
      </c>
      <c r="D1" s="46" t="s">
        <v>2181</v>
      </c>
      <c r="E1" s="46" t="s">
        <v>2182</v>
      </c>
      <c r="F1" s="46" t="s">
        <v>2183</v>
      </c>
      <c r="G1" s="46" t="s">
        <v>2012</v>
      </c>
      <c r="H1" s="46" t="s">
        <v>2184</v>
      </c>
      <c r="I1" s="46" t="s">
        <v>2185</v>
      </c>
    </row>
    <row r="2" customFormat="false" ht="14.25" hidden="false" customHeight="false" outlineLevel="0" collapsed="false">
      <c r="A2" s="61" t="s">
        <v>65</v>
      </c>
      <c r="B2" s="61" t="s">
        <v>66</v>
      </c>
      <c r="C2" s="61" t="s">
        <v>154</v>
      </c>
      <c r="D2" s="61" t="s">
        <v>155</v>
      </c>
      <c r="E2" s="61" t="s">
        <v>2186</v>
      </c>
      <c r="F2" s="61" t="s">
        <v>2187</v>
      </c>
      <c r="G2" s="61" t="s">
        <v>97</v>
      </c>
      <c r="H2" s="61" t="s">
        <v>110</v>
      </c>
    </row>
    <row r="3" customFormat="false" ht="14.25" hidden="false" customHeight="false" outlineLevel="0" collapsed="false">
      <c r="A3" s="61" t="s">
        <v>65</v>
      </c>
      <c r="B3" s="61" t="s">
        <v>66</v>
      </c>
      <c r="C3" s="61" t="s">
        <v>154</v>
      </c>
      <c r="D3" s="61" t="s">
        <v>155</v>
      </c>
      <c r="E3" s="61" t="s">
        <v>2188</v>
      </c>
      <c r="F3" s="61" t="s">
        <v>2189</v>
      </c>
      <c r="G3" s="61" t="s">
        <v>97</v>
      </c>
      <c r="H3" s="61" t="s">
        <v>97</v>
      </c>
    </row>
    <row r="4" customFormat="false" ht="14.25" hidden="false" customHeight="false" outlineLevel="0" collapsed="false">
      <c r="A4" s="61" t="s">
        <v>65</v>
      </c>
      <c r="B4" s="61" t="s">
        <v>66</v>
      </c>
      <c r="C4" s="61" t="s">
        <v>154</v>
      </c>
      <c r="D4" s="61" t="s">
        <v>155</v>
      </c>
      <c r="E4" s="61" t="s">
        <v>2190</v>
      </c>
      <c r="F4" s="61" t="s">
        <v>2191</v>
      </c>
      <c r="G4" s="61" t="s">
        <v>97</v>
      </c>
      <c r="H4" s="61" t="s">
        <v>110</v>
      </c>
    </row>
    <row r="5" customFormat="false" ht="14.25" hidden="false" customHeight="false" outlineLevel="0" collapsed="false">
      <c r="A5" s="61" t="s">
        <v>65</v>
      </c>
      <c r="B5" s="61" t="s">
        <v>66</v>
      </c>
      <c r="C5" s="61" t="s">
        <v>154</v>
      </c>
      <c r="D5" s="61" t="s">
        <v>155</v>
      </c>
      <c r="E5" s="61" t="s">
        <v>2192</v>
      </c>
      <c r="F5" s="61" t="s">
        <v>2193</v>
      </c>
      <c r="G5" s="61" t="s">
        <v>97</v>
      </c>
      <c r="H5" s="61" t="s">
        <v>110</v>
      </c>
    </row>
    <row r="6" customFormat="false" ht="14.25" hidden="false" customHeight="false" outlineLevel="0" collapsed="false">
      <c r="A6" s="61" t="s">
        <v>65</v>
      </c>
      <c r="B6" s="61" t="s">
        <v>66</v>
      </c>
      <c r="C6" s="61" t="s">
        <v>154</v>
      </c>
      <c r="D6" s="61" t="s">
        <v>155</v>
      </c>
      <c r="E6" s="61" t="s">
        <v>2194</v>
      </c>
      <c r="F6" s="61" t="s">
        <v>2195</v>
      </c>
      <c r="G6" s="61" t="s">
        <v>97</v>
      </c>
      <c r="H6" s="61" t="s">
        <v>110</v>
      </c>
    </row>
    <row r="7" customFormat="false" ht="14.25" hidden="false" customHeight="false" outlineLevel="0" collapsed="false">
      <c r="A7" s="61" t="s">
        <v>65</v>
      </c>
      <c r="B7" s="61" t="s">
        <v>66</v>
      </c>
      <c r="C7" s="61" t="s">
        <v>154</v>
      </c>
      <c r="D7" s="61" t="s">
        <v>155</v>
      </c>
      <c r="E7" s="61" t="s">
        <v>2196</v>
      </c>
      <c r="F7" s="61" t="s">
        <v>2197</v>
      </c>
      <c r="G7" s="61" t="s">
        <v>97</v>
      </c>
      <c r="H7" s="61" t="s">
        <v>110</v>
      </c>
    </row>
    <row r="8" customFormat="false" ht="14.25" hidden="false" customHeight="false" outlineLevel="0" collapsed="false">
      <c r="A8" s="61" t="s">
        <v>65</v>
      </c>
      <c r="B8" s="61" t="s">
        <v>66</v>
      </c>
      <c r="C8" s="61" t="s">
        <v>154</v>
      </c>
      <c r="D8" s="61" t="s">
        <v>155</v>
      </c>
      <c r="E8" s="61" t="s">
        <v>2198</v>
      </c>
      <c r="F8" s="61" t="s">
        <v>2199</v>
      </c>
      <c r="G8" s="61" t="s">
        <v>97</v>
      </c>
      <c r="H8" s="61" t="s">
        <v>110</v>
      </c>
    </row>
    <row r="9" customFormat="false" ht="14.25" hidden="false" customHeight="false" outlineLevel="0" collapsed="false">
      <c r="A9" s="61" t="s">
        <v>65</v>
      </c>
      <c r="B9" s="61" t="s">
        <v>66</v>
      </c>
      <c r="C9" s="61" t="s">
        <v>154</v>
      </c>
      <c r="D9" s="61" t="s">
        <v>155</v>
      </c>
      <c r="E9" s="61" t="s">
        <v>2200</v>
      </c>
      <c r="F9" s="61" t="s">
        <v>2201</v>
      </c>
      <c r="G9" s="61" t="s">
        <v>97</v>
      </c>
      <c r="H9" s="61" t="s">
        <v>110</v>
      </c>
    </row>
    <row r="10" customFormat="false" ht="14.25" hidden="false" customHeight="false" outlineLevel="0" collapsed="false">
      <c r="A10" s="61" t="s">
        <v>65</v>
      </c>
      <c r="B10" s="61" t="s">
        <v>66</v>
      </c>
      <c r="C10" s="61" t="s">
        <v>154</v>
      </c>
      <c r="D10" s="61" t="s">
        <v>155</v>
      </c>
      <c r="E10" s="61" t="s">
        <v>2202</v>
      </c>
      <c r="F10" s="61" t="s">
        <v>2203</v>
      </c>
      <c r="G10" s="61" t="s">
        <v>97</v>
      </c>
      <c r="H10" s="61" t="s">
        <v>110</v>
      </c>
    </row>
    <row r="11" customFormat="false" ht="14.25" hidden="false" customHeight="false" outlineLevel="0" collapsed="false">
      <c r="A11" s="61" t="s">
        <v>65</v>
      </c>
      <c r="B11" s="61" t="s">
        <v>66</v>
      </c>
      <c r="C11" s="61" t="s">
        <v>154</v>
      </c>
      <c r="D11" s="61" t="s">
        <v>155</v>
      </c>
      <c r="E11" s="61" t="s">
        <v>2204</v>
      </c>
      <c r="F11" s="61" t="s">
        <v>2205</v>
      </c>
      <c r="G11" s="61" t="s">
        <v>97</v>
      </c>
      <c r="H11" s="61" t="s">
        <v>110</v>
      </c>
    </row>
    <row r="12" customFormat="false" ht="14.25" hidden="false" customHeight="false" outlineLevel="0" collapsed="false">
      <c r="A12" s="61" t="s">
        <v>65</v>
      </c>
      <c r="B12" s="61" t="s">
        <v>66</v>
      </c>
      <c r="C12" s="61" t="s">
        <v>154</v>
      </c>
      <c r="D12" s="61" t="s">
        <v>155</v>
      </c>
      <c r="E12" s="61" t="s">
        <v>2206</v>
      </c>
      <c r="F12" s="61" t="s">
        <v>2207</v>
      </c>
      <c r="G12" s="61" t="s">
        <v>97</v>
      </c>
      <c r="H12" s="61" t="s">
        <v>110</v>
      </c>
    </row>
    <row r="13" customFormat="false" ht="14.25" hidden="false" customHeight="false" outlineLevel="0" collapsed="false">
      <c r="A13" s="61" t="s">
        <v>65</v>
      </c>
      <c r="B13" s="61" t="s">
        <v>66</v>
      </c>
      <c r="C13" s="61" t="s">
        <v>154</v>
      </c>
      <c r="D13" s="61" t="s">
        <v>155</v>
      </c>
      <c r="E13" s="61" t="s">
        <v>2208</v>
      </c>
      <c r="F13" s="61" t="s">
        <v>2209</v>
      </c>
      <c r="G13" s="61" t="s">
        <v>97</v>
      </c>
      <c r="H13" s="61" t="s">
        <v>110</v>
      </c>
    </row>
    <row r="14" customFormat="false" ht="14.25" hidden="false" customHeight="false" outlineLevel="0" collapsed="false">
      <c r="A14" s="61" t="s">
        <v>65</v>
      </c>
      <c r="B14" s="61" t="s">
        <v>66</v>
      </c>
      <c r="C14" s="61" t="s">
        <v>154</v>
      </c>
      <c r="D14" s="61" t="s">
        <v>155</v>
      </c>
      <c r="E14" s="61" t="s">
        <v>2210</v>
      </c>
      <c r="F14" s="61" t="s">
        <v>2211</v>
      </c>
      <c r="G14" s="61" t="s">
        <v>97</v>
      </c>
      <c r="H14" s="61" t="s">
        <v>110</v>
      </c>
    </row>
    <row r="15" customFormat="false" ht="14.25" hidden="false" customHeight="false" outlineLevel="0" collapsed="false">
      <c r="A15" s="61" t="s">
        <v>65</v>
      </c>
      <c r="B15" s="61" t="s">
        <v>66</v>
      </c>
      <c r="C15" s="61" t="s">
        <v>154</v>
      </c>
      <c r="D15" s="61" t="s">
        <v>155</v>
      </c>
      <c r="E15" s="61" t="s">
        <v>2212</v>
      </c>
      <c r="F15" s="61" t="s">
        <v>2213</v>
      </c>
      <c r="G15" s="61" t="s">
        <v>97</v>
      </c>
      <c r="H15" s="61" t="s">
        <v>110</v>
      </c>
    </row>
    <row r="16" customFormat="false" ht="14.25" hidden="false" customHeight="false" outlineLevel="0" collapsed="false">
      <c r="A16" s="61" t="s">
        <v>65</v>
      </c>
      <c r="B16" s="61" t="s">
        <v>66</v>
      </c>
      <c r="C16" s="61" t="s">
        <v>154</v>
      </c>
      <c r="D16" s="61" t="s">
        <v>155</v>
      </c>
      <c r="E16" s="61" t="s">
        <v>2214</v>
      </c>
      <c r="F16" s="61" t="s">
        <v>2215</v>
      </c>
      <c r="G16" s="61" t="s">
        <v>97</v>
      </c>
      <c r="H16" s="61" t="s">
        <v>110</v>
      </c>
    </row>
    <row r="17" customFormat="false" ht="14.25" hidden="false" customHeight="false" outlineLevel="0" collapsed="false">
      <c r="A17" s="61" t="s">
        <v>65</v>
      </c>
      <c r="B17" s="61" t="s">
        <v>66</v>
      </c>
      <c r="C17" s="61" t="s">
        <v>154</v>
      </c>
      <c r="D17" s="61" t="s">
        <v>155</v>
      </c>
      <c r="E17" s="61" t="s">
        <v>2216</v>
      </c>
      <c r="F17" s="61" t="s">
        <v>2217</v>
      </c>
      <c r="G17" s="61" t="s">
        <v>97</v>
      </c>
      <c r="H17" s="61" t="s">
        <v>110</v>
      </c>
    </row>
    <row r="18" customFormat="false" ht="14.25" hidden="false" customHeight="false" outlineLevel="0" collapsed="false">
      <c r="A18" s="61" t="s">
        <v>65</v>
      </c>
      <c r="B18" s="61" t="s">
        <v>66</v>
      </c>
      <c r="C18" s="61" t="s">
        <v>154</v>
      </c>
      <c r="D18" s="61" t="s">
        <v>155</v>
      </c>
      <c r="E18" s="61" t="s">
        <v>2218</v>
      </c>
      <c r="F18" s="61" t="s">
        <v>2219</v>
      </c>
      <c r="G18" s="61" t="s">
        <v>97</v>
      </c>
      <c r="H18" s="61" t="s">
        <v>110</v>
      </c>
    </row>
    <row r="19" customFormat="false" ht="14.25" hidden="false" customHeight="false" outlineLevel="0" collapsed="false">
      <c r="A19" s="61" t="s">
        <v>65</v>
      </c>
      <c r="B19" s="61" t="s">
        <v>66</v>
      </c>
      <c r="C19" s="61" t="s">
        <v>154</v>
      </c>
      <c r="D19" s="61" t="s">
        <v>155</v>
      </c>
      <c r="E19" s="61" t="s">
        <v>2220</v>
      </c>
      <c r="F19" s="61" t="s">
        <v>2221</v>
      </c>
      <c r="G19" s="61" t="s">
        <v>97</v>
      </c>
      <c r="H19" s="61" t="s">
        <v>110</v>
      </c>
    </row>
    <row r="20" customFormat="false" ht="14.25" hidden="false" customHeight="false" outlineLevel="0" collapsed="false">
      <c r="A20" s="61" t="s">
        <v>65</v>
      </c>
      <c r="B20" s="61" t="s">
        <v>66</v>
      </c>
      <c r="C20" s="61" t="s">
        <v>154</v>
      </c>
      <c r="D20" s="61" t="s">
        <v>155</v>
      </c>
      <c r="E20" s="61" t="s">
        <v>2222</v>
      </c>
      <c r="F20" s="61" t="s">
        <v>2223</v>
      </c>
      <c r="G20" s="61" t="s">
        <v>97</v>
      </c>
      <c r="H20" s="61" t="s">
        <v>110</v>
      </c>
    </row>
    <row r="21" customFormat="false" ht="14.25" hidden="false" customHeight="false" outlineLevel="0" collapsed="false">
      <c r="A21" s="61" t="s">
        <v>65</v>
      </c>
      <c r="B21" s="61" t="s">
        <v>66</v>
      </c>
      <c r="C21" s="61" t="s">
        <v>154</v>
      </c>
      <c r="D21" s="61" t="s">
        <v>155</v>
      </c>
      <c r="E21" s="61" t="s">
        <v>2224</v>
      </c>
      <c r="F21" s="61" t="s">
        <v>2225</v>
      </c>
      <c r="G21" s="61" t="s">
        <v>97</v>
      </c>
      <c r="H21" s="61" t="s">
        <v>110</v>
      </c>
    </row>
    <row r="22" customFormat="false" ht="14.25" hidden="false" customHeight="false" outlineLevel="0" collapsed="false">
      <c r="A22" s="61" t="s">
        <v>65</v>
      </c>
      <c r="B22" s="61" t="s">
        <v>66</v>
      </c>
      <c r="C22" s="61" t="s">
        <v>154</v>
      </c>
      <c r="D22" s="61" t="s">
        <v>155</v>
      </c>
      <c r="E22" s="61" t="s">
        <v>2226</v>
      </c>
      <c r="F22" s="61" t="s">
        <v>2227</v>
      </c>
      <c r="G22" s="61" t="s">
        <v>97</v>
      </c>
      <c r="H22" s="61" t="s">
        <v>110</v>
      </c>
    </row>
    <row r="23" customFormat="false" ht="14.25" hidden="false" customHeight="false" outlineLevel="0" collapsed="false">
      <c r="A23" s="61" t="s">
        <v>65</v>
      </c>
      <c r="B23" s="61" t="s">
        <v>66</v>
      </c>
      <c r="C23" s="61" t="s">
        <v>154</v>
      </c>
      <c r="D23" s="61" t="s">
        <v>155</v>
      </c>
      <c r="E23" s="61" t="s">
        <v>2228</v>
      </c>
      <c r="F23" s="61" t="s">
        <v>2229</v>
      </c>
      <c r="G23" s="61" t="s">
        <v>97</v>
      </c>
      <c r="H23" s="61" t="s">
        <v>110</v>
      </c>
    </row>
    <row r="24" customFormat="false" ht="14.25" hidden="false" customHeight="false" outlineLevel="0" collapsed="false">
      <c r="A24" s="61" t="s">
        <v>65</v>
      </c>
      <c r="B24" s="61" t="s">
        <v>66</v>
      </c>
      <c r="C24" s="61" t="s">
        <v>154</v>
      </c>
      <c r="D24" s="61" t="s">
        <v>155</v>
      </c>
      <c r="E24" s="61" t="s">
        <v>2230</v>
      </c>
      <c r="F24" s="61" t="s">
        <v>2231</v>
      </c>
      <c r="G24" s="61" t="s">
        <v>97</v>
      </c>
      <c r="H24" s="61" t="s">
        <v>110</v>
      </c>
    </row>
    <row r="25" customFormat="false" ht="14.25" hidden="false" customHeight="false" outlineLevel="0" collapsed="false">
      <c r="A25" s="61" t="s">
        <v>65</v>
      </c>
      <c r="B25" s="61" t="s">
        <v>66</v>
      </c>
      <c r="C25" s="61" t="s">
        <v>154</v>
      </c>
      <c r="D25" s="61" t="s">
        <v>155</v>
      </c>
      <c r="E25" s="61" t="s">
        <v>2232</v>
      </c>
      <c r="F25" s="61" t="s">
        <v>2233</v>
      </c>
      <c r="G25" s="61" t="s">
        <v>97</v>
      </c>
      <c r="H25" s="61" t="s">
        <v>110</v>
      </c>
    </row>
    <row r="26" customFormat="false" ht="14.25" hidden="false" customHeight="false" outlineLevel="0" collapsed="false">
      <c r="A26" s="61" t="s">
        <v>65</v>
      </c>
      <c r="B26" s="61" t="s">
        <v>66</v>
      </c>
      <c r="C26" s="61" t="s">
        <v>154</v>
      </c>
      <c r="D26" s="61" t="s">
        <v>155</v>
      </c>
      <c r="E26" s="61" t="s">
        <v>2234</v>
      </c>
      <c r="F26" s="61" t="s">
        <v>2235</v>
      </c>
      <c r="G26" s="61" t="s">
        <v>97</v>
      </c>
      <c r="H26" s="61" t="s">
        <v>110</v>
      </c>
    </row>
    <row r="27" customFormat="false" ht="14.25" hidden="false" customHeight="false" outlineLevel="0" collapsed="false">
      <c r="A27" s="61" t="s">
        <v>65</v>
      </c>
      <c r="B27" s="61" t="s">
        <v>66</v>
      </c>
      <c r="C27" s="61" t="s">
        <v>116</v>
      </c>
      <c r="D27" s="61" t="s">
        <v>117</v>
      </c>
      <c r="E27" s="61" t="s">
        <v>2236</v>
      </c>
      <c r="F27" s="61" t="s">
        <v>2236</v>
      </c>
      <c r="G27" s="61" t="s">
        <v>97</v>
      </c>
      <c r="H27" s="61" t="s">
        <v>110</v>
      </c>
    </row>
    <row r="28" customFormat="false" ht="14.25" hidden="false" customHeight="false" outlineLevel="0" collapsed="false">
      <c r="A28" s="61" t="s">
        <v>65</v>
      </c>
      <c r="B28" s="61" t="s">
        <v>66</v>
      </c>
      <c r="C28" s="61" t="s">
        <v>116</v>
      </c>
      <c r="D28" s="61" t="s">
        <v>117</v>
      </c>
      <c r="E28" s="61" t="s">
        <v>2237</v>
      </c>
      <c r="F28" s="61" t="s">
        <v>2237</v>
      </c>
      <c r="G28" s="61" t="s">
        <v>97</v>
      </c>
      <c r="H28" s="61" t="s">
        <v>110</v>
      </c>
    </row>
    <row r="29" customFormat="false" ht="14.25" hidden="false" customHeight="false" outlineLevel="0" collapsed="false">
      <c r="A29" s="61" t="s">
        <v>65</v>
      </c>
      <c r="B29" s="61" t="s">
        <v>66</v>
      </c>
      <c r="C29" s="61" t="s">
        <v>123</v>
      </c>
      <c r="D29" s="61" t="s">
        <v>124</v>
      </c>
      <c r="E29" s="61" t="s">
        <v>2238</v>
      </c>
      <c r="F29" s="61" t="s">
        <v>2238</v>
      </c>
      <c r="G29" s="61" t="s">
        <v>97</v>
      </c>
      <c r="H29" s="61" t="s">
        <v>110</v>
      </c>
    </row>
    <row r="30" customFormat="false" ht="14.25" hidden="false" customHeight="false" outlineLevel="0" collapsed="false">
      <c r="A30" s="61" t="s">
        <v>65</v>
      </c>
      <c r="B30" s="61" t="s">
        <v>66</v>
      </c>
      <c r="C30" s="61" t="s">
        <v>123</v>
      </c>
      <c r="D30" s="61" t="s">
        <v>124</v>
      </c>
      <c r="E30" s="61" t="s">
        <v>2239</v>
      </c>
      <c r="F30" s="61" t="s">
        <v>2239</v>
      </c>
      <c r="G30" s="61" t="s">
        <v>97</v>
      </c>
      <c r="H30" s="61" t="s">
        <v>110</v>
      </c>
    </row>
    <row r="31" customFormat="false" ht="14.25" hidden="false" customHeight="false" outlineLevel="0" collapsed="false">
      <c r="A31" s="61" t="s">
        <v>65</v>
      </c>
      <c r="B31" s="61" t="s">
        <v>66</v>
      </c>
      <c r="C31" s="61" t="s">
        <v>136</v>
      </c>
      <c r="D31" s="61" t="s">
        <v>137</v>
      </c>
      <c r="E31" s="61" t="s">
        <v>2240</v>
      </c>
      <c r="F31" s="61" t="s">
        <v>2240</v>
      </c>
      <c r="G31" s="61" t="s">
        <v>97</v>
      </c>
      <c r="H31" s="61" t="s">
        <v>110</v>
      </c>
    </row>
    <row r="32" customFormat="false" ht="14.25" hidden="false" customHeight="false" outlineLevel="0" collapsed="false">
      <c r="A32" s="61" t="s">
        <v>65</v>
      </c>
      <c r="B32" s="61" t="s">
        <v>66</v>
      </c>
      <c r="C32" s="61" t="s">
        <v>136</v>
      </c>
      <c r="D32" s="61" t="s">
        <v>137</v>
      </c>
      <c r="E32" s="61" t="s">
        <v>2241</v>
      </c>
      <c r="F32" s="61" t="s">
        <v>2241</v>
      </c>
      <c r="G32" s="61" t="s">
        <v>97</v>
      </c>
      <c r="H32" s="61" t="s">
        <v>110</v>
      </c>
    </row>
    <row r="33" customFormat="false" ht="14.25" hidden="false" customHeight="false" outlineLevel="0" collapsed="false">
      <c r="A33" s="61" t="s">
        <v>65</v>
      </c>
      <c r="B33" s="61" t="s">
        <v>66</v>
      </c>
      <c r="C33" s="61" t="s">
        <v>136</v>
      </c>
      <c r="D33" s="61" t="s">
        <v>137</v>
      </c>
      <c r="E33" s="61" t="s">
        <v>2242</v>
      </c>
      <c r="F33" s="61" t="s">
        <v>2242</v>
      </c>
      <c r="G33" s="61" t="s">
        <v>97</v>
      </c>
      <c r="H33" s="61" t="s">
        <v>110</v>
      </c>
    </row>
    <row r="34" customFormat="false" ht="14.25" hidden="false" customHeight="false" outlineLevel="0" collapsed="false">
      <c r="A34" s="61" t="s">
        <v>65</v>
      </c>
      <c r="B34" s="61" t="s">
        <v>66</v>
      </c>
      <c r="C34" s="61" t="s">
        <v>136</v>
      </c>
      <c r="D34" s="61" t="s">
        <v>137</v>
      </c>
      <c r="E34" s="61" t="s">
        <v>2243</v>
      </c>
      <c r="F34" s="61" t="s">
        <v>2243</v>
      </c>
      <c r="G34" s="61" t="s">
        <v>97</v>
      </c>
      <c r="H34" s="61" t="s">
        <v>110</v>
      </c>
    </row>
    <row r="35" customFormat="false" ht="14.25" hidden="false" customHeight="false" outlineLevel="0" collapsed="false">
      <c r="A35" s="61" t="s">
        <v>65</v>
      </c>
      <c r="B35" s="61" t="s">
        <v>66</v>
      </c>
      <c r="C35" s="61" t="s">
        <v>136</v>
      </c>
      <c r="D35" s="61" t="s">
        <v>137</v>
      </c>
      <c r="E35" s="61" t="s">
        <v>2244</v>
      </c>
      <c r="F35" s="61" t="s">
        <v>2244</v>
      </c>
      <c r="G35" s="61" t="s">
        <v>97</v>
      </c>
      <c r="H35" s="61" t="s">
        <v>110</v>
      </c>
    </row>
    <row r="36" customFormat="false" ht="14.25" hidden="false" customHeight="false" outlineLevel="0" collapsed="false">
      <c r="A36" s="61" t="s">
        <v>65</v>
      </c>
      <c r="B36" s="61" t="s">
        <v>66</v>
      </c>
      <c r="C36" s="61" t="s">
        <v>136</v>
      </c>
      <c r="D36" s="61" t="s">
        <v>137</v>
      </c>
      <c r="E36" s="61" t="s">
        <v>2245</v>
      </c>
      <c r="F36" s="61" t="s">
        <v>2245</v>
      </c>
      <c r="G36" s="61" t="s">
        <v>97</v>
      </c>
      <c r="H36" s="61" t="s">
        <v>110</v>
      </c>
    </row>
    <row r="37" customFormat="false" ht="14.25" hidden="false" customHeight="false" outlineLevel="0" collapsed="false">
      <c r="A37" s="61" t="s">
        <v>65</v>
      </c>
      <c r="B37" s="61" t="s">
        <v>66</v>
      </c>
      <c r="C37" s="61" t="s">
        <v>136</v>
      </c>
      <c r="D37" s="61" t="s">
        <v>137</v>
      </c>
      <c r="E37" s="61" t="s">
        <v>2246</v>
      </c>
      <c r="F37" s="61" t="s">
        <v>2246</v>
      </c>
      <c r="G37" s="61" t="s">
        <v>97</v>
      </c>
      <c r="H37" s="61" t="s">
        <v>110</v>
      </c>
    </row>
    <row r="38" customFormat="false" ht="14.25" hidden="false" customHeight="false" outlineLevel="0" collapsed="false">
      <c r="A38" s="61" t="s">
        <v>65</v>
      </c>
      <c r="B38" s="61" t="s">
        <v>66</v>
      </c>
      <c r="C38" s="61" t="s">
        <v>136</v>
      </c>
      <c r="D38" s="61" t="s">
        <v>137</v>
      </c>
      <c r="E38" s="61" t="s">
        <v>2247</v>
      </c>
      <c r="F38" s="61" t="s">
        <v>2247</v>
      </c>
      <c r="G38" s="61" t="s">
        <v>97</v>
      </c>
      <c r="H38" s="61" t="s">
        <v>110</v>
      </c>
    </row>
    <row r="39" customFormat="false" ht="14.25" hidden="false" customHeight="false" outlineLevel="0" collapsed="false">
      <c r="A39" s="61" t="s">
        <v>65</v>
      </c>
      <c r="B39" s="61" t="s">
        <v>66</v>
      </c>
      <c r="C39" s="61" t="s">
        <v>136</v>
      </c>
      <c r="D39" s="61" t="s">
        <v>137</v>
      </c>
      <c r="E39" s="61" t="s">
        <v>2248</v>
      </c>
      <c r="F39" s="61" t="s">
        <v>2248</v>
      </c>
      <c r="G39" s="61" t="s">
        <v>97</v>
      </c>
      <c r="H39" s="61" t="s">
        <v>110</v>
      </c>
    </row>
    <row r="40" customFormat="false" ht="14.25" hidden="false" customHeight="false" outlineLevel="0" collapsed="false">
      <c r="A40" s="61" t="s">
        <v>65</v>
      </c>
      <c r="B40" s="61" t="s">
        <v>66</v>
      </c>
      <c r="C40" s="61" t="s">
        <v>136</v>
      </c>
      <c r="D40" s="61" t="s">
        <v>137</v>
      </c>
      <c r="E40" s="61" t="s">
        <v>2249</v>
      </c>
      <c r="F40" s="61" t="s">
        <v>2249</v>
      </c>
      <c r="G40" s="61" t="s">
        <v>97</v>
      </c>
      <c r="H40" s="61" t="s">
        <v>110</v>
      </c>
    </row>
    <row r="41" customFormat="false" ht="14.25" hidden="false" customHeight="false" outlineLevel="0" collapsed="false">
      <c r="A41" s="61" t="s">
        <v>65</v>
      </c>
      <c r="B41" s="61" t="s">
        <v>66</v>
      </c>
      <c r="C41" s="61" t="s">
        <v>136</v>
      </c>
      <c r="D41" s="61" t="s">
        <v>137</v>
      </c>
      <c r="E41" s="61" t="s">
        <v>2250</v>
      </c>
      <c r="F41" s="61" t="s">
        <v>2250</v>
      </c>
      <c r="G41" s="61" t="s">
        <v>97</v>
      </c>
      <c r="H41" s="61" t="s">
        <v>110</v>
      </c>
    </row>
    <row r="42" customFormat="false" ht="14.25" hidden="false" customHeight="false" outlineLevel="0" collapsed="false">
      <c r="A42" s="61" t="s">
        <v>65</v>
      </c>
      <c r="B42" s="61" t="s">
        <v>66</v>
      </c>
      <c r="C42" s="61" t="s">
        <v>136</v>
      </c>
      <c r="D42" s="61" t="s">
        <v>137</v>
      </c>
      <c r="E42" s="61" t="s">
        <v>2251</v>
      </c>
      <c r="F42" s="61" t="s">
        <v>2251</v>
      </c>
      <c r="G42" s="61" t="s">
        <v>97</v>
      </c>
      <c r="H42" s="61" t="s">
        <v>110</v>
      </c>
    </row>
    <row r="43" customFormat="false" ht="14.25" hidden="false" customHeight="false" outlineLevel="0" collapsed="false">
      <c r="A43" s="61" t="s">
        <v>65</v>
      </c>
      <c r="B43" s="61" t="s">
        <v>66</v>
      </c>
      <c r="C43" s="61" t="s">
        <v>136</v>
      </c>
      <c r="D43" s="61" t="s">
        <v>137</v>
      </c>
      <c r="E43" s="61" t="s">
        <v>2252</v>
      </c>
      <c r="F43" s="61" t="s">
        <v>2252</v>
      </c>
      <c r="G43" s="61" t="s">
        <v>97</v>
      </c>
      <c r="H43" s="61" t="s">
        <v>110</v>
      </c>
    </row>
    <row r="44" customFormat="false" ht="14.25" hidden="false" customHeight="false" outlineLevel="0" collapsed="false">
      <c r="A44" s="61" t="s">
        <v>65</v>
      </c>
      <c r="B44" s="61" t="s">
        <v>66</v>
      </c>
      <c r="C44" s="61" t="s">
        <v>136</v>
      </c>
      <c r="D44" s="61" t="s">
        <v>137</v>
      </c>
      <c r="E44" s="61" t="s">
        <v>2253</v>
      </c>
      <c r="F44" s="61" t="s">
        <v>2253</v>
      </c>
      <c r="G44" s="61" t="s">
        <v>97</v>
      </c>
      <c r="H44" s="61" t="s">
        <v>110</v>
      </c>
    </row>
    <row r="45" customFormat="false" ht="14.25" hidden="false" customHeight="false" outlineLevel="0" collapsed="false">
      <c r="A45" s="61" t="s">
        <v>65</v>
      </c>
      <c r="B45" s="61" t="s">
        <v>66</v>
      </c>
      <c r="C45" s="61" t="s">
        <v>136</v>
      </c>
      <c r="D45" s="61" t="s">
        <v>137</v>
      </c>
      <c r="E45" s="61" t="s">
        <v>2254</v>
      </c>
      <c r="F45" s="61" t="s">
        <v>2254</v>
      </c>
      <c r="G45" s="61" t="s">
        <v>97</v>
      </c>
      <c r="H45" s="61" t="s">
        <v>110</v>
      </c>
    </row>
    <row r="46" customFormat="false" ht="14.25" hidden="false" customHeight="false" outlineLevel="0" collapsed="false">
      <c r="A46" s="61" t="s">
        <v>65</v>
      </c>
      <c r="B46" s="61" t="s">
        <v>66</v>
      </c>
      <c r="C46" s="61" t="s">
        <v>136</v>
      </c>
      <c r="D46" s="61" t="s">
        <v>137</v>
      </c>
      <c r="E46" s="61" t="s">
        <v>2255</v>
      </c>
      <c r="F46" s="61" t="s">
        <v>2255</v>
      </c>
      <c r="G46" s="61" t="s">
        <v>97</v>
      </c>
      <c r="H46" s="61" t="s">
        <v>110</v>
      </c>
    </row>
    <row r="47" customFormat="false" ht="14.25" hidden="false" customHeight="false" outlineLevel="0" collapsed="false">
      <c r="A47" s="61" t="s">
        <v>65</v>
      </c>
      <c r="B47" s="61" t="s">
        <v>66</v>
      </c>
      <c r="C47" s="61" t="s">
        <v>136</v>
      </c>
      <c r="D47" s="61" t="s">
        <v>137</v>
      </c>
      <c r="E47" s="61" t="s">
        <v>2256</v>
      </c>
      <c r="F47" s="61" t="s">
        <v>2256</v>
      </c>
      <c r="G47" s="61" t="s">
        <v>97</v>
      </c>
      <c r="H47" s="61" t="s">
        <v>110</v>
      </c>
    </row>
    <row r="48" customFormat="false" ht="14.25" hidden="false" customHeight="false" outlineLevel="0" collapsed="false">
      <c r="A48" s="61" t="s">
        <v>68</v>
      </c>
      <c r="B48" s="61" t="s">
        <v>69</v>
      </c>
      <c r="C48" s="61" t="s">
        <v>214</v>
      </c>
      <c r="D48" s="61" t="s">
        <v>155</v>
      </c>
      <c r="E48" s="61" t="s">
        <v>2186</v>
      </c>
      <c r="F48" s="61" t="s">
        <v>2187</v>
      </c>
      <c r="G48" s="61" t="s">
        <v>97</v>
      </c>
      <c r="H48" s="61" t="s">
        <v>110</v>
      </c>
    </row>
    <row r="49" customFormat="false" ht="14.25" hidden="false" customHeight="false" outlineLevel="0" collapsed="false">
      <c r="A49" s="61" t="s">
        <v>68</v>
      </c>
      <c r="B49" s="61" t="s">
        <v>69</v>
      </c>
      <c r="C49" s="61" t="s">
        <v>214</v>
      </c>
      <c r="D49" s="61" t="s">
        <v>155</v>
      </c>
      <c r="E49" s="61" t="s">
        <v>2188</v>
      </c>
      <c r="F49" s="61" t="s">
        <v>2189</v>
      </c>
      <c r="G49" s="61" t="s">
        <v>97</v>
      </c>
      <c r="H49" s="61" t="s">
        <v>97</v>
      </c>
    </row>
    <row r="50" customFormat="false" ht="14.25" hidden="false" customHeight="false" outlineLevel="0" collapsed="false">
      <c r="A50" s="61" t="s">
        <v>68</v>
      </c>
      <c r="B50" s="61" t="s">
        <v>69</v>
      </c>
      <c r="C50" s="61" t="s">
        <v>214</v>
      </c>
      <c r="D50" s="61" t="s">
        <v>155</v>
      </c>
      <c r="E50" s="61" t="s">
        <v>2190</v>
      </c>
      <c r="F50" s="61" t="s">
        <v>2191</v>
      </c>
      <c r="G50" s="61" t="s">
        <v>97</v>
      </c>
      <c r="H50" s="61" t="s">
        <v>110</v>
      </c>
    </row>
    <row r="51" customFormat="false" ht="14.25" hidden="false" customHeight="false" outlineLevel="0" collapsed="false">
      <c r="A51" s="61" t="s">
        <v>68</v>
      </c>
      <c r="B51" s="61" t="s">
        <v>69</v>
      </c>
      <c r="C51" s="61" t="s">
        <v>214</v>
      </c>
      <c r="D51" s="61" t="s">
        <v>155</v>
      </c>
      <c r="E51" s="61" t="s">
        <v>2192</v>
      </c>
      <c r="F51" s="61" t="s">
        <v>2193</v>
      </c>
      <c r="G51" s="61" t="s">
        <v>97</v>
      </c>
      <c r="H51" s="61" t="s">
        <v>110</v>
      </c>
    </row>
    <row r="52" customFormat="false" ht="14.25" hidden="false" customHeight="false" outlineLevel="0" collapsed="false">
      <c r="A52" s="61" t="s">
        <v>68</v>
      </c>
      <c r="B52" s="61" t="s">
        <v>69</v>
      </c>
      <c r="C52" s="61" t="s">
        <v>214</v>
      </c>
      <c r="D52" s="61" t="s">
        <v>155</v>
      </c>
      <c r="E52" s="61" t="s">
        <v>2194</v>
      </c>
      <c r="F52" s="61" t="s">
        <v>2195</v>
      </c>
      <c r="G52" s="61" t="s">
        <v>97</v>
      </c>
      <c r="H52" s="61" t="s">
        <v>110</v>
      </c>
    </row>
    <row r="53" customFormat="false" ht="14.25" hidden="false" customHeight="false" outlineLevel="0" collapsed="false">
      <c r="A53" s="61" t="s">
        <v>68</v>
      </c>
      <c r="B53" s="61" t="s">
        <v>69</v>
      </c>
      <c r="C53" s="61" t="s">
        <v>214</v>
      </c>
      <c r="D53" s="61" t="s">
        <v>155</v>
      </c>
      <c r="E53" s="61" t="s">
        <v>2196</v>
      </c>
      <c r="F53" s="61" t="s">
        <v>2197</v>
      </c>
      <c r="G53" s="61" t="s">
        <v>97</v>
      </c>
      <c r="H53" s="61" t="s">
        <v>110</v>
      </c>
    </row>
    <row r="54" customFormat="false" ht="14.25" hidden="false" customHeight="false" outlineLevel="0" collapsed="false">
      <c r="A54" s="61" t="s">
        <v>68</v>
      </c>
      <c r="B54" s="61" t="s">
        <v>69</v>
      </c>
      <c r="C54" s="61" t="s">
        <v>214</v>
      </c>
      <c r="D54" s="61" t="s">
        <v>155</v>
      </c>
      <c r="E54" s="61" t="s">
        <v>2198</v>
      </c>
      <c r="F54" s="61" t="s">
        <v>2199</v>
      </c>
      <c r="G54" s="61" t="s">
        <v>97</v>
      </c>
      <c r="H54" s="61" t="s">
        <v>110</v>
      </c>
    </row>
    <row r="55" customFormat="false" ht="14.25" hidden="false" customHeight="false" outlineLevel="0" collapsed="false">
      <c r="A55" s="61" t="s">
        <v>68</v>
      </c>
      <c r="B55" s="61" t="s">
        <v>69</v>
      </c>
      <c r="C55" s="61" t="s">
        <v>214</v>
      </c>
      <c r="D55" s="61" t="s">
        <v>155</v>
      </c>
      <c r="E55" s="61" t="s">
        <v>2200</v>
      </c>
      <c r="F55" s="61" t="s">
        <v>2201</v>
      </c>
      <c r="G55" s="61" t="s">
        <v>97</v>
      </c>
      <c r="H55" s="61" t="s">
        <v>110</v>
      </c>
    </row>
    <row r="56" customFormat="false" ht="14.25" hidden="false" customHeight="false" outlineLevel="0" collapsed="false">
      <c r="A56" s="61" t="s">
        <v>68</v>
      </c>
      <c r="B56" s="61" t="s">
        <v>69</v>
      </c>
      <c r="C56" s="61" t="s">
        <v>214</v>
      </c>
      <c r="D56" s="61" t="s">
        <v>155</v>
      </c>
      <c r="E56" s="61" t="s">
        <v>2202</v>
      </c>
      <c r="F56" s="61" t="s">
        <v>2203</v>
      </c>
      <c r="G56" s="61" t="s">
        <v>97</v>
      </c>
      <c r="H56" s="61" t="s">
        <v>110</v>
      </c>
    </row>
    <row r="57" customFormat="false" ht="14.25" hidden="false" customHeight="false" outlineLevel="0" collapsed="false">
      <c r="A57" s="61" t="s">
        <v>68</v>
      </c>
      <c r="B57" s="61" t="s">
        <v>69</v>
      </c>
      <c r="C57" s="61" t="s">
        <v>214</v>
      </c>
      <c r="D57" s="61" t="s">
        <v>155</v>
      </c>
      <c r="E57" s="61" t="s">
        <v>2204</v>
      </c>
      <c r="F57" s="61" t="s">
        <v>2205</v>
      </c>
      <c r="G57" s="61" t="s">
        <v>97</v>
      </c>
      <c r="H57" s="61" t="s">
        <v>110</v>
      </c>
    </row>
    <row r="58" customFormat="false" ht="14.25" hidden="false" customHeight="false" outlineLevel="0" collapsed="false">
      <c r="A58" s="61" t="s">
        <v>68</v>
      </c>
      <c r="B58" s="61" t="s">
        <v>69</v>
      </c>
      <c r="C58" s="61" t="s">
        <v>214</v>
      </c>
      <c r="D58" s="61" t="s">
        <v>155</v>
      </c>
      <c r="E58" s="61" t="s">
        <v>2206</v>
      </c>
      <c r="F58" s="61" t="s">
        <v>2207</v>
      </c>
      <c r="G58" s="61" t="s">
        <v>97</v>
      </c>
      <c r="H58" s="61" t="s">
        <v>110</v>
      </c>
    </row>
    <row r="59" customFormat="false" ht="14.25" hidden="false" customHeight="false" outlineLevel="0" collapsed="false">
      <c r="A59" s="61" t="s">
        <v>68</v>
      </c>
      <c r="B59" s="61" t="s">
        <v>69</v>
      </c>
      <c r="C59" s="61" t="s">
        <v>214</v>
      </c>
      <c r="D59" s="61" t="s">
        <v>155</v>
      </c>
      <c r="E59" s="61" t="s">
        <v>2208</v>
      </c>
      <c r="F59" s="61" t="s">
        <v>2209</v>
      </c>
      <c r="G59" s="61" t="s">
        <v>97</v>
      </c>
      <c r="H59" s="61" t="s">
        <v>110</v>
      </c>
    </row>
    <row r="60" customFormat="false" ht="14.25" hidden="false" customHeight="false" outlineLevel="0" collapsed="false">
      <c r="A60" s="61" t="s">
        <v>68</v>
      </c>
      <c r="B60" s="61" t="s">
        <v>69</v>
      </c>
      <c r="C60" s="61" t="s">
        <v>214</v>
      </c>
      <c r="D60" s="61" t="s">
        <v>155</v>
      </c>
      <c r="E60" s="61" t="s">
        <v>2210</v>
      </c>
      <c r="F60" s="61" t="s">
        <v>2211</v>
      </c>
      <c r="G60" s="61" t="s">
        <v>97</v>
      </c>
      <c r="H60" s="61" t="s">
        <v>110</v>
      </c>
    </row>
    <row r="61" customFormat="false" ht="14.25" hidden="false" customHeight="false" outlineLevel="0" collapsed="false">
      <c r="A61" s="61" t="s">
        <v>68</v>
      </c>
      <c r="B61" s="61" t="s">
        <v>69</v>
      </c>
      <c r="C61" s="61" t="s">
        <v>214</v>
      </c>
      <c r="D61" s="61" t="s">
        <v>155</v>
      </c>
      <c r="E61" s="61" t="s">
        <v>2212</v>
      </c>
      <c r="F61" s="61" t="s">
        <v>2213</v>
      </c>
      <c r="G61" s="61" t="s">
        <v>97</v>
      </c>
      <c r="H61" s="61" t="s">
        <v>110</v>
      </c>
    </row>
    <row r="62" customFormat="false" ht="14.25" hidden="false" customHeight="false" outlineLevel="0" collapsed="false">
      <c r="A62" s="61" t="s">
        <v>68</v>
      </c>
      <c r="B62" s="61" t="s">
        <v>69</v>
      </c>
      <c r="C62" s="61" t="s">
        <v>214</v>
      </c>
      <c r="D62" s="61" t="s">
        <v>155</v>
      </c>
      <c r="E62" s="61" t="s">
        <v>2214</v>
      </c>
      <c r="F62" s="61" t="s">
        <v>2215</v>
      </c>
      <c r="G62" s="61" t="s">
        <v>97</v>
      </c>
      <c r="H62" s="61" t="s">
        <v>110</v>
      </c>
    </row>
    <row r="63" customFormat="false" ht="14.25" hidden="false" customHeight="false" outlineLevel="0" collapsed="false">
      <c r="A63" s="61" t="s">
        <v>68</v>
      </c>
      <c r="B63" s="61" t="s">
        <v>69</v>
      </c>
      <c r="C63" s="61" t="s">
        <v>214</v>
      </c>
      <c r="D63" s="61" t="s">
        <v>155</v>
      </c>
      <c r="E63" s="61" t="s">
        <v>2216</v>
      </c>
      <c r="F63" s="61" t="s">
        <v>2217</v>
      </c>
      <c r="G63" s="61" t="s">
        <v>97</v>
      </c>
      <c r="H63" s="61" t="s">
        <v>110</v>
      </c>
    </row>
    <row r="64" customFormat="false" ht="14.25" hidden="false" customHeight="false" outlineLevel="0" collapsed="false">
      <c r="A64" s="61" t="s">
        <v>68</v>
      </c>
      <c r="B64" s="61" t="s">
        <v>69</v>
      </c>
      <c r="C64" s="61" t="s">
        <v>214</v>
      </c>
      <c r="D64" s="61" t="s">
        <v>155</v>
      </c>
      <c r="E64" s="61" t="s">
        <v>2218</v>
      </c>
      <c r="F64" s="61" t="s">
        <v>2219</v>
      </c>
      <c r="G64" s="61" t="s">
        <v>97</v>
      </c>
      <c r="H64" s="61" t="s">
        <v>110</v>
      </c>
    </row>
    <row r="65" customFormat="false" ht="14.25" hidden="false" customHeight="false" outlineLevel="0" collapsed="false">
      <c r="A65" s="61" t="s">
        <v>68</v>
      </c>
      <c r="B65" s="61" t="s">
        <v>69</v>
      </c>
      <c r="C65" s="61" t="s">
        <v>214</v>
      </c>
      <c r="D65" s="61" t="s">
        <v>155</v>
      </c>
      <c r="E65" s="61" t="s">
        <v>2220</v>
      </c>
      <c r="F65" s="61" t="s">
        <v>2221</v>
      </c>
      <c r="G65" s="61" t="s">
        <v>97</v>
      </c>
      <c r="H65" s="61" t="s">
        <v>110</v>
      </c>
    </row>
    <row r="66" customFormat="false" ht="14.25" hidden="false" customHeight="false" outlineLevel="0" collapsed="false">
      <c r="A66" s="61" t="s">
        <v>68</v>
      </c>
      <c r="B66" s="61" t="s">
        <v>69</v>
      </c>
      <c r="C66" s="61" t="s">
        <v>214</v>
      </c>
      <c r="D66" s="61" t="s">
        <v>155</v>
      </c>
      <c r="E66" s="61" t="s">
        <v>2222</v>
      </c>
      <c r="F66" s="61" t="s">
        <v>2223</v>
      </c>
      <c r="G66" s="61" t="s">
        <v>97</v>
      </c>
      <c r="H66" s="61" t="s">
        <v>110</v>
      </c>
    </row>
    <row r="67" customFormat="false" ht="14.25" hidden="false" customHeight="false" outlineLevel="0" collapsed="false">
      <c r="A67" s="61" t="s">
        <v>68</v>
      </c>
      <c r="B67" s="61" t="s">
        <v>69</v>
      </c>
      <c r="C67" s="61" t="s">
        <v>214</v>
      </c>
      <c r="D67" s="61" t="s">
        <v>155</v>
      </c>
      <c r="E67" s="61" t="s">
        <v>2224</v>
      </c>
      <c r="F67" s="61" t="s">
        <v>2225</v>
      </c>
      <c r="G67" s="61" t="s">
        <v>97</v>
      </c>
      <c r="H67" s="61" t="s">
        <v>110</v>
      </c>
    </row>
    <row r="68" customFormat="false" ht="14.25" hidden="false" customHeight="false" outlineLevel="0" collapsed="false">
      <c r="A68" s="61" t="s">
        <v>68</v>
      </c>
      <c r="B68" s="61" t="s">
        <v>69</v>
      </c>
      <c r="C68" s="61" t="s">
        <v>214</v>
      </c>
      <c r="D68" s="61" t="s">
        <v>155</v>
      </c>
      <c r="E68" s="61" t="s">
        <v>2226</v>
      </c>
      <c r="F68" s="61" t="s">
        <v>2227</v>
      </c>
      <c r="G68" s="61" t="s">
        <v>97</v>
      </c>
      <c r="H68" s="61" t="s">
        <v>110</v>
      </c>
    </row>
    <row r="69" customFormat="false" ht="14.25" hidden="false" customHeight="false" outlineLevel="0" collapsed="false">
      <c r="A69" s="61" t="s">
        <v>68</v>
      </c>
      <c r="B69" s="61" t="s">
        <v>69</v>
      </c>
      <c r="C69" s="61" t="s">
        <v>214</v>
      </c>
      <c r="D69" s="61" t="s">
        <v>155</v>
      </c>
      <c r="E69" s="61" t="s">
        <v>2228</v>
      </c>
      <c r="F69" s="61" t="s">
        <v>2229</v>
      </c>
      <c r="G69" s="61" t="s">
        <v>97</v>
      </c>
      <c r="H69" s="61" t="s">
        <v>110</v>
      </c>
    </row>
    <row r="70" customFormat="false" ht="14.25" hidden="false" customHeight="false" outlineLevel="0" collapsed="false">
      <c r="A70" s="61" t="s">
        <v>68</v>
      </c>
      <c r="B70" s="61" t="s">
        <v>69</v>
      </c>
      <c r="C70" s="61" t="s">
        <v>214</v>
      </c>
      <c r="D70" s="61" t="s">
        <v>155</v>
      </c>
      <c r="E70" s="61" t="s">
        <v>2230</v>
      </c>
      <c r="F70" s="61" t="s">
        <v>2231</v>
      </c>
      <c r="G70" s="61" t="s">
        <v>97</v>
      </c>
      <c r="H70" s="61" t="s">
        <v>110</v>
      </c>
    </row>
    <row r="71" customFormat="false" ht="14.25" hidden="false" customHeight="false" outlineLevel="0" collapsed="false">
      <c r="A71" s="61" t="s">
        <v>68</v>
      </c>
      <c r="B71" s="61" t="s">
        <v>69</v>
      </c>
      <c r="C71" s="61" t="s">
        <v>214</v>
      </c>
      <c r="D71" s="61" t="s">
        <v>155</v>
      </c>
      <c r="E71" s="61" t="s">
        <v>2232</v>
      </c>
      <c r="F71" s="61" t="s">
        <v>2233</v>
      </c>
      <c r="G71" s="61" t="s">
        <v>97</v>
      </c>
      <c r="H71" s="61" t="s">
        <v>110</v>
      </c>
    </row>
    <row r="72" customFormat="false" ht="14.25" hidden="false" customHeight="false" outlineLevel="0" collapsed="false">
      <c r="A72" s="61" t="s">
        <v>68</v>
      </c>
      <c r="B72" s="61" t="s">
        <v>69</v>
      </c>
      <c r="C72" s="61" t="s">
        <v>214</v>
      </c>
      <c r="D72" s="61" t="s">
        <v>155</v>
      </c>
      <c r="E72" s="61" t="s">
        <v>2234</v>
      </c>
      <c r="F72" s="61" t="s">
        <v>2235</v>
      </c>
      <c r="G72" s="61" t="s">
        <v>97</v>
      </c>
      <c r="H72" s="61" t="s">
        <v>110</v>
      </c>
    </row>
    <row r="73" customFormat="false" ht="14.25" hidden="false" customHeight="false" outlineLevel="0" collapsed="false">
      <c r="A73" s="61" t="s">
        <v>68</v>
      </c>
      <c r="B73" s="61" t="s">
        <v>69</v>
      </c>
      <c r="C73" s="61" t="s">
        <v>195</v>
      </c>
      <c r="D73" s="61" t="s">
        <v>196</v>
      </c>
      <c r="E73" s="61" t="s">
        <v>2236</v>
      </c>
      <c r="F73" s="61" t="s">
        <v>2236</v>
      </c>
      <c r="G73" s="61" t="s">
        <v>97</v>
      </c>
      <c r="H73" s="61" t="s">
        <v>110</v>
      </c>
    </row>
    <row r="74" customFormat="false" ht="14.25" hidden="false" customHeight="false" outlineLevel="0" collapsed="false">
      <c r="A74" s="61" t="s">
        <v>68</v>
      </c>
      <c r="B74" s="61" t="s">
        <v>69</v>
      </c>
      <c r="C74" s="61" t="s">
        <v>195</v>
      </c>
      <c r="D74" s="61" t="s">
        <v>196</v>
      </c>
      <c r="E74" s="61" t="s">
        <v>2237</v>
      </c>
      <c r="F74" s="61" t="s">
        <v>2237</v>
      </c>
      <c r="G74" s="61" t="s">
        <v>97</v>
      </c>
      <c r="H74" s="61" t="s">
        <v>110</v>
      </c>
    </row>
    <row r="75" customFormat="false" ht="14.25" hidden="false" customHeight="false" outlineLevel="0" collapsed="false">
      <c r="A75" s="61" t="s">
        <v>53</v>
      </c>
      <c r="B75" s="61" t="s">
        <v>54</v>
      </c>
      <c r="C75" s="61" t="s">
        <v>229</v>
      </c>
      <c r="D75" s="61" t="s">
        <v>155</v>
      </c>
      <c r="E75" s="61" t="s">
        <v>2186</v>
      </c>
      <c r="F75" s="61" t="s">
        <v>2187</v>
      </c>
      <c r="G75" s="61" t="s">
        <v>97</v>
      </c>
      <c r="H75" s="61" t="s">
        <v>110</v>
      </c>
    </row>
    <row r="76" customFormat="false" ht="14.25" hidden="false" customHeight="false" outlineLevel="0" collapsed="false">
      <c r="A76" s="61" t="s">
        <v>53</v>
      </c>
      <c r="B76" s="61" t="s">
        <v>54</v>
      </c>
      <c r="C76" s="61" t="s">
        <v>229</v>
      </c>
      <c r="D76" s="61" t="s">
        <v>155</v>
      </c>
      <c r="E76" s="61" t="s">
        <v>2188</v>
      </c>
      <c r="F76" s="61" t="s">
        <v>2189</v>
      </c>
      <c r="G76" s="61" t="s">
        <v>97</v>
      </c>
      <c r="H76" s="61" t="s">
        <v>97</v>
      </c>
    </row>
    <row r="77" customFormat="false" ht="14.25" hidden="false" customHeight="false" outlineLevel="0" collapsed="false">
      <c r="A77" s="61" t="s">
        <v>53</v>
      </c>
      <c r="B77" s="61" t="s">
        <v>54</v>
      </c>
      <c r="C77" s="61" t="s">
        <v>229</v>
      </c>
      <c r="D77" s="61" t="s">
        <v>155</v>
      </c>
      <c r="E77" s="61" t="s">
        <v>2190</v>
      </c>
      <c r="F77" s="61" t="s">
        <v>2191</v>
      </c>
      <c r="G77" s="61" t="s">
        <v>97</v>
      </c>
      <c r="H77" s="61" t="s">
        <v>110</v>
      </c>
    </row>
    <row r="78" customFormat="false" ht="14.25" hidden="false" customHeight="false" outlineLevel="0" collapsed="false">
      <c r="A78" s="61" t="s">
        <v>53</v>
      </c>
      <c r="B78" s="61" t="s">
        <v>54</v>
      </c>
      <c r="C78" s="61" t="s">
        <v>229</v>
      </c>
      <c r="D78" s="61" t="s">
        <v>155</v>
      </c>
      <c r="E78" s="61" t="s">
        <v>2192</v>
      </c>
      <c r="F78" s="61" t="s">
        <v>2193</v>
      </c>
      <c r="G78" s="61" t="s">
        <v>97</v>
      </c>
      <c r="H78" s="61" t="s">
        <v>110</v>
      </c>
    </row>
    <row r="79" customFormat="false" ht="14.25" hidden="false" customHeight="false" outlineLevel="0" collapsed="false">
      <c r="A79" s="61" t="s">
        <v>53</v>
      </c>
      <c r="B79" s="61" t="s">
        <v>54</v>
      </c>
      <c r="C79" s="61" t="s">
        <v>229</v>
      </c>
      <c r="D79" s="61" t="s">
        <v>155</v>
      </c>
      <c r="E79" s="61" t="s">
        <v>2194</v>
      </c>
      <c r="F79" s="61" t="s">
        <v>2195</v>
      </c>
      <c r="G79" s="61" t="s">
        <v>97</v>
      </c>
      <c r="H79" s="61" t="s">
        <v>110</v>
      </c>
    </row>
    <row r="80" customFormat="false" ht="14.25" hidden="false" customHeight="false" outlineLevel="0" collapsed="false">
      <c r="A80" s="61" t="s">
        <v>53</v>
      </c>
      <c r="B80" s="61" t="s">
        <v>54</v>
      </c>
      <c r="C80" s="61" t="s">
        <v>229</v>
      </c>
      <c r="D80" s="61" t="s">
        <v>155</v>
      </c>
      <c r="E80" s="61" t="s">
        <v>2196</v>
      </c>
      <c r="F80" s="61" t="s">
        <v>2197</v>
      </c>
      <c r="G80" s="61" t="s">
        <v>97</v>
      </c>
      <c r="H80" s="61" t="s">
        <v>110</v>
      </c>
    </row>
    <row r="81" customFormat="false" ht="14.25" hidden="false" customHeight="false" outlineLevel="0" collapsed="false">
      <c r="A81" s="61" t="s">
        <v>53</v>
      </c>
      <c r="B81" s="61" t="s">
        <v>54</v>
      </c>
      <c r="C81" s="61" t="s">
        <v>229</v>
      </c>
      <c r="D81" s="61" t="s">
        <v>155</v>
      </c>
      <c r="E81" s="61" t="s">
        <v>2198</v>
      </c>
      <c r="F81" s="61" t="s">
        <v>2199</v>
      </c>
      <c r="G81" s="61" t="s">
        <v>97</v>
      </c>
      <c r="H81" s="61" t="s">
        <v>110</v>
      </c>
    </row>
    <row r="82" customFormat="false" ht="14.25" hidden="false" customHeight="false" outlineLevel="0" collapsed="false">
      <c r="A82" s="61" t="s">
        <v>53</v>
      </c>
      <c r="B82" s="61" t="s">
        <v>54</v>
      </c>
      <c r="C82" s="61" t="s">
        <v>229</v>
      </c>
      <c r="D82" s="61" t="s">
        <v>155</v>
      </c>
      <c r="E82" s="61" t="s">
        <v>2200</v>
      </c>
      <c r="F82" s="61" t="s">
        <v>2201</v>
      </c>
      <c r="G82" s="61" t="s">
        <v>97</v>
      </c>
      <c r="H82" s="61" t="s">
        <v>110</v>
      </c>
    </row>
    <row r="83" customFormat="false" ht="14.25" hidden="false" customHeight="false" outlineLevel="0" collapsed="false">
      <c r="A83" s="61" t="s">
        <v>53</v>
      </c>
      <c r="B83" s="61" t="s">
        <v>54</v>
      </c>
      <c r="C83" s="61" t="s">
        <v>229</v>
      </c>
      <c r="D83" s="61" t="s">
        <v>155</v>
      </c>
      <c r="E83" s="61" t="s">
        <v>2202</v>
      </c>
      <c r="F83" s="61" t="s">
        <v>2203</v>
      </c>
      <c r="G83" s="61" t="s">
        <v>97</v>
      </c>
      <c r="H83" s="61" t="s">
        <v>110</v>
      </c>
    </row>
    <row r="84" customFormat="false" ht="14.25" hidden="false" customHeight="false" outlineLevel="0" collapsed="false">
      <c r="A84" s="61" t="s">
        <v>53</v>
      </c>
      <c r="B84" s="61" t="s">
        <v>54</v>
      </c>
      <c r="C84" s="61" t="s">
        <v>229</v>
      </c>
      <c r="D84" s="61" t="s">
        <v>155</v>
      </c>
      <c r="E84" s="61" t="s">
        <v>2204</v>
      </c>
      <c r="F84" s="61" t="s">
        <v>2205</v>
      </c>
      <c r="G84" s="61" t="s">
        <v>97</v>
      </c>
      <c r="H84" s="61" t="s">
        <v>110</v>
      </c>
    </row>
    <row r="85" customFormat="false" ht="14.25" hidden="false" customHeight="false" outlineLevel="0" collapsed="false">
      <c r="A85" s="61" t="s">
        <v>53</v>
      </c>
      <c r="B85" s="61" t="s">
        <v>54</v>
      </c>
      <c r="C85" s="61" t="s">
        <v>229</v>
      </c>
      <c r="D85" s="61" t="s">
        <v>155</v>
      </c>
      <c r="E85" s="61" t="s">
        <v>2206</v>
      </c>
      <c r="F85" s="61" t="s">
        <v>2207</v>
      </c>
      <c r="G85" s="61" t="s">
        <v>97</v>
      </c>
      <c r="H85" s="61" t="s">
        <v>110</v>
      </c>
    </row>
    <row r="86" customFormat="false" ht="14.25" hidden="false" customHeight="false" outlineLevel="0" collapsed="false">
      <c r="A86" s="61" t="s">
        <v>53</v>
      </c>
      <c r="B86" s="61" t="s">
        <v>54</v>
      </c>
      <c r="C86" s="61" t="s">
        <v>229</v>
      </c>
      <c r="D86" s="61" t="s">
        <v>155</v>
      </c>
      <c r="E86" s="61" t="s">
        <v>2208</v>
      </c>
      <c r="F86" s="61" t="s">
        <v>2209</v>
      </c>
      <c r="G86" s="61" t="s">
        <v>97</v>
      </c>
      <c r="H86" s="61" t="s">
        <v>110</v>
      </c>
    </row>
    <row r="87" customFormat="false" ht="14.25" hidden="false" customHeight="false" outlineLevel="0" collapsed="false">
      <c r="A87" s="61" t="s">
        <v>53</v>
      </c>
      <c r="B87" s="61" t="s">
        <v>54</v>
      </c>
      <c r="C87" s="61" t="s">
        <v>229</v>
      </c>
      <c r="D87" s="61" t="s">
        <v>155</v>
      </c>
      <c r="E87" s="61" t="s">
        <v>2210</v>
      </c>
      <c r="F87" s="61" t="s">
        <v>2211</v>
      </c>
      <c r="G87" s="61" t="s">
        <v>97</v>
      </c>
      <c r="H87" s="61" t="s">
        <v>110</v>
      </c>
    </row>
    <row r="88" customFormat="false" ht="14.25" hidden="false" customHeight="false" outlineLevel="0" collapsed="false">
      <c r="A88" s="61" t="s">
        <v>53</v>
      </c>
      <c r="B88" s="61" t="s">
        <v>54</v>
      </c>
      <c r="C88" s="61" t="s">
        <v>229</v>
      </c>
      <c r="D88" s="61" t="s">
        <v>155</v>
      </c>
      <c r="E88" s="61" t="s">
        <v>2212</v>
      </c>
      <c r="F88" s="61" t="s">
        <v>2213</v>
      </c>
      <c r="G88" s="61" t="s">
        <v>97</v>
      </c>
      <c r="H88" s="61" t="s">
        <v>110</v>
      </c>
    </row>
    <row r="89" customFormat="false" ht="14.25" hidden="false" customHeight="false" outlineLevel="0" collapsed="false">
      <c r="A89" s="61" t="s">
        <v>53</v>
      </c>
      <c r="B89" s="61" t="s">
        <v>54</v>
      </c>
      <c r="C89" s="61" t="s">
        <v>229</v>
      </c>
      <c r="D89" s="61" t="s">
        <v>155</v>
      </c>
      <c r="E89" s="61" t="s">
        <v>2214</v>
      </c>
      <c r="F89" s="61" t="s">
        <v>2215</v>
      </c>
      <c r="G89" s="61" t="s">
        <v>97</v>
      </c>
      <c r="H89" s="61" t="s">
        <v>110</v>
      </c>
    </row>
    <row r="90" customFormat="false" ht="14.25" hidden="false" customHeight="false" outlineLevel="0" collapsed="false">
      <c r="A90" s="61" t="s">
        <v>53</v>
      </c>
      <c r="B90" s="61" t="s">
        <v>54</v>
      </c>
      <c r="C90" s="61" t="s">
        <v>229</v>
      </c>
      <c r="D90" s="61" t="s">
        <v>155</v>
      </c>
      <c r="E90" s="61" t="s">
        <v>2216</v>
      </c>
      <c r="F90" s="61" t="s">
        <v>2217</v>
      </c>
      <c r="G90" s="61" t="s">
        <v>97</v>
      </c>
      <c r="H90" s="61" t="s">
        <v>110</v>
      </c>
    </row>
    <row r="91" customFormat="false" ht="14.25" hidden="false" customHeight="false" outlineLevel="0" collapsed="false">
      <c r="A91" s="61" t="s">
        <v>53</v>
      </c>
      <c r="B91" s="61" t="s">
        <v>54</v>
      </c>
      <c r="C91" s="61" t="s">
        <v>229</v>
      </c>
      <c r="D91" s="61" t="s">
        <v>155</v>
      </c>
      <c r="E91" s="61" t="s">
        <v>2218</v>
      </c>
      <c r="F91" s="61" t="s">
        <v>2219</v>
      </c>
      <c r="G91" s="61" t="s">
        <v>97</v>
      </c>
      <c r="H91" s="61" t="s">
        <v>110</v>
      </c>
    </row>
    <row r="92" customFormat="false" ht="14.25" hidden="false" customHeight="false" outlineLevel="0" collapsed="false">
      <c r="A92" s="61" t="s">
        <v>53</v>
      </c>
      <c r="B92" s="61" t="s">
        <v>54</v>
      </c>
      <c r="C92" s="61" t="s">
        <v>229</v>
      </c>
      <c r="D92" s="61" t="s">
        <v>155</v>
      </c>
      <c r="E92" s="61" t="s">
        <v>2220</v>
      </c>
      <c r="F92" s="61" t="s">
        <v>2221</v>
      </c>
      <c r="G92" s="61" t="s">
        <v>97</v>
      </c>
      <c r="H92" s="61" t="s">
        <v>110</v>
      </c>
    </row>
    <row r="93" customFormat="false" ht="14.25" hidden="false" customHeight="false" outlineLevel="0" collapsed="false">
      <c r="A93" s="61" t="s">
        <v>53</v>
      </c>
      <c r="B93" s="61" t="s">
        <v>54</v>
      </c>
      <c r="C93" s="61" t="s">
        <v>229</v>
      </c>
      <c r="D93" s="61" t="s">
        <v>155</v>
      </c>
      <c r="E93" s="61" t="s">
        <v>2222</v>
      </c>
      <c r="F93" s="61" t="s">
        <v>2223</v>
      </c>
      <c r="G93" s="61" t="s">
        <v>97</v>
      </c>
      <c r="H93" s="61" t="s">
        <v>110</v>
      </c>
    </row>
    <row r="94" customFormat="false" ht="14.25" hidden="false" customHeight="false" outlineLevel="0" collapsed="false">
      <c r="A94" s="61" t="s">
        <v>53</v>
      </c>
      <c r="B94" s="61" t="s">
        <v>54</v>
      </c>
      <c r="C94" s="61" t="s">
        <v>229</v>
      </c>
      <c r="D94" s="61" t="s">
        <v>155</v>
      </c>
      <c r="E94" s="61" t="s">
        <v>2224</v>
      </c>
      <c r="F94" s="61" t="s">
        <v>2225</v>
      </c>
      <c r="G94" s="61" t="s">
        <v>97</v>
      </c>
      <c r="H94" s="61" t="s">
        <v>110</v>
      </c>
    </row>
    <row r="95" customFormat="false" ht="14.25" hidden="false" customHeight="false" outlineLevel="0" collapsed="false">
      <c r="A95" s="61" t="s">
        <v>53</v>
      </c>
      <c r="B95" s="61" t="s">
        <v>54</v>
      </c>
      <c r="C95" s="61" t="s">
        <v>229</v>
      </c>
      <c r="D95" s="61" t="s">
        <v>155</v>
      </c>
      <c r="E95" s="61" t="s">
        <v>2226</v>
      </c>
      <c r="F95" s="61" t="s">
        <v>2227</v>
      </c>
      <c r="G95" s="61" t="s">
        <v>97</v>
      </c>
      <c r="H95" s="61" t="s">
        <v>110</v>
      </c>
    </row>
    <row r="96" customFormat="false" ht="14.25" hidden="false" customHeight="false" outlineLevel="0" collapsed="false">
      <c r="A96" s="61" t="s">
        <v>53</v>
      </c>
      <c r="B96" s="61" t="s">
        <v>54</v>
      </c>
      <c r="C96" s="61" t="s">
        <v>229</v>
      </c>
      <c r="D96" s="61" t="s">
        <v>155</v>
      </c>
      <c r="E96" s="61" t="s">
        <v>2228</v>
      </c>
      <c r="F96" s="61" t="s">
        <v>2229</v>
      </c>
      <c r="G96" s="61" t="s">
        <v>97</v>
      </c>
      <c r="H96" s="61" t="s">
        <v>110</v>
      </c>
    </row>
    <row r="97" customFormat="false" ht="14.25" hidden="false" customHeight="false" outlineLevel="0" collapsed="false">
      <c r="A97" s="61" t="s">
        <v>53</v>
      </c>
      <c r="B97" s="61" t="s">
        <v>54</v>
      </c>
      <c r="C97" s="61" t="s">
        <v>229</v>
      </c>
      <c r="D97" s="61" t="s">
        <v>155</v>
      </c>
      <c r="E97" s="61" t="s">
        <v>2230</v>
      </c>
      <c r="F97" s="61" t="s">
        <v>2231</v>
      </c>
      <c r="G97" s="61" t="s">
        <v>97</v>
      </c>
      <c r="H97" s="61" t="s">
        <v>110</v>
      </c>
    </row>
    <row r="98" customFormat="false" ht="14.25" hidden="false" customHeight="false" outlineLevel="0" collapsed="false">
      <c r="A98" s="61" t="s">
        <v>53</v>
      </c>
      <c r="B98" s="61" t="s">
        <v>54</v>
      </c>
      <c r="C98" s="61" t="s">
        <v>229</v>
      </c>
      <c r="D98" s="61" t="s">
        <v>155</v>
      </c>
      <c r="E98" s="61" t="s">
        <v>2232</v>
      </c>
      <c r="F98" s="61" t="s">
        <v>2233</v>
      </c>
      <c r="G98" s="61" t="s">
        <v>97</v>
      </c>
      <c r="H98" s="61" t="s">
        <v>110</v>
      </c>
    </row>
    <row r="99" customFormat="false" ht="14.25" hidden="false" customHeight="false" outlineLevel="0" collapsed="false">
      <c r="A99" s="61" t="s">
        <v>53</v>
      </c>
      <c r="B99" s="61" t="s">
        <v>54</v>
      </c>
      <c r="C99" s="61" t="s">
        <v>229</v>
      </c>
      <c r="D99" s="61" t="s">
        <v>155</v>
      </c>
      <c r="E99" s="61" t="s">
        <v>2234</v>
      </c>
      <c r="F99" s="61" t="s">
        <v>2235</v>
      </c>
      <c r="G99" s="61" t="s">
        <v>97</v>
      </c>
      <c r="H99" s="61" t="s">
        <v>110</v>
      </c>
    </row>
    <row r="100" customFormat="false" ht="14.25" hidden="false" customHeight="false" outlineLevel="0" collapsed="false">
      <c r="A100" s="61" t="s">
        <v>53</v>
      </c>
      <c r="B100" s="61" t="s">
        <v>54</v>
      </c>
      <c r="C100" s="61" t="s">
        <v>244</v>
      </c>
      <c r="D100" s="61" t="s">
        <v>245</v>
      </c>
      <c r="E100" s="61" t="s">
        <v>2257</v>
      </c>
      <c r="F100" s="61" t="s">
        <v>2257</v>
      </c>
      <c r="G100" s="61" t="s">
        <v>97</v>
      </c>
      <c r="H100" s="61" t="s">
        <v>110</v>
      </c>
    </row>
    <row r="101" customFormat="false" ht="14.25" hidden="false" customHeight="false" outlineLevel="0" collapsed="false">
      <c r="A101" s="61" t="s">
        <v>53</v>
      </c>
      <c r="B101" s="61" t="s">
        <v>54</v>
      </c>
      <c r="C101" s="61" t="s">
        <v>250</v>
      </c>
      <c r="D101" s="61" t="s">
        <v>251</v>
      </c>
      <c r="E101" s="61" t="s">
        <v>2258</v>
      </c>
      <c r="F101" s="61" t="s">
        <v>2258</v>
      </c>
      <c r="G101" s="61" t="s">
        <v>97</v>
      </c>
      <c r="H101" s="61" t="s">
        <v>97</v>
      </c>
    </row>
    <row r="102" customFormat="false" ht="14.25" hidden="false" customHeight="false" outlineLevel="0" collapsed="false">
      <c r="A102" s="61" t="s">
        <v>53</v>
      </c>
      <c r="B102" s="61" t="s">
        <v>54</v>
      </c>
      <c r="C102" s="61" t="s">
        <v>250</v>
      </c>
      <c r="D102" s="61" t="s">
        <v>251</v>
      </c>
      <c r="E102" s="61" t="s">
        <v>2259</v>
      </c>
      <c r="F102" s="61" t="s">
        <v>2259</v>
      </c>
      <c r="G102" s="61" t="s">
        <v>97</v>
      </c>
      <c r="H102" s="61" t="s">
        <v>110</v>
      </c>
    </row>
    <row r="103" customFormat="false" ht="14.25" hidden="false" customHeight="false" outlineLevel="0" collapsed="false">
      <c r="A103" s="61" t="s">
        <v>53</v>
      </c>
      <c r="B103" s="61" t="s">
        <v>54</v>
      </c>
      <c r="C103" s="61" t="s">
        <v>250</v>
      </c>
      <c r="D103" s="61" t="s">
        <v>251</v>
      </c>
      <c r="E103" s="61" t="s">
        <v>2260</v>
      </c>
      <c r="F103" s="61" t="s">
        <v>2260</v>
      </c>
      <c r="G103" s="61" t="s">
        <v>97</v>
      </c>
      <c r="H103" s="61" t="s">
        <v>110</v>
      </c>
    </row>
    <row r="104" customFormat="false" ht="14.25" hidden="false" customHeight="false" outlineLevel="0" collapsed="false">
      <c r="A104" s="61" t="s">
        <v>53</v>
      </c>
      <c r="B104" s="61" t="s">
        <v>54</v>
      </c>
      <c r="C104" s="61" t="s">
        <v>260</v>
      </c>
      <c r="D104" s="61" t="s">
        <v>261</v>
      </c>
      <c r="E104" s="61" t="s">
        <v>2261</v>
      </c>
      <c r="F104" s="61" t="s">
        <v>2261</v>
      </c>
      <c r="G104" s="61" t="s">
        <v>97</v>
      </c>
      <c r="H104" s="61" t="s">
        <v>110</v>
      </c>
    </row>
    <row r="105" customFormat="false" ht="14.25" hidden="false" customHeight="false" outlineLevel="0" collapsed="false">
      <c r="A105" s="61" t="s">
        <v>53</v>
      </c>
      <c r="B105" s="61" t="s">
        <v>54</v>
      </c>
      <c r="C105" s="61" t="s">
        <v>260</v>
      </c>
      <c r="D105" s="61" t="s">
        <v>261</v>
      </c>
      <c r="E105" s="61" t="s">
        <v>2262</v>
      </c>
      <c r="F105" s="61" t="s">
        <v>2262</v>
      </c>
      <c r="G105" s="61" t="s">
        <v>97</v>
      </c>
      <c r="H105" s="61" t="s">
        <v>110</v>
      </c>
    </row>
    <row r="106" customFormat="false" ht="14.25" hidden="false" customHeight="false" outlineLevel="0" collapsed="false">
      <c r="A106" s="61" t="s">
        <v>53</v>
      </c>
      <c r="B106" s="61" t="s">
        <v>54</v>
      </c>
      <c r="C106" s="61" t="s">
        <v>260</v>
      </c>
      <c r="D106" s="61" t="s">
        <v>261</v>
      </c>
      <c r="E106" s="61" t="s">
        <v>2263</v>
      </c>
      <c r="F106" s="61" t="s">
        <v>2263</v>
      </c>
      <c r="G106" s="61" t="s">
        <v>97</v>
      </c>
      <c r="H106" s="61" t="s">
        <v>110</v>
      </c>
    </row>
    <row r="107" customFormat="false" ht="14.25" hidden="false" customHeight="false" outlineLevel="0" collapsed="false">
      <c r="A107" s="61" t="s">
        <v>53</v>
      </c>
      <c r="B107" s="61" t="s">
        <v>54</v>
      </c>
      <c r="C107" s="61" t="s">
        <v>260</v>
      </c>
      <c r="D107" s="61" t="s">
        <v>261</v>
      </c>
      <c r="E107" s="61" t="s">
        <v>2264</v>
      </c>
      <c r="F107" s="61" t="s">
        <v>2264</v>
      </c>
      <c r="G107" s="61" t="s">
        <v>97</v>
      </c>
      <c r="H107" s="61" t="s">
        <v>110</v>
      </c>
    </row>
    <row r="108" customFormat="false" ht="14.25" hidden="false" customHeight="false" outlineLevel="0" collapsed="false">
      <c r="A108" s="61" t="s">
        <v>53</v>
      </c>
      <c r="B108" s="61" t="s">
        <v>54</v>
      </c>
      <c r="C108" s="61" t="s">
        <v>350</v>
      </c>
      <c r="D108" s="61" t="s">
        <v>351</v>
      </c>
      <c r="E108" s="61" t="s">
        <v>2265</v>
      </c>
      <c r="F108" s="61" t="s">
        <v>2265</v>
      </c>
      <c r="G108" s="61" t="s">
        <v>97</v>
      </c>
      <c r="H108" s="61" t="s">
        <v>110</v>
      </c>
    </row>
    <row r="109" customFormat="false" ht="14.25" hidden="false" customHeight="false" outlineLevel="0" collapsed="false">
      <c r="A109" s="61" t="s">
        <v>53</v>
      </c>
      <c r="B109" s="61" t="s">
        <v>54</v>
      </c>
      <c r="C109" s="61" t="s">
        <v>350</v>
      </c>
      <c r="D109" s="61" t="s">
        <v>351</v>
      </c>
      <c r="E109" s="61" t="s">
        <v>2266</v>
      </c>
      <c r="F109" s="61" t="s">
        <v>2266</v>
      </c>
      <c r="G109" s="61" t="s">
        <v>97</v>
      </c>
      <c r="H109" s="61" t="s">
        <v>110</v>
      </c>
    </row>
    <row r="110" customFormat="false" ht="14.25" hidden="false" customHeight="false" outlineLevel="0" collapsed="false">
      <c r="A110" s="61" t="s">
        <v>53</v>
      </c>
      <c r="B110" s="61" t="s">
        <v>54</v>
      </c>
      <c r="C110" s="61" t="s">
        <v>350</v>
      </c>
      <c r="D110" s="61" t="s">
        <v>351</v>
      </c>
      <c r="E110" s="61" t="s">
        <v>2267</v>
      </c>
      <c r="F110" s="61" t="s">
        <v>2267</v>
      </c>
      <c r="G110" s="61" t="s">
        <v>97</v>
      </c>
      <c r="H110" s="61" t="s">
        <v>110</v>
      </c>
    </row>
    <row r="111" customFormat="false" ht="14.25" hidden="false" customHeight="false" outlineLevel="0" collapsed="false">
      <c r="A111" s="61" t="s">
        <v>53</v>
      </c>
      <c r="B111" s="61" t="s">
        <v>54</v>
      </c>
      <c r="C111" s="61" t="s">
        <v>278</v>
      </c>
      <c r="D111" s="61" t="s">
        <v>279</v>
      </c>
      <c r="E111" s="61" t="s">
        <v>2268</v>
      </c>
      <c r="F111" s="61" t="s">
        <v>2268</v>
      </c>
      <c r="G111" s="61" t="s">
        <v>97</v>
      </c>
      <c r="H111" s="61" t="s">
        <v>110</v>
      </c>
    </row>
    <row r="112" customFormat="false" ht="14.25" hidden="false" customHeight="false" outlineLevel="0" collapsed="false">
      <c r="A112" s="61" t="s">
        <v>53</v>
      </c>
      <c r="B112" s="61" t="s">
        <v>54</v>
      </c>
      <c r="C112" s="61" t="s">
        <v>278</v>
      </c>
      <c r="D112" s="61" t="s">
        <v>279</v>
      </c>
      <c r="E112" s="61" t="s">
        <v>2269</v>
      </c>
      <c r="F112" s="61" t="s">
        <v>2269</v>
      </c>
      <c r="G112" s="61" t="s">
        <v>97</v>
      </c>
      <c r="H112" s="61" t="s">
        <v>110</v>
      </c>
    </row>
    <row r="113" customFormat="false" ht="14.25" hidden="false" customHeight="false" outlineLevel="0" collapsed="false">
      <c r="A113" s="61" t="s">
        <v>53</v>
      </c>
      <c r="B113" s="61" t="s">
        <v>54</v>
      </c>
      <c r="C113" s="61" t="s">
        <v>278</v>
      </c>
      <c r="D113" s="61" t="s">
        <v>279</v>
      </c>
      <c r="E113" s="61" t="s">
        <v>2270</v>
      </c>
      <c r="F113" s="61" t="s">
        <v>2270</v>
      </c>
      <c r="G113" s="61" t="s">
        <v>97</v>
      </c>
      <c r="H113" s="61" t="s">
        <v>110</v>
      </c>
    </row>
    <row r="114" customFormat="false" ht="14.25" hidden="false" customHeight="false" outlineLevel="0" collapsed="false">
      <c r="A114" s="61" t="s">
        <v>53</v>
      </c>
      <c r="B114" s="61" t="s">
        <v>54</v>
      </c>
      <c r="C114" s="61" t="s">
        <v>281</v>
      </c>
      <c r="D114" s="61" t="s">
        <v>282</v>
      </c>
      <c r="E114" s="61" t="s">
        <v>2271</v>
      </c>
      <c r="F114" s="61" t="s">
        <v>2271</v>
      </c>
      <c r="G114" s="61" t="s">
        <v>97</v>
      </c>
      <c r="H114" s="61" t="s">
        <v>110</v>
      </c>
    </row>
    <row r="115" customFormat="false" ht="14.25" hidden="false" customHeight="false" outlineLevel="0" collapsed="false">
      <c r="A115" s="61" t="s">
        <v>53</v>
      </c>
      <c r="B115" s="61" t="s">
        <v>54</v>
      </c>
      <c r="C115" s="61" t="s">
        <v>281</v>
      </c>
      <c r="D115" s="61" t="s">
        <v>282</v>
      </c>
      <c r="E115" s="61" t="s">
        <v>2272</v>
      </c>
      <c r="F115" s="61" t="s">
        <v>2272</v>
      </c>
      <c r="G115" s="61" t="s">
        <v>97</v>
      </c>
      <c r="H115" s="61" t="s">
        <v>110</v>
      </c>
    </row>
    <row r="116" customFormat="false" ht="14.25" hidden="false" customHeight="false" outlineLevel="0" collapsed="false">
      <c r="A116" s="61" t="s">
        <v>53</v>
      </c>
      <c r="B116" s="61" t="s">
        <v>54</v>
      </c>
      <c r="C116" s="61" t="s">
        <v>284</v>
      </c>
      <c r="D116" s="61" t="s">
        <v>285</v>
      </c>
      <c r="E116" s="61" t="s">
        <v>2273</v>
      </c>
      <c r="F116" s="61" t="s">
        <v>2273</v>
      </c>
      <c r="G116" s="61" t="s">
        <v>97</v>
      </c>
      <c r="H116" s="61" t="s">
        <v>110</v>
      </c>
    </row>
    <row r="117" customFormat="false" ht="14.25" hidden="false" customHeight="false" outlineLevel="0" collapsed="false">
      <c r="A117" s="61" t="s">
        <v>53</v>
      </c>
      <c r="B117" s="61" t="s">
        <v>54</v>
      </c>
      <c r="C117" s="61" t="s">
        <v>284</v>
      </c>
      <c r="D117" s="61" t="s">
        <v>285</v>
      </c>
      <c r="E117" s="61" t="s">
        <v>2274</v>
      </c>
      <c r="F117" s="61" t="s">
        <v>2274</v>
      </c>
      <c r="G117" s="61" t="s">
        <v>97</v>
      </c>
      <c r="H117" s="61" t="s">
        <v>110</v>
      </c>
    </row>
    <row r="118" customFormat="false" ht="14.25" hidden="false" customHeight="false" outlineLevel="0" collapsed="false">
      <c r="A118" s="61" t="s">
        <v>53</v>
      </c>
      <c r="B118" s="61" t="s">
        <v>54</v>
      </c>
      <c r="C118" s="61" t="s">
        <v>284</v>
      </c>
      <c r="D118" s="61" t="s">
        <v>285</v>
      </c>
      <c r="E118" s="61" t="s">
        <v>2275</v>
      </c>
      <c r="F118" s="61" t="s">
        <v>2275</v>
      </c>
      <c r="G118" s="61" t="s">
        <v>97</v>
      </c>
      <c r="H118" s="61" t="s">
        <v>110</v>
      </c>
    </row>
    <row r="119" customFormat="false" ht="14.25" hidden="false" customHeight="false" outlineLevel="0" collapsed="false">
      <c r="A119" s="61" t="s">
        <v>53</v>
      </c>
      <c r="B119" s="61" t="s">
        <v>54</v>
      </c>
      <c r="C119" s="61" t="s">
        <v>284</v>
      </c>
      <c r="D119" s="61" t="s">
        <v>285</v>
      </c>
      <c r="E119" s="61" t="s">
        <v>2276</v>
      </c>
      <c r="F119" s="61" t="s">
        <v>2276</v>
      </c>
      <c r="G119" s="61" t="s">
        <v>97</v>
      </c>
      <c r="H119" s="61" t="s">
        <v>110</v>
      </c>
    </row>
    <row r="120" customFormat="false" ht="14.25" hidden="false" customHeight="false" outlineLevel="0" collapsed="false">
      <c r="A120" s="61" t="s">
        <v>53</v>
      </c>
      <c r="B120" s="61" t="s">
        <v>54</v>
      </c>
      <c r="C120" s="61" t="s">
        <v>284</v>
      </c>
      <c r="D120" s="61" t="s">
        <v>285</v>
      </c>
      <c r="E120" s="61" t="s">
        <v>2277</v>
      </c>
      <c r="F120" s="61" t="s">
        <v>2277</v>
      </c>
      <c r="G120" s="61" t="s">
        <v>97</v>
      </c>
      <c r="H120" s="61" t="s">
        <v>110</v>
      </c>
    </row>
    <row r="121" customFormat="false" ht="14.25" hidden="false" customHeight="false" outlineLevel="0" collapsed="false">
      <c r="A121" s="61" t="s">
        <v>53</v>
      </c>
      <c r="B121" s="61" t="s">
        <v>54</v>
      </c>
      <c r="C121" s="61" t="s">
        <v>293</v>
      </c>
      <c r="D121" s="61" t="s">
        <v>294</v>
      </c>
      <c r="E121" s="61" t="s">
        <v>2278</v>
      </c>
      <c r="F121" s="61" t="s">
        <v>2278</v>
      </c>
      <c r="G121" s="61" t="s">
        <v>97</v>
      </c>
      <c r="H121" s="61" t="s">
        <v>110</v>
      </c>
    </row>
    <row r="122" customFormat="false" ht="14.25" hidden="false" customHeight="false" outlineLevel="0" collapsed="false">
      <c r="A122" s="61" t="s">
        <v>53</v>
      </c>
      <c r="B122" s="61" t="s">
        <v>54</v>
      </c>
      <c r="C122" s="61" t="s">
        <v>293</v>
      </c>
      <c r="D122" s="61" t="s">
        <v>294</v>
      </c>
      <c r="E122" s="61" t="s">
        <v>2279</v>
      </c>
      <c r="F122" s="61" t="s">
        <v>2279</v>
      </c>
      <c r="G122" s="61" t="s">
        <v>97</v>
      </c>
      <c r="H122" s="61" t="s">
        <v>110</v>
      </c>
    </row>
    <row r="123" customFormat="false" ht="14.25" hidden="false" customHeight="false" outlineLevel="0" collapsed="false">
      <c r="A123" s="61" t="s">
        <v>53</v>
      </c>
      <c r="B123" s="61" t="s">
        <v>54</v>
      </c>
      <c r="C123" s="61" t="s">
        <v>293</v>
      </c>
      <c r="D123" s="61" t="s">
        <v>294</v>
      </c>
      <c r="E123" s="61" t="s">
        <v>2280</v>
      </c>
      <c r="F123" s="61" t="s">
        <v>2280</v>
      </c>
      <c r="G123" s="61" t="s">
        <v>97</v>
      </c>
      <c r="H123" s="61" t="s">
        <v>110</v>
      </c>
    </row>
    <row r="124" customFormat="false" ht="14.25" hidden="false" customHeight="false" outlineLevel="0" collapsed="false">
      <c r="A124" s="61" t="s">
        <v>53</v>
      </c>
      <c r="B124" s="61" t="s">
        <v>54</v>
      </c>
      <c r="C124" s="61" t="s">
        <v>293</v>
      </c>
      <c r="D124" s="61" t="s">
        <v>294</v>
      </c>
      <c r="E124" s="61" t="s">
        <v>2281</v>
      </c>
      <c r="F124" s="61" t="s">
        <v>2281</v>
      </c>
      <c r="G124" s="61" t="s">
        <v>97</v>
      </c>
      <c r="H124" s="61" t="s">
        <v>110</v>
      </c>
    </row>
    <row r="125" customFormat="false" ht="14.25" hidden="false" customHeight="false" outlineLevel="0" collapsed="false">
      <c r="A125" s="61" t="s">
        <v>53</v>
      </c>
      <c r="B125" s="61" t="s">
        <v>54</v>
      </c>
      <c r="C125" s="61" t="s">
        <v>293</v>
      </c>
      <c r="D125" s="61" t="s">
        <v>294</v>
      </c>
      <c r="E125" s="61" t="s">
        <v>2282</v>
      </c>
      <c r="F125" s="61" t="s">
        <v>2282</v>
      </c>
      <c r="G125" s="61" t="s">
        <v>97</v>
      </c>
      <c r="H125" s="61" t="s">
        <v>110</v>
      </c>
    </row>
    <row r="126" customFormat="false" ht="14.25" hidden="false" customHeight="false" outlineLevel="0" collapsed="false">
      <c r="A126" s="61" t="s">
        <v>53</v>
      </c>
      <c r="B126" s="61" t="s">
        <v>54</v>
      </c>
      <c r="C126" s="61" t="s">
        <v>293</v>
      </c>
      <c r="D126" s="61" t="s">
        <v>294</v>
      </c>
      <c r="E126" s="61" t="s">
        <v>2283</v>
      </c>
      <c r="F126" s="61" t="s">
        <v>2283</v>
      </c>
      <c r="G126" s="61" t="s">
        <v>97</v>
      </c>
      <c r="H126" s="61" t="s">
        <v>110</v>
      </c>
    </row>
    <row r="127" customFormat="false" ht="14.25" hidden="false" customHeight="false" outlineLevel="0" collapsed="false">
      <c r="A127" s="61" t="s">
        <v>53</v>
      </c>
      <c r="B127" s="61" t="s">
        <v>54</v>
      </c>
      <c r="C127" s="61" t="s">
        <v>293</v>
      </c>
      <c r="D127" s="61" t="s">
        <v>294</v>
      </c>
      <c r="E127" s="61" t="s">
        <v>2284</v>
      </c>
      <c r="F127" s="61" t="s">
        <v>2284</v>
      </c>
      <c r="G127" s="61" t="s">
        <v>97</v>
      </c>
      <c r="H127" s="61" t="s">
        <v>110</v>
      </c>
    </row>
    <row r="128" customFormat="false" ht="14.25" hidden="false" customHeight="false" outlineLevel="0" collapsed="false">
      <c r="A128" s="61" t="s">
        <v>53</v>
      </c>
      <c r="B128" s="61" t="s">
        <v>54</v>
      </c>
      <c r="C128" s="61" t="s">
        <v>293</v>
      </c>
      <c r="D128" s="61" t="s">
        <v>294</v>
      </c>
      <c r="E128" s="61" t="s">
        <v>2285</v>
      </c>
      <c r="F128" s="61" t="s">
        <v>2285</v>
      </c>
      <c r="G128" s="61" t="s">
        <v>97</v>
      </c>
      <c r="H128" s="61" t="s">
        <v>110</v>
      </c>
    </row>
    <row r="129" customFormat="false" ht="14.25" hidden="false" customHeight="false" outlineLevel="0" collapsed="false">
      <c r="A129" s="61" t="s">
        <v>53</v>
      </c>
      <c r="B129" s="61" t="s">
        <v>54</v>
      </c>
      <c r="C129" s="61" t="s">
        <v>297</v>
      </c>
      <c r="D129" s="61" t="s">
        <v>298</v>
      </c>
      <c r="E129" s="61" t="s">
        <v>2286</v>
      </c>
      <c r="F129" s="61" t="s">
        <v>2286</v>
      </c>
      <c r="G129" s="61" t="s">
        <v>97</v>
      </c>
      <c r="H129" s="61" t="s">
        <v>110</v>
      </c>
    </row>
    <row r="130" customFormat="false" ht="14.25" hidden="false" customHeight="false" outlineLevel="0" collapsed="false">
      <c r="A130" s="61" t="s">
        <v>53</v>
      </c>
      <c r="B130" s="61" t="s">
        <v>54</v>
      </c>
      <c r="C130" s="61" t="s">
        <v>297</v>
      </c>
      <c r="D130" s="61" t="s">
        <v>298</v>
      </c>
      <c r="E130" s="61" t="s">
        <v>2287</v>
      </c>
      <c r="F130" s="61" t="s">
        <v>2287</v>
      </c>
      <c r="G130" s="61" t="s">
        <v>97</v>
      </c>
      <c r="H130" s="61" t="s">
        <v>110</v>
      </c>
    </row>
    <row r="131" customFormat="false" ht="14.25" hidden="false" customHeight="false" outlineLevel="0" collapsed="false">
      <c r="A131" s="61" t="s">
        <v>53</v>
      </c>
      <c r="B131" s="61" t="s">
        <v>54</v>
      </c>
      <c r="C131" s="61" t="s">
        <v>297</v>
      </c>
      <c r="D131" s="61" t="s">
        <v>298</v>
      </c>
      <c r="E131" s="61" t="s">
        <v>2275</v>
      </c>
      <c r="F131" s="61" t="s">
        <v>2275</v>
      </c>
      <c r="G131" s="61" t="s">
        <v>97</v>
      </c>
      <c r="H131" s="61" t="s">
        <v>110</v>
      </c>
    </row>
    <row r="132" customFormat="false" ht="14.25" hidden="false" customHeight="false" outlineLevel="0" collapsed="false">
      <c r="A132" s="61" t="s">
        <v>53</v>
      </c>
      <c r="B132" s="61" t="s">
        <v>54</v>
      </c>
      <c r="C132" s="61" t="s">
        <v>297</v>
      </c>
      <c r="D132" s="61" t="s">
        <v>298</v>
      </c>
      <c r="E132" s="61" t="s">
        <v>2276</v>
      </c>
      <c r="F132" s="61" t="s">
        <v>2276</v>
      </c>
      <c r="G132" s="61" t="s">
        <v>97</v>
      </c>
      <c r="H132" s="61" t="s">
        <v>110</v>
      </c>
    </row>
    <row r="133" customFormat="false" ht="14.25" hidden="false" customHeight="false" outlineLevel="0" collapsed="false">
      <c r="A133" s="61" t="s">
        <v>53</v>
      </c>
      <c r="B133" s="61" t="s">
        <v>54</v>
      </c>
      <c r="C133" s="61" t="s">
        <v>297</v>
      </c>
      <c r="D133" s="61" t="s">
        <v>298</v>
      </c>
      <c r="E133" s="61" t="s">
        <v>2288</v>
      </c>
      <c r="F133" s="61" t="s">
        <v>2288</v>
      </c>
      <c r="G133" s="61" t="s">
        <v>97</v>
      </c>
      <c r="H133" s="61" t="s">
        <v>110</v>
      </c>
    </row>
    <row r="134" customFormat="false" ht="14.25" hidden="false" customHeight="false" outlineLevel="0" collapsed="false">
      <c r="A134" s="61" t="s">
        <v>49</v>
      </c>
      <c r="B134" s="61" t="s">
        <v>374</v>
      </c>
      <c r="C134" s="61" t="s">
        <v>931</v>
      </c>
      <c r="D134" s="61" t="s">
        <v>155</v>
      </c>
      <c r="E134" s="61" t="s">
        <v>2186</v>
      </c>
      <c r="F134" s="61" t="s">
        <v>2187</v>
      </c>
      <c r="G134" s="61" t="s">
        <v>97</v>
      </c>
      <c r="H134" s="61" t="s">
        <v>110</v>
      </c>
    </row>
    <row r="135" customFormat="false" ht="14.25" hidden="false" customHeight="false" outlineLevel="0" collapsed="false">
      <c r="A135" s="61" t="s">
        <v>49</v>
      </c>
      <c r="B135" s="61" t="s">
        <v>374</v>
      </c>
      <c r="C135" s="61" t="s">
        <v>931</v>
      </c>
      <c r="D135" s="61" t="s">
        <v>155</v>
      </c>
      <c r="E135" s="61" t="s">
        <v>2188</v>
      </c>
      <c r="F135" s="61" t="s">
        <v>2189</v>
      </c>
      <c r="G135" s="61" t="s">
        <v>97</v>
      </c>
      <c r="H135" s="61" t="s">
        <v>97</v>
      </c>
    </row>
    <row r="136" customFormat="false" ht="14.25" hidden="false" customHeight="false" outlineLevel="0" collapsed="false">
      <c r="A136" s="61" t="s">
        <v>49</v>
      </c>
      <c r="B136" s="61" t="s">
        <v>374</v>
      </c>
      <c r="C136" s="61" t="s">
        <v>931</v>
      </c>
      <c r="D136" s="61" t="s">
        <v>155</v>
      </c>
      <c r="E136" s="61" t="s">
        <v>2190</v>
      </c>
      <c r="F136" s="61" t="s">
        <v>2191</v>
      </c>
      <c r="G136" s="61" t="s">
        <v>97</v>
      </c>
      <c r="H136" s="61" t="s">
        <v>110</v>
      </c>
    </row>
    <row r="137" customFormat="false" ht="14.25" hidden="false" customHeight="false" outlineLevel="0" collapsed="false">
      <c r="A137" s="61" t="s">
        <v>49</v>
      </c>
      <c r="B137" s="61" t="s">
        <v>374</v>
      </c>
      <c r="C137" s="61" t="s">
        <v>931</v>
      </c>
      <c r="D137" s="61" t="s">
        <v>155</v>
      </c>
      <c r="E137" s="61" t="s">
        <v>2192</v>
      </c>
      <c r="F137" s="61" t="s">
        <v>2193</v>
      </c>
      <c r="G137" s="61" t="s">
        <v>97</v>
      </c>
      <c r="H137" s="61" t="s">
        <v>110</v>
      </c>
    </row>
    <row r="138" customFormat="false" ht="14.25" hidden="false" customHeight="false" outlineLevel="0" collapsed="false">
      <c r="A138" s="61" t="s">
        <v>49</v>
      </c>
      <c r="B138" s="61" t="s">
        <v>374</v>
      </c>
      <c r="C138" s="61" t="s">
        <v>931</v>
      </c>
      <c r="D138" s="61" t="s">
        <v>155</v>
      </c>
      <c r="E138" s="61" t="s">
        <v>2194</v>
      </c>
      <c r="F138" s="61" t="s">
        <v>2195</v>
      </c>
      <c r="G138" s="61" t="s">
        <v>97</v>
      </c>
      <c r="H138" s="61" t="s">
        <v>110</v>
      </c>
    </row>
    <row r="139" customFormat="false" ht="14.25" hidden="false" customHeight="false" outlineLevel="0" collapsed="false">
      <c r="A139" s="61" t="s">
        <v>49</v>
      </c>
      <c r="B139" s="61" t="s">
        <v>374</v>
      </c>
      <c r="C139" s="61" t="s">
        <v>931</v>
      </c>
      <c r="D139" s="61" t="s">
        <v>155</v>
      </c>
      <c r="E139" s="61" t="s">
        <v>2196</v>
      </c>
      <c r="F139" s="61" t="s">
        <v>2197</v>
      </c>
      <c r="G139" s="61" t="s">
        <v>97</v>
      </c>
      <c r="H139" s="61" t="s">
        <v>110</v>
      </c>
    </row>
    <row r="140" customFormat="false" ht="14.25" hidden="false" customHeight="false" outlineLevel="0" collapsed="false">
      <c r="A140" s="61" t="s">
        <v>49</v>
      </c>
      <c r="B140" s="61" t="s">
        <v>374</v>
      </c>
      <c r="C140" s="61" t="s">
        <v>931</v>
      </c>
      <c r="D140" s="61" t="s">
        <v>155</v>
      </c>
      <c r="E140" s="61" t="s">
        <v>2198</v>
      </c>
      <c r="F140" s="61" t="s">
        <v>2199</v>
      </c>
      <c r="G140" s="61" t="s">
        <v>97</v>
      </c>
      <c r="H140" s="61" t="s">
        <v>110</v>
      </c>
    </row>
    <row r="141" customFormat="false" ht="14.25" hidden="false" customHeight="false" outlineLevel="0" collapsed="false">
      <c r="A141" s="61" t="s">
        <v>49</v>
      </c>
      <c r="B141" s="61" t="s">
        <v>374</v>
      </c>
      <c r="C141" s="61" t="s">
        <v>931</v>
      </c>
      <c r="D141" s="61" t="s">
        <v>155</v>
      </c>
      <c r="E141" s="61" t="s">
        <v>2200</v>
      </c>
      <c r="F141" s="61" t="s">
        <v>2201</v>
      </c>
      <c r="G141" s="61" t="s">
        <v>97</v>
      </c>
      <c r="H141" s="61" t="s">
        <v>110</v>
      </c>
    </row>
    <row r="142" customFormat="false" ht="14.25" hidden="false" customHeight="false" outlineLevel="0" collapsed="false">
      <c r="A142" s="61" t="s">
        <v>49</v>
      </c>
      <c r="B142" s="61" t="s">
        <v>374</v>
      </c>
      <c r="C142" s="61" t="s">
        <v>931</v>
      </c>
      <c r="D142" s="61" t="s">
        <v>155</v>
      </c>
      <c r="E142" s="61" t="s">
        <v>2202</v>
      </c>
      <c r="F142" s="61" t="s">
        <v>2203</v>
      </c>
      <c r="G142" s="61" t="s">
        <v>97</v>
      </c>
      <c r="H142" s="61" t="s">
        <v>110</v>
      </c>
    </row>
    <row r="143" customFormat="false" ht="14.25" hidden="false" customHeight="false" outlineLevel="0" collapsed="false">
      <c r="A143" s="61" t="s">
        <v>49</v>
      </c>
      <c r="B143" s="61" t="s">
        <v>374</v>
      </c>
      <c r="C143" s="61" t="s">
        <v>931</v>
      </c>
      <c r="D143" s="61" t="s">
        <v>155</v>
      </c>
      <c r="E143" s="61" t="s">
        <v>2204</v>
      </c>
      <c r="F143" s="61" t="s">
        <v>2205</v>
      </c>
      <c r="G143" s="61" t="s">
        <v>97</v>
      </c>
      <c r="H143" s="61" t="s">
        <v>110</v>
      </c>
    </row>
    <row r="144" customFormat="false" ht="14.25" hidden="false" customHeight="false" outlineLevel="0" collapsed="false">
      <c r="A144" s="61" t="s">
        <v>49</v>
      </c>
      <c r="B144" s="61" t="s">
        <v>374</v>
      </c>
      <c r="C144" s="61" t="s">
        <v>931</v>
      </c>
      <c r="D144" s="61" t="s">
        <v>155</v>
      </c>
      <c r="E144" s="61" t="s">
        <v>2206</v>
      </c>
      <c r="F144" s="61" t="s">
        <v>2207</v>
      </c>
      <c r="G144" s="61" t="s">
        <v>97</v>
      </c>
      <c r="H144" s="61" t="s">
        <v>110</v>
      </c>
    </row>
    <row r="145" customFormat="false" ht="14.25" hidden="false" customHeight="false" outlineLevel="0" collapsed="false">
      <c r="A145" s="61" t="s">
        <v>49</v>
      </c>
      <c r="B145" s="61" t="s">
        <v>374</v>
      </c>
      <c r="C145" s="61" t="s">
        <v>931</v>
      </c>
      <c r="D145" s="61" t="s">
        <v>155</v>
      </c>
      <c r="E145" s="61" t="s">
        <v>2208</v>
      </c>
      <c r="F145" s="61" t="s">
        <v>2209</v>
      </c>
      <c r="G145" s="61" t="s">
        <v>97</v>
      </c>
      <c r="H145" s="61" t="s">
        <v>110</v>
      </c>
    </row>
    <row r="146" customFormat="false" ht="14.25" hidden="false" customHeight="false" outlineLevel="0" collapsed="false">
      <c r="A146" s="61" t="s">
        <v>49</v>
      </c>
      <c r="B146" s="61" t="s">
        <v>374</v>
      </c>
      <c r="C146" s="61" t="s">
        <v>931</v>
      </c>
      <c r="D146" s="61" t="s">
        <v>155</v>
      </c>
      <c r="E146" s="61" t="s">
        <v>2210</v>
      </c>
      <c r="F146" s="61" t="s">
        <v>2211</v>
      </c>
      <c r="G146" s="61" t="s">
        <v>97</v>
      </c>
      <c r="H146" s="61" t="s">
        <v>110</v>
      </c>
    </row>
    <row r="147" customFormat="false" ht="14.25" hidden="false" customHeight="false" outlineLevel="0" collapsed="false">
      <c r="A147" s="61" t="s">
        <v>49</v>
      </c>
      <c r="B147" s="61" t="s">
        <v>374</v>
      </c>
      <c r="C147" s="61" t="s">
        <v>931</v>
      </c>
      <c r="D147" s="61" t="s">
        <v>155</v>
      </c>
      <c r="E147" s="61" t="s">
        <v>2212</v>
      </c>
      <c r="F147" s="61" t="s">
        <v>2213</v>
      </c>
      <c r="G147" s="61" t="s">
        <v>97</v>
      </c>
      <c r="H147" s="61" t="s">
        <v>110</v>
      </c>
    </row>
    <row r="148" customFormat="false" ht="14.25" hidden="false" customHeight="false" outlineLevel="0" collapsed="false">
      <c r="A148" s="61" t="s">
        <v>49</v>
      </c>
      <c r="B148" s="61" t="s">
        <v>374</v>
      </c>
      <c r="C148" s="61" t="s">
        <v>931</v>
      </c>
      <c r="D148" s="61" t="s">
        <v>155</v>
      </c>
      <c r="E148" s="61" t="s">
        <v>2214</v>
      </c>
      <c r="F148" s="61" t="s">
        <v>2215</v>
      </c>
      <c r="G148" s="61" t="s">
        <v>97</v>
      </c>
      <c r="H148" s="61" t="s">
        <v>110</v>
      </c>
    </row>
    <row r="149" customFormat="false" ht="14.25" hidden="false" customHeight="false" outlineLevel="0" collapsed="false">
      <c r="A149" s="61" t="s">
        <v>49</v>
      </c>
      <c r="B149" s="61" t="s">
        <v>374</v>
      </c>
      <c r="C149" s="61" t="s">
        <v>931</v>
      </c>
      <c r="D149" s="61" t="s">
        <v>155</v>
      </c>
      <c r="E149" s="61" t="s">
        <v>2216</v>
      </c>
      <c r="F149" s="61" t="s">
        <v>2217</v>
      </c>
      <c r="G149" s="61" t="s">
        <v>97</v>
      </c>
      <c r="H149" s="61" t="s">
        <v>110</v>
      </c>
    </row>
    <row r="150" customFormat="false" ht="14.25" hidden="false" customHeight="false" outlineLevel="0" collapsed="false">
      <c r="A150" s="61" t="s">
        <v>49</v>
      </c>
      <c r="B150" s="61" t="s">
        <v>374</v>
      </c>
      <c r="C150" s="61" t="s">
        <v>931</v>
      </c>
      <c r="D150" s="61" t="s">
        <v>155</v>
      </c>
      <c r="E150" s="61" t="s">
        <v>2218</v>
      </c>
      <c r="F150" s="61" t="s">
        <v>2219</v>
      </c>
      <c r="G150" s="61" t="s">
        <v>97</v>
      </c>
      <c r="H150" s="61" t="s">
        <v>110</v>
      </c>
    </row>
    <row r="151" customFormat="false" ht="14.25" hidden="false" customHeight="false" outlineLevel="0" collapsed="false">
      <c r="A151" s="61" t="s">
        <v>49</v>
      </c>
      <c r="B151" s="61" t="s">
        <v>374</v>
      </c>
      <c r="C151" s="61" t="s">
        <v>931</v>
      </c>
      <c r="D151" s="61" t="s">
        <v>155</v>
      </c>
      <c r="E151" s="61" t="s">
        <v>2220</v>
      </c>
      <c r="F151" s="61" t="s">
        <v>2221</v>
      </c>
      <c r="G151" s="61" t="s">
        <v>97</v>
      </c>
      <c r="H151" s="61" t="s">
        <v>110</v>
      </c>
    </row>
    <row r="152" customFormat="false" ht="14.25" hidden="false" customHeight="false" outlineLevel="0" collapsed="false">
      <c r="A152" s="61" t="s">
        <v>49</v>
      </c>
      <c r="B152" s="61" t="s">
        <v>374</v>
      </c>
      <c r="C152" s="61" t="s">
        <v>931</v>
      </c>
      <c r="D152" s="61" t="s">
        <v>155</v>
      </c>
      <c r="E152" s="61" t="s">
        <v>2222</v>
      </c>
      <c r="F152" s="61" t="s">
        <v>2223</v>
      </c>
      <c r="G152" s="61" t="s">
        <v>97</v>
      </c>
      <c r="H152" s="61" t="s">
        <v>110</v>
      </c>
    </row>
    <row r="153" customFormat="false" ht="14.25" hidden="false" customHeight="false" outlineLevel="0" collapsed="false">
      <c r="A153" s="61" t="s">
        <v>49</v>
      </c>
      <c r="B153" s="61" t="s">
        <v>374</v>
      </c>
      <c r="C153" s="61" t="s">
        <v>931</v>
      </c>
      <c r="D153" s="61" t="s">
        <v>155</v>
      </c>
      <c r="E153" s="61" t="s">
        <v>2224</v>
      </c>
      <c r="F153" s="61" t="s">
        <v>2225</v>
      </c>
      <c r="G153" s="61" t="s">
        <v>97</v>
      </c>
      <c r="H153" s="61" t="s">
        <v>110</v>
      </c>
    </row>
    <row r="154" customFormat="false" ht="14.25" hidden="false" customHeight="false" outlineLevel="0" collapsed="false">
      <c r="A154" s="61" t="s">
        <v>49</v>
      </c>
      <c r="B154" s="61" t="s">
        <v>374</v>
      </c>
      <c r="C154" s="61" t="s">
        <v>931</v>
      </c>
      <c r="D154" s="61" t="s">
        <v>155</v>
      </c>
      <c r="E154" s="61" t="s">
        <v>2226</v>
      </c>
      <c r="F154" s="61" t="s">
        <v>2227</v>
      </c>
      <c r="G154" s="61" t="s">
        <v>97</v>
      </c>
      <c r="H154" s="61" t="s">
        <v>110</v>
      </c>
    </row>
    <row r="155" customFormat="false" ht="14.25" hidden="false" customHeight="false" outlineLevel="0" collapsed="false">
      <c r="A155" s="61" t="s">
        <v>49</v>
      </c>
      <c r="B155" s="61" t="s">
        <v>374</v>
      </c>
      <c r="C155" s="61" t="s">
        <v>931</v>
      </c>
      <c r="D155" s="61" t="s">
        <v>155</v>
      </c>
      <c r="E155" s="61" t="s">
        <v>2228</v>
      </c>
      <c r="F155" s="61" t="s">
        <v>2229</v>
      </c>
      <c r="G155" s="61" t="s">
        <v>97</v>
      </c>
      <c r="H155" s="61" t="s">
        <v>110</v>
      </c>
    </row>
    <row r="156" customFormat="false" ht="14.25" hidden="false" customHeight="false" outlineLevel="0" collapsed="false">
      <c r="A156" s="61" t="s">
        <v>49</v>
      </c>
      <c r="B156" s="61" t="s">
        <v>374</v>
      </c>
      <c r="C156" s="61" t="s">
        <v>931</v>
      </c>
      <c r="D156" s="61" t="s">
        <v>155</v>
      </c>
      <c r="E156" s="61" t="s">
        <v>2230</v>
      </c>
      <c r="F156" s="61" t="s">
        <v>2231</v>
      </c>
      <c r="G156" s="61" t="s">
        <v>97</v>
      </c>
      <c r="H156" s="61" t="s">
        <v>110</v>
      </c>
    </row>
    <row r="157" customFormat="false" ht="14.25" hidden="false" customHeight="false" outlineLevel="0" collapsed="false">
      <c r="A157" s="61" t="s">
        <v>49</v>
      </c>
      <c r="B157" s="61" t="s">
        <v>374</v>
      </c>
      <c r="C157" s="61" t="s">
        <v>931</v>
      </c>
      <c r="D157" s="61" t="s">
        <v>155</v>
      </c>
      <c r="E157" s="61" t="s">
        <v>2232</v>
      </c>
      <c r="F157" s="61" t="s">
        <v>2233</v>
      </c>
      <c r="G157" s="61" t="s">
        <v>97</v>
      </c>
      <c r="H157" s="61" t="s">
        <v>110</v>
      </c>
    </row>
    <row r="158" customFormat="false" ht="14.25" hidden="false" customHeight="false" outlineLevel="0" collapsed="false">
      <c r="A158" s="61" t="s">
        <v>49</v>
      </c>
      <c r="B158" s="61" t="s">
        <v>374</v>
      </c>
      <c r="C158" s="61" t="s">
        <v>931</v>
      </c>
      <c r="D158" s="61" t="s">
        <v>155</v>
      </c>
      <c r="E158" s="61" t="s">
        <v>2234</v>
      </c>
      <c r="F158" s="61" t="s">
        <v>2235</v>
      </c>
      <c r="G158" s="61" t="s">
        <v>97</v>
      </c>
      <c r="H158" s="61" t="s">
        <v>110</v>
      </c>
    </row>
    <row r="159" customFormat="false" ht="14.25" hidden="false" customHeight="false" outlineLevel="0" collapsed="false">
      <c r="A159" s="61" t="s">
        <v>49</v>
      </c>
      <c r="B159" s="61" t="s">
        <v>374</v>
      </c>
      <c r="C159" s="61" t="s">
        <v>1054</v>
      </c>
      <c r="D159" s="61" t="s">
        <v>1055</v>
      </c>
      <c r="E159" s="61" t="s">
        <v>2289</v>
      </c>
      <c r="F159" s="61" t="s">
        <v>2289</v>
      </c>
      <c r="G159" s="61" t="s">
        <v>97</v>
      </c>
      <c r="H159" s="61" t="s">
        <v>110</v>
      </c>
    </row>
    <row r="160" customFormat="false" ht="14.25" hidden="false" customHeight="false" outlineLevel="0" collapsed="false">
      <c r="A160" s="61" t="s">
        <v>49</v>
      </c>
      <c r="B160" s="61" t="s">
        <v>374</v>
      </c>
      <c r="C160" s="61" t="s">
        <v>1054</v>
      </c>
      <c r="D160" s="61" t="s">
        <v>1055</v>
      </c>
      <c r="E160" s="61" t="s">
        <v>2290</v>
      </c>
      <c r="F160" s="61" t="s">
        <v>2290</v>
      </c>
      <c r="G160" s="61" t="s">
        <v>97</v>
      </c>
      <c r="H160" s="61" t="s">
        <v>110</v>
      </c>
    </row>
    <row r="161" customFormat="false" ht="14.25" hidden="false" customHeight="false" outlineLevel="0" collapsed="false">
      <c r="A161" s="61" t="s">
        <v>49</v>
      </c>
      <c r="B161" s="61" t="s">
        <v>374</v>
      </c>
      <c r="C161" s="61" t="s">
        <v>1054</v>
      </c>
      <c r="D161" s="61" t="s">
        <v>1055</v>
      </c>
      <c r="E161" s="61" t="s">
        <v>2291</v>
      </c>
      <c r="F161" s="61" t="s">
        <v>2291</v>
      </c>
      <c r="G161" s="61" t="s">
        <v>97</v>
      </c>
      <c r="H161" s="61" t="s">
        <v>110</v>
      </c>
    </row>
    <row r="162" customFormat="false" ht="14.25" hidden="false" customHeight="false" outlineLevel="0" collapsed="false">
      <c r="A162" s="61" t="s">
        <v>49</v>
      </c>
      <c r="B162" s="61" t="s">
        <v>374</v>
      </c>
      <c r="C162" s="61" t="s">
        <v>1054</v>
      </c>
      <c r="D162" s="61" t="s">
        <v>1055</v>
      </c>
      <c r="E162" s="61" t="s">
        <v>2292</v>
      </c>
      <c r="F162" s="61" t="s">
        <v>2292</v>
      </c>
      <c r="G162" s="61" t="s">
        <v>97</v>
      </c>
      <c r="H162" s="61" t="s">
        <v>110</v>
      </c>
    </row>
    <row r="163" customFormat="false" ht="14.25" hidden="false" customHeight="false" outlineLevel="0" collapsed="false">
      <c r="A163" s="61" t="s">
        <v>49</v>
      </c>
      <c r="B163" s="61" t="s">
        <v>374</v>
      </c>
      <c r="C163" s="61" t="s">
        <v>1054</v>
      </c>
      <c r="D163" s="61" t="s">
        <v>1055</v>
      </c>
      <c r="E163" s="61" t="s">
        <v>2293</v>
      </c>
      <c r="F163" s="61" t="s">
        <v>2293</v>
      </c>
      <c r="G163" s="61" t="s">
        <v>97</v>
      </c>
      <c r="H163" s="61" t="s">
        <v>110</v>
      </c>
    </row>
    <row r="164" customFormat="false" ht="14.25" hidden="false" customHeight="false" outlineLevel="0" collapsed="false">
      <c r="A164" s="61" t="s">
        <v>49</v>
      </c>
      <c r="B164" s="61" t="s">
        <v>374</v>
      </c>
      <c r="C164" s="61" t="s">
        <v>1054</v>
      </c>
      <c r="D164" s="61" t="s">
        <v>1055</v>
      </c>
      <c r="E164" s="61" t="s">
        <v>2294</v>
      </c>
      <c r="F164" s="61" t="s">
        <v>2294</v>
      </c>
      <c r="G164" s="61" t="s">
        <v>97</v>
      </c>
      <c r="H164" s="61" t="s">
        <v>110</v>
      </c>
    </row>
    <row r="165" customFormat="false" ht="14.25" hidden="false" customHeight="false" outlineLevel="0" collapsed="false">
      <c r="A165" s="61" t="s">
        <v>49</v>
      </c>
      <c r="B165" s="61" t="s">
        <v>374</v>
      </c>
      <c r="C165" s="61" t="s">
        <v>1054</v>
      </c>
      <c r="D165" s="61" t="s">
        <v>1055</v>
      </c>
      <c r="E165" s="61" t="s">
        <v>2295</v>
      </c>
      <c r="F165" s="61" t="s">
        <v>2295</v>
      </c>
      <c r="G165" s="61" t="s">
        <v>97</v>
      </c>
      <c r="H165" s="61" t="s">
        <v>110</v>
      </c>
    </row>
    <row r="166" customFormat="false" ht="14.25" hidden="false" customHeight="false" outlineLevel="0" collapsed="false">
      <c r="A166" s="61" t="s">
        <v>49</v>
      </c>
      <c r="B166" s="61" t="s">
        <v>374</v>
      </c>
      <c r="C166" s="61" t="s">
        <v>1054</v>
      </c>
      <c r="D166" s="61" t="s">
        <v>1055</v>
      </c>
      <c r="E166" s="61" t="s">
        <v>2296</v>
      </c>
      <c r="F166" s="61" t="s">
        <v>2296</v>
      </c>
      <c r="G166" s="61" t="s">
        <v>97</v>
      </c>
      <c r="H166" s="61" t="s">
        <v>110</v>
      </c>
    </row>
    <row r="167" customFormat="false" ht="14.25" hidden="false" customHeight="false" outlineLevel="0" collapsed="false">
      <c r="A167" s="61" t="s">
        <v>49</v>
      </c>
      <c r="B167" s="61" t="s">
        <v>374</v>
      </c>
      <c r="C167" s="61" t="s">
        <v>1054</v>
      </c>
      <c r="D167" s="61" t="s">
        <v>1055</v>
      </c>
      <c r="E167" s="61" t="s">
        <v>2297</v>
      </c>
      <c r="F167" s="61" t="s">
        <v>2297</v>
      </c>
      <c r="G167" s="61" t="s">
        <v>97</v>
      </c>
      <c r="H167" s="61" t="s">
        <v>110</v>
      </c>
    </row>
    <row r="168" customFormat="false" ht="14.25" hidden="false" customHeight="false" outlineLevel="0" collapsed="false">
      <c r="A168" s="61" t="s">
        <v>49</v>
      </c>
      <c r="B168" s="61" t="s">
        <v>374</v>
      </c>
      <c r="C168" s="61" t="s">
        <v>1054</v>
      </c>
      <c r="D168" s="61" t="s">
        <v>1055</v>
      </c>
      <c r="E168" s="61" t="s">
        <v>2298</v>
      </c>
      <c r="F168" s="61" t="s">
        <v>2298</v>
      </c>
      <c r="G168" s="61" t="s">
        <v>97</v>
      </c>
      <c r="H168" s="61" t="s">
        <v>110</v>
      </c>
    </row>
    <row r="169" customFormat="false" ht="14.25" hidden="false" customHeight="false" outlineLevel="0" collapsed="false">
      <c r="A169" s="61" t="s">
        <v>49</v>
      </c>
      <c r="B169" s="61" t="s">
        <v>374</v>
      </c>
      <c r="C169" s="61" t="s">
        <v>1054</v>
      </c>
      <c r="D169" s="61" t="s">
        <v>1055</v>
      </c>
      <c r="E169" s="61" t="s">
        <v>2299</v>
      </c>
      <c r="F169" s="61" t="s">
        <v>2299</v>
      </c>
      <c r="G169" s="61" t="s">
        <v>97</v>
      </c>
      <c r="H169" s="61" t="s">
        <v>110</v>
      </c>
    </row>
    <row r="170" customFormat="false" ht="14.25" hidden="false" customHeight="false" outlineLevel="0" collapsed="false">
      <c r="A170" s="61" t="s">
        <v>49</v>
      </c>
      <c r="B170" s="61" t="s">
        <v>374</v>
      </c>
      <c r="C170" s="61" t="s">
        <v>1054</v>
      </c>
      <c r="D170" s="61" t="s">
        <v>1055</v>
      </c>
      <c r="E170" s="61" t="s">
        <v>2300</v>
      </c>
      <c r="F170" s="61" t="s">
        <v>2300</v>
      </c>
      <c r="G170" s="61" t="s">
        <v>97</v>
      </c>
      <c r="H170" s="61" t="s">
        <v>110</v>
      </c>
    </row>
    <row r="171" customFormat="false" ht="14.25" hidden="false" customHeight="false" outlineLevel="0" collapsed="false">
      <c r="A171" s="61" t="s">
        <v>49</v>
      </c>
      <c r="B171" s="61" t="s">
        <v>374</v>
      </c>
      <c r="C171" s="61" t="s">
        <v>1054</v>
      </c>
      <c r="D171" s="61" t="s">
        <v>1055</v>
      </c>
      <c r="E171" s="61" t="s">
        <v>2301</v>
      </c>
      <c r="F171" s="61" t="s">
        <v>2301</v>
      </c>
      <c r="G171" s="61" t="s">
        <v>97</v>
      </c>
      <c r="H171" s="61" t="s">
        <v>110</v>
      </c>
    </row>
    <row r="172" customFormat="false" ht="14.25" hidden="false" customHeight="false" outlineLevel="0" collapsed="false">
      <c r="A172" s="61" t="s">
        <v>49</v>
      </c>
      <c r="B172" s="61" t="s">
        <v>374</v>
      </c>
      <c r="C172" s="61" t="s">
        <v>1054</v>
      </c>
      <c r="D172" s="61" t="s">
        <v>1055</v>
      </c>
      <c r="E172" s="61" t="s">
        <v>2302</v>
      </c>
      <c r="F172" s="61" t="s">
        <v>2302</v>
      </c>
      <c r="G172" s="61" t="s">
        <v>97</v>
      </c>
      <c r="H172" s="61" t="s">
        <v>110</v>
      </c>
    </row>
    <row r="173" customFormat="false" ht="14.25" hidden="false" customHeight="false" outlineLevel="0" collapsed="false">
      <c r="A173" s="61" t="s">
        <v>49</v>
      </c>
      <c r="B173" s="61" t="s">
        <v>374</v>
      </c>
      <c r="C173" s="61" t="s">
        <v>1054</v>
      </c>
      <c r="D173" s="61" t="s">
        <v>1055</v>
      </c>
      <c r="E173" s="61" t="s">
        <v>2303</v>
      </c>
      <c r="F173" s="61" t="s">
        <v>2303</v>
      </c>
      <c r="G173" s="61" t="s">
        <v>97</v>
      </c>
      <c r="H173" s="61" t="s">
        <v>110</v>
      </c>
    </row>
    <row r="174" customFormat="false" ht="14.25" hidden="false" customHeight="false" outlineLevel="0" collapsed="false">
      <c r="A174" s="61" t="s">
        <v>49</v>
      </c>
      <c r="B174" s="61" t="s">
        <v>374</v>
      </c>
      <c r="C174" s="61" t="s">
        <v>1054</v>
      </c>
      <c r="D174" s="61" t="s">
        <v>1055</v>
      </c>
      <c r="E174" s="61" t="s">
        <v>2304</v>
      </c>
      <c r="F174" s="61" t="s">
        <v>2304</v>
      </c>
      <c r="G174" s="61" t="s">
        <v>97</v>
      </c>
      <c r="H174" s="61" t="s">
        <v>110</v>
      </c>
    </row>
    <row r="175" customFormat="false" ht="14.25" hidden="false" customHeight="false" outlineLevel="0" collapsed="false">
      <c r="A175" s="61" t="s">
        <v>49</v>
      </c>
      <c r="B175" s="61" t="s">
        <v>374</v>
      </c>
      <c r="C175" s="61" t="s">
        <v>1054</v>
      </c>
      <c r="D175" s="61" t="s">
        <v>1055</v>
      </c>
      <c r="E175" s="61" t="s">
        <v>2305</v>
      </c>
      <c r="F175" s="61" t="s">
        <v>2305</v>
      </c>
      <c r="G175" s="61" t="s">
        <v>97</v>
      </c>
      <c r="H175" s="61" t="s">
        <v>110</v>
      </c>
    </row>
    <row r="176" customFormat="false" ht="14.25" hidden="false" customHeight="false" outlineLevel="0" collapsed="false">
      <c r="A176" s="61" t="s">
        <v>49</v>
      </c>
      <c r="B176" s="61" t="s">
        <v>374</v>
      </c>
      <c r="C176" s="61" t="s">
        <v>1054</v>
      </c>
      <c r="D176" s="61" t="s">
        <v>1055</v>
      </c>
      <c r="E176" s="61" t="s">
        <v>2306</v>
      </c>
      <c r="F176" s="61" t="s">
        <v>2306</v>
      </c>
      <c r="G176" s="61" t="s">
        <v>97</v>
      </c>
      <c r="H176" s="61" t="s">
        <v>110</v>
      </c>
    </row>
    <row r="177" customFormat="false" ht="14.25" hidden="false" customHeight="false" outlineLevel="0" collapsed="false">
      <c r="A177" s="61" t="s">
        <v>49</v>
      </c>
      <c r="B177" s="61" t="s">
        <v>374</v>
      </c>
      <c r="C177" s="61" t="s">
        <v>1054</v>
      </c>
      <c r="D177" s="61" t="s">
        <v>1055</v>
      </c>
      <c r="E177" s="61" t="s">
        <v>2307</v>
      </c>
      <c r="F177" s="61" t="s">
        <v>2307</v>
      </c>
      <c r="G177" s="61" t="s">
        <v>97</v>
      </c>
      <c r="H177" s="61" t="s">
        <v>110</v>
      </c>
    </row>
    <row r="178" customFormat="false" ht="14.25" hidden="false" customHeight="false" outlineLevel="0" collapsed="false">
      <c r="A178" s="61" t="s">
        <v>49</v>
      </c>
      <c r="B178" s="61" t="s">
        <v>374</v>
      </c>
      <c r="C178" s="61" t="s">
        <v>1054</v>
      </c>
      <c r="D178" s="61" t="s">
        <v>1055</v>
      </c>
      <c r="E178" s="61" t="s">
        <v>2308</v>
      </c>
      <c r="F178" s="61" t="s">
        <v>2308</v>
      </c>
      <c r="G178" s="61" t="s">
        <v>97</v>
      </c>
      <c r="H178" s="61" t="s">
        <v>110</v>
      </c>
    </row>
    <row r="179" customFormat="false" ht="14.25" hidden="false" customHeight="false" outlineLevel="0" collapsed="false">
      <c r="A179" s="61" t="s">
        <v>49</v>
      </c>
      <c r="B179" s="61" t="s">
        <v>374</v>
      </c>
      <c r="C179" s="61" t="s">
        <v>1054</v>
      </c>
      <c r="D179" s="61" t="s">
        <v>1055</v>
      </c>
      <c r="E179" s="61" t="s">
        <v>2309</v>
      </c>
      <c r="F179" s="61" t="s">
        <v>2309</v>
      </c>
      <c r="G179" s="61" t="s">
        <v>97</v>
      </c>
      <c r="H179" s="61" t="s">
        <v>110</v>
      </c>
    </row>
    <row r="180" customFormat="false" ht="14.25" hidden="false" customHeight="false" outlineLevel="0" collapsed="false">
      <c r="A180" s="61" t="s">
        <v>49</v>
      </c>
      <c r="B180" s="61" t="s">
        <v>374</v>
      </c>
      <c r="C180" s="61" t="s">
        <v>1054</v>
      </c>
      <c r="D180" s="61" t="s">
        <v>1055</v>
      </c>
      <c r="E180" s="61" t="s">
        <v>2310</v>
      </c>
      <c r="F180" s="61" t="s">
        <v>2310</v>
      </c>
      <c r="G180" s="61" t="s">
        <v>97</v>
      </c>
      <c r="H180" s="61" t="s">
        <v>110</v>
      </c>
    </row>
    <row r="181" customFormat="false" ht="14.25" hidden="false" customHeight="false" outlineLevel="0" collapsed="false">
      <c r="A181" s="61" t="s">
        <v>49</v>
      </c>
      <c r="B181" s="61" t="s">
        <v>374</v>
      </c>
      <c r="C181" s="61" t="s">
        <v>1054</v>
      </c>
      <c r="D181" s="61" t="s">
        <v>1055</v>
      </c>
      <c r="E181" s="61" t="s">
        <v>2311</v>
      </c>
      <c r="F181" s="61" t="s">
        <v>2311</v>
      </c>
      <c r="G181" s="61" t="s">
        <v>97</v>
      </c>
      <c r="H181" s="61" t="s">
        <v>110</v>
      </c>
    </row>
    <row r="182" customFormat="false" ht="14.25" hidden="false" customHeight="false" outlineLevel="0" collapsed="false">
      <c r="A182" s="61" t="s">
        <v>49</v>
      </c>
      <c r="B182" s="61" t="s">
        <v>374</v>
      </c>
      <c r="C182" s="61" t="s">
        <v>1054</v>
      </c>
      <c r="D182" s="61" t="s">
        <v>1055</v>
      </c>
      <c r="E182" s="61" t="s">
        <v>2312</v>
      </c>
      <c r="F182" s="61" t="s">
        <v>2312</v>
      </c>
      <c r="G182" s="61" t="s">
        <v>97</v>
      </c>
      <c r="H182" s="61" t="s">
        <v>110</v>
      </c>
    </row>
    <row r="183" customFormat="false" ht="14.25" hidden="false" customHeight="false" outlineLevel="0" collapsed="false">
      <c r="A183" s="61" t="s">
        <v>49</v>
      </c>
      <c r="B183" s="61" t="s">
        <v>374</v>
      </c>
      <c r="C183" s="61" t="s">
        <v>1054</v>
      </c>
      <c r="D183" s="61" t="s">
        <v>1055</v>
      </c>
      <c r="E183" s="61" t="s">
        <v>2313</v>
      </c>
      <c r="F183" s="61" t="s">
        <v>2313</v>
      </c>
      <c r="G183" s="61" t="s">
        <v>97</v>
      </c>
      <c r="H183" s="61" t="s">
        <v>110</v>
      </c>
    </row>
    <row r="184" customFormat="false" ht="14.25" hidden="false" customHeight="false" outlineLevel="0" collapsed="false">
      <c r="A184" s="61" t="s">
        <v>49</v>
      </c>
      <c r="B184" s="61" t="s">
        <v>374</v>
      </c>
      <c r="C184" s="61" t="s">
        <v>1054</v>
      </c>
      <c r="D184" s="61" t="s">
        <v>1055</v>
      </c>
      <c r="E184" s="61" t="s">
        <v>2314</v>
      </c>
      <c r="F184" s="61" t="s">
        <v>2314</v>
      </c>
      <c r="G184" s="61" t="s">
        <v>97</v>
      </c>
      <c r="H184" s="61" t="s">
        <v>110</v>
      </c>
    </row>
    <row r="185" customFormat="false" ht="14.25" hidden="false" customHeight="false" outlineLevel="0" collapsed="false">
      <c r="A185" s="61" t="s">
        <v>49</v>
      </c>
      <c r="B185" s="61" t="s">
        <v>374</v>
      </c>
      <c r="C185" s="61" t="s">
        <v>1054</v>
      </c>
      <c r="D185" s="61" t="s">
        <v>1055</v>
      </c>
      <c r="E185" s="61" t="s">
        <v>2315</v>
      </c>
      <c r="F185" s="61" t="s">
        <v>2315</v>
      </c>
      <c r="G185" s="61" t="s">
        <v>97</v>
      </c>
      <c r="H185" s="61" t="s">
        <v>110</v>
      </c>
    </row>
    <row r="186" customFormat="false" ht="14.25" hidden="false" customHeight="false" outlineLevel="0" collapsed="false">
      <c r="A186" s="61" t="s">
        <v>49</v>
      </c>
      <c r="B186" s="61" t="s">
        <v>374</v>
      </c>
      <c r="C186" s="61" t="s">
        <v>1054</v>
      </c>
      <c r="D186" s="61" t="s">
        <v>1055</v>
      </c>
      <c r="E186" s="61" t="s">
        <v>2316</v>
      </c>
      <c r="F186" s="61" t="s">
        <v>2316</v>
      </c>
      <c r="G186" s="61" t="s">
        <v>97</v>
      </c>
      <c r="H186" s="61" t="s">
        <v>110</v>
      </c>
    </row>
    <row r="187" customFormat="false" ht="14.25" hidden="false" customHeight="false" outlineLevel="0" collapsed="false">
      <c r="A187" s="61" t="s">
        <v>49</v>
      </c>
      <c r="B187" s="61" t="s">
        <v>374</v>
      </c>
      <c r="C187" s="61" t="s">
        <v>1054</v>
      </c>
      <c r="D187" s="61" t="s">
        <v>1055</v>
      </c>
      <c r="E187" s="61" t="s">
        <v>2317</v>
      </c>
      <c r="F187" s="61" t="s">
        <v>2317</v>
      </c>
      <c r="G187" s="61" t="s">
        <v>97</v>
      </c>
      <c r="H187" s="61" t="s">
        <v>110</v>
      </c>
    </row>
    <row r="188" customFormat="false" ht="14.25" hidden="false" customHeight="false" outlineLevel="0" collapsed="false">
      <c r="A188" s="61" t="s">
        <v>49</v>
      </c>
      <c r="B188" s="61" t="s">
        <v>374</v>
      </c>
      <c r="C188" s="61" t="s">
        <v>1054</v>
      </c>
      <c r="D188" s="61" t="s">
        <v>1055</v>
      </c>
      <c r="E188" s="61" t="s">
        <v>2318</v>
      </c>
      <c r="F188" s="61" t="s">
        <v>2318</v>
      </c>
      <c r="G188" s="61" t="s">
        <v>97</v>
      </c>
      <c r="H188" s="61" t="s">
        <v>110</v>
      </c>
    </row>
    <row r="189" customFormat="false" ht="14.25" hidden="false" customHeight="false" outlineLevel="0" collapsed="false">
      <c r="A189" s="61" t="s">
        <v>49</v>
      </c>
      <c r="B189" s="61" t="s">
        <v>374</v>
      </c>
      <c r="C189" s="61" t="s">
        <v>1054</v>
      </c>
      <c r="D189" s="61" t="s">
        <v>1055</v>
      </c>
      <c r="E189" s="61" t="s">
        <v>2319</v>
      </c>
      <c r="F189" s="61" t="s">
        <v>2319</v>
      </c>
      <c r="G189" s="61" t="s">
        <v>97</v>
      </c>
      <c r="H189" s="61" t="s">
        <v>110</v>
      </c>
    </row>
    <row r="190" customFormat="false" ht="14.25" hidden="false" customHeight="false" outlineLevel="0" collapsed="false">
      <c r="A190" s="61" t="s">
        <v>49</v>
      </c>
      <c r="B190" s="61" t="s">
        <v>374</v>
      </c>
      <c r="C190" s="61" t="s">
        <v>1054</v>
      </c>
      <c r="D190" s="61" t="s">
        <v>1055</v>
      </c>
      <c r="E190" s="61" t="s">
        <v>2320</v>
      </c>
      <c r="F190" s="61" t="s">
        <v>2320</v>
      </c>
      <c r="G190" s="61" t="s">
        <v>97</v>
      </c>
      <c r="H190" s="61" t="s">
        <v>110</v>
      </c>
    </row>
    <row r="191" customFormat="false" ht="14.25" hidden="false" customHeight="false" outlineLevel="0" collapsed="false">
      <c r="A191" s="61" t="s">
        <v>49</v>
      </c>
      <c r="B191" s="61" t="s">
        <v>374</v>
      </c>
      <c r="C191" s="61" t="s">
        <v>1054</v>
      </c>
      <c r="D191" s="61" t="s">
        <v>1055</v>
      </c>
      <c r="E191" s="61" t="s">
        <v>2321</v>
      </c>
      <c r="F191" s="61" t="s">
        <v>2321</v>
      </c>
      <c r="G191" s="61" t="s">
        <v>97</v>
      </c>
      <c r="H191" s="61" t="s">
        <v>110</v>
      </c>
    </row>
    <row r="192" customFormat="false" ht="14.25" hidden="false" customHeight="false" outlineLevel="0" collapsed="false">
      <c r="A192" s="61" t="s">
        <v>49</v>
      </c>
      <c r="B192" s="61" t="s">
        <v>374</v>
      </c>
      <c r="C192" s="61" t="s">
        <v>1054</v>
      </c>
      <c r="D192" s="61" t="s">
        <v>1055</v>
      </c>
      <c r="E192" s="61" t="s">
        <v>2322</v>
      </c>
      <c r="F192" s="61" t="s">
        <v>2322</v>
      </c>
      <c r="G192" s="61" t="s">
        <v>97</v>
      </c>
      <c r="H192" s="61" t="s">
        <v>110</v>
      </c>
    </row>
    <row r="193" customFormat="false" ht="14.25" hidden="false" customHeight="false" outlineLevel="0" collapsed="false">
      <c r="A193" s="61" t="s">
        <v>49</v>
      </c>
      <c r="B193" s="61" t="s">
        <v>374</v>
      </c>
      <c r="C193" s="61" t="s">
        <v>1054</v>
      </c>
      <c r="D193" s="61" t="s">
        <v>1055</v>
      </c>
      <c r="E193" s="61" t="s">
        <v>2323</v>
      </c>
      <c r="F193" s="61" t="s">
        <v>2323</v>
      </c>
      <c r="G193" s="61" t="s">
        <v>97</v>
      </c>
      <c r="H193" s="61" t="s">
        <v>110</v>
      </c>
    </row>
    <row r="194" customFormat="false" ht="14.25" hidden="false" customHeight="false" outlineLevel="0" collapsed="false">
      <c r="A194" s="61" t="s">
        <v>49</v>
      </c>
      <c r="B194" s="61" t="s">
        <v>374</v>
      </c>
      <c r="C194" s="61" t="s">
        <v>1054</v>
      </c>
      <c r="D194" s="61" t="s">
        <v>1055</v>
      </c>
      <c r="E194" s="61" t="s">
        <v>2324</v>
      </c>
      <c r="F194" s="61" t="s">
        <v>2324</v>
      </c>
      <c r="G194" s="61" t="s">
        <v>97</v>
      </c>
      <c r="H194" s="61" t="s">
        <v>110</v>
      </c>
    </row>
    <row r="195" customFormat="false" ht="14.25" hidden="false" customHeight="false" outlineLevel="0" collapsed="false">
      <c r="A195" s="61" t="s">
        <v>49</v>
      </c>
      <c r="B195" s="61" t="s">
        <v>374</v>
      </c>
      <c r="C195" s="61" t="s">
        <v>1054</v>
      </c>
      <c r="D195" s="61" t="s">
        <v>1055</v>
      </c>
      <c r="E195" s="61" t="s">
        <v>2325</v>
      </c>
      <c r="F195" s="61" t="s">
        <v>2325</v>
      </c>
      <c r="G195" s="61" t="s">
        <v>97</v>
      </c>
      <c r="H195" s="61" t="s">
        <v>110</v>
      </c>
    </row>
    <row r="196" customFormat="false" ht="14.25" hidden="false" customHeight="false" outlineLevel="0" collapsed="false">
      <c r="A196" s="61" t="s">
        <v>49</v>
      </c>
      <c r="B196" s="61" t="s">
        <v>374</v>
      </c>
      <c r="C196" s="61" t="s">
        <v>1054</v>
      </c>
      <c r="D196" s="61" t="s">
        <v>1055</v>
      </c>
      <c r="E196" s="61" t="s">
        <v>2326</v>
      </c>
      <c r="F196" s="61" t="s">
        <v>2326</v>
      </c>
      <c r="G196" s="61" t="s">
        <v>97</v>
      </c>
      <c r="H196" s="61" t="s">
        <v>110</v>
      </c>
    </row>
    <row r="197" customFormat="false" ht="14.25" hidden="false" customHeight="false" outlineLevel="0" collapsed="false">
      <c r="A197" s="61" t="s">
        <v>49</v>
      </c>
      <c r="B197" s="61" t="s">
        <v>374</v>
      </c>
      <c r="C197" s="61" t="s">
        <v>1054</v>
      </c>
      <c r="D197" s="61" t="s">
        <v>1055</v>
      </c>
      <c r="E197" s="61" t="s">
        <v>2327</v>
      </c>
      <c r="F197" s="61" t="s">
        <v>2327</v>
      </c>
      <c r="G197" s="61" t="s">
        <v>97</v>
      </c>
      <c r="H197" s="61" t="s">
        <v>110</v>
      </c>
    </row>
    <row r="198" customFormat="false" ht="14.25" hidden="false" customHeight="false" outlineLevel="0" collapsed="false">
      <c r="A198" s="61" t="s">
        <v>49</v>
      </c>
      <c r="B198" s="61" t="s">
        <v>374</v>
      </c>
      <c r="C198" s="61" t="s">
        <v>1054</v>
      </c>
      <c r="D198" s="61" t="s">
        <v>1055</v>
      </c>
      <c r="E198" s="61" t="s">
        <v>2328</v>
      </c>
      <c r="F198" s="61" t="s">
        <v>2328</v>
      </c>
      <c r="G198" s="61" t="s">
        <v>97</v>
      </c>
      <c r="H198" s="61" t="s">
        <v>110</v>
      </c>
    </row>
    <row r="199" customFormat="false" ht="14.25" hidden="false" customHeight="false" outlineLevel="0" collapsed="false">
      <c r="A199" s="61" t="s">
        <v>49</v>
      </c>
      <c r="B199" s="61" t="s">
        <v>374</v>
      </c>
      <c r="C199" s="61" t="s">
        <v>1054</v>
      </c>
      <c r="D199" s="61" t="s">
        <v>1055</v>
      </c>
      <c r="E199" s="61" t="s">
        <v>2329</v>
      </c>
      <c r="F199" s="61" t="s">
        <v>2329</v>
      </c>
      <c r="G199" s="61" t="s">
        <v>97</v>
      </c>
      <c r="H199" s="61" t="s">
        <v>110</v>
      </c>
    </row>
    <row r="200" customFormat="false" ht="14.25" hidden="false" customHeight="false" outlineLevel="0" collapsed="false">
      <c r="A200" s="61" t="s">
        <v>49</v>
      </c>
      <c r="B200" s="61" t="s">
        <v>374</v>
      </c>
      <c r="C200" s="61" t="s">
        <v>1054</v>
      </c>
      <c r="D200" s="61" t="s">
        <v>1055</v>
      </c>
      <c r="E200" s="61" t="s">
        <v>2330</v>
      </c>
      <c r="F200" s="61" t="s">
        <v>2330</v>
      </c>
      <c r="G200" s="61" t="s">
        <v>97</v>
      </c>
      <c r="H200" s="61" t="s">
        <v>110</v>
      </c>
    </row>
    <row r="201" customFormat="false" ht="14.25" hidden="false" customHeight="false" outlineLevel="0" collapsed="false">
      <c r="A201" s="61" t="s">
        <v>49</v>
      </c>
      <c r="B201" s="61" t="s">
        <v>374</v>
      </c>
      <c r="C201" s="61" t="s">
        <v>1054</v>
      </c>
      <c r="D201" s="61" t="s">
        <v>1055</v>
      </c>
      <c r="E201" s="61" t="s">
        <v>2331</v>
      </c>
      <c r="F201" s="61" t="s">
        <v>2331</v>
      </c>
      <c r="G201" s="61" t="s">
        <v>97</v>
      </c>
      <c r="H201" s="61" t="s">
        <v>110</v>
      </c>
    </row>
    <row r="202" customFormat="false" ht="14.25" hidden="false" customHeight="false" outlineLevel="0" collapsed="false">
      <c r="A202" s="61" t="s">
        <v>49</v>
      </c>
      <c r="B202" s="61" t="s">
        <v>374</v>
      </c>
      <c r="C202" s="61" t="s">
        <v>1054</v>
      </c>
      <c r="D202" s="61" t="s">
        <v>1055</v>
      </c>
      <c r="E202" s="61" t="s">
        <v>2332</v>
      </c>
      <c r="F202" s="61" t="s">
        <v>2332</v>
      </c>
      <c r="G202" s="61" t="s">
        <v>97</v>
      </c>
      <c r="H202" s="61" t="s">
        <v>110</v>
      </c>
    </row>
    <row r="203" customFormat="false" ht="14.25" hidden="false" customHeight="false" outlineLevel="0" collapsed="false">
      <c r="A203" s="61" t="s">
        <v>49</v>
      </c>
      <c r="B203" s="61" t="s">
        <v>374</v>
      </c>
      <c r="C203" s="61" t="s">
        <v>1054</v>
      </c>
      <c r="D203" s="61" t="s">
        <v>1055</v>
      </c>
      <c r="E203" s="61" t="s">
        <v>2333</v>
      </c>
      <c r="F203" s="61" t="s">
        <v>2333</v>
      </c>
      <c r="G203" s="61" t="s">
        <v>97</v>
      </c>
      <c r="H203" s="61" t="s">
        <v>110</v>
      </c>
    </row>
    <row r="204" customFormat="false" ht="14.25" hidden="false" customHeight="false" outlineLevel="0" collapsed="false">
      <c r="A204" s="61" t="s">
        <v>49</v>
      </c>
      <c r="B204" s="61" t="s">
        <v>374</v>
      </c>
      <c r="C204" s="61" t="s">
        <v>1054</v>
      </c>
      <c r="D204" s="61" t="s">
        <v>1055</v>
      </c>
      <c r="E204" s="61" t="s">
        <v>2334</v>
      </c>
      <c r="F204" s="61" t="s">
        <v>2334</v>
      </c>
      <c r="G204" s="61" t="s">
        <v>97</v>
      </c>
      <c r="H204" s="61" t="s">
        <v>110</v>
      </c>
    </row>
    <row r="205" customFormat="false" ht="14.25" hidden="false" customHeight="false" outlineLevel="0" collapsed="false">
      <c r="A205" s="61" t="s">
        <v>49</v>
      </c>
      <c r="B205" s="61" t="s">
        <v>374</v>
      </c>
      <c r="C205" s="61" t="s">
        <v>1054</v>
      </c>
      <c r="D205" s="61" t="s">
        <v>1055</v>
      </c>
      <c r="E205" s="61" t="s">
        <v>2335</v>
      </c>
      <c r="F205" s="61" t="s">
        <v>2335</v>
      </c>
      <c r="G205" s="61" t="s">
        <v>97</v>
      </c>
      <c r="H205" s="61" t="s">
        <v>110</v>
      </c>
    </row>
    <row r="206" customFormat="false" ht="14.25" hidden="false" customHeight="false" outlineLevel="0" collapsed="false">
      <c r="A206" s="61" t="s">
        <v>49</v>
      </c>
      <c r="B206" s="61" t="s">
        <v>374</v>
      </c>
      <c r="C206" s="61" t="s">
        <v>1054</v>
      </c>
      <c r="D206" s="61" t="s">
        <v>1055</v>
      </c>
      <c r="E206" s="61" t="s">
        <v>2336</v>
      </c>
      <c r="F206" s="61" t="s">
        <v>2336</v>
      </c>
      <c r="G206" s="61" t="s">
        <v>97</v>
      </c>
      <c r="H206" s="61" t="s">
        <v>110</v>
      </c>
    </row>
    <row r="207" customFormat="false" ht="14.25" hidden="false" customHeight="false" outlineLevel="0" collapsed="false">
      <c r="A207" s="61" t="s">
        <v>49</v>
      </c>
      <c r="B207" s="61" t="s">
        <v>374</v>
      </c>
      <c r="C207" s="61" t="s">
        <v>1054</v>
      </c>
      <c r="D207" s="61" t="s">
        <v>1055</v>
      </c>
      <c r="E207" s="61" t="s">
        <v>2337</v>
      </c>
      <c r="F207" s="61" t="s">
        <v>2337</v>
      </c>
      <c r="G207" s="61" t="s">
        <v>97</v>
      </c>
      <c r="H207" s="61" t="s">
        <v>110</v>
      </c>
    </row>
    <row r="208" customFormat="false" ht="14.25" hidden="false" customHeight="false" outlineLevel="0" collapsed="false">
      <c r="A208" s="61" t="s">
        <v>49</v>
      </c>
      <c r="B208" s="61" t="s">
        <v>374</v>
      </c>
      <c r="C208" s="61" t="s">
        <v>1054</v>
      </c>
      <c r="D208" s="61" t="s">
        <v>1055</v>
      </c>
      <c r="E208" s="61" t="s">
        <v>2338</v>
      </c>
      <c r="F208" s="61" t="s">
        <v>2338</v>
      </c>
      <c r="G208" s="61" t="s">
        <v>97</v>
      </c>
      <c r="H208" s="61" t="s">
        <v>110</v>
      </c>
    </row>
    <row r="209" customFormat="false" ht="14.25" hidden="false" customHeight="false" outlineLevel="0" collapsed="false">
      <c r="A209" s="61" t="s">
        <v>49</v>
      </c>
      <c r="B209" s="61" t="s">
        <v>374</v>
      </c>
      <c r="C209" s="61" t="s">
        <v>1054</v>
      </c>
      <c r="D209" s="61" t="s">
        <v>1055</v>
      </c>
      <c r="E209" s="61" t="s">
        <v>2339</v>
      </c>
      <c r="F209" s="61" t="s">
        <v>2339</v>
      </c>
      <c r="G209" s="61" t="s">
        <v>97</v>
      </c>
      <c r="H209" s="61" t="s">
        <v>110</v>
      </c>
    </row>
    <row r="210" customFormat="false" ht="14.25" hidden="false" customHeight="false" outlineLevel="0" collapsed="false">
      <c r="A210" s="61" t="s">
        <v>49</v>
      </c>
      <c r="B210" s="61" t="s">
        <v>374</v>
      </c>
      <c r="C210" s="61" t="s">
        <v>1322</v>
      </c>
      <c r="D210" s="61" t="s">
        <v>1323</v>
      </c>
      <c r="E210" s="61" t="s">
        <v>2340</v>
      </c>
      <c r="F210" s="61" t="s">
        <v>2340</v>
      </c>
      <c r="G210" s="61" t="s">
        <v>97</v>
      </c>
      <c r="H210" s="61" t="s">
        <v>110</v>
      </c>
    </row>
    <row r="211" customFormat="false" ht="14.25" hidden="false" customHeight="false" outlineLevel="0" collapsed="false">
      <c r="A211" s="61" t="s">
        <v>49</v>
      </c>
      <c r="B211" s="61" t="s">
        <v>374</v>
      </c>
      <c r="C211" s="61" t="s">
        <v>1322</v>
      </c>
      <c r="D211" s="61" t="s">
        <v>1323</v>
      </c>
      <c r="E211" s="61" t="s">
        <v>2341</v>
      </c>
      <c r="F211" s="61" t="s">
        <v>2341</v>
      </c>
      <c r="G211" s="61" t="s">
        <v>97</v>
      </c>
      <c r="H211" s="61" t="s">
        <v>110</v>
      </c>
    </row>
    <row r="212" customFormat="false" ht="14.25" hidden="false" customHeight="false" outlineLevel="0" collapsed="false">
      <c r="A212" s="61" t="s">
        <v>49</v>
      </c>
      <c r="B212" s="61" t="s">
        <v>374</v>
      </c>
      <c r="C212" s="61" t="s">
        <v>1322</v>
      </c>
      <c r="D212" s="61" t="s">
        <v>1323</v>
      </c>
      <c r="E212" s="61" t="s">
        <v>2342</v>
      </c>
      <c r="F212" s="61" t="s">
        <v>2342</v>
      </c>
      <c r="G212" s="61" t="s">
        <v>97</v>
      </c>
      <c r="H212" s="61" t="s">
        <v>110</v>
      </c>
    </row>
    <row r="213" customFormat="false" ht="14.25" hidden="false" customHeight="false" outlineLevel="0" collapsed="false">
      <c r="A213" s="61" t="s">
        <v>49</v>
      </c>
      <c r="B213" s="61" t="s">
        <v>374</v>
      </c>
      <c r="C213" s="61" t="s">
        <v>1322</v>
      </c>
      <c r="D213" s="61" t="s">
        <v>1323</v>
      </c>
      <c r="E213" s="61" t="s">
        <v>2343</v>
      </c>
      <c r="F213" s="61" t="s">
        <v>2343</v>
      </c>
      <c r="G213" s="61" t="s">
        <v>97</v>
      </c>
      <c r="H213" s="61" t="s">
        <v>110</v>
      </c>
    </row>
    <row r="214" customFormat="false" ht="14.25" hidden="false" customHeight="false" outlineLevel="0" collapsed="false">
      <c r="A214" s="61" t="s">
        <v>49</v>
      </c>
      <c r="B214" s="61" t="s">
        <v>374</v>
      </c>
      <c r="C214" s="61" t="s">
        <v>1322</v>
      </c>
      <c r="D214" s="61" t="s">
        <v>1323</v>
      </c>
      <c r="E214" s="61" t="s">
        <v>2344</v>
      </c>
      <c r="F214" s="61" t="s">
        <v>2344</v>
      </c>
      <c r="G214" s="61" t="s">
        <v>97</v>
      </c>
      <c r="H214" s="61" t="s">
        <v>110</v>
      </c>
    </row>
    <row r="215" customFormat="false" ht="14.25" hidden="false" customHeight="false" outlineLevel="0" collapsed="false">
      <c r="A215" s="61" t="s">
        <v>49</v>
      </c>
      <c r="B215" s="61" t="s">
        <v>374</v>
      </c>
      <c r="C215" s="61" t="s">
        <v>1322</v>
      </c>
      <c r="D215" s="61" t="s">
        <v>1323</v>
      </c>
      <c r="E215" s="61" t="s">
        <v>2345</v>
      </c>
      <c r="F215" s="61" t="s">
        <v>2345</v>
      </c>
      <c r="G215" s="61" t="s">
        <v>97</v>
      </c>
      <c r="H215" s="61" t="s">
        <v>110</v>
      </c>
    </row>
    <row r="216" customFormat="false" ht="14.25" hidden="false" customHeight="false" outlineLevel="0" collapsed="false">
      <c r="A216" s="61" t="s">
        <v>49</v>
      </c>
      <c r="B216" s="61" t="s">
        <v>374</v>
      </c>
      <c r="C216" s="61" t="s">
        <v>1322</v>
      </c>
      <c r="D216" s="61" t="s">
        <v>1323</v>
      </c>
      <c r="E216" s="61" t="s">
        <v>2346</v>
      </c>
      <c r="F216" s="61" t="s">
        <v>2346</v>
      </c>
      <c r="G216" s="61" t="s">
        <v>97</v>
      </c>
      <c r="H216" s="61" t="s">
        <v>110</v>
      </c>
    </row>
    <row r="217" customFormat="false" ht="14.25" hidden="false" customHeight="false" outlineLevel="0" collapsed="false">
      <c r="A217" s="61" t="s">
        <v>49</v>
      </c>
      <c r="B217" s="61" t="s">
        <v>374</v>
      </c>
      <c r="C217" s="61" t="s">
        <v>1322</v>
      </c>
      <c r="D217" s="61" t="s">
        <v>1323</v>
      </c>
      <c r="E217" s="61" t="s">
        <v>2347</v>
      </c>
      <c r="F217" s="61" t="s">
        <v>2347</v>
      </c>
      <c r="G217" s="61" t="s">
        <v>97</v>
      </c>
      <c r="H217" s="61" t="s">
        <v>110</v>
      </c>
    </row>
    <row r="218" customFormat="false" ht="14.25" hidden="false" customHeight="false" outlineLevel="0" collapsed="false">
      <c r="A218" s="61" t="s">
        <v>49</v>
      </c>
      <c r="B218" s="61" t="s">
        <v>374</v>
      </c>
      <c r="C218" s="61" t="s">
        <v>1322</v>
      </c>
      <c r="D218" s="61" t="s">
        <v>1323</v>
      </c>
      <c r="E218" s="61" t="s">
        <v>2348</v>
      </c>
      <c r="F218" s="61" t="s">
        <v>2348</v>
      </c>
      <c r="G218" s="61" t="s">
        <v>97</v>
      </c>
      <c r="H218" s="61" t="s">
        <v>110</v>
      </c>
    </row>
    <row r="219" customFormat="false" ht="14.25" hidden="false" customHeight="false" outlineLevel="0" collapsed="false">
      <c r="A219" s="61" t="s">
        <v>49</v>
      </c>
      <c r="B219" s="61" t="s">
        <v>374</v>
      </c>
      <c r="C219" s="61" t="s">
        <v>1322</v>
      </c>
      <c r="D219" s="61" t="s">
        <v>1323</v>
      </c>
      <c r="E219" s="61" t="s">
        <v>2349</v>
      </c>
      <c r="F219" s="61" t="s">
        <v>2349</v>
      </c>
      <c r="G219" s="61" t="s">
        <v>97</v>
      </c>
      <c r="H219" s="61" t="s">
        <v>110</v>
      </c>
    </row>
    <row r="220" customFormat="false" ht="14.25" hidden="false" customHeight="false" outlineLevel="0" collapsed="false">
      <c r="A220" s="61" t="s">
        <v>49</v>
      </c>
      <c r="B220" s="61" t="s">
        <v>374</v>
      </c>
      <c r="C220" s="61" t="s">
        <v>1322</v>
      </c>
      <c r="D220" s="61" t="s">
        <v>1323</v>
      </c>
      <c r="E220" s="61" t="s">
        <v>2350</v>
      </c>
      <c r="F220" s="61" t="s">
        <v>2350</v>
      </c>
      <c r="G220" s="61" t="s">
        <v>97</v>
      </c>
      <c r="H220" s="61" t="s">
        <v>110</v>
      </c>
    </row>
    <row r="221" customFormat="false" ht="14.25" hidden="false" customHeight="false" outlineLevel="0" collapsed="false">
      <c r="A221" s="61" t="s">
        <v>49</v>
      </c>
      <c r="B221" s="61" t="s">
        <v>374</v>
      </c>
      <c r="C221" s="61" t="s">
        <v>1343</v>
      </c>
      <c r="D221" s="61" t="s">
        <v>1344</v>
      </c>
      <c r="E221" s="61" t="s">
        <v>2351</v>
      </c>
      <c r="F221" s="61" t="s">
        <v>2351</v>
      </c>
      <c r="G221" s="61" t="s">
        <v>97</v>
      </c>
      <c r="H221" s="61" t="s">
        <v>110</v>
      </c>
    </row>
    <row r="222" customFormat="false" ht="14.25" hidden="false" customHeight="false" outlineLevel="0" collapsed="false">
      <c r="A222" s="61" t="s">
        <v>49</v>
      </c>
      <c r="B222" s="61" t="s">
        <v>374</v>
      </c>
      <c r="C222" s="61" t="s">
        <v>1343</v>
      </c>
      <c r="D222" s="61" t="s">
        <v>1344</v>
      </c>
      <c r="E222" s="61" t="s">
        <v>2352</v>
      </c>
      <c r="F222" s="61" t="s">
        <v>2352</v>
      </c>
      <c r="G222" s="61" t="s">
        <v>97</v>
      </c>
      <c r="H222" s="61" t="s">
        <v>110</v>
      </c>
    </row>
    <row r="223" customFormat="false" ht="14.25" hidden="false" customHeight="false" outlineLevel="0" collapsed="false">
      <c r="A223" s="61" t="s">
        <v>49</v>
      </c>
      <c r="B223" s="61" t="s">
        <v>374</v>
      </c>
      <c r="C223" s="61" t="s">
        <v>1343</v>
      </c>
      <c r="D223" s="61" t="s">
        <v>1344</v>
      </c>
      <c r="E223" s="61" t="s">
        <v>2353</v>
      </c>
      <c r="F223" s="61" t="s">
        <v>2353</v>
      </c>
      <c r="G223" s="61" t="s">
        <v>97</v>
      </c>
      <c r="H223" s="61" t="s">
        <v>110</v>
      </c>
    </row>
    <row r="224" customFormat="false" ht="14.25" hidden="false" customHeight="false" outlineLevel="0" collapsed="false">
      <c r="A224" s="61" t="s">
        <v>49</v>
      </c>
      <c r="B224" s="61" t="s">
        <v>374</v>
      </c>
      <c r="C224" s="61" t="s">
        <v>1343</v>
      </c>
      <c r="D224" s="61" t="s">
        <v>1344</v>
      </c>
      <c r="E224" s="61" t="s">
        <v>2354</v>
      </c>
      <c r="F224" s="61" t="s">
        <v>2354</v>
      </c>
      <c r="G224" s="61" t="s">
        <v>97</v>
      </c>
      <c r="H224" s="61" t="s">
        <v>110</v>
      </c>
    </row>
    <row r="225" customFormat="false" ht="14.25" hidden="false" customHeight="false" outlineLevel="0" collapsed="false">
      <c r="A225" s="61" t="s">
        <v>49</v>
      </c>
      <c r="B225" s="61" t="s">
        <v>374</v>
      </c>
      <c r="C225" s="61" t="s">
        <v>1343</v>
      </c>
      <c r="D225" s="61" t="s">
        <v>1344</v>
      </c>
      <c r="E225" s="61" t="s">
        <v>2355</v>
      </c>
      <c r="F225" s="61" t="s">
        <v>2355</v>
      </c>
      <c r="G225" s="61" t="s">
        <v>97</v>
      </c>
      <c r="H225" s="61" t="s">
        <v>110</v>
      </c>
    </row>
    <row r="226" customFormat="false" ht="14.25" hidden="false" customHeight="false" outlineLevel="0" collapsed="false">
      <c r="A226" s="61" t="s">
        <v>49</v>
      </c>
      <c r="B226" s="61" t="s">
        <v>374</v>
      </c>
      <c r="C226" s="61" t="s">
        <v>1343</v>
      </c>
      <c r="D226" s="61" t="s">
        <v>1344</v>
      </c>
      <c r="E226" s="61" t="s">
        <v>2356</v>
      </c>
      <c r="F226" s="61" t="s">
        <v>2356</v>
      </c>
      <c r="G226" s="61" t="s">
        <v>97</v>
      </c>
      <c r="H226" s="61" t="s">
        <v>110</v>
      </c>
    </row>
    <row r="227" customFormat="false" ht="14.25" hidden="false" customHeight="false" outlineLevel="0" collapsed="false">
      <c r="A227" s="61" t="s">
        <v>49</v>
      </c>
      <c r="B227" s="61" t="s">
        <v>374</v>
      </c>
      <c r="C227" s="61" t="s">
        <v>1343</v>
      </c>
      <c r="D227" s="61" t="s">
        <v>1344</v>
      </c>
      <c r="E227" s="61" t="s">
        <v>2357</v>
      </c>
      <c r="F227" s="61" t="s">
        <v>2357</v>
      </c>
      <c r="G227" s="61" t="s">
        <v>97</v>
      </c>
      <c r="H227" s="61" t="s">
        <v>110</v>
      </c>
    </row>
    <row r="228" customFormat="false" ht="14.25" hidden="false" customHeight="false" outlineLevel="0" collapsed="false">
      <c r="A228" s="61" t="s">
        <v>49</v>
      </c>
      <c r="B228" s="61" t="s">
        <v>374</v>
      </c>
      <c r="C228" s="61" t="s">
        <v>1343</v>
      </c>
      <c r="D228" s="61" t="s">
        <v>1344</v>
      </c>
      <c r="E228" s="61" t="s">
        <v>2358</v>
      </c>
      <c r="F228" s="61" t="s">
        <v>2358</v>
      </c>
      <c r="G228" s="61" t="s">
        <v>97</v>
      </c>
      <c r="H228" s="61" t="s">
        <v>110</v>
      </c>
    </row>
    <row r="229" customFormat="false" ht="14.25" hidden="false" customHeight="false" outlineLevel="0" collapsed="false">
      <c r="A229" s="61" t="s">
        <v>49</v>
      </c>
      <c r="B229" s="61" t="s">
        <v>374</v>
      </c>
      <c r="C229" s="61" t="s">
        <v>1343</v>
      </c>
      <c r="D229" s="61" t="s">
        <v>1344</v>
      </c>
      <c r="E229" s="61" t="s">
        <v>2359</v>
      </c>
      <c r="F229" s="61" t="s">
        <v>2359</v>
      </c>
      <c r="G229" s="61" t="s">
        <v>97</v>
      </c>
      <c r="H229" s="61" t="s">
        <v>110</v>
      </c>
    </row>
    <row r="230" customFormat="false" ht="14.25" hidden="false" customHeight="false" outlineLevel="0" collapsed="false">
      <c r="A230" s="61" t="s">
        <v>49</v>
      </c>
      <c r="B230" s="61" t="s">
        <v>374</v>
      </c>
      <c r="C230" s="61" t="s">
        <v>1454</v>
      </c>
      <c r="D230" s="61" t="s">
        <v>1455</v>
      </c>
      <c r="E230" s="61" t="s">
        <v>2360</v>
      </c>
      <c r="F230" s="61" t="s">
        <v>2360</v>
      </c>
      <c r="G230" s="61" t="s">
        <v>97</v>
      </c>
      <c r="H230" s="61" t="s">
        <v>110</v>
      </c>
    </row>
    <row r="231" customFormat="false" ht="14.25" hidden="false" customHeight="false" outlineLevel="0" collapsed="false">
      <c r="A231" s="61" t="s">
        <v>49</v>
      </c>
      <c r="B231" s="61" t="s">
        <v>374</v>
      </c>
      <c r="C231" s="61" t="s">
        <v>1454</v>
      </c>
      <c r="D231" s="61" t="s">
        <v>1455</v>
      </c>
      <c r="E231" s="61" t="s">
        <v>2361</v>
      </c>
      <c r="F231" s="61" t="s">
        <v>2361</v>
      </c>
      <c r="G231" s="61" t="s">
        <v>97</v>
      </c>
      <c r="H231" s="61" t="s">
        <v>110</v>
      </c>
    </row>
    <row r="232" customFormat="false" ht="14.25" hidden="false" customHeight="false" outlineLevel="0" collapsed="false">
      <c r="A232" s="61" t="s">
        <v>49</v>
      </c>
      <c r="B232" s="61" t="s">
        <v>374</v>
      </c>
      <c r="C232" s="61" t="s">
        <v>1454</v>
      </c>
      <c r="D232" s="61" t="s">
        <v>1455</v>
      </c>
      <c r="E232" s="61" t="s">
        <v>2362</v>
      </c>
      <c r="F232" s="61" t="s">
        <v>2362</v>
      </c>
      <c r="G232" s="61" t="s">
        <v>97</v>
      </c>
      <c r="H232" s="61" t="s">
        <v>110</v>
      </c>
    </row>
    <row r="233" customFormat="false" ht="14.25" hidden="false" customHeight="false" outlineLevel="0" collapsed="false">
      <c r="A233" s="61" t="s">
        <v>49</v>
      </c>
      <c r="B233" s="61" t="s">
        <v>374</v>
      </c>
      <c r="C233" s="61" t="s">
        <v>1454</v>
      </c>
      <c r="D233" s="61" t="s">
        <v>1455</v>
      </c>
      <c r="E233" s="61" t="s">
        <v>2363</v>
      </c>
      <c r="F233" s="61" t="s">
        <v>2363</v>
      </c>
      <c r="G233" s="61" t="s">
        <v>97</v>
      </c>
      <c r="H233" s="61" t="s">
        <v>110</v>
      </c>
    </row>
    <row r="234" customFormat="false" ht="14.25" hidden="false" customHeight="false" outlineLevel="0" collapsed="false">
      <c r="A234" s="61" t="s">
        <v>49</v>
      </c>
      <c r="B234" s="61" t="s">
        <v>374</v>
      </c>
      <c r="C234" s="61" t="s">
        <v>1454</v>
      </c>
      <c r="D234" s="61" t="s">
        <v>1455</v>
      </c>
      <c r="E234" s="61" t="s">
        <v>2364</v>
      </c>
      <c r="F234" s="61" t="s">
        <v>2364</v>
      </c>
      <c r="G234" s="61" t="s">
        <v>97</v>
      </c>
      <c r="H234" s="61" t="s">
        <v>110</v>
      </c>
    </row>
    <row r="235" customFormat="false" ht="14.25" hidden="false" customHeight="false" outlineLevel="0" collapsed="false">
      <c r="A235" s="61" t="s">
        <v>49</v>
      </c>
      <c r="B235" s="61" t="s">
        <v>374</v>
      </c>
      <c r="C235" s="61" t="s">
        <v>1454</v>
      </c>
      <c r="D235" s="61" t="s">
        <v>1455</v>
      </c>
      <c r="E235" s="61" t="s">
        <v>2365</v>
      </c>
      <c r="F235" s="61" t="s">
        <v>2365</v>
      </c>
      <c r="G235" s="61" t="s">
        <v>97</v>
      </c>
      <c r="H235" s="61" t="s">
        <v>110</v>
      </c>
    </row>
    <row r="236" customFormat="false" ht="14.25" hidden="false" customHeight="false" outlineLevel="0" collapsed="false">
      <c r="A236" s="61" t="s">
        <v>49</v>
      </c>
      <c r="B236" s="61" t="s">
        <v>374</v>
      </c>
      <c r="C236" s="61" t="s">
        <v>1454</v>
      </c>
      <c r="D236" s="61" t="s">
        <v>1455</v>
      </c>
      <c r="E236" s="61" t="s">
        <v>2366</v>
      </c>
      <c r="F236" s="61" t="s">
        <v>2366</v>
      </c>
      <c r="G236" s="61" t="s">
        <v>97</v>
      </c>
      <c r="H236" s="61" t="s">
        <v>110</v>
      </c>
    </row>
    <row r="237" customFormat="false" ht="14.25" hidden="false" customHeight="false" outlineLevel="0" collapsed="false">
      <c r="A237" s="61" t="s">
        <v>49</v>
      </c>
      <c r="B237" s="61" t="s">
        <v>374</v>
      </c>
      <c r="C237" s="61" t="s">
        <v>1454</v>
      </c>
      <c r="D237" s="61" t="s">
        <v>1455</v>
      </c>
      <c r="E237" s="61" t="s">
        <v>2367</v>
      </c>
      <c r="F237" s="61" t="s">
        <v>2367</v>
      </c>
      <c r="G237" s="61" t="s">
        <v>97</v>
      </c>
      <c r="H237" s="61" t="s">
        <v>110</v>
      </c>
    </row>
    <row r="238" customFormat="false" ht="14.25" hidden="false" customHeight="false" outlineLevel="0" collapsed="false">
      <c r="A238" s="61" t="s">
        <v>49</v>
      </c>
      <c r="B238" s="61" t="s">
        <v>374</v>
      </c>
      <c r="C238" s="61" t="s">
        <v>1454</v>
      </c>
      <c r="D238" s="61" t="s">
        <v>1455</v>
      </c>
      <c r="E238" s="61" t="s">
        <v>2368</v>
      </c>
      <c r="F238" s="61" t="s">
        <v>2368</v>
      </c>
      <c r="G238" s="61" t="s">
        <v>97</v>
      </c>
      <c r="H238" s="61" t="s">
        <v>110</v>
      </c>
    </row>
    <row r="239" customFormat="false" ht="14.25" hidden="false" customHeight="false" outlineLevel="0" collapsed="false">
      <c r="A239" s="61" t="s">
        <v>49</v>
      </c>
      <c r="B239" s="61" t="s">
        <v>374</v>
      </c>
      <c r="C239" s="61" t="s">
        <v>1454</v>
      </c>
      <c r="D239" s="61" t="s">
        <v>1455</v>
      </c>
      <c r="E239" s="61" t="s">
        <v>2359</v>
      </c>
      <c r="F239" s="61" t="s">
        <v>2359</v>
      </c>
      <c r="G239" s="61" t="s">
        <v>97</v>
      </c>
      <c r="H239" s="61" t="s">
        <v>110</v>
      </c>
    </row>
    <row r="240" customFormat="false" ht="14.25" hidden="false" customHeight="false" outlineLevel="0" collapsed="false">
      <c r="A240" s="61" t="s">
        <v>49</v>
      </c>
      <c r="B240" s="61" t="s">
        <v>374</v>
      </c>
      <c r="C240" s="61" t="s">
        <v>1454</v>
      </c>
      <c r="D240" s="61" t="s">
        <v>1455</v>
      </c>
      <c r="E240" s="61" t="s">
        <v>2369</v>
      </c>
      <c r="F240" s="61" t="s">
        <v>2369</v>
      </c>
      <c r="G240" s="61" t="s">
        <v>97</v>
      </c>
      <c r="H240" s="61" t="s">
        <v>110</v>
      </c>
    </row>
    <row r="241" customFormat="false" ht="14.25" hidden="false" customHeight="false" outlineLevel="0" collapsed="false">
      <c r="A241" s="61" t="s">
        <v>49</v>
      </c>
      <c r="B241" s="61" t="s">
        <v>374</v>
      </c>
      <c r="C241" s="61" t="s">
        <v>1454</v>
      </c>
      <c r="D241" s="61" t="s">
        <v>1455</v>
      </c>
      <c r="E241" s="61" t="s">
        <v>2370</v>
      </c>
      <c r="F241" s="61" t="s">
        <v>2370</v>
      </c>
      <c r="G241" s="61" t="s">
        <v>97</v>
      </c>
      <c r="H241" s="61" t="s">
        <v>110</v>
      </c>
    </row>
    <row r="242" customFormat="false" ht="14.25" hidden="false" customHeight="false" outlineLevel="0" collapsed="false">
      <c r="A242" s="61" t="s">
        <v>49</v>
      </c>
      <c r="B242" s="61" t="s">
        <v>374</v>
      </c>
      <c r="C242" s="61" t="s">
        <v>1454</v>
      </c>
      <c r="D242" s="61" t="s">
        <v>1455</v>
      </c>
      <c r="E242" s="61" t="s">
        <v>2371</v>
      </c>
      <c r="F242" s="61" t="s">
        <v>2371</v>
      </c>
      <c r="G242" s="61" t="s">
        <v>97</v>
      </c>
      <c r="H242" s="61" t="s">
        <v>110</v>
      </c>
    </row>
    <row r="243" customFormat="false" ht="14.25" hidden="false" customHeight="false" outlineLevel="0" collapsed="false">
      <c r="A243" s="61" t="s">
        <v>49</v>
      </c>
      <c r="B243" s="61" t="s">
        <v>374</v>
      </c>
      <c r="C243" s="61" t="s">
        <v>1454</v>
      </c>
      <c r="D243" s="61" t="s">
        <v>1455</v>
      </c>
      <c r="E243" s="61" t="s">
        <v>2372</v>
      </c>
      <c r="F243" s="61" t="s">
        <v>2372</v>
      </c>
      <c r="G243" s="61" t="s">
        <v>97</v>
      </c>
      <c r="H243" s="61" t="s">
        <v>110</v>
      </c>
    </row>
    <row r="244" customFormat="false" ht="14.25" hidden="false" customHeight="false" outlineLevel="0" collapsed="false">
      <c r="A244" s="61" t="s">
        <v>49</v>
      </c>
      <c r="B244" s="61" t="s">
        <v>374</v>
      </c>
      <c r="C244" s="61" t="s">
        <v>1454</v>
      </c>
      <c r="D244" s="61" t="s">
        <v>1455</v>
      </c>
      <c r="E244" s="61" t="s">
        <v>2373</v>
      </c>
      <c r="F244" s="61" t="s">
        <v>2373</v>
      </c>
      <c r="G244" s="61" t="s">
        <v>97</v>
      </c>
      <c r="H244" s="61" t="s">
        <v>110</v>
      </c>
    </row>
    <row r="245" customFormat="false" ht="14.25" hidden="false" customHeight="false" outlineLevel="0" collapsed="false">
      <c r="A245" s="61" t="s">
        <v>49</v>
      </c>
      <c r="B245" s="61" t="s">
        <v>374</v>
      </c>
      <c r="C245" s="61" t="s">
        <v>1451</v>
      </c>
      <c r="D245" s="61" t="s">
        <v>1452</v>
      </c>
      <c r="E245" s="61" t="s">
        <v>2359</v>
      </c>
      <c r="F245" s="61" t="s">
        <v>2359</v>
      </c>
      <c r="G245" s="61" t="s">
        <v>97</v>
      </c>
      <c r="H245" s="61" t="s">
        <v>110</v>
      </c>
      <c r="I245" s="61" t="s">
        <v>2374</v>
      </c>
    </row>
    <row r="246" customFormat="false" ht="14.25" hidden="false" customHeight="false" outlineLevel="0" collapsed="false">
      <c r="A246" s="61" t="s">
        <v>49</v>
      </c>
      <c r="B246" s="61" t="s">
        <v>374</v>
      </c>
      <c r="C246" s="61" t="s">
        <v>1457</v>
      </c>
      <c r="D246" s="61" t="s">
        <v>1458</v>
      </c>
      <c r="E246" s="61" t="s">
        <v>2375</v>
      </c>
      <c r="F246" s="61" t="s">
        <v>2375</v>
      </c>
      <c r="G246" s="61" t="s">
        <v>97</v>
      </c>
      <c r="H246" s="61" t="s">
        <v>110</v>
      </c>
    </row>
    <row r="247" customFormat="false" ht="14.25" hidden="false" customHeight="false" outlineLevel="0" collapsed="false">
      <c r="A247" s="61" t="s">
        <v>49</v>
      </c>
      <c r="B247" s="61" t="s">
        <v>374</v>
      </c>
      <c r="C247" s="61" t="s">
        <v>1457</v>
      </c>
      <c r="D247" s="61" t="s">
        <v>1458</v>
      </c>
      <c r="E247" s="61" t="s">
        <v>2376</v>
      </c>
      <c r="F247" s="61" t="s">
        <v>2376</v>
      </c>
      <c r="G247" s="61" t="s">
        <v>97</v>
      </c>
      <c r="H247" s="61" t="s">
        <v>110</v>
      </c>
    </row>
    <row r="248" customFormat="false" ht="14.25" hidden="false" customHeight="false" outlineLevel="0" collapsed="false">
      <c r="A248" s="61" t="s">
        <v>49</v>
      </c>
      <c r="B248" s="61" t="s">
        <v>374</v>
      </c>
      <c r="C248" s="61" t="s">
        <v>1484</v>
      </c>
      <c r="D248" s="61" t="s">
        <v>1485</v>
      </c>
      <c r="E248" s="61" t="s">
        <v>2377</v>
      </c>
      <c r="F248" s="61" t="s">
        <v>2377</v>
      </c>
      <c r="G248" s="61" t="s">
        <v>97</v>
      </c>
      <c r="H248" s="61" t="s">
        <v>110</v>
      </c>
    </row>
    <row r="249" customFormat="false" ht="14.25" hidden="false" customHeight="false" outlineLevel="0" collapsed="false">
      <c r="A249" s="61" t="s">
        <v>49</v>
      </c>
      <c r="B249" s="61" t="s">
        <v>374</v>
      </c>
      <c r="C249" s="61" t="s">
        <v>1484</v>
      </c>
      <c r="D249" s="61" t="s">
        <v>1485</v>
      </c>
      <c r="E249" s="61" t="s">
        <v>2378</v>
      </c>
      <c r="F249" s="61" t="s">
        <v>2378</v>
      </c>
      <c r="G249" s="61" t="s">
        <v>97</v>
      </c>
      <c r="H249" s="61" t="s">
        <v>110</v>
      </c>
    </row>
    <row r="250" customFormat="false" ht="14.25" hidden="false" customHeight="false" outlineLevel="0" collapsed="false">
      <c r="A250" s="61" t="s">
        <v>49</v>
      </c>
      <c r="B250" s="61" t="s">
        <v>374</v>
      </c>
      <c r="C250" s="61" t="s">
        <v>1484</v>
      </c>
      <c r="D250" s="61" t="s">
        <v>1485</v>
      </c>
      <c r="E250" s="61" t="s">
        <v>2379</v>
      </c>
      <c r="F250" s="61" t="s">
        <v>2379</v>
      </c>
      <c r="G250" s="61" t="s">
        <v>97</v>
      </c>
      <c r="H250" s="61" t="s">
        <v>110</v>
      </c>
    </row>
    <row r="251" customFormat="false" ht="14.25" hidden="false" customHeight="false" outlineLevel="0" collapsed="false">
      <c r="A251" s="61" t="s">
        <v>49</v>
      </c>
      <c r="B251" s="61" t="s">
        <v>374</v>
      </c>
      <c r="C251" s="61" t="s">
        <v>1484</v>
      </c>
      <c r="D251" s="61" t="s">
        <v>1485</v>
      </c>
      <c r="E251" s="61" t="s">
        <v>2380</v>
      </c>
      <c r="F251" s="61" t="s">
        <v>2380</v>
      </c>
      <c r="G251" s="61" t="s">
        <v>97</v>
      </c>
      <c r="H251" s="61" t="s">
        <v>110</v>
      </c>
    </row>
    <row r="252" customFormat="false" ht="14.25" hidden="false" customHeight="false" outlineLevel="0" collapsed="false">
      <c r="A252" s="61" t="s">
        <v>49</v>
      </c>
      <c r="B252" s="61" t="s">
        <v>374</v>
      </c>
      <c r="C252" s="61" t="s">
        <v>1484</v>
      </c>
      <c r="D252" s="61" t="s">
        <v>1485</v>
      </c>
      <c r="E252" s="61" t="s">
        <v>2381</v>
      </c>
      <c r="F252" s="61" t="s">
        <v>2381</v>
      </c>
      <c r="G252" s="61" t="s">
        <v>97</v>
      </c>
      <c r="H252" s="61" t="s">
        <v>110</v>
      </c>
    </row>
    <row r="253" customFormat="false" ht="14.25" hidden="false" customHeight="false" outlineLevel="0" collapsed="false">
      <c r="A253" s="61" t="s">
        <v>49</v>
      </c>
      <c r="B253" s="61" t="s">
        <v>374</v>
      </c>
      <c r="C253" s="61" t="s">
        <v>1484</v>
      </c>
      <c r="D253" s="61" t="s">
        <v>1485</v>
      </c>
      <c r="E253" s="61" t="s">
        <v>2382</v>
      </c>
      <c r="F253" s="61" t="s">
        <v>2382</v>
      </c>
      <c r="G253" s="61" t="s">
        <v>97</v>
      </c>
      <c r="H253" s="61" t="s">
        <v>110</v>
      </c>
    </row>
    <row r="254" customFormat="false" ht="14.25" hidden="false" customHeight="false" outlineLevel="0" collapsed="false">
      <c r="A254" s="61" t="s">
        <v>49</v>
      </c>
      <c r="B254" s="61" t="s">
        <v>374</v>
      </c>
      <c r="C254" s="61" t="s">
        <v>1484</v>
      </c>
      <c r="D254" s="61" t="s">
        <v>1485</v>
      </c>
      <c r="E254" s="61" t="s">
        <v>2383</v>
      </c>
      <c r="F254" s="61" t="s">
        <v>2383</v>
      </c>
      <c r="G254" s="61" t="s">
        <v>97</v>
      </c>
      <c r="H254" s="61" t="s">
        <v>110</v>
      </c>
    </row>
    <row r="255" customFormat="false" ht="14.25" hidden="false" customHeight="false" outlineLevel="0" collapsed="false">
      <c r="A255" s="61" t="s">
        <v>49</v>
      </c>
      <c r="B255" s="61" t="s">
        <v>374</v>
      </c>
      <c r="C255" s="61" t="s">
        <v>1484</v>
      </c>
      <c r="D255" s="61" t="s">
        <v>1485</v>
      </c>
      <c r="E255" s="61" t="s">
        <v>2384</v>
      </c>
      <c r="F255" s="61" t="s">
        <v>2384</v>
      </c>
      <c r="G255" s="61" t="s">
        <v>97</v>
      </c>
      <c r="H255" s="61" t="s">
        <v>110</v>
      </c>
    </row>
    <row r="256" customFormat="false" ht="14.25" hidden="false" customHeight="false" outlineLevel="0" collapsed="false">
      <c r="A256" s="61" t="s">
        <v>49</v>
      </c>
      <c r="B256" s="61" t="s">
        <v>374</v>
      </c>
      <c r="C256" s="61" t="s">
        <v>1484</v>
      </c>
      <c r="D256" s="61" t="s">
        <v>1485</v>
      </c>
      <c r="E256" s="61" t="s">
        <v>2385</v>
      </c>
      <c r="F256" s="61" t="s">
        <v>2385</v>
      </c>
      <c r="G256" s="61" t="s">
        <v>97</v>
      </c>
      <c r="H256" s="61" t="s">
        <v>110</v>
      </c>
    </row>
    <row r="257" customFormat="false" ht="14.25" hidden="false" customHeight="false" outlineLevel="0" collapsed="false">
      <c r="A257" s="61" t="s">
        <v>49</v>
      </c>
      <c r="B257" s="61" t="s">
        <v>374</v>
      </c>
      <c r="C257" s="61" t="s">
        <v>1484</v>
      </c>
      <c r="D257" s="61" t="s">
        <v>1485</v>
      </c>
      <c r="E257" s="61" t="s">
        <v>2386</v>
      </c>
      <c r="F257" s="61" t="s">
        <v>2386</v>
      </c>
      <c r="G257" s="61" t="s">
        <v>97</v>
      </c>
      <c r="H257" s="61" t="s">
        <v>110</v>
      </c>
    </row>
    <row r="258" customFormat="false" ht="14.25" hidden="false" customHeight="false" outlineLevel="0" collapsed="false">
      <c r="A258" s="61" t="s">
        <v>49</v>
      </c>
      <c r="B258" s="61" t="s">
        <v>374</v>
      </c>
      <c r="C258" s="61" t="s">
        <v>1484</v>
      </c>
      <c r="D258" s="61" t="s">
        <v>1485</v>
      </c>
      <c r="E258" s="61" t="s">
        <v>2387</v>
      </c>
      <c r="F258" s="61" t="s">
        <v>2387</v>
      </c>
      <c r="G258" s="61" t="s">
        <v>97</v>
      </c>
      <c r="H258" s="61" t="s">
        <v>110</v>
      </c>
    </row>
    <row r="259" customFormat="false" ht="14.25" hidden="false" customHeight="false" outlineLevel="0" collapsed="false">
      <c r="A259" s="61" t="s">
        <v>49</v>
      </c>
      <c r="B259" s="61" t="s">
        <v>374</v>
      </c>
      <c r="C259" s="61" t="s">
        <v>1484</v>
      </c>
      <c r="D259" s="61" t="s">
        <v>1485</v>
      </c>
      <c r="E259" s="61" t="s">
        <v>2359</v>
      </c>
      <c r="F259" s="61" t="s">
        <v>2359</v>
      </c>
      <c r="G259" s="61" t="s">
        <v>97</v>
      </c>
      <c r="H259" s="61" t="s">
        <v>110</v>
      </c>
    </row>
    <row r="260" customFormat="false" ht="14.25" hidden="false" customHeight="false" outlineLevel="0" collapsed="false">
      <c r="A260" s="61" t="s">
        <v>49</v>
      </c>
      <c r="B260" s="61" t="s">
        <v>374</v>
      </c>
      <c r="C260" s="61" t="s">
        <v>1592</v>
      </c>
      <c r="D260" s="61" t="s">
        <v>1593</v>
      </c>
      <c r="E260" s="61" t="s">
        <v>2388</v>
      </c>
      <c r="F260" s="61" t="s">
        <v>2388</v>
      </c>
      <c r="G260" s="61" t="s">
        <v>97</v>
      </c>
      <c r="H260" s="61" t="s">
        <v>110</v>
      </c>
    </row>
    <row r="261" customFormat="false" ht="14.25" hidden="false" customHeight="false" outlineLevel="0" collapsed="false">
      <c r="A261" s="61" t="s">
        <v>49</v>
      </c>
      <c r="B261" s="61" t="s">
        <v>374</v>
      </c>
      <c r="C261" s="61" t="s">
        <v>1592</v>
      </c>
      <c r="D261" s="61" t="s">
        <v>1593</v>
      </c>
      <c r="E261" s="61" t="s">
        <v>2389</v>
      </c>
      <c r="F261" s="61" t="s">
        <v>2389</v>
      </c>
      <c r="G261" s="61" t="s">
        <v>97</v>
      </c>
      <c r="H261" s="61" t="s">
        <v>110</v>
      </c>
    </row>
    <row r="262" customFormat="false" ht="14.25" hidden="false" customHeight="false" outlineLevel="0" collapsed="false">
      <c r="A262" s="61" t="s">
        <v>49</v>
      </c>
      <c r="B262" s="61" t="s">
        <v>374</v>
      </c>
      <c r="C262" s="61" t="s">
        <v>1592</v>
      </c>
      <c r="D262" s="61" t="s">
        <v>1593</v>
      </c>
      <c r="E262" s="61" t="s">
        <v>2352</v>
      </c>
      <c r="F262" s="61" t="s">
        <v>2352</v>
      </c>
      <c r="G262" s="61" t="s">
        <v>97</v>
      </c>
      <c r="H262" s="61" t="s">
        <v>110</v>
      </c>
    </row>
    <row r="263" customFormat="false" ht="14.25" hidden="false" customHeight="false" outlineLevel="0" collapsed="false">
      <c r="A263" s="61" t="s">
        <v>49</v>
      </c>
      <c r="B263" s="61" t="s">
        <v>374</v>
      </c>
      <c r="C263" s="61" t="s">
        <v>1592</v>
      </c>
      <c r="D263" s="61" t="s">
        <v>1593</v>
      </c>
      <c r="E263" s="61" t="s">
        <v>2353</v>
      </c>
      <c r="F263" s="61" t="s">
        <v>2353</v>
      </c>
      <c r="G263" s="61" t="s">
        <v>97</v>
      </c>
      <c r="H263" s="61" t="s">
        <v>110</v>
      </c>
    </row>
    <row r="264" customFormat="false" ht="14.25" hidden="false" customHeight="false" outlineLevel="0" collapsed="false">
      <c r="A264" s="61" t="s">
        <v>49</v>
      </c>
      <c r="B264" s="61" t="s">
        <v>374</v>
      </c>
      <c r="C264" s="61" t="s">
        <v>1592</v>
      </c>
      <c r="D264" s="61" t="s">
        <v>1593</v>
      </c>
      <c r="E264" s="61" t="s">
        <v>2390</v>
      </c>
      <c r="F264" s="61" t="s">
        <v>2390</v>
      </c>
      <c r="G264" s="61" t="s">
        <v>97</v>
      </c>
      <c r="H264" s="61" t="s">
        <v>110</v>
      </c>
    </row>
    <row r="265" customFormat="false" ht="14.25" hidden="false" customHeight="false" outlineLevel="0" collapsed="false">
      <c r="A265" s="61" t="s">
        <v>49</v>
      </c>
      <c r="B265" s="61" t="s">
        <v>374</v>
      </c>
      <c r="C265" s="61" t="s">
        <v>1592</v>
      </c>
      <c r="D265" s="61" t="s">
        <v>1593</v>
      </c>
      <c r="E265" s="61" t="s">
        <v>2355</v>
      </c>
      <c r="F265" s="61" t="s">
        <v>2355</v>
      </c>
      <c r="G265" s="61" t="s">
        <v>97</v>
      </c>
      <c r="H265" s="61" t="s">
        <v>110</v>
      </c>
    </row>
    <row r="266" customFormat="false" ht="14.25" hidden="false" customHeight="false" outlineLevel="0" collapsed="false">
      <c r="A266" s="61" t="s">
        <v>49</v>
      </c>
      <c r="B266" s="61" t="s">
        <v>374</v>
      </c>
      <c r="C266" s="61" t="s">
        <v>1592</v>
      </c>
      <c r="D266" s="61" t="s">
        <v>1593</v>
      </c>
      <c r="E266" s="61" t="s">
        <v>2391</v>
      </c>
      <c r="F266" s="61" t="s">
        <v>2391</v>
      </c>
      <c r="G266" s="61" t="s">
        <v>97</v>
      </c>
      <c r="H266" s="61" t="s">
        <v>110</v>
      </c>
    </row>
    <row r="267" customFormat="false" ht="14.25" hidden="false" customHeight="false" outlineLevel="0" collapsed="false">
      <c r="A267" s="61" t="s">
        <v>49</v>
      </c>
      <c r="B267" s="61" t="s">
        <v>374</v>
      </c>
      <c r="C267" s="61" t="s">
        <v>1595</v>
      </c>
      <c r="D267" s="61" t="s">
        <v>1596</v>
      </c>
      <c r="E267" s="61" t="s">
        <v>2392</v>
      </c>
      <c r="F267" s="61" t="s">
        <v>2392</v>
      </c>
      <c r="G267" s="61" t="s">
        <v>97</v>
      </c>
      <c r="H267" s="61" t="s">
        <v>110</v>
      </c>
    </row>
    <row r="268" customFormat="false" ht="14.25" hidden="false" customHeight="false" outlineLevel="0" collapsed="false">
      <c r="A268" s="61" t="s">
        <v>49</v>
      </c>
      <c r="B268" s="61" t="s">
        <v>374</v>
      </c>
      <c r="C268" s="61" t="s">
        <v>1595</v>
      </c>
      <c r="D268" s="61" t="s">
        <v>1596</v>
      </c>
      <c r="E268" s="61" t="s">
        <v>2393</v>
      </c>
      <c r="F268" s="61" t="s">
        <v>2393</v>
      </c>
      <c r="G268" s="61" t="s">
        <v>97</v>
      </c>
      <c r="H268" s="61" t="s">
        <v>110</v>
      </c>
    </row>
    <row r="269" customFormat="false" ht="14.25" hidden="false" customHeight="false" outlineLevel="0" collapsed="false">
      <c r="A269" s="61" t="s">
        <v>49</v>
      </c>
      <c r="B269" s="61" t="s">
        <v>374</v>
      </c>
      <c r="C269" s="61" t="s">
        <v>1595</v>
      </c>
      <c r="D269" s="61" t="s">
        <v>1596</v>
      </c>
      <c r="E269" s="61" t="s">
        <v>2394</v>
      </c>
      <c r="F269" s="61" t="s">
        <v>2394</v>
      </c>
      <c r="G269" s="61" t="s">
        <v>97</v>
      </c>
      <c r="H269" s="61" t="s">
        <v>110</v>
      </c>
    </row>
    <row r="270" customFormat="false" ht="14.25" hidden="false" customHeight="false" outlineLevel="0" collapsed="false">
      <c r="A270" s="61" t="s">
        <v>49</v>
      </c>
      <c r="B270" s="61" t="s">
        <v>374</v>
      </c>
      <c r="C270" s="61" t="s">
        <v>1595</v>
      </c>
      <c r="D270" s="61" t="s">
        <v>1596</v>
      </c>
      <c r="E270" s="61" t="s">
        <v>2395</v>
      </c>
      <c r="F270" s="61" t="s">
        <v>2395</v>
      </c>
      <c r="G270" s="61" t="s">
        <v>97</v>
      </c>
      <c r="H270" s="61" t="s">
        <v>110</v>
      </c>
    </row>
    <row r="271" customFormat="false" ht="14.25" hidden="false" customHeight="false" outlineLevel="0" collapsed="false">
      <c r="A271" s="61" t="s">
        <v>49</v>
      </c>
      <c r="B271" s="61" t="s">
        <v>374</v>
      </c>
      <c r="C271" s="61" t="s">
        <v>1595</v>
      </c>
      <c r="D271" s="61" t="s">
        <v>1596</v>
      </c>
      <c r="E271" s="61" t="s">
        <v>2396</v>
      </c>
      <c r="F271" s="61" t="s">
        <v>2396</v>
      </c>
      <c r="G271" s="61" t="s">
        <v>97</v>
      </c>
      <c r="H271" s="61" t="s">
        <v>110</v>
      </c>
    </row>
    <row r="272" customFormat="false" ht="14.25" hidden="false" customHeight="false" outlineLevel="0" collapsed="false">
      <c r="A272" s="61" t="s">
        <v>49</v>
      </c>
      <c r="B272" s="61" t="s">
        <v>374</v>
      </c>
      <c r="C272" s="61" t="s">
        <v>1595</v>
      </c>
      <c r="D272" s="61" t="s">
        <v>1596</v>
      </c>
      <c r="E272" s="61" t="s">
        <v>2397</v>
      </c>
      <c r="F272" s="61" t="s">
        <v>2397</v>
      </c>
      <c r="G272" s="61" t="s">
        <v>97</v>
      </c>
      <c r="H272" s="61" t="s">
        <v>110</v>
      </c>
    </row>
    <row r="273" customFormat="false" ht="14.25" hidden="false" customHeight="false" outlineLevel="0" collapsed="false">
      <c r="A273" s="61" t="s">
        <v>49</v>
      </c>
      <c r="B273" s="61" t="s">
        <v>374</v>
      </c>
      <c r="C273" s="61" t="s">
        <v>1595</v>
      </c>
      <c r="D273" s="61" t="s">
        <v>1596</v>
      </c>
      <c r="E273" s="61" t="s">
        <v>2398</v>
      </c>
      <c r="F273" s="61" t="s">
        <v>2398</v>
      </c>
      <c r="G273" s="61" t="s">
        <v>97</v>
      </c>
      <c r="H273" s="61" t="s">
        <v>110</v>
      </c>
    </row>
    <row r="274" customFormat="false" ht="14.25" hidden="false" customHeight="false" outlineLevel="0" collapsed="false">
      <c r="A274" s="61" t="s">
        <v>49</v>
      </c>
      <c r="B274" s="61" t="s">
        <v>374</v>
      </c>
      <c r="C274" s="61" t="s">
        <v>1595</v>
      </c>
      <c r="D274" s="61" t="s">
        <v>1596</v>
      </c>
      <c r="E274" s="61" t="s">
        <v>2399</v>
      </c>
      <c r="F274" s="61" t="s">
        <v>2399</v>
      </c>
      <c r="G274" s="61" t="s">
        <v>97</v>
      </c>
      <c r="H274" s="61" t="s">
        <v>110</v>
      </c>
    </row>
    <row r="275" customFormat="false" ht="14.25" hidden="false" customHeight="false" outlineLevel="0" collapsed="false">
      <c r="A275" s="61" t="s">
        <v>49</v>
      </c>
      <c r="B275" s="61" t="s">
        <v>374</v>
      </c>
      <c r="C275" s="61" t="s">
        <v>1619</v>
      </c>
      <c r="D275" s="61" t="s">
        <v>1620</v>
      </c>
      <c r="E275" s="61" t="s">
        <v>2341</v>
      </c>
      <c r="F275" s="61" t="s">
        <v>2341</v>
      </c>
      <c r="G275" s="61" t="s">
        <v>97</v>
      </c>
      <c r="H275" s="61" t="s">
        <v>110</v>
      </c>
    </row>
    <row r="276" customFormat="false" ht="14.25" hidden="false" customHeight="false" outlineLevel="0" collapsed="false">
      <c r="A276" s="61" t="s">
        <v>49</v>
      </c>
      <c r="B276" s="61" t="s">
        <v>374</v>
      </c>
      <c r="C276" s="61" t="s">
        <v>1619</v>
      </c>
      <c r="D276" s="61" t="s">
        <v>1620</v>
      </c>
      <c r="E276" s="61" t="s">
        <v>2400</v>
      </c>
      <c r="F276" s="61" t="s">
        <v>2400</v>
      </c>
      <c r="G276" s="61" t="s">
        <v>97</v>
      </c>
      <c r="H276" s="61" t="s">
        <v>110</v>
      </c>
    </row>
    <row r="277" customFormat="false" ht="14.25" hidden="false" customHeight="false" outlineLevel="0" collapsed="false">
      <c r="A277" s="61" t="s">
        <v>49</v>
      </c>
      <c r="B277" s="61" t="s">
        <v>374</v>
      </c>
      <c r="C277" s="61" t="s">
        <v>1619</v>
      </c>
      <c r="D277" s="61" t="s">
        <v>1620</v>
      </c>
      <c r="E277" s="61" t="s">
        <v>2401</v>
      </c>
      <c r="F277" s="61" t="s">
        <v>2401</v>
      </c>
      <c r="G277" s="61" t="s">
        <v>97</v>
      </c>
      <c r="H277" s="61" t="s">
        <v>110</v>
      </c>
    </row>
    <row r="278" customFormat="false" ht="14.25" hidden="false" customHeight="false" outlineLevel="0" collapsed="false">
      <c r="A278" s="61" t="s">
        <v>49</v>
      </c>
      <c r="B278" s="61" t="s">
        <v>374</v>
      </c>
      <c r="C278" s="61" t="s">
        <v>1619</v>
      </c>
      <c r="D278" s="61" t="s">
        <v>1620</v>
      </c>
      <c r="E278" s="61" t="s">
        <v>2402</v>
      </c>
      <c r="F278" s="61" t="s">
        <v>2402</v>
      </c>
      <c r="G278" s="61" t="s">
        <v>97</v>
      </c>
      <c r="H278" s="61" t="s">
        <v>110</v>
      </c>
    </row>
    <row r="279" customFormat="false" ht="14.25" hidden="false" customHeight="false" outlineLevel="0" collapsed="false">
      <c r="A279" s="61" t="s">
        <v>49</v>
      </c>
      <c r="B279" s="61" t="s">
        <v>374</v>
      </c>
      <c r="C279" s="61" t="s">
        <v>1637</v>
      </c>
      <c r="D279" s="61" t="s">
        <v>1638</v>
      </c>
      <c r="E279" s="61" t="s">
        <v>2403</v>
      </c>
      <c r="F279" s="61" t="s">
        <v>2403</v>
      </c>
      <c r="G279" s="61" t="s">
        <v>97</v>
      </c>
      <c r="H279" s="61" t="s">
        <v>97</v>
      </c>
    </row>
    <row r="280" customFormat="false" ht="14.25" hidden="false" customHeight="false" outlineLevel="0" collapsed="false">
      <c r="A280" s="61" t="s">
        <v>49</v>
      </c>
      <c r="B280" s="61" t="s">
        <v>374</v>
      </c>
      <c r="C280" s="61" t="s">
        <v>1637</v>
      </c>
      <c r="D280" s="61" t="s">
        <v>1638</v>
      </c>
      <c r="E280" s="61" t="s">
        <v>2404</v>
      </c>
      <c r="F280" s="61" t="s">
        <v>2404</v>
      </c>
      <c r="G280" s="61" t="s">
        <v>97</v>
      </c>
      <c r="H280" s="61" t="s">
        <v>110</v>
      </c>
    </row>
    <row r="281" customFormat="false" ht="14.25" hidden="false" customHeight="false" outlineLevel="0" collapsed="false">
      <c r="A281" s="61" t="s">
        <v>49</v>
      </c>
      <c r="B281" s="61" t="s">
        <v>374</v>
      </c>
      <c r="C281" s="61" t="s">
        <v>1637</v>
      </c>
      <c r="D281" s="61" t="s">
        <v>1638</v>
      </c>
      <c r="E281" s="61" t="s">
        <v>2405</v>
      </c>
      <c r="F281" s="61" t="s">
        <v>2405</v>
      </c>
      <c r="G281" s="61" t="s">
        <v>97</v>
      </c>
      <c r="H281" s="61" t="s">
        <v>110</v>
      </c>
    </row>
    <row r="282" customFormat="false" ht="14.25" hidden="false" customHeight="false" outlineLevel="0" collapsed="false">
      <c r="A282" s="61" t="s">
        <v>49</v>
      </c>
      <c r="B282" s="61" t="s">
        <v>374</v>
      </c>
      <c r="C282" s="61" t="s">
        <v>1637</v>
      </c>
      <c r="D282" s="61" t="s">
        <v>1638</v>
      </c>
      <c r="E282" s="61" t="s">
        <v>2406</v>
      </c>
      <c r="F282" s="61" t="s">
        <v>2406</v>
      </c>
      <c r="G282" s="61" t="s">
        <v>97</v>
      </c>
      <c r="H282" s="61" t="s">
        <v>110</v>
      </c>
    </row>
    <row r="283" customFormat="false" ht="14.25" hidden="false" customHeight="false" outlineLevel="0" collapsed="false">
      <c r="A283" s="61" t="s">
        <v>49</v>
      </c>
      <c r="B283" s="61" t="s">
        <v>374</v>
      </c>
      <c r="C283" s="61" t="s">
        <v>1637</v>
      </c>
      <c r="D283" s="61" t="s">
        <v>1638</v>
      </c>
      <c r="E283" s="61" t="s">
        <v>2407</v>
      </c>
      <c r="F283" s="61" t="s">
        <v>2407</v>
      </c>
      <c r="G283" s="61" t="s">
        <v>97</v>
      </c>
      <c r="H283" s="61" t="s">
        <v>110</v>
      </c>
    </row>
    <row r="284" customFormat="false" ht="14.25" hidden="false" customHeight="false" outlineLevel="0" collapsed="false">
      <c r="A284" s="61" t="s">
        <v>49</v>
      </c>
      <c r="B284" s="61" t="s">
        <v>374</v>
      </c>
      <c r="C284" s="61" t="s">
        <v>1637</v>
      </c>
      <c r="D284" s="61" t="s">
        <v>1638</v>
      </c>
      <c r="E284" s="61" t="s">
        <v>2408</v>
      </c>
      <c r="F284" s="61" t="s">
        <v>2408</v>
      </c>
      <c r="G284" s="61" t="s">
        <v>97</v>
      </c>
      <c r="H284" s="61" t="s">
        <v>110</v>
      </c>
    </row>
    <row r="285" customFormat="false" ht="14.25" hidden="false" customHeight="false" outlineLevel="0" collapsed="false">
      <c r="A285" s="61" t="s">
        <v>49</v>
      </c>
      <c r="B285" s="61" t="s">
        <v>374</v>
      </c>
      <c r="C285" s="61" t="s">
        <v>1637</v>
      </c>
      <c r="D285" s="61" t="s">
        <v>1638</v>
      </c>
      <c r="E285" s="61" t="s">
        <v>2409</v>
      </c>
      <c r="F285" s="61" t="s">
        <v>2409</v>
      </c>
      <c r="G285" s="61" t="s">
        <v>97</v>
      </c>
      <c r="H285" s="61" t="s">
        <v>110</v>
      </c>
    </row>
    <row r="286" customFormat="false" ht="14.25" hidden="false" customHeight="false" outlineLevel="0" collapsed="false">
      <c r="A286" s="61" t="s">
        <v>49</v>
      </c>
      <c r="B286" s="61" t="s">
        <v>374</v>
      </c>
      <c r="C286" s="61" t="s">
        <v>1645</v>
      </c>
      <c r="D286" s="61" t="s">
        <v>1646</v>
      </c>
      <c r="E286" s="61" t="s">
        <v>2410</v>
      </c>
      <c r="F286" s="61" t="s">
        <v>2410</v>
      </c>
      <c r="G286" s="61" t="s">
        <v>97</v>
      </c>
      <c r="H286" s="61" t="s">
        <v>110</v>
      </c>
      <c r="I286" s="61" t="s">
        <v>2411</v>
      </c>
    </row>
    <row r="287" customFormat="false" ht="14.25" hidden="false" customHeight="false" outlineLevel="0" collapsed="false">
      <c r="A287" s="61" t="s">
        <v>49</v>
      </c>
      <c r="B287" s="61" t="s">
        <v>374</v>
      </c>
      <c r="C287" s="61" t="s">
        <v>1645</v>
      </c>
      <c r="D287" s="61" t="s">
        <v>1646</v>
      </c>
      <c r="E287" s="61" t="s">
        <v>2412</v>
      </c>
      <c r="F287" s="61" t="s">
        <v>2412</v>
      </c>
      <c r="G287" s="61" t="s">
        <v>97</v>
      </c>
      <c r="H287" s="61" t="s">
        <v>110</v>
      </c>
      <c r="I287" s="61" t="s">
        <v>2411</v>
      </c>
    </row>
    <row r="288" customFormat="false" ht="14.25" hidden="false" customHeight="false" outlineLevel="0" collapsed="false">
      <c r="A288" s="61" t="s">
        <v>49</v>
      </c>
      <c r="B288" s="61" t="s">
        <v>374</v>
      </c>
      <c r="C288" s="61" t="s">
        <v>1645</v>
      </c>
      <c r="D288" s="61" t="s">
        <v>1646</v>
      </c>
      <c r="E288" s="61" t="s">
        <v>2413</v>
      </c>
      <c r="F288" s="61" t="s">
        <v>2413</v>
      </c>
      <c r="G288" s="61" t="s">
        <v>97</v>
      </c>
      <c r="H288" s="61" t="s">
        <v>110</v>
      </c>
      <c r="I288" s="61" t="s">
        <v>2411</v>
      </c>
    </row>
    <row r="289" customFormat="false" ht="14.25" hidden="false" customHeight="false" outlineLevel="0" collapsed="false">
      <c r="A289" s="61" t="s">
        <v>49</v>
      </c>
      <c r="B289" s="61" t="s">
        <v>374</v>
      </c>
      <c r="C289" s="61" t="s">
        <v>1645</v>
      </c>
      <c r="D289" s="61" t="s">
        <v>1646</v>
      </c>
      <c r="E289" s="61" t="s">
        <v>2414</v>
      </c>
      <c r="F289" s="61" t="s">
        <v>2414</v>
      </c>
      <c r="G289" s="61" t="s">
        <v>97</v>
      </c>
      <c r="H289" s="61" t="s">
        <v>110</v>
      </c>
      <c r="I289" s="61" t="s">
        <v>2415</v>
      </c>
    </row>
    <row r="290" customFormat="false" ht="14.25" hidden="false" customHeight="false" outlineLevel="0" collapsed="false">
      <c r="A290" s="61" t="s">
        <v>49</v>
      </c>
      <c r="B290" s="61" t="s">
        <v>374</v>
      </c>
      <c r="C290" s="61" t="s">
        <v>1645</v>
      </c>
      <c r="D290" s="61" t="s">
        <v>1646</v>
      </c>
      <c r="E290" s="61" t="s">
        <v>2416</v>
      </c>
      <c r="F290" s="61" t="s">
        <v>2416</v>
      </c>
      <c r="G290" s="61" t="s">
        <v>97</v>
      </c>
      <c r="H290" s="61" t="s">
        <v>110</v>
      </c>
      <c r="I290" s="61" t="s">
        <v>2415</v>
      </c>
    </row>
    <row r="291" customFormat="false" ht="14.25" hidden="false" customHeight="false" outlineLevel="0" collapsed="false">
      <c r="A291" s="61" t="s">
        <v>49</v>
      </c>
      <c r="B291" s="61" t="s">
        <v>374</v>
      </c>
      <c r="C291" s="61" t="s">
        <v>1645</v>
      </c>
      <c r="D291" s="61" t="s">
        <v>1646</v>
      </c>
      <c r="E291" s="61" t="s">
        <v>374</v>
      </c>
      <c r="F291" s="61" t="s">
        <v>374</v>
      </c>
      <c r="G291" s="61" t="s">
        <v>97</v>
      </c>
      <c r="H291" s="61" t="s">
        <v>110</v>
      </c>
      <c r="I291" s="61" t="s">
        <v>2411</v>
      </c>
    </row>
    <row r="292" customFormat="false" ht="14.25" hidden="false" customHeight="false" outlineLevel="0" collapsed="false">
      <c r="A292" s="61" t="s">
        <v>49</v>
      </c>
      <c r="B292" s="61" t="s">
        <v>374</v>
      </c>
      <c r="C292" s="61" t="s">
        <v>1645</v>
      </c>
      <c r="D292" s="61" t="s">
        <v>1646</v>
      </c>
      <c r="E292" s="61" t="s">
        <v>2408</v>
      </c>
      <c r="F292" s="61" t="s">
        <v>2408</v>
      </c>
      <c r="G292" s="61" t="s">
        <v>97</v>
      </c>
      <c r="H292" s="61" t="s">
        <v>110</v>
      </c>
      <c r="I292" s="61" t="s">
        <v>2417</v>
      </c>
    </row>
    <row r="293" customFormat="false" ht="14.25" hidden="false" customHeight="false" outlineLevel="0" collapsed="false">
      <c r="A293" s="61" t="s">
        <v>49</v>
      </c>
      <c r="B293" s="61" t="s">
        <v>374</v>
      </c>
      <c r="C293" s="61" t="s">
        <v>1645</v>
      </c>
      <c r="D293" s="61" t="s">
        <v>1646</v>
      </c>
      <c r="E293" s="61" t="s">
        <v>2418</v>
      </c>
      <c r="F293" s="61" t="s">
        <v>2418</v>
      </c>
      <c r="G293" s="61" t="s">
        <v>97</v>
      </c>
      <c r="H293" s="61" t="s">
        <v>110</v>
      </c>
      <c r="I293" s="61" t="s">
        <v>2411</v>
      </c>
    </row>
    <row r="294" customFormat="false" ht="14.25" hidden="false" customHeight="false" outlineLevel="0" collapsed="false">
      <c r="A294" s="61" t="s">
        <v>49</v>
      </c>
      <c r="B294" s="61" t="s">
        <v>374</v>
      </c>
      <c r="C294" s="61" t="s">
        <v>1645</v>
      </c>
      <c r="D294" s="61" t="s">
        <v>1646</v>
      </c>
      <c r="E294" s="61" t="s">
        <v>2419</v>
      </c>
      <c r="F294" s="61" t="s">
        <v>2419</v>
      </c>
      <c r="G294" s="61" t="s">
        <v>97</v>
      </c>
      <c r="H294" s="61" t="s">
        <v>110</v>
      </c>
      <c r="I294" s="61" t="s">
        <v>2411</v>
      </c>
    </row>
    <row r="295" customFormat="false" ht="14.25" hidden="false" customHeight="false" outlineLevel="0" collapsed="false">
      <c r="A295" s="61" t="s">
        <v>49</v>
      </c>
      <c r="B295" s="61" t="s">
        <v>374</v>
      </c>
      <c r="C295" s="61" t="s">
        <v>1645</v>
      </c>
      <c r="D295" s="61" t="s">
        <v>1646</v>
      </c>
      <c r="E295" s="61" t="s">
        <v>2420</v>
      </c>
      <c r="F295" s="61" t="s">
        <v>2420</v>
      </c>
      <c r="G295" s="61" t="s">
        <v>97</v>
      </c>
      <c r="H295" s="61" t="s">
        <v>110</v>
      </c>
      <c r="I295" s="61" t="s">
        <v>2411</v>
      </c>
    </row>
    <row r="296" customFormat="false" ht="14.25" hidden="false" customHeight="false" outlineLevel="0" collapsed="false">
      <c r="A296" s="61" t="s">
        <v>49</v>
      </c>
      <c r="B296" s="61" t="s">
        <v>374</v>
      </c>
      <c r="C296" s="61" t="s">
        <v>1645</v>
      </c>
      <c r="D296" s="61" t="s">
        <v>1646</v>
      </c>
      <c r="E296" s="61" t="s">
        <v>2421</v>
      </c>
      <c r="F296" s="61" t="s">
        <v>2421</v>
      </c>
      <c r="G296" s="61" t="s">
        <v>97</v>
      </c>
      <c r="H296" s="61" t="s">
        <v>110</v>
      </c>
      <c r="I296" s="61" t="s">
        <v>2422</v>
      </c>
    </row>
    <row r="297" customFormat="false" ht="14.25" hidden="false" customHeight="false" outlineLevel="0" collapsed="false">
      <c r="A297" s="61" t="s">
        <v>49</v>
      </c>
      <c r="B297" s="61" t="s">
        <v>374</v>
      </c>
      <c r="C297" s="61" t="s">
        <v>1645</v>
      </c>
      <c r="D297" s="61" t="s">
        <v>1646</v>
      </c>
      <c r="E297" s="61" t="s">
        <v>2423</v>
      </c>
      <c r="F297" s="61" t="s">
        <v>2423</v>
      </c>
      <c r="G297" s="61" t="s">
        <v>97</v>
      </c>
      <c r="H297" s="61" t="s">
        <v>110</v>
      </c>
      <c r="I297" s="61" t="s">
        <v>2422</v>
      </c>
    </row>
    <row r="298" customFormat="false" ht="14.25" hidden="false" customHeight="false" outlineLevel="0" collapsed="false">
      <c r="A298" s="61" t="s">
        <v>49</v>
      </c>
      <c r="B298" s="61" t="s">
        <v>374</v>
      </c>
      <c r="C298" s="61" t="s">
        <v>1645</v>
      </c>
      <c r="D298" s="61" t="s">
        <v>1646</v>
      </c>
      <c r="E298" s="61" t="s">
        <v>2424</v>
      </c>
      <c r="F298" s="61" t="s">
        <v>2424</v>
      </c>
      <c r="G298" s="61" t="s">
        <v>97</v>
      </c>
      <c r="H298" s="61" t="s">
        <v>110</v>
      </c>
      <c r="I298" s="61" t="s">
        <v>2422</v>
      </c>
    </row>
    <row r="299" customFormat="false" ht="14.25" hidden="false" customHeight="false" outlineLevel="0" collapsed="false">
      <c r="A299" s="61" t="s">
        <v>49</v>
      </c>
      <c r="B299" s="61" t="s">
        <v>374</v>
      </c>
      <c r="C299" s="61" t="s">
        <v>1645</v>
      </c>
      <c r="D299" s="61" t="s">
        <v>1646</v>
      </c>
      <c r="E299" s="61" t="s">
        <v>2425</v>
      </c>
      <c r="F299" s="61" t="s">
        <v>2425</v>
      </c>
      <c r="G299" s="61" t="s">
        <v>97</v>
      </c>
      <c r="H299" s="61" t="s">
        <v>110</v>
      </c>
      <c r="I299" s="61" t="s">
        <v>2426</v>
      </c>
    </row>
    <row r="300" customFormat="false" ht="14.25" hidden="false" customHeight="false" outlineLevel="0" collapsed="false">
      <c r="A300" s="61" t="s">
        <v>49</v>
      </c>
      <c r="B300" s="61" t="s">
        <v>374</v>
      </c>
      <c r="C300" s="61" t="s">
        <v>1645</v>
      </c>
      <c r="D300" s="61" t="s">
        <v>1646</v>
      </c>
      <c r="E300" s="61" t="s">
        <v>2427</v>
      </c>
      <c r="F300" s="61" t="s">
        <v>2427</v>
      </c>
      <c r="G300" s="61" t="s">
        <v>97</v>
      </c>
      <c r="H300" s="61" t="s">
        <v>110</v>
      </c>
      <c r="I300" s="61" t="s">
        <v>2374</v>
      </c>
    </row>
    <row r="301" customFormat="false" ht="14.25" hidden="false" customHeight="false" outlineLevel="0" collapsed="false">
      <c r="A301" s="61" t="s">
        <v>49</v>
      </c>
      <c r="B301" s="61" t="s">
        <v>374</v>
      </c>
      <c r="C301" s="61" t="s">
        <v>1645</v>
      </c>
      <c r="D301" s="61" t="s">
        <v>1646</v>
      </c>
      <c r="E301" s="61" t="s">
        <v>2428</v>
      </c>
      <c r="F301" s="61" t="s">
        <v>2428</v>
      </c>
      <c r="G301" s="61" t="s">
        <v>97</v>
      </c>
      <c r="H301" s="61" t="s">
        <v>110</v>
      </c>
      <c r="I301" s="61" t="s">
        <v>2374</v>
      </c>
    </row>
    <row r="302" customFormat="false" ht="14.25" hidden="false" customHeight="false" outlineLevel="0" collapsed="false">
      <c r="A302" s="61" t="s">
        <v>49</v>
      </c>
      <c r="B302" s="61" t="s">
        <v>374</v>
      </c>
      <c r="C302" s="61" t="s">
        <v>1645</v>
      </c>
      <c r="D302" s="61" t="s">
        <v>1646</v>
      </c>
      <c r="E302" s="61" t="s">
        <v>2429</v>
      </c>
      <c r="F302" s="61" t="s">
        <v>2429</v>
      </c>
      <c r="G302" s="61" t="s">
        <v>97</v>
      </c>
      <c r="H302" s="61" t="s">
        <v>110</v>
      </c>
      <c r="I302" s="61" t="s">
        <v>2430</v>
      </c>
    </row>
    <row r="303" customFormat="false" ht="14.25" hidden="false" customHeight="false" outlineLevel="0" collapsed="false">
      <c r="A303" s="61" t="s">
        <v>49</v>
      </c>
      <c r="B303" s="61" t="s">
        <v>374</v>
      </c>
      <c r="C303" s="61" t="s">
        <v>1645</v>
      </c>
      <c r="D303" s="61" t="s">
        <v>1646</v>
      </c>
      <c r="E303" s="61" t="s">
        <v>2431</v>
      </c>
      <c r="F303" s="61" t="s">
        <v>2431</v>
      </c>
      <c r="G303" s="61" t="s">
        <v>97</v>
      </c>
      <c r="H303" s="61" t="s">
        <v>110</v>
      </c>
      <c r="I303" s="61" t="s">
        <v>2430</v>
      </c>
    </row>
    <row r="304" customFormat="false" ht="14.25" hidden="false" customHeight="false" outlineLevel="0" collapsed="false">
      <c r="A304" s="61" t="s">
        <v>49</v>
      </c>
      <c r="B304" s="61" t="s">
        <v>374</v>
      </c>
      <c r="C304" s="61" t="s">
        <v>1634</v>
      </c>
      <c r="D304" s="61" t="s">
        <v>1635</v>
      </c>
      <c r="E304" s="61" t="s">
        <v>2432</v>
      </c>
      <c r="F304" s="61" t="s">
        <v>2432</v>
      </c>
      <c r="G304" s="61" t="s">
        <v>97</v>
      </c>
      <c r="H304" s="61" t="s">
        <v>110</v>
      </c>
      <c r="I304" s="61" t="s">
        <v>2433</v>
      </c>
    </row>
    <row r="305" customFormat="false" ht="14.25" hidden="false" customHeight="false" outlineLevel="0" collapsed="false">
      <c r="A305" s="61" t="s">
        <v>49</v>
      </c>
      <c r="B305" s="61" t="s">
        <v>374</v>
      </c>
      <c r="C305" s="61" t="s">
        <v>1634</v>
      </c>
      <c r="D305" s="61" t="s">
        <v>1635</v>
      </c>
      <c r="E305" s="61" t="s">
        <v>2434</v>
      </c>
      <c r="F305" s="61" t="s">
        <v>2434</v>
      </c>
      <c r="G305" s="61" t="s">
        <v>97</v>
      </c>
      <c r="H305" s="61" t="s">
        <v>110</v>
      </c>
      <c r="I305" s="61" t="s">
        <v>2433</v>
      </c>
    </row>
    <row r="306" customFormat="false" ht="14.25" hidden="false" customHeight="false" outlineLevel="0" collapsed="false">
      <c r="A306" s="61" t="s">
        <v>49</v>
      </c>
      <c r="B306" s="61" t="s">
        <v>374</v>
      </c>
      <c r="C306" s="61" t="s">
        <v>1634</v>
      </c>
      <c r="D306" s="61" t="s">
        <v>1635</v>
      </c>
      <c r="E306" s="61" t="s">
        <v>2435</v>
      </c>
      <c r="F306" s="61" t="s">
        <v>2435</v>
      </c>
      <c r="G306" s="61" t="s">
        <v>97</v>
      </c>
      <c r="H306" s="61" t="s">
        <v>110</v>
      </c>
      <c r="I306" s="61" t="s">
        <v>2433</v>
      </c>
    </row>
    <row r="307" customFormat="false" ht="14.25" hidden="false" customHeight="false" outlineLevel="0" collapsed="false">
      <c r="A307" s="61" t="s">
        <v>49</v>
      </c>
      <c r="B307" s="61" t="s">
        <v>374</v>
      </c>
      <c r="C307" s="61" t="s">
        <v>1634</v>
      </c>
      <c r="D307" s="61" t="s">
        <v>1635</v>
      </c>
      <c r="E307" s="61" t="s">
        <v>2436</v>
      </c>
      <c r="F307" s="61" t="s">
        <v>2436</v>
      </c>
      <c r="G307" s="61" t="s">
        <v>97</v>
      </c>
      <c r="H307" s="61" t="s">
        <v>110</v>
      </c>
      <c r="I307" s="61" t="s">
        <v>2433</v>
      </c>
    </row>
    <row r="308" customFormat="false" ht="14.25" hidden="false" customHeight="false" outlineLevel="0" collapsed="false">
      <c r="A308" s="61" t="s">
        <v>49</v>
      </c>
      <c r="B308" s="61" t="s">
        <v>374</v>
      </c>
      <c r="C308" s="61" t="s">
        <v>1634</v>
      </c>
      <c r="D308" s="61" t="s">
        <v>1635</v>
      </c>
      <c r="E308" s="61" t="s">
        <v>2437</v>
      </c>
      <c r="F308" s="61" t="s">
        <v>2437</v>
      </c>
      <c r="G308" s="61" t="s">
        <v>97</v>
      </c>
      <c r="H308" s="61" t="s">
        <v>110</v>
      </c>
      <c r="I308" s="61" t="s">
        <v>2433</v>
      </c>
    </row>
    <row r="309" customFormat="false" ht="14.25" hidden="false" customHeight="false" outlineLevel="0" collapsed="false">
      <c r="A309" s="61" t="s">
        <v>49</v>
      </c>
      <c r="B309" s="61" t="s">
        <v>374</v>
      </c>
      <c r="C309" s="61" t="s">
        <v>1634</v>
      </c>
      <c r="D309" s="61" t="s">
        <v>1635</v>
      </c>
      <c r="E309" s="61" t="s">
        <v>2410</v>
      </c>
      <c r="F309" s="61" t="s">
        <v>2410</v>
      </c>
      <c r="G309" s="61" t="s">
        <v>97</v>
      </c>
      <c r="H309" s="61" t="s">
        <v>110</v>
      </c>
      <c r="I309" s="61" t="s">
        <v>2438</v>
      </c>
    </row>
    <row r="310" customFormat="false" ht="14.25" hidden="false" customHeight="false" outlineLevel="0" collapsed="false">
      <c r="A310" s="61" t="s">
        <v>49</v>
      </c>
      <c r="B310" s="61" t="s">
        <v>374</v>
      </c>
      <c r="C310" s="61" t="s">
        <v>1634</v>
      </c>
      <c r="D310" s="61" t="s">
        <v>1635</v>
      </c>
      <c r="E310" s="61" t="s">
        <v>2439</v>
      </c>
      <c r="F310" s="61" t="s">
        <v>2439</v>
      </c>
      <c r="G310" s="61" t="s">
        <v>97</v>
      </c>
      <c r="H310" s="61" t="s">
        <v>110</v>
      </c>
      <c r="I310" s="61" t="s">
        <v>2415</v>
      </c>
    </row>
    <row r="311" customFormat="false" ht="14.25" hidden="false" customHeight="false" outlineLevel="0" collapsed="false">
      <c r="A311" s="61" t="s">
        <v>49</v>
      </c>
      <c r="B311" s="61" t="s">
        <v>374</v>
      </c>
      <c r="C311" s="61" t="s">
        <v>1634</v>
      </c>
      <c r="D311" s="61" t="s">
        <v>1635</v>
      </c>
      <c r="E311" s="61" t="s">
        <v>2440</v>
      </c>
      <c r="F311" s="61" t="s">
        <v>2440</v>
      </c>
      <c r="G311" s="61" t="s">
        <v>97</v>
      </c>
      <c r="H311" s="61" t="s">
        <v>110</v>
      </c>
      <c r="I311" s="61" t="s">
        <v>2415</v>
      </c>
    </row>
    <row r="312" customFormat="false" ht="14.25" hidden="false" customHeight="false" outlineLevel="0" collapsed="false">
      <c r="A312" s="61" t="s">
        <v>49</v>
      </c>
      <c r="B312" s="61" t="s">
        <v>374</v>
      </c>
      <c r="C312" s="61" t="s">
        <v>1634</v>
      </c>
      <c r="D312" s="61" t="s">
        <v>1635</v>
      </c>
      <c r="E312" s="61" t="s">
        <v>2441</v>
      </c>
      <c r="F312" s="61" t="s">
        <v>2441</v>
      </c>
      <c r="G312" s="61" t="s">
        <v>97</v>
      </c>
      <c r="H312" s="61" t="s">
        <v>110</v>
      </c>
      <c r="I312" s="61" t="s">
        <v>2374</v>
      </c>
    </row>
    <row r="313" customFormat="false" ht="14.25" hidden="false" customHeight="false" outlineLevel="0" collapsed="false">
      <c r="A313" s="61" t="s">
        <v>49</v>
      </c>
      <c r="B313" s="61" t="s">
        <v>374</v>
      </c>
      <c r="C313" s="61" t="s">
        <v>1634</v>
      </c>
      <c r="D313" s="61" t="s">
        <v>1635</v>
      </c>
      <c r="E313" s="61" t="s">
        <v>2442</v>
      </c>
      <c r="F313" s="61" t="s">
        <v>2442</v>
      </c>
      <c r="G313" s="61" t="s">
        <v>97</v>
      </c>
      <c r="H313" s="61" t="s">
        <v>110</v>
      </c>
      <c r="I313" s="61" t="s">
        <v>2374</v>
      </c>
    </row>
    <row r="314" customFormat="false" ht="14.25" hidden="false" customHeight="false" outlineLevel="0" collapsed="false">
      <c r="A314" s="61" t="s">
        <v>49</v>
      </c>
      <c r="B314" s="61" t="s">
        <v>374</v>
      </c>
      <c r="C314" s="61" t="s">
        <v>1634</v>
      </c>
      <c r="D314" s="61" t="s">
        <v>1635</v>
      </c>
      <c r="E314" s="61" t="s">
        <v>2443</v>
      </c>
      <c r="F314" s="61" t="s">
        <v>2443</v>
      </c>
      <c r="G314" s="61" t="s">
        <v>97</v>
      </c>
      <c r="H314" s="61" t="s">
        <v>110</v>
      </c>
      <c r="I314" s="61" t="s">
        <v>2374</v>
      </c>
    </row>
    <row r="315" customFormat="false" ht="14.25" hidden="false" customHeight="false" outlineLevel="0" collapsed="false">
      <c r="A315" s="61" t="s">
        <v>49</v>
      </c>
      <c r="B315" s="61" t="s">
        <v>374</v>
      </c>
      <c r="C315" s="61" t="s">
        <v>1634</v>
      </c>
      <c r="D315" s="61" t="s">
        <v>1635</v>
      </c>
      <c r="E315" s="61" t="s">
        <v>2444</v>
      </c>
      <c r="F315" s="61" t="s">
        <v>2444</v>
      </c>
      <c r="G315" s="61" t="s">
        <v>97</v>
      </c>
      <c r="H315" s="61" t="s">
        <v>110</v>
      </c>
      <c r="I315" s="61" t="s">
        <v>2374</v>
      </c>
    </row>
    <row r="316" customFormat="false" ht="14.25" hidden="false" customHeight="false" outlineLevel="0" collapsed="false">
      <c r="A316" s="61" t="s">
        <v>49</v>
      </c>
      <c r="B316" s="61" t="s">
        <v>374</v>
      </c>
      <c r="C316" s="61" t="s">
        <v>1634</v>
      </c>
      <c r="D316" s="61" t="s">
        <v>1635</v>
      </c>
      <c r="E316" s="61" t="s">
        <v>2445</v>
      </c>
      <c r="F316" s="61" t="s">
        <v>2445</v>
      </c>
      <c r="G316" s="61" t="s">
        <v>97</v>
      </c>
      <c r="H316" s="61" t="s">
        <v>110</v>
      </c>
      <c r="I316" s="61" t="s">
        <v>2374</v>
      </c>
    </row>
    <row r="317" customFormat="false" ht="14.25" hidden="false" customHeight="false" outlineLevel="0" collapsed="false">
      <c r="A317" s="61" t="s">
        <v>49</v>
      </c>
      <c r="B317" s="61" t="s">
        <v>374</v>
      </c>
      <c r="C317" s="61" t="s">
        <v>1634</v>
      </c>
      <c r="D317" s="61" t="s">
        <v>1635</v>
      </c>
      <c r="E317" s="61" t="s">
        <v>2446</v>
      </c>
      <c r="F317" s="61" t="s">
        <v>2446</v>
      </c>
      <c r="G317" s="61" t="s">
        <v>97</v>
      </c>
      <c r="H317" s="61" t="s">
        <v>110</v>
      </c>
      <c r="I317" s="61" t="s">
        <v>2374</v>
      </c>
    </row>
    <row r="318" customFormat="false" ht="14.25" hidden="false" customHeight="false" outlineLevel="0" collapsed="false">
      <c r="A318" s="61" t="s">
        <v>49</v>
      </c>
      <c r="B318" s="61" t="s">
        <v>374</v>
      </c>
      <c r="C318" s="61" t="s">
        <v>1634</v>
      </c>
      <c r="D318" s="61" t="s">
        <v>1635</v>
      </c>
      <c r="E318" s="61" t="s">
        <v>2447</v>
      </c>
      <c r="F318" s="61" t="s">
        <v>2447</v>
      </c>
      <c r="G318" s="61" t="s">
        <v>97</v>
      </c>
      <c r="H318" s="61" t="s">
        <v>110</v>
      </c>
      <c r="I318" s="61" t="s">
        <v>2374</v>
      </c>
    </row>
    <row r="319" customFormat="false" ht="14.25" hidden="false" customHeight="false" outlineLevel="0" collapsed="false">
      <c r="A319" s="61" t="s">
        <v>49</v>
      </c>
      <c r="B319" s="61" t="s">
        <v>374</v>
      </c>
      <c r="C319" s="61" t="s">
        <v>1634</v>
      </c>
      <c r="D319" s="61" t="s">
        <v>1635</v>
      </c>
      <c r="E319" s="61" t="s">
        <v>2448</v>
      </c>
      <c r="F319" s="61" t="s">
        <v>2448</v>
      </c>
      <c r="G319" s="61" t="s">
        <v>97</v>
      </c>
      <c r="H319" s="61" t="s">
        <v>110</v>
      </c>
      <c r="I319" s="61" t="s">
        <v>2374</v>
      </c>
    </row>
    <row r="320" customFormat="false" ht="14.25" hidden="false" customHeight="false" outlineLevel="0" collapsed="false">
      <c r="A320" s="61" t="s">
        <v>49</v>
      </c>
      <c r="B320" s="61" t="s">
        <v>374</v>
      </c>
      <c r="C320" s="61" t="s">
        <v>1634</v>
      </c>
      <c r="D320" s="61" t="s">
        <v>1635</v>
      </c>
      <c r="E320" s="61" t="s">
        <v>2449</v>
      </c>
      <c r="F320" s="61" t="s">
        <v>2449</v>
      </c>
      <c r="G320" s="61" t="s">
        <v>97</v>
      </c>
      <c r="H320" s="61" t="s">
        <v>110</v>
      </c>
      <c r="I320" s="61" t="s">
        <v>2374</v>
      </c>
    </row>
    <row r="321" customFormat="false" ht="14.25" hidden="false" customHeight="false" outlineLevel="0" collapsed="false">
      <c r="A321" s="61" t="s">
        <v>49</v>
      </c>
      <c r="B321" s="61" t="s">
        <v>374</v>
      </c>
      <c r="C321" s="61" t="s">
        <v>1634</v>
      </c>
      <c r="D321" s="61" t="s">
        <v>1635</v>
      </c>
      <c r="E321" s="61" t="s">
        <v>2420</v>
      </c>
      <c r="F321" s="61" t="s">
        <v>2420</v>
      </c>
      <c r="G321" s="61" t="s">
        <v>97</v>
      </c>
      <c r="H321" s="61" t="s">
        <v>110</v>
      </c>
      <c r="I321" s="61" t="s">
        <v>2450</v>
      </c>
    </row>
    <row r="322" customFormat="false" ht="14.25" hidden="false" customHeight="false" outlineLevel="0" collapsed="false">
      <c r="A322" s="61" t="s">
        <v>49</v>
      </c>
      <c r="B322" s="61" t="s">
        <v>374</v>
      </c>
      <c r="C322" s="61" t="s">
        <v>1634</v>
      </c>
      <c r="D322" s="61" t="s">
        <v>1635</v>
      </c>
      <c r="E322" s="61" t="s">
        <v>2451</v>
      </c>
      <c r="F322" s="61" t="s">
        <v>2451</v>
      </c>
      <c r="G322" s="61" t="s">
        <v>97</v>
      </c>
      <c r="H322" s="61" t="s">
        <v>110</v>
      </c>
      <c r="I322" s="61" t="s">
        <v>2374</v>
      </c>
    </row>
    <row r="323" customFormat="false" ht="14.25" hidden="false" customHeight="false" outlineLevel="0" collapsed="false">
      <c r="A323" s="61" t="s">
        <v>49</v>
      </c>
      <c r="B323" s="61" t="s">
        <v>374</v>
      </c>
      <c r="C323" s="61" t="s">
        <v>1634</v>
      </c>
      <c r="D323" s="61" t="s">
        <v>1635</v>
      </c>
      <c r="E323" s="61" t="s">
        <v>2452</v>
      </c>
      <c r="F323" s="61" t="s">
        <v>2452</v>
      </c>
      <c r="G323" s="61" t="s">
        <v>97</v>
      </c>
      <c r="H323" s="61" t="s">
        <v>110</v>
      </c>
      <c r="I323" s="61" t="s">
        <v>2374</v>
      </c>
    </row>
    <row r="324" customFormat="false" ht="14.25" hidden="false" customHeight="false" outlineLevel="0" collapsed="false">
      <c r="A324" s="61" t="s">
        <v>49</v>
      </c>
      <c r="B324" s="61" t="s">
        <v>374</v>
      </c>
      <c r="C324" s="61" t="s">
        <v>1634</v>
      </c>
      <c r="D324" s="61" t="s">
        <v>1635</v>
      </c>
      <c r="E324" s="61" t="s">
        <v>2453</v>
      </c>
      <c r="F324" s="61" t="s">
        <v>2453</v>
      </c>
      <c r="G324" s="61" t="s">
        <v>97</v>
      </c>
      <c r="H324" s="61" t="s">
        <v>110</v>
      </c>
      <c r="I324" s="61" t="s">
        <v>2374</v>
      </c>
    </row>
    <row r="325" customFormat="false" ht="14.25" hidden="false" customHeight="false" outlineLevel="0" collapsed="false">
      <c r="A325" s="61" t="s">
        <v>49</v>
      </c>
      <c r="B325" s="61" t="s">
        <v>374</v>
      </c>
      <c r="C325" s="61" t="s">
        <v>1634</v>
      </c>
      <c r="D325" s="61" t="s">
        <v>1635</v>
      </c>
      <c r="E325" s="61" t="s">
        <v>2454</v>
      </c>
      <c r="F325" s="61" t="s">
        <v>2454</v>
      </c>
      <c r="G325" s="61" t="s">
        <v>97</v>
      </c>
      <c r="H325" s="61" t="s">
        <v>110</v>
      </c>
      <c r="I325" s="61" t="s">
        <v>2374</v>
      </c>
    </row>
    <row r="326" customFormat="false" ht="14.25" hidden="false" customHeight="false" outlineLevel="0" collapsed="false">
      <c r="A326" s="61" t="s">
        <v>49</v>
      </c>
      <c r="B326" s="61" t="s">
        <v>374</v>
      </c>
      <c r="C326" s="61" t="s">
        <v>1634</v>
      </c>
      <c r="D326" s="61" t="s">
        <v>1635</v>
      </c>
      <c r="E326" s="61" t="s">
        <v>2455</v>
      </c>
      <c r="F326" s="61" t="s">
        <v>2455</v>
      </c>
      <c r="G326" s="61" t="s">
        <v>97</v>
      </c>
      <c r="H326" s="61" t="s">
        <v>110</v>
      </c>
      <c r="I326" s="61" t="s">
        <v>2374</v>
      </c>
    </row>
    <row r="327" customFormat="false" ht="14.25" hidden="false" customHeight="false" outlineLevel="0" collapsed="false">
      <c r="A327" s="61" t="s">
        <v>49</v>
      </c>
      <c r="B327" s="61" t="s">
        <v>374</v>
      </c>
      <c r="C327" s="61" t="s">
        <v>1634</v>
      </c>
      <c r="D327" s="61" t="s">
        <v>1635</v>
      </c>
      <c r="E327" s="61" t="s">
        <v>2456</v>
      </c>
      <c r="F327" s="61" t="s">
        <v>2456</v>
      </c>
      <c r="G327" s="61" t="s">
        <v>97</v>
      </c>
      <c r="H327" s="61" t="s">
        <v>110</v>
      </c>
      <c r="I327" s="61" t="s">
        <v>2374</v>
      </c>
    </row>
    <row r="328" customFormat="false" ht="14.25" hidden="false" customHeight="false" outlineLevel="0" collapsed="false">
      <c r="A328" s="61" t="s">
        <v>49</v>
      </c>
      <c r="B328" s="61" t="s">
        <v>374</v>
      </c>
      <c r="C328" s="61" t="s">
        <v>1634</v>
      </c>
      <c r="D328" s="61" t="s">
        <v>1635</v>
      </c>
      <c r="E328" s="61" t="s">
        <v>2457</v>
      </c>
      <c r="F328" s="61" t="s">
        <v>2457</v>
      </c>
      <c r="G328" s="61" t="s">
        <v>97</v>
      </c>
      <c r="H328" s="61" t="s">
        <v>110</v>
      </c>
      <c r="I328" s="61" t="s">
        <v>2374</v>
      </c>
    </row>
    <row r="329" customFormat="false" ht="14.25" hidden="false" customHeight="false" outlineLevel="0" collapsed="false">
      <c r="A329" s="61" t="s">
        <v>49</v>
      </c>
      <c r="B329" s="61" t="s">
        <v>374</v>
      </c>
      <c r="C329" s="61" t="s">
        <v>1634</v>
      </c>
      <c r="D329" s="61" t="s">
        <v>1635</v>
      </c>
      <c r="E329" s="61" t="s">
        <v>2458</v>
      </c>
      <c r="F329" s="61" t="s">
        <v>2458</v>
      </c>
      <c r="G329" s="61" t="s">
        <v>97</v>
      </c>
      <c r="H329" s="61" t="s">
        <v>110</v>
      </c>
      <c r="I329" s="61" t="s">
        <v>2374</v>
      </c>
    </row>
    <row r="330" customFormat="false" ht="14.25" hidden="false" customHeight="false" outlineLevel="0" collapsed="false">
      <c r="A330" s="61" t="s">
        <v>49</v>
      </c>
      <c r="B330" s="61" t="s">
        <v>374</v>
      </c>
      <c r="C330" s="61" t="s">
        <v>1634</v>
      </c>
      <c r="D330" s="61" t="s">
        <v>1635</v>
      </c>
      <c r="E330" s="61" t="s">
        <v>2459</v>
      </c>
      <c r="F330" s="61" t="s">
        <v>2459</v>
      </c>
      <c r="G330" s="61" t="s">
        <v>97</v>
      </c>
      <c r="H330" s="61" t="s">
        <v>110</v>
      </c>
      <c r="I330" s="61" t="s">
        <v>2374</v>
      </c>
    </row>
    <row r="331" customFormat="false" ht="14.25" hidden="false" customHeight="false" outlineLevel="0" collapsed="false">
      <c r="A331" s="61" t="s">
        <v>49</v>
      </c>
      <c r="B331" s="61" t="s">
        <v>374</v>
      </c>
      <c r="C331" s="61" t="s">
        <v>1634</v>
      </c>
      <c r="D331" s="61" t="s">
        <v>1635</v>
      </c>
      <c r="E331" s="61" t="s">
        <v>2460</v>
      </c>
      <c r="F331" s="61" t="s">
        <v>2460</v>
      </c>
      <c r="G331" s="61" t="s">
        <v>97</v>
      </c>
      <c r="H331" s="61" t="s">
        <v>110</v>
      </c>
      <c r="I331" s="61" t="s">
        <v>2374</v>
      </c>
    </row>
    <row r="332" customFormat="false" ht="14.25" hidden="false" customHeight="false" outlineLevel="0" collapsed="false">
      <c r="A332" s="61" t="s">
        <v>49</v>
      </c>
      <c r="B332" s="61" t="s">
        <v>374</v>
      </c>
      <c r="C332" s="61" t="s">
        <v>1634</v>
      </c>
      <c r="D332" s="61" t="s">
        <v>1635</v>
      </c>
      <c r="E332" s="61" t="s">
        <v>2461</v>
      </c>
      <c r="F332" s="61" t="s">
        <v>2461</v>
      </c>
      <c r="G332" s="61" t="s">
        <v>97</v>
      </c>
      <c r="H332" s="61" t="s">
        <v>110</v>
      </c>
      <c r="I332" s="61" t="s">
        <v>2374</v>
      </c>
    </row>
    <row r="333" customFormat="false" ht="14.25" hidden="false" customHeight="false" outlineLevel="0" collapsed="false">
      <c r="A333" s="61" t="s">
        <v>49</v>
      </c>
      <c r="B333" s="61" t="s">
        <v>374</v>
      </c>
      <c r="C333" s="61" t="s">
        <v>1634</v>
      </c>
      <c r="D333" s="61" t="s">
        <v>1635</v>
      </c>
      <c r="E333" s="61" t="s">
        <v>2462</v>
      </c>
      <c r="F333" s="61" t="s">
        <v>2462</v>
      </c>
      <c r="G333" s="61" t="s">
        <v>97</v>
      </c>
      <c r="H333" s="61" t="s">
        <v>110</v>
      </c>
      <c r="I333" s="61" t="s">
        <v>2374</v>
      </c>
    </row>
    <row r="334" customFormat="false" ht="14.25" hidden="false" customHeight="false" outlineLevel="0" collapsed="false">
      <c r="A334" s="61" t="s">
        <v>49</v>
      </c>
      <c r="B334" s="61" t="s">
        <v>374</v>
      </c>
      <c r="C334" s="61" t="s">
        <v>1634</v>
      </c>
      <c r="D334" s="61" t="s">
        <v>1635</v>
      </c>
      <c r="E334" s="61" t="s">
        <v>2463</v>
      </c>
      <c r="F334" s="61" t="s">
        <v>2463</v>
      </c>
      <c r="G334" s="61" t="s">
        <v>97</v>
      </c>
      <c r="H334" s="61" t="s">
        <v>110</v>
      </c>
      <c r="I334" s="61" t="s">
        <v>2374</v>
      </c>
    </row>
    <row r="335" customFormat="false" ht="14.25" hidden="false" customHeight="false" outlineLevel="0" collapsed="false">
      <c r="A335" s="61" t="s">
        <v>49</v>
      </c>
      <c r="B335" s="61" t="s">
        <v>374</v>
      </c>
      <c r="C335" s="61" t="s">
        <v>1634</v>
      </c>
      <c r="D335" s="61" t="s">
        <v>1635</v>
      </c>
      <c r="E335" s="61" t="s">
        <v>2464</v>
      </c>
      <c r="F335" s="61" t="s">
        <v>2464</v>
      </c>
      <c r="G335" s="61" t="s">
        <v>97</v>
      </c>
      <c r="H335" s="61" t="s">
        <v>110</v>
      </c>
      <c r="I335" s="61" t="s">
        <v>2374</v>
      </c>
    </row>
    <row r="336" customFormat="false" ht="14.25" hidden="false" customHeight="false" outlineLevel="0" collapsed="false">
      <c r="A336" s="61" t="s">
        <v>49</v>
      </c>
      <c r="B336" s="61" t="s">
        <v>374</v>
      </c>
      <c r="C336" s="61" t="s">
        <v>1634</v>
      </c>
      <c r="D336" s="61" t="s">
        <v>1635</v>
      </c>
      <c r="E336" s="61" t="s">
        <v>2465</v>
      </c>
      <c r="F336" s="61" t="s">
        <v>2465</v>
      </c>
      <c r="G336" s="61" t="s">
        <v>97</v>
      </c>
      <c r="H336" s="61" t="s">
        <v>110</v>
      </c>
      <c r="I336" s="61" t="s">
        <v>2433</v>
      </c>
    </row>
    <row r="337" customFormat="false" ht="14.25" hidden="false" customHeight="false" outlineLevel="0" collapsed="false">
      <c r="A337" s="61" t="s">
        <v>49</v>
      </c>
      <c r="B337" s="61" t="s">
        <v>374</v>
      </c>
      <c r="C337" s="61" t="s">
        <v>1634</v>
      </c>
      <c r="D337" s="61" t="s">
        <v>1635</v>
      </c>
      <c r="E337" s="61" t="s">
        <v>2466</v>
      </c>
      <c r="F337" s="61" t="s">
        <v>2466</v>
      </c>
      <c r="G337" s="61" t="s">
        <v>97</v>
      </c>
      <c r="H337" s="61" t="s">
        <v>110</v>
      </c>
      <c r="I337" s="61" t="s">
        <v>2433</v>
      </c>
    </row>
    <row r="338" customFormat="false" ht="14.25" hidden="false" customHeight="false" outlineLevel="0" collapsed="false">
      <c r="A338" s="61" t="s">
        <v>49</v>
      </c>
      <c r="B338" s="61" t="s">
        <v>374</v>
      </c>
      <c r="C338" s="61" t="s">
        <v>1634</v>
      </c>
      <c r="D338" s="61" t="s">
        <v>1635</v>
      </c>
      <c r="E338" s="61" t="s">
        <v>2467</v>
      </c>
      <c r="F338" s="61" t="s">
        <v>2467</v>
      </c>
      <c r="G338" s="61" t="s">
        <v>97</v>
      </c>
      <c r="H338" s="61" t="s">
        <v>110</v>
      </c>
      <c r="I338" s="61" t="s">
        <v>2433</v>
      </c>
    </row>
    <row r="339" customFormat="false" ht="14.25" hidden="false" customHeight="false" outlineLevel="0" collapsed="false">
      <c r="A339" s="61" t="s">
        <v>49</v>
      </c>
      <c r="B339" s="61" t="s">
        <v>374</v>
      </c>
      <c r="C339" s="61" t="s">
        <v>1634</v>
      </c>
      <c r="D339" s="61" t="s">
        <v>1635</v>
      </c>
      <c r="E339" s="61" t="s">
        <v>2468</v>
      </c>
      <c r="F339" s="61" t="s">
        <v>2468</v>
      </c>
      <c r="G339" s="61" t="s">
        <v>97</v>
      </c>
      <c r="H339" s="61" t="s">
        <v>110</v>
      </c>
      <c r="I339" s="61" t="s">
        <v>2433</v>
      </c>
    </row>
    <row r="340" customFormat="false" ht="14.25" hidden="false" customHeight="false" outlineLevel="0" collapsed="false">
      <c r="A340" s="61" t="s">
        <v>49</v>
      </c>
      <c r="B340" s="61" t="s">
        <v>374</v>
      </c>
      <c r="C340" s="61" t="s">
        <v>1634</v>
      </c>
      <c r="D340" s="61" t="s">
        <v>1635</v>
      </c>
      <c r="E340" s="61" t="s">
        <v>2469</v>
      </c>
      <c r="F340" s="61" t="s">
        <v>2469</v>
      </c>
      <c r="G340" s="61" t="s">
        <v>97</v>
      </c>
      <c r="H340" s="61" t="s">
        <v>110</v>
      </c>
      <c r="I340" s="61" t="s">
        <v>2433</v>
      </c>
    </row>
    <row r="341" customFormat="false" ht="14.25" hidden="false" customHeight="false" outlineLevel="0" collapsed="false">
      <c r="A341" s="61" t="s">
        <v>49</v>
      </c>
      <c r="B341" s="61" t="s">
        <v>374</v>
      </c>
      <c r="C341" s="61" t="s">
        <v>1634</v>
      </c>
      <c r="D341" s="61" t="s">
        <v>1635</v>
      </c>
      <c r="E341" s="61" t="s">
        <v>2470</v>
      </c>
      <c r="F341" s="61" t="s">
        <v>2470</v>
      </c>
      <c r="G341" s="61" t="s">
        <v>97</v>
      </c>
      <c r="H341" s="61" t="s">
        <v>110</v>
      </c>
      <c r="I341" s="61" t="s">
        <v>2433</v>
      </c>
    </row>
    <row r="342" customFormat="false" ht="14.25" hidden="false" customHeight="false" outlineLevel="0" collapsed="false">
      <c r="A342" s="61" t="s">
        <v>49</v>
      </c>
      <c r="B342" s="61" t="s">
        <v>374</v>
      </c>
      <c r="C342" s="61" t="s">
        <v>1634</v>
      </c>
      <c r="D342" s="61" t="s">
        <v>1635</v>
      </c>
      <c r="E342" s="61" t="s">
        <v>2471</v>
      </c>
      <c r="F342" s="61" t="s">
        <v>2471</v>
      </c>
      <c r="G342" s="61" t="s">
        <v>97</v>
      </c>
      <c r="H342" s="61" t="s">
        <v>110</v>
      </c>
      <c r="I342" s="61" t="s">
        <v>2433</v>
      </c>
    </row>
    <row r="343" customFormat="false" ht="14.25" hidden="false" customHeight="false" outlineLevel="0" collapsed="false">
      <c r="A343" s="61" t="s">
        <v>49</v>
      </c>
      <c r="B343" s="61" t="s">
        <v>374</v>
      </c>
      <c r="C343" s="61" t="s">
        <v>1634</v>
      </c>
      <c r="D343" s="61" t="s">
        <v>1635</v>
      </c>
      <c r="E343" s="61" t="s">
        <v>2472</v>
      </c>
      <c r="F343" s="61" t="s">
        <v>2472</v>
      </c>
      <c r="G343" s="61" t="s">
        <v>97</v>
      </c>
      <c r="H343" s="61" t="s">
        <v>110</v>
      </c>
      <c r="I343" s="61" t="s">
        <v>2433</v>
      </c>
    </row>
    <row r="344" customFormat="false" ht="14.25" hidden="false" customHeight="false" outlineLevel="0" collapsed="false">
      <c r="A344" s="61" t="s">
        <v>49</v>
      </c>
      <c r="B344" s="61" t="s">
        <v>374</v>
      </c>
      <c r="C344" s="61" t="s">
        <v>1634</v>
      </c>
      <c r="D344" s="61" t="s">
        <v>1635</v>
      </c>
      <c r="E344" s="61" t="s">
        <v>2473</v>
      </c>
      <c r="F344" s="61" t="s">
        <v>2473</v>
      </c>
      <c r="G344" s="61" t="s">
        <v>97</v>
      </c>
      <c r="H344" s="61" t="s">
        <v>110</v>
      </c>
      <c r="I344" s="61" t="s">
        <v>2430</v>
      </c>
    </row>
    <row r="345" customFormat="false" ht="14.25" hidden="false" customHeight="false" outlineLevel="0" collapsed="false">
      <c r="A345" s="61" t="s">
        <v>49</v>
      </c>
      <c r="B345" s="61" t="s">
        <v>374</v>
      </c>
      <c r="C345" s="61" t="s">
        <v>1634</v>
      </c>
      <c r="D345" s="61" t="s">
        <v>1635</v>
      </c>
      <c r="E345" s="61" t="s">
        <v>2474</v>
      </c>
      <c r="F345" s="61" t="s">
        <v>2474</v>
      </c>
      <c r="G345" s="61" t="s">
        <v>97</v>
      </c>
      <c r="H345" s="61" t="s">
        <v>110</v>
      </c>
      <c r="I345" s="61" t="s">
        <v>2430</v>
      </c>
    </row>
    <row r="346" customFormat="false" ht="14.25" hidden="false" customHeight="false" outlineLevel="0" collapsed="false">
      <c r="A346" s="61" t="s">
        <v>49</v>
      </c>
      <c r="B346" s="61" t="s">
        <v>374</v>
      </c>
      <c r="C346" s="61" t="s">
        <v>1634</v>
      </c>
      <c r="D346" s="61" t="s">
        <v>1635</v>
      </c>
      <c r="E346" s="61" t="s">
        <v>2475</v>
      </c>
      <c r="F346" s="61" t="s">
        <v>2475</v>
      </c>
      <c r="G346" s="61" t="s">
        <v>97</v>
      </c>
      <c r="H346" s="61" t="s">
        <v>110</v>
      </c>
      <c r="I346" s="61" t="s">
        <v>2430</v>
      </c>
    </row>
    <row r="347" customFormat="false" ht="14.25" hidden="false" customHeight="false" outlineLevel="0" collapsed="false">
      <c r="A347" s="61" t="s">
        <v>49</v>
      </c>
      <c r="B347" s="61" t="s">
        <v>374</v>
      </c>
      <c r="C347" s="61" t="s">
        <v>1634</v>
      </c>
      <c r="D347" s="61" t="s">
        <v>1635</v>
      </c>
      <c r="E347" s="61" t="s">
        <v>2476</v>
      </c>
      <c r="F347" s="61" t="s">
        <v>2476</v>
      </c>
      <c r="G347" s="61" t="s">
        <v>97</v>
      </c>
      <c r="H347" s="61" t="s">
        <v>110</v>
      </c>
      <c r="I347" s="61" t="s">
        <v>2430</v>
      </c>
    </row>
    <row r="348" customFormat="false" ht="14.25" hidden="false" customHeight="false" outlineLevel="0" collapsed="false">
      <c r="A348" s="61" t="s">
        <v>49</v>
      </c>
      <c r="B348" s="61" t="s">
        <v>374</v>
      </c>
      <c r="C348" s="61" t="s">
        <v>1634</v>
      </c>
      <c r="D348" s="61" t="s">
        <v>1635</v>
      </c>
      <c r="E348" s="61" t="s">
        <v>2477</v>
      </c>
      <c r="F348" s="61" t="s">
        <v>2477</v>
      </c>
      <c r="G348" s="61" t="s">
        <v>97</v>
      </c>
      <c r="H348" s="61" t="s">
        <v>110</v>
      </c>
      <c r="I348" s="61" t="s">
        <v>2374</v>
      </c>
    </row>
    <row r="349" customFormat="false" ht="14.25" hidden="false" customHeight="false" outlineLevel="0" collapsed="false">
      <c r="A349" s="61" t="s">
        <v>49</v>
      </c>
      <c r="B349" s="61" t="s">
        <v>374</v>
      </c>
      <c r="C349" s="61" t="s">
        <v>1634</v>
      </c>
      <c r="D349" s="61" t="s">
        <v>1635</v>
      </c>
      <c r="E349" s="61" t="s">
        <v>2478</v>
      </c>
      <c r="F349" s="61" t="s">
        <v>2478</v>
      </c>
      <c r="G349" s="61" t="s">
        <v>97</v>
      </c>
      <c r="H349" s="61" t="s">
        <v>110</v>
      </c>
      <c r="I349" s="61" t="s">
        <v>2374</v>
      </c>
    </row>
    <row r="350" customFormat="false" ht="14.25" hidden="false" customHeight="false" outlineLevel="0" collapsed="false">
      <c r="A350" s="61" t="s">
        <v>49</v>
      </c>
      <c r="B350" s="61" t="s">
        <v>374</v>
      </c>
      <c r="C350" s="61" t="s">
        <v>1634</v>
      </c>
      <c r="D350" s="61" t="s">
        <v>1635</v>
      </c>
      <c r="E350" s="61" t="s">
        <v>2479</v>
      </c>
      <c r="F350" s="61" t="s">
        <v>2479</v>
      </c>
      <c r="G350" s="61" t="s">
        <v>97</v>
      </c>
      <c r="H350" s="61" t="s">
        <v>110</v>
      </c>
      <c r="I350" s="61" t="s">
        <v>2426</v>
      </c>
    </row>
    <row r="351" customFormat="false" ht="14.25" hidden="false" customHeight="false" outlineLevel="0" collapsed="false">
      <c r="A351" s="61" t="s">
        <v>49</v>
      </c>
      <c r="B351" s="61" t="s">
        <v>374</v>
      </c>
      <c r="C351" s="61" t="s">
        <v>1634</v>
      </c>
      <c r="D351" s="61" t="s">
        <v>1635</v>
      </c>
      <c r="E351" s="61" t="s">
        <v>2407</v>
      </c>
      <c r="F351" s="61" t="s">
        <v>2407</v>
      </c>
      <c r="G351" s="61" t="s">
        <v>97</v>
      </c>
      <c r="H351" s="61" t="s">
        <v>110</v>
      </c>
      <c r="I351" s="61" t="s">
        <v>2426</v>
      </c>
    </row>
    <row r="352" customFormat="false" ht="14.25" hidden="false" customHeight="false" outlineLevel="0" collapsed="false">
      <c r="A352" s="61" t="s">
        <v>49</v>
      </c>
      <c r="B352" s="61" t="s">
        <v>374</v>
      </c>
      <c r="C352" s="61" t="s">
        <v>1634</v>
      </c>
      <c r="D352" s="61" t="s">
        <v>1635</v>
      </c>
      <c r="E352" s="61" t="s">
        <v>2480</v>
      </c>
      <c r="F352" s="61" t="s">
        <v>2480</v>
      </c>
      <c r="G352" s="61" t="s">
        <v>97</v>
      </c>
      <c r="H352" s="61" t="s">
        <v>110</v>
      </c>
      <c r="I352" s="61" t="s">
        <v>2426</v>
      </c>
    </row>
    <row r="353" customFormat="false" ht="14.25" hidden="false" customHeight="false" outlineLevel="0" collapsed="false">
      <c r="A353" s="61" t="s">
        <v>49</v>
      </c>
      <c r="B353" s="61" t="s">
        <v>374</v>
      </c>
      <c r="C353" s="61" t="s">
        <v>1634</v>
      </c>
      <c r="D353" s="61" t="s">
        <v>1635</v>
      </c>
      <c r="E353" s="61" t="s">
        <v>2481</v>
      </c>
      <c r="F353" s="61" t="s">
        <v>2481</v>
      </c>
      <c r="G353" s="61" t="s">
        <v>97</v>
      </c>
      <c r="H353" s="61" t="s">
        <v>110</v>
      </c>
      <c r="I353" s="61" t="s">
        <v>2426</v>
      </c>
    </row>
    <row r="354" customFormat="false" ht="14.25" hidden="false" customHeight="false" outlineLevel="0" collapsed="false">
      <c r="A354" s="61" t="s">
        <v>49</v>
      </c>
      <c r="B354" s="61" t="s">
        <v>374</v>
      </c>
      <c r="C354" s="61" t="s">
        <v>1634</v>
      </c>
      <c r="D354" s="61" t="s">
        <v>1635</v>
      </c>
      <c r="E354" s="61" t="s">
        <v>2482</v>
      </c>
      <c r="F354" s="61" t="s">
        <v>2482</v>
      </c>
      <c r="G354" s="61" t="s">
        <v>97</v>
      </c>
      <c r="H354" s="61" t="s">
        <v>110</v>
      </c>
      <c r="I354" s="61" t="s">
        <v>2426</v>
      </c>
    </row>
    <row r="355" customFormat="false" ht="14.25" hidden="false" customHeight="false" outlineLevel="0" collapsed="false">
      <c r="A355" s="61" t="s">
        <v>49</v>
      </c>
      <c r="B355" s="61" t="s">
        <v>374</v>
      </c>
      <c r="C355" s="61" t="s">
        <v>1634</v>
      </c>
      <c r="D355" s="61" t="s">
        <v>1635</v>
      </c>
      <c r="E355" s="61" t="s">
        <v>2483</v>
      </c>
      <c r="F355" s="61" t="s">
        <v>2483</v>
      </c>
      <c r="G355" s="61" t="s">
        <v>97</v>
      </c>
      <c r="H355" s="61" t="s">
        <v>110</v>
      </c>
      <c r="I355" s="61" t="s">
        <v>2433</v>
      </c>
    </row>
    <row r="356" customFormat="false" ht="14.25" hidden="false" customHeight="false" outlineLevel="0" collapsed="false">
      <c r="A356" s="61" t="s">
        <v>49</v>
      </c>
      <c r="B356" s="61" t="s">
        <v>374</v>
      </c>
      <c r="C356" s="61" t="s">
        <v>1634</v>
      </c>
      <c r="D356" s="61" t="s">
        <v>1635</v>
      </c>
      <c r="E356" s="61" t="s">
        <v>2408</v>
      </c>
      <c r="F356" s="61" t="s">
        <v>2408</v>
      </c>
      <c r="G356" s="61" t="s">
        <v>97</v>
      </c>
      <c r="H356" s="61" t="s">
        <v>110</v>
      </c>
      <c r="I356" s="61" t="s">
        <v>2422</v>
      </c>
    </row>
    <row r="357" customFormat="false" ht="14.25" hidden="false" customHeight="false" outlineLevel="0" collapsed="false">
      <c r="A357" s="61" t="s">
        <v>49</v>
      </c>
      <c r="B357" s="61" t="s">
        <v>374</v>
      </c>
      <c r="C357" s="61" t="s">
        <v>1634</v>
      </c>
      <c r="D357" s="61" t="s">
        <v>1635</v>
      </c>
      <c r="E357" s="61" t="s">
        <v>2418</v>
      </c>
      <c r="F357" s="61" t="s">
        <v>2418</v>
      </c>
      <c r="G357" s="61" t="s">
        <v>97</v>
      </c>
      <c r="H357" s="61" t="s">
        <v>110</v>
      </c>
      <c r="I357" s="61" t="s">
        <v>2484</v>
      </c>
    </row>
    <row r="358" customFormat="false" ht="14.25" hidden="false" customHeight="false" outlineLevel="0" collapsed="false">
      <c r="A358" s="61" t="s">
        <v>49</v>
      </c>
      <c r="B358" s="61" t="s">
        <v>374</v>
      </c>
      <c r="C358" s="61" t="s">
        <v>1634</v>
      </c>
      <c r="D358" s="61" t="s">
        <v>1635</v>
      </c>
      <c r="E358" s="61" t="s">
        <v>2485</v>
      </c>
      <c r="F358" s="61" t="s">
        <v>2485</v>
      </c>
      <c r="G358" s="61" t="s">
        <v>97</v>
      </c>
      <c r="H358" s="61" t="s">
        <v>110</v>
      </c>
      <c r="I358" s="61" t="s">
        <v>2430</v>
      </c>
    </row>
    <row r="359" customFormat="false" ht="14.25" hidden="false" customHeight="false" outlineLevel="0" collapsed="false">
      <c r="A359" s="61" t="s">
        <v>49</v>
      </c>
      <c r="B359" s="61" t="s">
        <v>374</v>
      </c>
      <c r="C359" s="61" t="s">
        <v>1634</v>
      </c>
      <c r="D359" s="61" t="s">
        <v>1635</v>
      </c>
      <c r="E359" s="61" t="s">
        <v>2486</v>
      </c>
      <c r="F359" s="61" t="s">
        <v>2486</v>
      </c>
      <c r="G359" s="61" t="s">
        <v>97</v>
      </c>
      <c r="H359" s="61" t="s">
        <v>110</v>
      </c>
      <c r="I359" s="61" t="s">
        <v>2433</v>
      </c>
    </row>
    <row r="360" customFormat="false" ht="14.25" hidden="false" customHeight="false" outlineLevel="0" collapsed="false">
      <c r="A360" s="61" t="s">
        <v>49</v>
      </c>
      <c r="B360" s="61" t="s">
        <v>374</v>
      </c>
      <c r="C360" s="61" t="s">
        <v>1634</v>
      </c>
      <c r="D360" s="61" t="s">
        <v>1635</v>
      </c>
      <c r="E360" s="61" t="s">
        <v>2487</v>
      </c>
      <c r="F360" s="61" t="s">
        <v>2487</v>
      </c>
      <c r="G360" s="61" t="s">
        <v>97</v>
      </c>
      <c r="H360" s="61" t="s">
        <v>110</v>
      </c>
      <c r="I360" s="61" t="s">
        <v>2433</v>
      </c>
    </row>
    <row r="361" customFormat="false" ht="14.25" hidden="false" customHeight="false" outlineLevel="0" collapsed="false">
      <c r="A361" s="61" t="s">
        <v>49</v>
      </c>
      <c r="B361" s="61" t="s">
        <v>374</v>
      </c>
      <c r="C361" s="61" t="s">
        <v>1634</v>
      </c>
      <c r="D361" s="61" t="s">
        <v>1635</v>
      </c>
      <c r="E361" s="61" t="s">
        <v>2488</v>
      </c>
      <c r="F361" s="61" t="s">
        <v>2488</v>
      </c>
      <c r="G361" s="61" t="s">
        <v>97</v>
      </c>
      <c r="H361" s="61" t="s">
        <v>110</v>
      </c>
      <c r="I361" s="61" t="s">
        <v>2433</v>
      </c>
    </row>
    <row r="362" customFormat="false" ht="14.25" hidden="false" customHeight="false" outlineLevel="0" collapsed="false">
      <c r="A362" s="61" t="s">
        <v>49</v>
      </c>
      <c r="B362" s="61" t="s">
        <v>374</v>
      </c>
      <c r="C362" s="61" t="s">
        <v>1634</v>
      </c>
      <c r="D362" s="61" t="s">
        <v>1635</v>
      </c>
      <c r="E362" s="61" t="s">
        <v>2489</v>
      </c>
      <c r="F362" s="61" t="s">
        <v>2489</v>
      </c>
      <c r="G362" s="61" t="s">
        <v>97</v>
      </c>
      <c r="H362" s="61" t="s">
        <v>110</v>
      </c>
      <c r="I362" s="61" t="s">
        <v>2433</v>
      </c>
    </row>
    <row r="363" customFormat="false" ht="14.25" hidden="false" customHeight="false" outlineLevel="0" collapsed="false">
      <c r="A363" s="61" t="s">
        <v>49</v>
      </c>
      <c r="B363" s="61" t="s">
        <v>374</v>
      </c>
      <c r="C363" s="61" t="s">
        <v>1634</v>
      </c>
      <c r="D363" s="61" t="s">
        <v>1635</v>
      </c>
      <c r="E363" s="61" t="s">
        <v>2490</v>
      </c>
      <c r="F363" s="61" t="s">
        <v>2490</v>
      </c>
      <c r="G363" s="61" t="s">
        <v>97</v>
      </c>
      <c r="H363" s="61" t="s">
        <v>110</v>
      </c>
      <c r="I363" s="61" t="s">
        <v>2433</v>
      </c>
    </row>
    <row r="364" customFormat="false" ht="14.25" hidden="false" customHeight="false" outlineLevel="0" collapsed="false">
      <c r="A364" s="61" t="s">
        <v>49</v>
      </c>
      <c r="B364" s="61" t="s">
        <v>374</v>
      </c>
      <c r="C364" s="61" t="s">
        <v>1634</v>
      </c>
      <c r="D364" s="61" t="s">
        <v>1635</v>
      </c>
      <c r="E364" s="61" t="s">
        <v>2491</v>
      </c>
      <c r="F364" s="61" t="s">
        <v>2491</v>
      </c>
      <c r="G364" s="61" t="s">
        <v>97</v>
      </c>
      <c r="H364" s="61" t="s">
        <v>110</v>
      </c>
      <c r="I364" s="61" t="s">
        <v>2433</v>
      </c>
    </row>
    <row r="365" customFormat="false" ht="14.25" hidden="false" customHeight="false" outlineLevel="0" collapsed="false">
      <c r="A365" s="61" t="s">
        <v>49</v>
      </c>
      <c r="B365" s="61" t="s">
        <v>374</v>
      </c>
      <c r="C365" s="61" t="s">
        <v>1634</v>
      </c>
      <c r="D365" s="61" t="s">
        <v>1635</v>
      </c>
      <c r="E365" s="61" t="s">
        <v>2492</v>
      </c>
      <c r="F365" s="61" t="s">
        <v>2492</v>
      </c>
      <c r="G365" s="61" t="s">
        <v>97</v>
      </c>
      <c r="H365" s="61" t="s">
        <v>110</v>
      </c>
      <c r="I365" s="61" t="s">
        <v>2433</v>
      </c>
    </row>
    <row r="366" customFormat="false" ht="14.25" hidden="false" customHeight="false" outlineLevel="0" collapsed="false">
      <c r="A366" s="61" t="s">
        <v>49</v>
      </c>
      <c r="B366" s="61" t="s">
        <v>374</v>
      </c>
      <c r="C366" s="61" t="s">
        <v>1634</v>
      </c>
      <c r="D366" s="61" t="s">
        <v>1635</v>
      </c>
      <c r="E366" s="61" t="s">
        <v>2493</v>
      </c>
      <c r="F366" s="61" t="s">
        <v>2493</v>
      </c>
      <c r="G366" s="61" t="s">
        <v>97</v>
      </c>
      <c r="H366" s="61" t="s">
        <v>110</v>
      </c>
      <c r="I366" s="61" t="s">
        <v>2433</v>
      </c>
    </row>
    <row r="367" customFormat="false" ht="14.25" hidden="false" customHeight="false" outlineLevel="0" collapsed="false">
      <c r="A367" s="61" t="s">
        <v>49</v>
      </c>
      <c r="B367" s="61" t="s">
        <v>374</v>
      </c>
      <c r="C367" s="61" t="s">
        <v>1634</v>
      </c>
      <c r="D367" s="61" t="s">
        <v>1635</v>
      </c>
      <c r="E367" s="61" t="s">
        <v>2494</v>
      </c>
      <c r="F367" s="61" t="s">
        <v>2494</v>
      </c>
      <c r="G367" s="61" t="s">
        <v>97</v>
      </c>
      <c r="H367" s="61" t="s">
        <v>110</v>
      </c>
      <c r="I367" s="61" t="s">
        <v>2433</v>
      </c>
    </row>
    <row r="368" customFormat="false" ht="14.25" hidden="false" customHeight="false" outlineLevel="0" collapsed="false">
      <c r="A368" s="61" t="s">
        <v>49</v>
      </c>
      <c r="B368" s="61" t="s">
        <v>374</v>
      </c>
      <c r="C368" s="61" t="s">
        <v>1634</v>
      </c>
      <c r="D368" s="61" t="s">
        <v>1635</v>
      </c>
      <c r="E368" s="61" t="s">
        <v>2495</v>
      </c>
      <c r="F368" s="61" t="s">
        <v>2495</v>
      </c>
      <c r="G368" s="61" t="s">
        <v>97</v>
      </c>
      <c r="H368" s="61" t="s">
        <v>110</v>
      </c>
      <c r="I368" s="61" t="s">
        <v>2433</v>
      </c>
    </row>
    <row r="369" customFormat="false" ht="14.25" hidden="false" customHeight="false" outlineLevel="0" collapsed="false">
      <c r="A369" s="61" t="s">
        <v>49</v>
      </c>
      <c r="B369" s="61" t="s">
        <v>374</v>
      </c>
      <c r="C369" s="61" t="s">
        <v>1634</v>
      </c>
      <c r="D369" s="61" t="s">
        <v>1635</v>
      </c>
      <c r="E369" s="61" t="s">
        <v>2496</v>
      </c>
      <c r="F369" s="61" t="s">
        <v>2496</v>
      </c>
      <c r="G369" s="61" t="s">
        <v>97</v>
      </c>
      <c r="H369" s="61" t="s">
        <v>110</v>
      </c>
      <c r="I369" s="61" t="s">
        <v>2497</v>
      </c>
    </row>
    <row r="370" customFormat="false" ht="14.25" hidden="false" customHeight="false" outlineLevel="0" collapsed="false">
      <c r="A370" s="61" t="s">
        <v>49</v>
      </c>
      <c r="B370" s="61" t="s">
        <v>374</v>
      </c>
      <c r="C370" s="61" t="s">
        <v>1634</v>
      </c>
      <c r="D370" s="61" t="s">
        <v>1635</v>
      </c>
      <c r="E370" s="61" t="s">
        <v>2498</v>
      </c>
      <c r="F370" s="61" t="s">
        <v>2498</v>
      </c>
      <c r="G370" s="61" t="s">
        <v>97</v>
      </c>
      <c r="H370" s="61" t="s">
        <v>110</v>
      </c>
      <c r="I370" s="61" t="s">
        <v>2499</v>
      </c>
    </row>
    <row r="371" customFormat="false" ht="14.25" hidden="false" customHeight="false" outlineLevel="0" collapsed="false">
      <c r="A371" s="61" t="s">
        <v>49</v>
      </c>
      <c r="B371" s="61" t="s">
        <v>374</v>
      </c>
      <c r="C371" s="61" t="s">
        <v>1634</v>
      </c>
      <c r="D371" s="61" t="s">
        <v>1635</v>
      </c>
      <c r="E371" s="61" t="s">
        <v>2424</v>
      </c>
      <c r="F371" s="61" t="s">
        <v>2424</v>
      </c>
      <c r="G371" s="61" t="s">
        <v>97</v>
      </c>
      <c r="H371" s="61" t="s">
        <v>110</v>
      </c>
      <c r="I371" s="61" t="s">
        <v>2500</v>
      </c>
    </row>
    <row r="372" customFormat="false" ht="14.25" hidden="false" customHeight="false" outlineLevel="0" collapsed="false">
      <c r="A372" s="61" t="s">
        <v>49</v>
      </c>
      <c r="B372" s="61" t="s">
        <v>374</v>
      </c>
      <c r="C372" s="61" t="s">
        <v>1634</v>
      </c>
      <c r="D372" s="61" t="s">
        <v>1635</v>
      </c>
      <c r="E372" s="61" t="s">
        <v>2501</v>
      </c>
      <c r="F372" s="61" t="s">
        <v>2501</v>
      </c>
      <c r="G372" s="61" t="s">
        <v>97</v>
      </c>
      <c r="H372" s="61" t="s">
        <v>110</v>
      </c>
      <c r="I372" s="61" t="s">
        <v>2422</v>
      </c>
    </row>
    <row r="373" customFormat="false" ht="14.25" hidden="false" customHeight="false" outlineLevel="0" collapsed="false">
      <c r="A373" s="61" t="s">
        <v>49</v>
      </c>
      <c r="B373" s="61" t="s">
        <v>374</v>
      </c>
      <c r="C373" s="61" t="s">
        <v>1634</v>
      </c>
      <c r="D373" s="61" t="s">
        <v>1635</v>
      </c>
      <c r="E373" s="61" t="s">
        <v>2502</v>
      </c>
      <c r="F373" s="61" t="s">
        <v>2502</v>
      </c>
      <c r="G373" s="61" t="s">
        <v>97</v>
      </c>
      <c r="H373" s="61" t="s">
        <v>110</v>
      </c>
      <c r="I373" s="61" t="s">
        <v>2503</v>
      </c>
    </row>
    <row r="374" customFormat="false" ht="14.25" hidden="false" customHeight="false" outlineLevel="0" collapsed="false">
      <c r="A374" s="61" t="s">
        <v>49</v>
      </c>
      <c r="B374" s="61" t="s">
        <v>374</v>
      </c>
      <c r="C374" s="61" t="s">
        <v>1634</v>
      </c>
      <c r="D374" s="61" t="s">
        <v>1635</v>
      </c>
      <c r="E374" s="61" t="s">
        <v>2504</v>
      </c>
      <c r="F374" s="61" t="s">
        <v>2504</v>
      </c>
      <c r="G374" s="61" t="s">
        <v>97</v>
      </c>
      <c r="H374" s="61" t="s">
        <v>110</v>
      </c>
      <c r="I374" s="61" t="s">
        <v>2422</v>
      </c>
    </row>
    <row r="375" customFormat="false" ht="14.25" hidden="false" customHeight="false" outlineLevel="0" collapsed="false">
      <c r="A375" s="61" t="s">
        <v>49</v>
      </c>
      <c r="B375" s="61" t="s">
        <v>374</v>
      </c>
      <c r="C375" s="61" t="s">
        <v>1634</v>
      </c>
      <c r="D375" s="61" t="s">
        <v>1635</v>
      </c>
      <c r="E375" s="61" t="s">
        <v>2505</v>
      </c>
      <c r="F375" s="61" t="s">
        <v>2505</v>
      </c>
      <c r="G375" s="61" t="s">
        <v>97</v>
      </c>
      <c r="H375" s="61" t="s">
        <v>110</v>
      </c>
      <c r="I375" s="61" t="s">
        <v>2422</v>
      </c>
    </row>
    <row r="376" customFormat="false" ht="14.25" hidden="false" customHeight="false" outlineLevel="0" collapsed="false">
      <c r="A376" s="61" t="s">
        <v>49</v>
      </c>
      <c r="B376" s="61" t="s">
        <v>374</v>
      </c>
      <c r="C376" s="61" t="s">
        <v>1634</v>
      </c>
      <c r="D376" s="61" t="s">
        <v>1635</v>
      </c>
      <c r="E376" s="61" t="s">
        <v>2506</v>
      </c>
      <c r="F376" s="61" t="s">
        <v>2506</v>
      </c>
      <c r="G376" s="61" t="s">
        <v>97</v>
      </c>
      <c r="H376" s="61" t="s">
        <v>110</v>
      </c>
      <c r="I376" s="61" t="s">
        <v>2422</v>
      </c>
    </row>
    <row r="377" customFormat="false" ht="14.25" hidden="false" customHeight="false" outlineLevel="0" collapsed="false">
      <c r="A377" s="61" t="s">
        <v>49</v>
      </c>
      <c r="B377" s="61" t="s">
        <v>374</v>
      </c>
      <c r="C377" s="61" t="s">
        <v>1634</v>
      </c>
      <c r="D377" s="61" t="s">
        <v>1635</v>
      </c>
      <c r="E377" s="61" t="s">
        <v>2507</v>
      </c>
      <c r="F377" s="61" t="s">
        <v>2507</v>
      </c>
      <c r="G377" s="61" t="s">
        <v>97</v>
      </c>
      <c r="H377" s="61" t="s">
        <v>110</v>
      </c>
      <c r="I377" s="61" t="s">
        <v>2422</v>
      </c>
    </row>
    <row r="378" customFormat="false" ht="14.25" hidden="false" customHeight="false" outlineLevel="0" collapsed="false">
      <c r="A378" s="61" t="s">
        <v>49</v>
      </c>
      <c r="B378" s="61" t="s">
        <v>374</v>
      </c>
      <c r="C378" s="61" t="s">
        <v>1634</v>
      </c>
      <c r="D378" s="61" t="s">
        <v>1635</v>
      </c>
      <c r="E378" s="61" t="s">
        <v>2508</v>
      </c>
      <c r="F378" s="61" t="s">
        <v>2508</v>
      </c>
      <c r="G378" s="61" t="s">
        <v>97</v>
      </c>
      <c r="H378" s="61" t="s">
        <v>110</v>
      </c>
      <c r="I378" s="61" t="s">
        <v>2422</v>
      </c>
    </row>
    <row r="379" customFormat="false" ht="14.25" hidden="false" customHeight="false" outlineLevel="0" collapsed="false">
      <c r="A379" s="61" t="s">
        <v>49</v>
      </c>
      <c r="B379" s="61" t="s">
        <v>374</v>
      </c>
      <c r="C379" s="61" t="s">
        <v>1634</v>
      </c>
      <c r="D379" s="61" t="s">
        <v>1635</v>
      </c>
      <c r="E379" s="61" t="s">
        <v>2509</v>
      </c>
      <c r="F379" s="61" t="s">
        <v>2509</v>
      </c>
      <c r="G379" s="61" t="s">
        <v>97</v>
      </c>
      <c r="H379" s="61" t="s">
        <v>110</v>
      </c>
      <c r="I379" s="61" t="s">
        <v>2422</v>
      </c>
    </row>
    <row r="380" customFormat="false" ht="14.25" hidden="false" customHeight="false" outlineLevel="0" collapsed="false">
      <c r="A380" s="61" t="s">
        <v>49</v>
      </c>
      <c r="B380" s="61" t="s">
        <v>374</v>
      </c>
      <c r="C380" s="61" t="s">
        <v>1634</v>
      </c>
      <c r="D380" s="61" t="s">
        <v>1635</v>
      </c>
      <c r="E380" s="61" t="s">
        <v>2510</v>
      </c>
      <c r="F380" s="61" t="s">
        <v>2510</v>
      </c>
      <c r="G380" s="61" t="s">
        <v>97</v>
      </c>
      <c r="H380" s="61" t="s">
        <v>110</v>
      </c>
      <c r="I380" s="61" t="s">
        <v>2511</v>
      </c>
    </row>
    <row r="381" customFormat="false" ht="14.25" hidden="false" customHeight="false" outlineLevel="0" collapsed="false">
      <c r="A381" s="61" t="s">
        <v>49</v>
      </c>
      <c r="B381" s="61" t="s">
        <v>374</v>
      </c>
      <c r="C381" s="61" t="s">
        <v>1634</v>
      </c>
      <c r="D381" s="61" t="s">
        <v>1635</v>
      </c>
      <c r="E381" s="61" t="s">
        <v>2512</v>
      </c>
      <c r="F381" s="61" t="s">
        <v>2512</v>
      </c>
      <c r="G381" s="61" t="s">
        <v>97</v>
      </c>
      <c r="H381" s="61" t="s">
        <v>110</v>
      </c>
      <c r="I381" s="61" t="s">
        <v>2511</v>
      </c>
    </row>
    <row r="382" customFormat="false" ht="14.25" hidden="false" customHeight="false" outlineLevel="0" collapsed="false">
      <c r="A382" s="61" t="s">
        <v>49</v>
      </c>
      <c r="B382" s="61" t="s">
        <v>374</v>
      </c>
      <c r="C382" s="61" t="s">
        <v>1634</v>
      </c>
      <c r="D382" s="61" t="s">
        <v>1635</v>
      </c>
      <c r="E382" s="61" t="s">
        <v>2513</v>
      </c>
      <c r="F382" s="61" t="s">
        <v>2513</v>
      </c>
      <c r="G382" s="61" t="s">
        <v>97</v>
      </c>
      <c r="H382" s="61" t="s">
        <v>110</v>
      </c>
      <c r="I382" s="61" t="s">
        <v>2433</v>
      </c>
    </row>
    <row r="383" customFormat="false" ht="14.25" hidden="false" customHeight="false" outlineLevel="0" collapsed="false">
      <c r="A383" s="61" t="s">
        <v>49</v>
      </c>
      <c r="B383" s="61" t="s">
        <v>374</v>
      </c>
      <c r="C383" s="61" t="s">
        <v>1634</v>
      </c>
      <c r="D383" s="61" t="s">
        <v>1635</v>
      </c>
      <c r="E383" s="61" t="s">
        <v>2514</v>
      </c>
      <c r="F383" s="61" t="s">
        <v>2514</v>
      </c>
      <c r="G383" s="61" t="s">
        <v>97</v>
      </c>
      <c r="H383" s="61" t="s">
        <v>110</v>
      </c>
      <c r="I383" s="61" t="s">
        <v>2433</v>
      </c>
    </row>
    <row r="384" customFormat="false" ht="14.25" hidden="false" customHeight="false" outlineLevel="0" collapsed="false">
      <c r="A384" s="61" t="s">
        <v>49</v>
      </c>
      <c r="B384" s="61" t="s">
        <v>374</v>
      </c>
      <c r="C384" s="61" t="s">
        <v>1634</v>
      </c>
      <c r="D384" s="61" t="s">
        <v>1635</v>
      </c>
      <c r="E384" s="61" t="s">
        <v>2515</v>
      </c>
      <c r="F384" s="61" t="s">
        <v>2515</v>
      </c>
      <c r="G384" s="61" t="s">
        <v>97</v>
      </c>
      <c r="H384" s="61" t="s">
        <v>110</v>
      </c>
      <c r="I384" s="61" t="s">
        <v>2438</v>
      </c>
    </row>
    <row r="385" customFormat="false" ht="14.25" hidden="false" customHeight="false" outlineLevel="0" collapsed="false">
      <c r="A385" s="61" t="s">
        <v>49</v>
      </c>
      <c r="B385" s="61" t="s">
        <v>374</v>
      </c>
      <c r="C385" s="61" t="s">
        <v>1634</v>
      </c>
      <c r="D385" s="61" t="s">
        <v>1635</v>
      </c>
      <c r="E385" s="61" t="s">
        <v>2516</v>
      </c>
      <c r="F385" s="61" t="s">
        <v>2516</v>
      </c>
      <c r="G385" s="61" t="s">
        <v>97</v>
      </c>
      <c r="H385" s="61" t="s">
        <v>110</v>
      </c>
      <c r="I385" s="61" t="s">
        <v>2438</v>
      </c>
    </row>
    <row r="386" customFormat="false" ht="14.25" hidden="false" customHeight="false" outlineLevel="0" collapsed="false">
      <c r="A386" s="61" t="s">
        <v>49</v>
      </c>
      <c r="B386" s="61" t="s">
        <v>374</v>
      </c>
      <c r="C386" s="61" t="s">
        <v>1634</v>
      </c>
      <c r="D386" s="61" t="s">
        <v>1635</v>
      </c>
      <c r="E386" s="61" t="s">
        <v>2517</v>
      </c>
      <c r="F386" s="61" t="s">
        <v>2517</v>
      </c>
      <c r="G386" s="61" t="s">
        <v>97</v>
      </c>
      <c r="H386" s="61" t="s">
        <v>110</v>
      </c>
      <c r="I386" s="61" t="s">
        <v>2438</v>
      </c>
    </row>
    <row r="387" customFormat="false" ht="14.25" hidden="false" customHeight="false" outlineLevel="0" collapsed="false">
      <c r="A387" s="61" t="s">
        <v>49</v>
      </c>
      <c r="B387" s="61" t="s">
        <v>374</v>
      </c>
      <c r="C387" s="61" t="s">
        <v>1634</v>
      </c>
      <c r="D387" s="61" t="s">
        <v>1635</v>
      </c>
      <c r="E387" s="61" t="s">
        <v>2518</v>
      </c>
      <c r="F387" s="61" t="s">
        <v>2518</v>
      </c>
      <c r="G387" s="61" t="s">
        <v>97</v>
      </c>
      <c r="H387" s="61" t="s">
        <v>110</v>
      </c>
      <c r="I387" s="61" t="s">
        <v>2438</v>
      </c>
    </row>
    <row r="388" customFormat="false" ht="14.25" hidden="false" customHeight="false" outlineLevel="0" collapsed="false">
      <c r="A388" s="61" t="s">
        <v>49</v>
      </c>
      <c r="B388" s="61" t="s">
        <v>374</v>
      </c>
      <c r="C388" s="61" t="s">
        <v>1634</v>
      </c>
      <c r="D388" s="61" t="s">
        <v>1635</v>
      </c>
      <c r="E388" s="61" t="s">
        <v>2519</v>
      </c>
      <c r="F388" s="61" t="s">
        <v>2519</v>
      </c>
      <c r="G388" s="61" t="s">
        <v>97</v>
      </c>
      <c r="H388" s="61" t="s">
        <v>110</v>
      </c>
      <c r="I388" s="61" t="s">
        <v>2438</v>
      </c>
    </row>
    <row r="389" customFormat="false" ht="14.25" hidden="false" customHeight="false" outlineLevel="0" collapsed="false">
      <c r="A389" s="61" t="s">
        <v>49</v>
      </c>
      <c r="B389" s="61" t="s">
        <v>374</v>
      </c>
      <c r="C389" s="61" t="s">
        <v>1634</v>
      </c>
      <c r="D389" s="61" t="s">
        <v>1635</v>
      </c>
      <c r="E389" s="61" t="s">
        <v>2520</v>
      </c>
      <c r="F389" s="61" t="s">
        <v>2520</v>
      </c>
      <c r="G389" s="61" t="s">
        <v>97</v>
      </c>
      <c r="H389" s="61" t="s">
        <v>110</v>
      </c>
      <c r="I389" s="61" t="s">
        <v>2521</v>
      </c>
    </row>
    <row r="390" customFormat="false" ht="14.25" hidden="false" customHeight="false" outlineLevel="0" collapsed="false">
      <c r="A390" s="61" t="s">
        <v>49</v>
      </c>
      <c r="B390" s="61" t="s">
        <v>374</v>
      </c>
      <c r="C390" s="61" t="s">
        <v>1634</v>
      </c>
      <c r="D390" s="61" t="s">
        <v>1635</v>
      </c>
      <c r="E390" s="61" t="s">
        <v>2522</v>
      </c>
      <c r="F390" s="61" t="s">
        <v>2522</v>
      </c>
      <c r="G390" s="61" t="s">
        <v>97</v>
      </c>
      <c r="H390" s="61" t="s">
        <v>110</v>
      </c>
      <c r="I390" s="61" t="s">
        <v>2521</v>
      </c>
    </row>
    <row r="391" customFormat="false" ht="14.25" hidden="false" customHeight="false" outlineLevel="0" collapsed="false">
      <c r="A391" s="61" t="s">
        <v>49</v>
      </c>
      <c r="B391" s="61" t="s">
        <v>374</v>
      </c>
      <c r="C391" s="61" t="s">
        <v>1634</v>
      </c>
      <c r="D391" s="61" t="s">
        <v>1635</v>
      </c>
      <c r="E391" s="61" t="s">
        <v>2523</v>
      </c>
      <c r="F391" s="61" t="s">
        <v>2523</v>
      </c>
      <c r="G391" s="61" t="s">
        <v>97</v>
      </c>
      <c r="H391" s="61" t="s">
        <v>110</v>
      </c>
      <c r="I391" s="61" t="s">
        <v>2521</v>
      </c>
    </row>
    <row r="392" customFormat="false" ht="14.25" hidden="false" customHeight="false" outlineLevel="0" collapsed="false">
      <c r="A392" s="61" t="s">
        <v>49</v>
      </c>
      <c r="B392" s="61" t="s">
        <v>374</v>
      </c>
      <c r="C392" s="61" t="s">
        <v>1634</v>
      </c>
      <c r="D392" s="61" t="s">
        <v>1635</v>
      </c>
      <c r="E392" s="61" t="s">
        <v>2524</v>
      </c>
      <c r="F392" s="61" t="s">
        <v>2524</v>
      </c>
      <c r="G392" s="61" t="s">
        <v>97</v>
      </c>
      <c r="H392" s="61" t="s">
        <v>110</v>
      </c>
      <c r="I392" s="61" t="s">
        <v>2525</v>
      </c>
    </row>
    <row r="393" customFormat="false" ht="14.25" hidden="false" customHeight="false" outlineLevel="0" collapsed="false">
      <c r="A393" s="61" t="s">
        <v>49</v>
      </c>
      <c r="B393" s="61" t="s">
        <v>374</v>
      </c>
      <c r="C393" s="61" t="s">
        <v>1634</v>
      </c>
      <c r="D393" s="61" t="s">
        <v>1635</v>
      </c>
      <c r="E393" s="61" t="s">
        <v>2526</v>
      </c>
      <c r="F393" s="61" t="s">
        <v>2526</v>
      </c>
      <c r="G393" s="61" t="s">
        <v>97</v>
      </c>
      <c r="H393" s="61" t="s">
        <v>110</v>
      </c>
      <c r="I393" s="61" t="s">
        <v>2525</v>
      </c>
    </row>
    <row r="394" customFormat="false" ht="14.25" hidden="false" customHeight="false" outlineLevel="0" collapsed="false">
      <c r="A394" s="61" t="s">
        <v>49</v>
      </c>
      <c r="B394" s="61" t="s">
        <v>374</v>
      </c>
      <c r="C394" s="61" t="s">
        <v>1634</v>
      </c>
      <c r="D394" s="61" t="s">
        <v>1635</v>
      </c>
      <c r="E394" s="61" t="s">
        <v>2527</v>
      </c>
      <c r="F394" s="61" t="s">
        <v>2527</v>
      </c>
      <c r="G394" s="61" t="s">
        <v>97</v>
      </c>
      <c r="H394" s="61" t="s">
        <v>110</v>
      </c>
      <c r="I394" s="61" t="s">
        <v>2525</v>
      </c>
    </row>
    <row r="395" customFormat="false" ht="14.25" hidden="false" customHeight="false" outlineLevel="0" collapsed="false">
      <c r="A395" s="61" t="s">
        <v>49</v>
      </c>
      <c r="B395" s="61" t="s">
        <v>374</v>
      </c>
      <c r="C395" s="61" t="s">
        <v>1634</v>
      </c>
      <c r="D395" s="61" t="s">
        <v>1635</v>
      </c>
      <c r="E395" s="61" t="s">
        <v>2429</v>
      </c>
      <c r="F395" s="61" t="s">
        <v>2429</v>
      </c>
      <c r="G395" s="61" t="s">
        <v>97</v>
      </c>
      <c r="H395" s="61" t="s">
        <v>110</v>
      </c>
      <c r="I395" s="61" t="s">
        <v>2528</v>
      </c>
    </row>
    <row r="396" customFormat="false" ht="14.25" hidden="false" customHeight="false" outlineLevel="0" collapsed="false">
      <c r="A396" s="61" t="s">
        <v>49</v>
      </c>
      <c r="B396" s="61" t="s">
        <v>374</v>
      </c>
      <c r="C396" s="61" t="s">
        <v>1634</v>
      </c>
      <c r="D396" s="61" t="s">
        <v>1635</v>
      </c>
      <c r="E396" s="61" t="s">
        <v>2431</v>
      </c>
      <c r="F396" s="61" t="s">
        <v>2431</v>
      </c>
      <c r="G396" s="61" t="s">
        <v>97</v>
      </c>
      <c r="H396" s="61" t="s">
        <v>110</v>
      </c>
      <c r="I396" s="61" t="s">
        <v>2529</v>
      </c>
    </row>
    <row r="397" customFormat="false" ht="14.25" hidden="false" customHeight="false" outlineLevel="0" collapsed="false">
      <c r="A397" s="61" t="s">
        <v>49</v>
      </c>
      <c r="B397" s="61" t="s">
        <v>374</v>
      </c>
      <c r="C397" s="61" t="s">
        <v>1634</v>
      </c>
      <c r="D397" s="61" t="s">
        <v>1635</v>
      </c>
      <c r="E397" s="61" t="s">
        <v>2419</v>
      </c>
      <c r="F397" s="61" t="s">
        <v>2419</v>
      </c>
      <c r="G397" s="61" t="s">
        <v>97</v>
      </c>
      <c r="H397" s="61" t="s">
        <v>110</v>
      </c>
      <c r="I397" s="61" t="s">
        <v>2530</v>
      </c>
    </row>
    <row r="398" customFormat="false" ht="14.25" hidden="false" customHeight="false" outlineLevel="0" collapsed="false">
      <c r="A398" s="61" t="s">
        <v>49</v>
      </c>
      <c r="B398" s="61" t="s">
        <v>374</v>
      </c>
      <c r="C398" s="61" t="s">
        <v>1666</v>
      </c>
      <c r="D398" s="61" t="s">
        <v>1667</v>
      </c>
      <c r="E398" s="61" t="s">
        <v>2377</v>
      </c>
      <c r="F398" s="61" t="s">
        <v>2377</v>
      </c>
      <c r="G398" s="61" t="s">
        <v>97</v>
      </c>
      <c r="H398" s="61" t="s">
        <v>110</v>
      </c>
    </row>
    <row r="399" customFormat="false" ht="14.25" hidden="false" customHeight="false" outlineLevel="0" collapsed="false">
      <c r="A399" s="61" t="s">
        <v>49</v>
      </c>
      <c r="B399" s="61" t="s">
        <v>374</v>
      </c>
      <c r="C399" s="61" t="s">
        <v>1666</v>
      </c>
      <c r="D399" s="61" t="s">
        <v>1667</v>
      </c>
      <c r="E399" s="61" t="s">
        <v>2378</v>
      </c>
      <c r="F399" s="61" t="s">
        <v>2378</v>
      </c>
      <c r="G399" s="61" t="s">
        <v>97</v>
      </c>
      <c r="H399" s="61" t="s">
        <v>110</v>
      </c>
    </row>
    <row r="400" customFormat="false" ht="14.25" hidden="false" customHeight="false" outlineLevel="0" collapsed="false">
      <c r="A400" s="61" t="s">
        <v>49</v>
      </c>
      <c r="B400" s="61" t="s">
        <v>374</v>
      </c>
      <c r="C400" s="61" t="s">
        <v>1666</v>
      </c>
      <c r="D400" s="61" t="s">
        <v>1667</v>
      </c>
      <c r="E400" s="61" t="s">
        <v>2379</v>
      </c>
      <c r="F400" s="61" t="s">
        <v>2379</v>
      </c>
      <c r="G400" s="61" t="s">
        <v>97</v>
      </c>
      <c r="H400" s="61" t="s">
        <v>110</v>
      </c>
    </row>
    <row r="401" customFormat="false" ht="14.25" hidden="false" customHeight="false" outlineLevel="0" collapsed="false">
      <c r="A401" s="61" t="s">
        <v>49</v>
      </c>
      <c r="B401" s="61" t="s">
        <v>374</v>
      </c>
      <c r="C401" s="61" t="s">
        <v>1666</v>
      </c>
      <c r="D401" s="61" t="s">
        <v>1667</v>
      </c>
      <c r="E401" s="61" t="s">
        <v>2380</v>
      </c>
      <c r="F401" s="61" t="s">
        <v>2380</v>
      </c>
      <c r="G401" s="61" t="s">
        <v>97</v>
      </c>
      <c r="H401" s="61" t="s">
        <v>110</v>
      </c>
    </row>
    <row r="402" customFormat="false" ht="14.25" hidden="false" customHeight="false" outlineLevel="0" collapsed="false">
      <c r="A402" s="61" t="s">
        <v>49</v>
      </c>
      <c r="B402" s="61" t="s">
        <v>374</v>
      </c>
      <c r="C402" s="61" t="s">
        <v>1666</v>
      </c>
      <c r="D402" s="61" t="s">
        <v>1667</v>
      </c>
      <c r="E402" s="61" t="s">
        <v>2381</v>
      </c>
      <c r="F402" s="61" t="s">
        <v>2381</v>
      </c>
      <c r="G402" s="61" t="s">
        <v>97</v>
      </c>
      <c r="H402" s="61" t="s">
        <v>110</v>
      </c>
    </row>
    <row r="403" customFormat="false" ht="14.25" hidden="false" customHeight="false" outlineLevel="0" collapsed="false">
      <c r="A403" s="61" t="s">
        <v>49</v>
      </c>
      <c r="B403" s="61" t="s">
        <v>374</v>
      </c>
      <c r="C403" s="61" t="s">
        <v>1666</v>
      </c>
      <c r="D403" s="61" t="s">
        <v>1667</v>
      </c>
      <c r="E403" s="61" t="s">
        <v>2382</v>
      </c>
      <c r="F403" s="61" t="s">
        <v>2382</v>
      </c>
      <c r="G403" s="61" t="s">
        <v>97</v>
      </c>
      <c r="H403" s="61" t="s">
        <v>110</v>
      </c>
    </row>
    <row r="404" customFormat="false" ht="14.25" hidden="false" customHeight="false" outlineLevel="0" collapsed="false">
      <c r="A404" s="61" t="s">
        <v>49</v>
      </c>
      <c r="B404" s="61" t="s">
        <v>374</v>
      </c>
      <c r="C404" s="61" t="s">
        <v>1666</v>
      </c>
      <c r="D404" s="61" t="s">
        <v>1667</v>
      </c>
      <c r="E404" s="61" t="s">
        <v>2383</v>
      </c>
      <c r="F404" s="61" t="s">
        <v>2383</v>
      </c>
      <c r="G404" s="61" t="s">
        <v>97</v>
      </c>
      <c r="H404" s="61" t="s">
        <v>110</v>
      </c>
    </row>
    <row r="405" customFormat="false" ht="14.25" hidden="false" customHeight="false" outlineLevel="0" collapsed="false">
      <c r="A405" s="61" t="s">
        <v>49</v>
      </c>
      <c r="B405" s="61" t="s">
        <v>374</v>
      </c>
      <c r="C405" s="61" t="s">
        <v>1666</v>
      </c>
      <c r="D405" s="61" t="s">
        <v>1667</v>
      </c>
      <c r="E405" s="61" t="s">
        <v>2384</v>
      </c>
      <c r="F405" s="61" t="s">
        <v>2384</v>
      </c>
      <c r="G405" s="61" t="s">
        <v>97</v>
      </c>
      <c r="H405" s="61" t="s">
        <v>110</v>
      </c>
    </row>
    <row r="406" customFormat="false" ht="14.25" hidden="false" customHeight="false" outlineLevel="0" collapsed="false">
      <c r="A406" s="61" t="s">
        <v>49</v>
      </c>
      <c r="B406" s="61" t="s">
        <v>374</v>
      </c>
      <c r="C406" s="61" t="s">
        <v>1666</v>
      </c>
      <c r="D406" s="61" t="s">
        <v>1667</v>
      </c>
      <c r="E406" s="61" t="s">
        <v>2385</v>
      </c>
      <c r="F406" s="61" t="s">
        <v>2385</v>
      </c>
      <c r="G406" s="61" t="s">
        <v>97</v>
      </c>
      <c r="H406" s="61" t="s">
        <v>110</v>
      </c>
    </row>
    <row r="407" customFormat="false" ht="14.25" hidden="false" customHeight="false" outlineLevel="0" collapsed="false">
      <c r="A407" s="61" t="s">
        <v>49</v>
      </c>
      <c r="B407" s="61" t="s">
        <v>374</v>
      </c>
      <c r="C407" s="61" t="s">
        <v>1666</v>
      </c>
      <c r="D407" s="61" t="s">
        <v>1667</v>
      </c>
      <c r="E407" s="61" t="s">
        <v>2386</v>
      </c>
      <c r="F407" s="61" t="s">
        <v>2386</v>
      </c>
      <c r="G407" s="61" t="s">
        <v>97</v>
      </c>
      <c r="H407" s="61" t="s">
        <v>110</v>
      </c>
    </row>
    <row r="408" customFormat="false" ht="14.25" hidden="false" customHeight="false" outlineLevel="0" collapsed="false">
      <c r="A408" s="61" t="s">
        <v>49</v>
      </c>
      <c r="B408" s="61" t="s">
        <v>374</v>
      </c>
      <c r="C408" s="61" t="s">
        <v>1666</v>
      </c>
      <c r="D408" s="61" t="s">
        <v>1667</v>
      </c>
      <c r="E408" s="61" t="s">
        <v>2387</v>
      </c>
      <c r="F408" s="61" t="s">
        <v>2387</v>
      </c>
      <c r="G408" s="61" t="s">
        <v>97</v>
      </c>
      <c r="H408" s="61" t="s">
        <v>110</v>
      </c>
    </row>
    <row r="409" customFormat="false" ht="14.25" hidden="false" customHeight="false" outlineLevel="0" collapsed="false">
      <c r="A409" s="61" t="s">
        <v>49</v>
      </c>
      <c r="B409" s="61" t="s">
        <v>374</v>
      </c>
      <c r="C409" s="61" t="s">
        <v>1666</v>
      </c>
      <c r="D409" s="61" t="s">
        <v>1667</v>
      </c>
      <c r="E409" s="61" t="s">
        <v>2359</v>
      </c>
      <c r="F409" s="61" t="s">
        <v>2359</v>
      </c>
      <c r="G409" s="61" t="s">
        <v>97</v>
      </c>
      <c r="H409" s="61" t="s">
        <v>110</v>
      </c>
    </row>
    <row r="410" customFormat="false" ht="14.25" hidden="false" customHeight="false" outlineLevel="0" collapsed="false">
      <c r="A410" s="61" t="s">
        <v>49</v>
      </c>
      <c r="B410" s="61" t="s">
        <v>374</v>
      </c>
      <c r="C410" s="61" t="s">
        <v>1693</v>
      </c>
      <c r="D410" s="61" t="s">
        <v>1694</v>
      </c>
      <c r="E410" s="61" t="n">
        <v>1</v>
      </c>
      <c r="F410" s="61" t="n">
        <v>1</v>
      </c>
      <c r="G410" s="61" t="s">
        <v>97</v>
      </c>
      <c r="H410" s="61" t="s">
        <v>110</v>
      </c>
    </row>
    <row r="411" customFormat="false" ht="14.25" hidden="false" customHeight="false" outlineLevel="0" collapsed="false">
      <c r="A411" s="61" t="s">
        <v>49</v>
      </c>
      <c r="B411" s="61" t="s">
        <v>374</v>
      </c>
      <c r="C411" s="61" t="s">
        <v>1693</v>
      </c>
      <c r="D411" s="61" t="s">
        <v>1694</v>
      </c>
      <c r="E411" s="61" t="n">
        <v>2</v>
      </c>
      <c r="F411" s="61" t="n">
        <v>2</v>
      </c>
      <c r="G411" s="61" t="s">
        <v>97</v>
      </c>
      <c r="H411" s="61" t="s">
        <v>110</v>
      </c>
    </row>
    <row r="412" customFormat="false" ht="14.25" hidden="false" customHeight="false" outlineLevel="0" collapsed="false">
      <c r="A412" s="61" t="s">
        <v>49</v>
      </c>
      <c r="B412" s="61" t="s">
        <v>374</v>
      </c>
      <c r="C412" s="61" t="s">
        <v>1693</v>
      </c>
      <c r="D412" s="61" t="s">
        <v>1694</v>
      </c>
      <c r="E412" s="61" t="n">
        <v>3</v>
      </c>
      <c r="F412" s="61" t="n">
        <v>3</v>
      </c>
      <c r="G412" s="61" t="s">
        <v>97</v>
      </c>
      <c r="H412" s="61" t="s">
        <v>110</v>
      </c>
    </row>
    <row r="413" customFormat="false" ht="14.25" hidden="false" customHeight="false" outlineLevel="0" collapsed="false">
      <c r="A413" s="61" t="s">
        <v>49</v>
      </c>
      <c r="B413" s="61" t="s">
        <v>374</v>
      </c>
      <c r="C413" s="61" t="s">
        <v>1693</v>
      </c>
      <c r="D413" s="61" t="s">
        <v>1694</v>
      </c>
      <c r="E413" s="61" t="n">
        <v>4</v>
      </c>
      <c r="F413" s="61" t="n">
        <v>4</v>
      </c>
      <c r="G413" s="61" t="s">
        <v>97</v>
      </c>
      <c r="H413" s="61" t="s">
        <v>110</v>
      </c>
    </row>
    <row r="414" customFormat="false" ht="14.25" hidden="false" customHeight="false" outlineLevel="0" collapsed="false">
      <c r="A414" s="61" t="s">
        <v>49</v>
      </c>
      <c r="B414" s="61" t="s">
        <v>374</v>
      </c>
      <c r="C414" s="61" t="s">
        <v>1693</v>
      </c>
      <c r="D414" s="61" t="s">
        <v>1694</v>
      </c>
      <c r="E414" s="61" t="n">
        <v>5</v>
      </c>
      <c r="F414" s="61" t="n">
        <v>5</v>
      </c>
      <c r="G414" s="61" t="s">
        <v>97</v>
      </c>
      <c r="H414" s="61" t="s">
        <v>110</v>
      </c>
    </row>
    <row r="415" customFormat="false" ht="14.25" hidden="false" customHeight="false" outlineLevel="0" collapsed="false">
      <c r="A415" s="61" t="s">
        <v>49</v>
      </c>
      <c r="B415" s="61" t="s">
        <v>374</v>
      </c>
      <c r="C415" s="61" t="s">
        <v>1693</v>
      </c>
      <c r="D415" s="61" t="s">
        <v>1694</v>
      </c>
      <c r="E415" s="61" t="n">
        <v>6</v>
      </c>
      <c r="F415" s="61" t="n">
        <v>6</v>
      </c>
      <c r="G415" s="61" t="s">
        <v>97</v>
      </c>
      <c r="H415" s="61" t="s">
        <v>110</v>
      </c>
    </row>
    <row r="416" customFormat="false" ht="14.25" hidden="false" customHeight="false" outlineLevel="0" collapsed="false">
      <c r="A416" s="61" t="s">
        <v>49</v>
      </c>
      <c r="B416" s="61" t="s">
        <v>374</v>
      </c>
      <c r="C416" s="61" t="s">
        <v>1693</v>
      </c>
      <c r="D416" s="61" t="s">
        <v>1694</v>
      </c>
      <c r="E416" s="61" t="n">
        <v>7</v>
      </c>
      <c r="F416" s="61" t="n">
        <v>7</v>
      </c>
      <c r="G416" s="61" t="s">
        <v>97</v>
      </c>
      <c r="H416" s="61" t="s">
        <v>110</v>
      </c>
    </row>
    <row r="417" customFormat="false" ht="14.25" hidden="false" customHeight="false" outlineLevel="0" collapsed="false">
      <c r="A417" s="61" t="s">
        <v>49</v>
      </c>
      <c r="B417" s="61" t="s">
        <v>374</v>
      </c>
      <c r="C417" s="61" t="s">
        <v>1693</v>
      </c>
      <c r="D417" s="61" t="s">
        <v>1694</v>
      </c>
      <c r="E417" s="61" t="n">
        <v>8</v>
      </c>
      <c r="F417" s="61" t="n">
        <v>8</v>
      </c>
      <c r="G417" s="61" t="s">
        <v>97</v>
      </c>
      <c r="H417" s="61" t="s">
        <v>110</v>
      </c>
    </row>
    <row r="418" customFormat="false" ht="14.25" hidden="false" customHeight="false" outlineLevel="0" collapsed="false">
      <c r="A418" s="61" t="s">
        <v>49</v>
      </c>
      <c r="B418" s="61" t="s">
        <v>374</v>
      </c>
      <c r="C418" s="61" t="s">
        <v>1693</v>
      </c>
      <c r="D418" s="61" t="s">
        <v>1694</v>
      </c>
      <c r="E418" s="61" t="n">
        <v>9</v>
      </c>
      <c r="F418" s="61" t="n">
        <v>9</v>
      </c>
      <c r="G418" s="61" t="s">
        <v>97</v>
      </c>
      <c r="H418" s="61" t="s">
        <v>110</v>
      </c>
    </row>
    <row r="419" customFormat="false" ht="14.25" hidden="false" customHeight="false" outlineLevel="0" collapsed="false">
      <c r="A419" s="61" t="s">
        <v>49</v>
      </c>
      <c r="B419" s="61" t="s">
        <v>374</v>
      </c>
      <c r="C419" s="61" t="s">
        <v>1693</v>
      </c>
      <c r="D419" s="61" t="s">
        <v>1694</v>
      </c>
      <c r="E419" s="61" t="n">
        <v>10</v>
      </c>
      <c r="F419" s="61" t="n">
        <v>10</v>
      </c>
      <c r="G419" s="61" t="s">
        <v>97</v>
      </c>
      <c r="H419" s="61" t="s">
        <v>110</v>
      </c>
    </row>
    <row r="420" customFormat="false" ht="14.25" hidden="false" customHeight="false" outlineLevel="0" collapsed="false">
      <c r="A420" s="61" t="s">
        <v>49</v>
      </c>
      <c r="B420" s="61" t="s">
        <v>374</v>
      </c>
      <c r="C420" s="61" t="s">
        <v>1693</v>
      </c>
      <c r="D420" s="61" t="s">
        <v>1694</v>
      </c>
      <c r="E420" s="61" t="n">
        <v>11</v>
      </c>
      <c r="F420" s="61" t="n">
        <v>11</v>
      </c>
      <c r="G420" s="61" t="s">
        <v>97</v>
      </c>
      <c r="H420" s="61" t="s">
        <v>110</v>
      </c>
    </row>
    <row r="421" customFormat="false" ht="14.25" hidden="false" customHeight="false" outlineLevel="0" collapsed="false">
      <c r="A421" s="61" t="s">
        <v>49</v>
      </c>
      <c r="B421" s="61" t="s">
        <v>374</v>
      </c>
      <c r="C421" s="61" t="s">
        <v>1693</v>
      </c>
      <c r="D421" s="61" t="s">
        <v>1694</v>
      </c>
      <c r="E421" s="61" t="n">
        <v>12</v>
      </c>
      <c r="F421" s="61" t="n">
        <v>12</v>
      </c>
      <c r="G421" s="61" t="s">
        <v>97</v>
      </c>
      <c r="H421" s="61" t="s">
        <v>110</v>
      </c>
    </row>
    <row r="422" customFormat="false" ht="14.25" hidden="false" customHeight="false" outlineLevel="0" collapsed="false">
      <c r="A422" s="61" t="s">
        <v>49</v>
      </c>
      <c r="B422" s="61" t="s">
        <v>374</v>
      </c>
      <c r="C422" s="61" t="s">
        <v>1693</v>
      </c>
      <c r="D422" s="61" t="s">
        <v>1694</v>
      </c>
      <c r="E422" s="61" t="n">
        <v>13</v>
      </c>
      <c r="F422" s="61" t="n">
        <v>13</v>
      </c>
      <c r="G422" s="61" t="s">
        <v>97</v>
      </c>
      <c r="H422" s="61" t="s">
        <v>110</v>
      </c>
    </row>
    <row r="423" customFormat="false" ht="14.25" hidden="false" customHeight="false" outlineLevel="0" collapsed="false">
      <c r="A423" s="61" t="s">
        <v>49</v>
      </c>
      <c r="B423" s="61" t="s">
        <v>374</v>
      </c>
      <c r="C423" s="61" t="s">
        <v>1693</v>
      </c>
      <c r="D423" s="61" t="s">
        <v>1694</v>
      </c>
      <c r="E423" s="61" t="n">
        <v>14</v>
      </c>
      <c r="F423" s="61" t="n">
        <v>14</v>
      </c>
      <c r="G423" s="61" t="s">
        <v>97</v>
      </c>
      <c r="H423" s="61" t="s">
        <v>110</v>
      </c>
    </row>
    <row r="424" customFormat="false" ht="14.25" hidden="false" customHeight="false" outlineLevel="0" collapsed="false">
      <c r="A424" s="61" t="s">
        <v>49</v>
      </c>
      <c r="B424" s="61" t="s">
        <v>374</v>
      </c>
      <c r="C424" s="61" t="s">
        <v>1693</v>
      </c>
      <c r="D424" s="61" t="s">
        <v>1694</v>
      </c>
      <c r="E424" s="61" t="n">
        <v>15</v>
      </c>
      <c r="F424" s="61" t="n">
        <v>15</v>
      </c>
      <c r="G424" s="61" t="s">
        <v>97</v>
      </c>
      <c r="H424" s="61" t="s">
        <v>110</v>
      </c>
    </row>
    <row r="425" customFormat="false" ht="14.25" hidden="false" customHeight="false" outlineLevel="0" collapsed="false">
      <c r="A425" s="61" t="s">
        <v>49</v>
      </c>
      <c r="B425" s="61" t="s">
        <v>374</v>
      </c>
      <c r="C425" s="61" t="s">
        <v>1721</v>
      </c>
      <c r="D425" s="61" t="s">
        <v>1722</v>
      </c>
      <c r="E425" s="61" t="s">
        <v>2236</v>
      </c>
      <c r="F425" s="61" t="s">
        <v>2236</v>
      </c>
      <c r="G425" s="61" t="s">
        <v>97</v>
      </c>
      <c r="H425" s="61" t="s">
        <v>110</v>
      </c>
    </row>
    <row r="426" customFormat="false" ht="14.25" hidden="false" customHeight="false" outlineLevel="0" collapsed="false">
      <c r="A426" s="61" t="s">
        <v>49</v>
      </c>
      <c r="B426" s="61" t="s">
        <v>374</v>
      </c>
      <c r="C426" s="61" t="s">
        <v>1721</v>
      </c>
      <c r="D426" s="61" t="s">
        <v>1722</v>
      </c>
      <c r="E426" s="61" t="s">
        <v>2237</v>
      </c>
      <c r="F426" s="61" t="s">
        <v>2237</v>
      </c>
      <c r="G426" s="61" t="s">
        <v>97</v>
      </c>
      <c r="H426" s="61" t="s">
        <v>110</v>
      </c>
    </row>
    <row r="427" customFormat="false" ht="14.25" hidden="false" customHeight="false" outlineLevel="0" collapsed="false">
      <c r="A427" s="61" t="s">
        <v>49</v>
      </c>
      <c r="B427" s="61" t="s">
        <v>374</v>
      </c>
      <c r="C427" s="61" t="s">
        <v>1745</v>
      </c>
      <c r="D427" s="61" t="s">
        <v>1746</v>
      </c>
      <c r="E427" s="61" t="s">
        <v>996</v>
      </c>
      <c r="F427" s="61" t="s">
        <v>2531</v>
      </c>
      <c r="G427" s="61" t="s">
        <v>97</v>
      </c>
      <c r="H427" s="61" t="s">
        <v>97</v>
      </c>
    </row>
    <row r="428" customFormat="false" ht="14.25" hidden="false" customHeight="false" outlineLevel="0" collapsed="false">
      <c r="A428" s="61" t="s">
        <v>49</v>
      </c>
      <c r="B428" s="61" t="s">
        <v>374</v>
      </c>
      <c r="C428" s="61" t="s">
        <v>1745</v>
      </c>
      <c r="D428" s="61" t="s">
        <v>1746</v>
      </c>
      <c r="E428" s="61" t="s">
        <v>2532</v>
      </c>
      <c r="F428" s="61" t="s">
        <v>2533</v>
      </c>
      <c r="G428" s="61" t="s">
        <v>97</v>
      </c>
      <c r="H428" s="61" t="s">
        <v>110</v>
      </c>
    </row>
    <row r="429" customFormat="false" ht="14.25" hidden="false" customHeight="false" outlineLevel="0" collapsed="false">
      <c r="A429" s="61" t="s">
        <v>49</v>
      </c>
      <c r="B429" s="61" t="s">
        <v>374</v>
      </c>
      <c r="C429" s="61" t="s">
        <v>1745</v>
      </c>
      <c r="D429" s="61" t="s">
        <v>1746</v>
      </c>
      <c r="E429" s="61" t="s">
        <v>2534</v>
      </c>
      <c r="F429" s="61" t="s">
        <v>2535</v>
      </c>
      <c r="G429" s="61" t="s">
        <v>97</v>
      </c>
      <c r="H429" s="61" t="s">
        <v>110</v>
      </c>
    </row>
    <row r="430" customFormat="false" ht="14.25" hidden="false" customHeight="false" outlineLevel="0" collapsed="false">
      <c r="A430" s="61" t="s">
        <v>49</v>
      </c>
      <c r="B430" s="61" t="s">
        <v>374</v>
      </c>
      <c r="C430" s="61" t="s">
        <v>1745</v>
      </c>
      <c r="D430" s="61" t="s">
        <v>1746</v>
      </c>
      <c r="E430" s="61" t="s">
        <v>2536</v>
      </c>
      <c r="F430" s="61" t="s">
        <v>2537</v>
      </c>
      <c r="G430" s="61" t="s">
        <v>97</v>
      </c>
      <c r="H430" s="61" t="s">
        <v>110</v>
      </c>
    </row>
    <row r="431" customFormat="false" ht="14.25" hidden="false" customHeight="false" outlineLevel="0" collapsed="false">
      <c r="A431" s="61" t="s">
        <v>49</v>
      </c>
      <c r="B431" s="61" t="s">
        <v>374</v>
      </c>
      <c r="C431" s="61" t="s">
        <v>1745</v>
      </c>
      <c r="D431" s="61" t="s">
        <v>1746</v>
      </c>
      <c r="E431" s="61" t="s">
        <v>2538</v>
      </c>
      <c r="F431" s="61" t="s">
        <v>2539</v>
      </c>
      <c r="G431" s="61" t="s">
        <v>97</v>
      </c>
      <c r="H431" s="61" t="s">
        <v>110</v>
      </c>
    </row>
    <row r="432" customFormat="false" ht="14.25" hidden="false" customHeight="false" outlineLevel="0" collapsed="false">
      <c r="A432" s="61" t="s">
        <v>49</v>
      </c>
      <c r="B432" s="61" t="s">
        <v>374</v>
      </c>
      <c r="C432" s="61" t="s">
        <v>1745</v>
      </c>
      <c r="D432" s="61" t="s">
        <v>1746</v>
      </c>
      <c r="E432" s="61" t="s">
        <v>2540</v>
      </c>
      <c r="F432" s="61" t="s">
        <v>2540</v>
      </c>
      <c r="G432" s="61" t="s">
        <v>97</v>
      </c>
      <c r="H432" s="61" t="s">
        <v>110</v>
      </c>
    </row>
    <row r="433" customFormat="false" ht="14.25" hidden="false" customHeight="false" outlineLevel="0" collapsed="false">
      <c r="A433" s="61" t="s">
        <v>49</v>
      </c>
      <c r="B433" s="61" t="s">
        <v>374</v>
      </c>
      <c r="C433" s="61" t="s">
        <v>1745</v>
      </c>
      <c r="D433" s="61" t="s">
        <v>1746</v>
      </c>
      <c r="E433" s="61" t="s">
        <v>2541</v>
      </c>
      <c r="F433" s="61" t="s">
        <v>2542</v>
      </c>
      <c r="G433" s="61" t="s">
        <v>97</v>
      </c>
      <c r="H433" s="61" t="s">
        <v>110</v>
      </c>
    </row>
    <row r="434" customFormat="false" ht="14.25" hidden="false" customHeight="false" outlineLevel="0" collapsed="false">
      <c r="A434" s="61" t="s">
        <v>49</v>
      </c>
      <c r="B434" s="61" t="s">
        <v>374</v>
      </c>
      <c r="C434" s="61" t="s">
        <v>1745</v>
      </c>
      <c r="D434" s="61" t="s">
        <v>1746</v>
      </c>
      <c r="E434" s="61" t="s">
        <v>2543</v>
      </c>
      <c r="F434" s="61" t="s">
        <v>2543</v>
      </c>
      <c r="G434" s="61" t="s">
        <v>97</v>
      </c>
      <c r="H434" s="61" t="s">
        <v>110</v>
      </c>
    </row>
    <row r="435" customFormat="false" ht="14.25" hidden="false" customHeight="false" outlineLevel="0" collapsed="false">
      <c r="A435" s="61" t="s">
        <v>49</v>
      </c>
      <c r="B435" s="61" t="s">
        <v>374</v>
      </c>
      <c r="C435" s="61" t="s">
        <v>1745</v>
      </c>
      <c r="D435" s="61" t="s">
        <v>1746</v>
      </c>
      <c r="E435" s="61" t="s">
        <v>2544</v>
      </c>
      <c r="F435" s="61" t="s">
        <v>2544</v>
      </c>
      <c r="G435" s="61" t="s">
        <v>97</v>
      </c>
      <c r="H435" s="61" t="s">
        <v>110</v>
      </c>
    </row>
    <row r="436" customFormat="false" ht="14.25" hidden="false" customHeight="false" outlineLevel="0" collapsed="false">
      <c r="A436" s="61" t="s">
        <v>49</v>
      </c>
      <c r="B436" s="61" t="s">
        <v>374</v>
      </c>
      <c r="C436" s="61" t="s">
        <v>1757</v>
      </c>
      <c r="D436" s="61" t="s">
        <v>1758</v>
      </c>
      <c r="E436" s="61" t="s">
        <v>2545</v>
      </c>
      <c r="F436" s="61" t="s">
        <v>2545</v>
      </c>
      <c r="G436" s="61" t="s">
        <v>97</v>
      </c>
      <c r="H436" s="61" t="s">
        <v>97</v>
      </c>
      <c r="I436" s="61" t="s">
        <v>2546</v>
      </c>
    </row>
    <row r="437" customFormat="false" ht="14.25" hidden="false" customHeight="false" outlineLevel="0" collapsed="false">
      <c r="A437" s="61" t="s">
        <v>49</v>
      </c>
      <c r="B437" s="61" t="s">
        <v>374</v>
      </c>
      <c r="C437" s="61" t="s">
        <v>1757</v>
      </c>
      <c r="D437" s="61" t="s">
        <v>1758</v>
      </c>
      <c r="E437" s="61" t="s">
        <v>2547</v>
      </c>
      <c r="F437" s="61" t="s">
        <v>2547</v>
      </c>
      <c r="G437" s="61" t="s">
        <v>97</v>
      </c>
      <c r="H437" s="61" t="s">
        <v>110</v>
      </c>
      <c r="I437" s="61" t="s">
        <v>2548</v>
      </c>
    </row>
    <row r="438" customFormat="false" ht="14.25" hidden="false" customHeight="false" outlineLevel="0" collapsed="false">
      <c r="A438" s="61" t="s">
        <v>49</v>
      </c>
      <c r="B438" s="61" t="s">
        <v>374</v>
      </c>
      <c r="C438" s="61" t="s">
        <v>1757</v>
      </c>
      <c r="D438" s="61" t="s">
        <v>1758</v>
      </c>
      <c r="E438" s="61" t="s">
        <v>2549</v>
      </c>
      <c r="F438" s="61" t="s">
        <v>2549</v>
      </c>
      <c r="G438" s="61" t="s">
        <v>97</v>
      </c>
      <c r="H438" s="61" t="s">
        <v>110</v>
      </c>
      <c r="I438" s="61" t="s">
        <v>2530</v>
      </c>
    </row>
    <row r="439" customFormat="false" ht="14.25" hidden="false" customHeight="false" outlineLevel="0" collapsed="false">
      <c r="A439" s="61" t="s">
        <v>49</v>
      </c>
      <c r="B439" s="61" t="s">
        <v>374</v>
      </c>
      <c r="C439" s="61" t="s">
        <v>1757</v>
      </c>
      <c r="D439" s="61" t="s">
        <v>1758</v>
      </c>
      <c r="E439" s="61" t="s">
        <v>2550</v>
      </c>
      <c r="F439" s="61" t="s">
        <v>2550</v>
      </c>
      <c r="G439" s="61" t="s">
        <v>97</v>
      </c>
      <c r="H439" s="61" t="s">
        <v>110</v>
      </c>
      <c r="I439" s="61" t="s">
        <v>2530</v>
      </c>
    </row>
    <row r="440" customFormat="false" ht="14.25" hidden="false" customHeight="false" outlineLevel="0" collapsed="false">
      <c r="A440" s="61" t="s">
        <v>49</v>
      </c>
      <c r="B440" s="61" t="s">
        <v>374</v>
      </c>
      <c r="C440" s="61" t="s">
        <v>1757</v>
      </c>
      <c r="D440" s="61" t="s">
        <v>1758</v>
      </c>
      <c r="E440" s="61" t="s">
        <v>2551</v>
      </c>
      <c r="F440" s="61" t="s">
        <v>2551</v>
      </c>
      <c r="G440" s="61" t="s">
        <v>97</v>
      </c>
      <c r="H440" s="61" t="s">
        <v>110</v>
      </c>
      <c r="I440" s="61" t="s">
        <v>2530</v>
      </c>
    </row>
    <row r="441" customFormat="false" ht="14.25" hidden="false" customHeight="false" outlineLevel="0" collapsed="false">
      <c r="A441" s="61" t="s">
        <v>49</v>
      </c>
      <c r="B441" s="61" t="s">
        <v>374</v>
      </c>
      <c r="C441" s="61" t="s">
        <v>1757</v>
      </c>
      <c r="D441" s="61" t="s">
        <v>1758</v>
      </c>
      <c r="E441" s="61" t="s">
        <v>2552</v>
      </c>
      <c r="F441" s="61" t="s">
        <v>2552</v>
      </c>
      <c r="G441" s="61" t="s">
        <v>97</v>
      </c>
      <c r="H441" s="61" t="s">
        <v>110</v>
      </c>
      <c r="I441" s="61" t="s">
        <v>2530</v>
      </c>
    </row>
    <row r="442" customFormat="false" ht="14.25" hidden="false" customHeight="false" outlineLevel="0" collapsed="false">
      <c r="A442" s="61" t="s">
        <v>49</v>
      </c>
      <c r="B442" s="61" t="s">
        <v>374</v>
      </c>
      <c r="C442" s="61" t="s">
        <v>1757</v>
      </c>
      <c r="D442" s="61" t="s">
        <v>1758</v>
      </c>
      <c r="E442" s="61" t="s">
        <v>2553</v>
      </c>
      <c r="F442" s="61" t="s">
        <v>2553</v>
      </c>
      <c r="G442" s="61" t="s">
        <v>97</v>
      </c>
      <c r="H442" s="61" t="s">
        <v>110</v>
      </c>
      <c r="I442" s="61" t="s">
        <v>2530</v>
      </c>
    </row>
    <row r="443" customFormat="false" ht="14.25" hidden="false" customHeight="false" outlineLevel="0" collapsed="false">
      <c r="A443" s="61" t="s">
        <v>49</v>
      </c>
      <c r="B443" s="61" t="s">
        <v>374</v>
      </c>
      <c r="C443" s="61" t="s">
        <v>943</v>
      </c>
      <c r="D443" s="61" t="s">
        <v>944</v>
      </c>
      <c r="E443" s="61" t="s">
        <v>2236</v>
      </c>
      <c r="F443" s="61" t="s">
        <v>2236</v>
      </c>
      <c r="G443" s="61" t="s">
        <v>97</v>
      </c>
      <c r="H443" s="61" t="s">
        <v>110</v>
      </c>
    </row>
    <row r="444" customFormat="false" ht="14.25" hidden="false" customHeight="false" outlineLevel="0" collapsed="false">
      <c r="A444" s="61" t="s">
        <v>49</v>
      </c>
      <c r="B444" s="61" t="s">
        <v>374</v>
      </c>
      <c r="C444" s="61" t="s">
        <v>943</v>
      </c>
      <c r="D444" s="61" t="s">
        <v>944</v>
      </c>
      <c r="E444" s="61" t="s">
        <v>2237</v>
      </c>
      <c r="F444" s="61" t="s">
        <v>2237</v>
      </c>
      <c r="G444" s="61" t="s">
        <v>97</v>
      </c>
      <c r="H444" s="61" t="s">
        <v>110</v>
      </c>
    </row>
    <row r="445" customFormat="false" ht="14.25" hidden="false" customHeight="false" outlineLevel="0" collapsed="false">
      <c r="A445" s="61" t="s">
        <v>49</v>
      </c>
      <c r="B445" s="61" t="s">
        <v>374</v>
      </c>
      <c r="C445" s="61" t="s">
        <v>1027</v>
      </c>
      <c r="D445" s="61" t="s">
        <v>1028</v>
      </c>
      <c r="E445" s="61" t="s">
        <v>2554</v>
      </c>
      <c r="F445" s="61" t="s">
        <v>2554</v>
      </c>
      <c r="G445" s="61" t="s">
        <v>97</v>
      </c>
      <c r="H445" s="61" t="s">
        <v>110</v>
      </c>
    </row>
    <row r="446" customFormat="false" ht="14.25" hidden="false" customHeight="false" outlineLevel="0" collapsed="false">
      <c r="A446" s="61" t="s">
        <v>49</v>
      </c>
      <c r="B446" s="61" t="s">
        <v>374</v>
      </c>
      <c r="C446" s="61" t="s">
        <v>1027</v>
      </c>
      <c r="D446" s="61" t="s">
        <v>1028</v>
      </c>
      <c r="E446" s="61" t="s">
        <v>2555</v>
      </c>
      <c r="F446" s="61" t="s">
        <v>2555</v>
      </c>
      <c r="G446" s="61" t="s">
        <v>97</v>
      </c>
      <c r="H446" s="61" t="s">
        <v>110</v>
      </c>
    </row>
    <row r="447" customFormat="false" ht="14.25" hidden="false" customHeight="false" outlineLevel="0" collapsed="false">
      <c r="A447" s="61" t="s">
        <v>49</v>
      </c>
      <c r="B447" s="61" t="s">
        <v>374</v>
      </c>
      <c r="C447" s="61" t="s">
        <v>1331</v>
      </c>
      <c r="D447" s="61" t="s">
        <v>1332</v>
      </c>
      <c r="E447" s="61" t="s">
        <v>2556</v>
      </c>
      <c r="F447" s="61" t="s">
        <v>2556</v>
      </c>
      <c r="G447" s="61" t="s">
        <v>97</v>
      </c>
      <c r="H447" s="61" t="s">
        <v>110</v>
      </c>
    </row>
    <row r="448" customFormat="false" ht="14.25" hidden="false" customHeight="false" outlineLevel="0" collapsed="false">
      <c r="A448" s="61" t="s">
        <v>49</v>
      </c>
      <c r="B448" s="61" t="s">
        <v>374</v>
      </c>
      <c r="C448" s="61" t="s">
        <v>1331</v>
      </c>
      <c r="D448" s="61" t="s">
        <v>1332</v>
      </c>
      <c r="E448" s="61" t="s">
        <v>2557</v>
      </c>
      <c r="F448" s="61" t="s">
        <v>2557</v>
      </c>
      <c r="G448" s="61" t="s">
        <v>97</v>
      </c>
      <c r="H448" s="61" t="s">
        <v>110</v>
      </c>
    </row>
    <row r="449" customFormat="false" ht="14.25" hidden="false" customHeight="false" outlineLevel="0" collapsed="false">
      <c r="A449" s="61" t="s">
        <v>49</v>
      </c>
      <c r="B449" s="61" t="s">
        <v>374</v>
      </c>
      <c r="C449" s="61" t="s">
        <v>1331</v>
      </c>
      <c r="D449" s="61" t="s">
        <v>1332</v>
      </c>
      <c r="E449" s="61" t="s">
        <v>2558</v>
      </c>
      <c r="F449" s="61" t="s">
        <v>2558</v>
      </c>
      <c r="G449" s="61" t="s">
        <v>97</v>
      </c>
      <c r="H449" s="61" t="s">
        <v>110</v>
      </c>
    </row>
    <row r="450" customFormat="false" ht="14.25" hidden="false" customHeight="false" outlineLevel="0" collapsed="false">
      <c r="A450" s="61" t="s">
        <v>49</v>
      </c>
      <c r="B450" s="61" t="s">
        <v>374</v>
      </c>
      <c r="C450" s="61" t="s">
        <v>1331</v>
      </c>
      <c r="D450" s="61" t="s">
        <v>1332</v>
      </c>
      <c r="E450" s="61" t="s">
        <v>2559</v>
      </c>
      <c r="F450" s="61" t="s">
        <v>2559</v>
      </c>
      <c r="G450" s="61" t="s">
        <v>97</v>
      </c>
      <c r="H450" s="61" t="s">
        <v>110</v>
      </c>
    </row>
    <row r="451" customFormat="false" ht="14.25" hidden="false" customHeight="false" outlineLevel="0" collapsed="false">
      <c r="A451" s="61" t="s">
        <v>49</v>
      </c>
      <c r="B451" s="61" t="s">
        <v>374</v>
      </c>
      <c r="C451" s="61" t="s">
        <v>1205</v>
      </c>
      <c r="D451" s="61" t="s">
        <v>1206</v>
      </c>
      <c r="E451" s="61" t="s">
        <v>2560</v>
      </c>
      <c r="F451" s="61" t="s">
        <v>2560</v>
      </c>
      <c r="G451" s="61" t="s">
        <v>97</v>
      </c>
      <c r="H451" s="61" t="s">
        <v>110</v>
      </c>
    </row>
    <row r="452" customFormat="false" ht="14.25" hidden="false" customHeight="false" outlineLevel="0" collapsed="false">
      <c r="A452" s="61" t="s">
        <v>49</v>
      </c>
      <c r="B452" s="61" t="s">
        <v>374</v>
      </c>
      <c r="C452" s="61" t="s">
        <v>1205</v>
      </c>
      <c r="D452" s="61" t="s">
        <v>1206</v>
      </c>
      <c r="E452" s="61" t="s">
        <v>2561</v>
      </c>
      <c r="F452" s="61" t="s">
        <v>2561</v>
      </c>
      <c r="G452" s="61" t="s">
        <v>97</v>
      </c>
      <c r="H452" s="61" t="s">
        <v>97</v>
      </c>
    </row>
    <row r="453" customFormat="false" ht="14.25" hidden="false" customHeight="false" outlineLevel="0" collapsed="false">
      <c r="A453" s="61" t="s">
        <v>49</v>
      </c>
      <c r="B453" s="61" t="s">
        <v>374</v>
      </c>
      <c r="C453" s="61" t="s">
        <v>1205</v>
      </c>
      <c r="D453" s="61" t="s">
        <v>1206</v>
      </c>
      <c r="E453" s="61" t="s">
        <v>2562</v>
      </c>
      <c r="F453" s="61" t="s">
        <v>2562</v>
      </c>
      <c r="G453" s="61" t="s">
        <v>97</v>
      </c>
      <c r="H453" s="61" t="s">
        <v>110</v>
      </c>
    </row>
    <row r="454" customFormat="false" ht="14.25" hidden="false" customHeight="false" outlineLevel="0" collapsed="false">
      <c r="A454" s="61" t="s">
        <v>49</v>
      </c>
      <c r="B454" s="61" t="s">
        <v>374</v>
      </c>
      <c r="C454" s="61" t="s">
        <v>1151</v>
      </c>
      <c r="D454" s="61" t="s">
        <v>1152</v>
      </c>
      <c r="E454" s="61" t="s">
        <v>2563</v>
      </c>
      <c r="F454" s="61" t="s">
        <v>2563</v>
      </c>
      <c r="G454" s="61" t="s">
        <v>97</v>
      </c>
      <c r="H454" s="61" t="s">
        <v>110</v>
      </c>
    </row>
    <row r="455" customFormat="false" ht="14.25" hidden="false" customHeight="false" outlineLevel="0" collapsed="false">
      <c r="A455" s="61" t="s">
        <v>49</v>
      </c>
      <c r="B455" s="61" t="s">
        <v>374</v>
      </c>
      <c r="C455" s="61" t="s">
        <v>1151</v>
      </c>
      <c r="D455" s="61" t="s">
        <v>1152</v>
      </c>
      <c r="E455" s="61" t="s">
        <v>2564</v>
      </c>
      <c r="F455" s="61" t="s">
        <v>2564</v>
      </c>
      <c r="G455" s="61" t="s">
        <v>97</v>
      </c>
      <c r="H455" s="61" t="s">
        <v>110</v>
      </c>
    </row>
    <row r="456" customFormat="false" ht="14.25" hidden="false" customHeight="false" outlineLevel="0" collapsed="false">
      <c r="A456" s="61" t="s">
        <v>49</v>
      </c>
      <c r="B456" s="61" t="s">
        <v>374</v>
      </c>
      <c r="C456" s="61" t="s">
        <v>1151</v>
      </c>
      <c r="D456" s="61" t="s">
        <v>1152</v>
      </c>
      <c r="E456" s="61" t="s">
        <v>2565</v>
      </c>
      <c r="F456" s="61" t="s">
        <v>2565</v>
      </c>
      <c r="G456" s="61" t="s">
        <v>97</v>
      </c>
      <c r="H456" s="61" t="s">
        <v>110</v>
      </c>
    </row>
    <row r="457" customFormat="false" ht="14.25" hidden="false" customHeight="false" outlineLevel="0" collapsed="false">
      <c r="A457" s="61" t="s">
        <v>49</v>
      </c>
      <c r="B457" s="61" t="s">
        <v>374</v>
      </c>
      <c r="C457" s="61" t="s">
        <v>1151</v>
      </c>
      <c r="D457" s="61" t="s">
        <v>1152</v>
      </c>
      <c r="E457" s="61" t="s">
        <v>2566</v>
      </c>
      <c r="F457" s="61" t="s">
        <v>2566</v>
      </c>
      <c r="G457" s="61" t="s">
        <v>97</v>
      </c>
      <c r="H457" s="61" t="s">
        <v>110</v>
      </c>
    </row>
    <row r="458" customFormat="false" ht="14.25" hidden="false" customHeight="false" outlineLevel="0" collapsed="false">
      <c r="A458" s="61" t="s">
        <v>49</v>
      </c>
      <c r="B458" s="61" t="s">
        <v>374</v>
      </c>
      <c r="C458" s="61" t="s">
        <v>1151</v>
      </c>
      <c r="D458" s="61" t="s">
        <v>1152</v>
      </c>
      <c r="E458" s="61" t="s">
        <v>2567</v>
      </c>
      <c r="F458" s="61" t="s">
        <v>2567</v>
      </c>
      <c r="G458" s="61" t="s">
        <v>97</v>
      </c>
      <c r="H458" s="61" t="s">
        <v>110</v>
      </c>
    </row>
    <row r="459" customFormat="false" ht="14.25" hidden="false" customHeight="false" outlineLevel="0" collapsed="false">
      <c r="A459" s="61" t="s">
        <v>49</v>
      </c>
      <c r="B459" s="61" t="s">
        <v>374</v>
      </c>
      <c r="C459" s="61" t="s">
        <v>1151</v>
      </c>
      <c r="D459" s="61" t="s">
        <v>1152</v>
      </c>
      <c r="E459" s="61" t="s">
        <v>2568</v>
      </c>
      <c r="F459" s="61" t="s">
        <v>2568</v>
      </c>
      <c r="G459" s="61" t="s">
        <v>97</v>
      </c>
      <c r="H459" s="61" t="s">
        <v>110</v>
      </c>
    </row>
    <row r="460" customFormat="false" ht="14.25" hidden="false" customHeight="false" outlineLevel="0" collapsed="false">
      <c r="A460" s="61" t="s">
        <v>49</v>
      </c>
      <c r="B460" s="61" t="s">
        <v>374</v>
      </c>
      <c r="C460" s="61" t="s">
        <v>1151</v>
      </c>
      <c r="D460" s="61" t="s">
        <v>1152</v>
      </c>
      <c r="E460" s="61" t="s">
        <v>2569</v>
      </c>
      <c r="F460" s="61" t="s">
        <v>2569</v>
      </c>
      <c r="G460" s="61" t="s">
        <v>97</v>
      </c>
      <c r="H460" s="61" t="s">
        <v>110</v>
      </c>
    </row>
    <row r="461" customFormat="false" ht="14.25" hidden="false" customHeight="false" outlineLevel="0" collapsed="false">
      <c r="A461" s="61" t="s">
        <v>49</v>
      </c>
      <c r="B461" s="61" t="s">
        <v>374</v>
      </c>
      <c r="C461" s="61" t="s">
        <v>1151</v>
      </c>
      <c r="D461" s="61" t="s">
        <v>1152</v>
      </c>
      <c r="E461" s="61" t="s">
        <v>2570</v>
      </c>
      <c r="F461" s="61" t="s">
        <v>2570</v>
      </c>
      <c r="G461" s="61" t="s">
        <v>97</v>
      </c>
      <c r="H461" s="61" t="s">
        <v>110</v>
      </c>
    </row>
    <row r="462" customFormat="false" ht="14.25" hidden="false" customHeight="false" outlineLevel="0" collapsed="false">
      <c r="A462" s="61" t="s">
        <v>49</v>
      </c>
      <c r="B462" s="61" t="s">
        <v>374</v>
      </c>
      <c r="C462" s="61" t="s">
        <v>1151</v>
      </c>
      <c r="D462" s="61" t="s">
        <v>1152</v>
      </c>
      <c r="E462" s="61" t="s">
        <v>2571</v>
      </c>
      <c r="F462" s="61" t="s">
        <v>2571</v>
      </c>
      <c r="G462" s="61" t="s">
        <v>97</v>
      </c>
      <c r="H462" s="61" t="s">
        <v>110</v>
      </c>
    </row>
    <row r="463" customFormat="false" ht="14.25" hidden="false" customHeight="false" outlineLevel="0" collapsed="false">
      <c r="A463" s="61" t="s">
        <v>49</v>
      </c>
      <c r="B463" s="61" t="s">
        <v>374</v>
      </c>
      <c r="C463" s="61" t="s">
        <v>1189</v>
      </c>
      <c r="D463" s="61" t="s">
        <v>1190</v>
      </c>
      <c r="E463" s="61" t="s">
        <v>2572</v>
      </c>
      <c r="F463" s="61" t="s">
        <v>2572</v>
      </c>
      <c r="G463" s="61" t="s">
        <v>97</v>
      </c>
      <c r="H463" s="61" t="s">
        <v>110</v>
      </c>
    </row>
    <row r="464" customFormat="false" ht="14.25" hidden="false" customHeight="false" outlineLevel="0" collapsed="false">
      <c r="A464" s="61" t="s">
        <v>49</v>
      </c>
      <c r="B464" s="61" t="s">
        <v>374</v>
      </c>
      <c r="C464" s="61" t="s">
        <v>1189</v>
      </c>
      <c r="D464" s="61" t="s">
        <v>1190</v>
      </c>
      <c r="E464" s="61" t="s">
        <v>2573</v>
      </c>
      <c r="F464" s="61" t="s">
        <v>2573</v>
      </c>
      <c r="G464" s="61" t="s">
        <v>97</v>
      </c>
      <c r="H464" s="61" t="s">
        <v>110</v>
      </c>
    </row>
    <row r="465" customFormat="false" ht="14.25" hidden="false" customHeight="false" outlineLevel="0" collapsed="false">
      <c r="A465" s="61" t="s">
        <v>49</v>
      </c>
      <c r="B465" s="61" t="s">
        <v>374</v>
      </c>
      <c r="C465" s="61" t="s">
        <v>1189</v>
      </c>
      <c r="D465" s="61" t="s">
        <v>1190</v>
      </c>
      <c r="E465" s="61" t="s">
        <v>2574</v>
      </c>
      <c r="F465" s="61" t="s">
        <v>2574</v>
      </c>
      <c r="G465" s="61" t="s">
        <v>97</v>
      </c>
      <c r="H465" s="61" t="s">
        <v>110</v>
      </c>
    </row>
    <row r="466" customFormat="false" ht="14.25" hidden="false" customHeight="false" outlineLevel="0" collapsed="false">
      <c r="A466" s="61" t="s">
        <v>49</v>
      </c>
      <c r="B466" s="61" t="s">
        <v>374</v>
      </c>
      <c r="C466" s="61" t="s">
        <v>1189</v>
      </c>
      <c r="D466" s="61" t="s">
        <v>1190</v>
      </c>
      <c r="E466" s="61" t="s">
        <v>2575</v>
      </c>
      <c r="F466" s="61" t="s">
        <v>2575</v>
      </c>
      <c r="G466" s="61" t="s">
        <v>97</v>
      </c>
      <c r="H466" s="61" t="s">
        <v>110</v>
      </c>
    </row>
    <row r="467" customFormat="false" ht="14.25" hidden="false" customHeight="false" outlineLevel="0" collapsed="false">
      <c r="A467" s="61" t="s">
        <v>49</v>
      </c>
      <c r="B467" s="61" t="s">
        <v>374</v>
      </c>
      <c r="C467" s="61" t="s">
        <v>1189</v>
      </c>
      <c r="D467" s="61" t="s">
        <v>1190</v>
      </c>
      <c r="E467" s="61" t="s">
        <v>2576</v>
      </c>
      <c r="F467" s="61" t="s">
        <v>2576</v>
      </c>
      <c r="G467" s="61" t="s">
        <v>97</v>
      </c>
      <c r="H467" s="61" t="s">
        <v>110</v>
      </c>
    </row>
    <row r="468" customFormat="false" ht="14.25" hidden="false" customHeight="false" outlineLevel="0" collapsed="false">
      <c r="A468" s="61" t="s">
        <v>49</v>
      </c>
      <c r="B468" s="61" t="s">
        <v>374</v>
      </c>
      <c r="C468" s="61" t="s">
        <v>1189</v>
      </c>
      <c r="D468" s="61" t="s">
        <v>1190</v>
      </c>
      <c r="E468" s="61" t="s">
        <v>2359</v>
      </c>
      <c r="F468" s="61" t="s">
        <v>2359</v>
      </c>
      <c r="G468" s="61" t="s">
        <v>97</v>
      </c>
      <c r="H468" s="61" t="s">
        <v>110</v>
      </c>
    </row>
    <row r="469" customFormat="false" ht="14.25" hidden="false" customHeight="false" outlineLevel="0" collapsed="false">
      <c r="A469" s="61" t="s">
        <v>49</v>
      </c>
      <c r="B469" s="61" t="s">
        <v>374</v>
      </c>
      <c r="C469" s="61" t="s">
        <v>1189</v>
      </c>
      <c r="D469" s="61" t="s">
        <v>1190</v>
      </c>
      <c r="E469" s="61" t="s">
        <v>2577</v>
      </c>
      <c r="F469" s="61" t="s">
        <v>2577</v>
      </c>
      <c r="G469" s="61" t="s">
        <v>97</v>
      </c>
      <c r="H469" s="61" t="s">
        <v>110</v>
      </c>
    </row>
    <row r="470" customFormat="false" ht="14.25" hidden="false" customHeight="false" outlineLevel="0" collapsed="false">
      <c r="A470" s="61" t="s">
        <v>49</v>
      </c>
      <c r="B470" s="61" t="s">
        <v>374</v>
      </c>
      <c r="C470" s="61" t="s">
        <v>1459</v>
      </c>
      <c r="D470" s="61" t="s">
        <v>1460</v>
      </c>
      <c r="E470" s="61" t="s">
        <v>2578</v>
      </c>
      <c r="F470" s="61" t="s">
        <v>2578</v>
      </c>
      <c r="G470" s="61" t="s">
        <v>97</v>
      </c>
      <c r="H470" s="61" t="s">
        <v>110</v>
      </c>
    </row>
    <row r="471" customFormat="false" ht="14.25" hidden="false" customHeight="false" outlineLevel="0" collapsed="false">
      <c r="A471" s="61" t="s">
        <v>49</v>
      </c>
      <c r="B471" s="61" t="s">
        <v>374</v>
      </c>
      <c r="C471" s="61" t="s">
        <v>1459</v>
      </c>
      <c r="D471" s="61" t="s">
        <v>1460</v>
      </c>
      <c r="E471" s="61" t="s">
        <v>2579</v>
      </c>
      <c r="F471" s="61" t="s">
        <v>2579</v>
      </c>
      <c r="G471" s="61" t="s">
        <v>97</v>
      </c>
      <c r="H471" s="61" t="s">
        <v>110</v>
      </c>
    </row>
    <row r="472" customFormat="false" ht="14.25" hidden="false" customHeight="false" outlineLevel="0" collapsed="false">
      <c r="A472" s="61" t="s">
        <v>49</v>
      </c>
      <c r="B472" s="61" t="s">
        <v>374</v>
      </c>
      <c r="C472" s="61" t="s">
        <v>1459</v>
      </c>
      <c r="D472" s="61" t="s">
        <v>1460</v>
      </c>
      <c r="E472" s="61" t="s">
        <v>2580</v>
      </c>
      <c r="F472" s="61" t="s">
        <v>2580</v>
      </c>
      <c r="G472" s="61" t="s">
        <v>97</v>
      </c>
      <c r="H472" s="61" t="s">
        <v>110</v>
      </c>
    </row>
    <row r="473" customFormat="false" ht="14.25" hidden="false" customHeight="false" outlineLevel="0" collapsed="false">
      <c r="A473" s="61" t="s">
        <v>49</v>
      </c>
      <c r="B473" s="61" t="s">
        <v>374</v>
      </c>
      <c r="C473" s="61" t="s">
        <v>1459</v>
      </c>
      <c r="D473" s="61" t="s">
        <v>1460</v>
      </c>
      <c r="E473" s="61" t="s">
        <v>2581</v>
      </c>
      <c r="F473" s="61" t="s">
        <v>2581</v>
      </c>
      <c r="G473" s="61" t="s">
        <v>97</v>
      </c>
      <c r="H473" s="61" t="s">
        <v>110</v>
      </c>
    </row>
    <row r="474" customFormat="false" ht="14.25" hidden="false" customHeight="false" outlineLevel="0" collapsed="false">
      <c r="A474" s="61" t="s">
        <v>49</v>
      </c>
      <c r="B474" s="61" t="s">
        <v>374</v>
      </c>
      <c r="C474" s="61" t="s">
        <v>1104</v>
      </c>
      <c r="D474" s="61" t="s">
        <v>1105</v>
      </c>
      <c r="E474" s="61" t="s">
        <v>2582</v>
      </c>
      <c r="F474" s="61" t="s">
        <v>2582</v>
      </c>
      <c r="G474" s="61" t="s">
        <v>97</v>
      </c>
      <c r="H474" s="61" t="s">
        <v>110</v>
      </c>
    </row>
    <row r="475" customFormat="false" ht="14.25" hidden="false" customHeight="false" outlineLevel="0" collapsed="false">
      <c r="A475" s="61" t="s">
        <v>49</v>
      </c>
      <c r="B475" s="61" t="s">
        <v>374</v>
      </c>
      <c r="C475" s="61" t="s">
        <v>1104</v>
      </c>
      <c r="D475" s="61" t="s">
        <v>1105</v>
      </c>
      <c r="E475" s="61" t="s">
        <v>2583</v>
      </c>
      <c r="F475" s="61" t="s">
        <v>2583</v>
      </c>
      <c r="G475" s="61" t="s">
        <v>97</v>
      </c>
      <c r="H475" s="61" t="s">
        <v>110</v>
      </c>
    </row>
    <row r="476" customFormat="false" ht="14.25" hidden="false" customHeight="false" outlineLevel="0" collapsed="false">
      <c r="A476" s="61" t="s">
        <v>49</v>
      </c>
      <c r="B476" s="61" t="s">
        <v>374</v>
      </c>
      <c r="C476" s="61" t="s">
        <v>1107</v>
      </c>
      <c r="D476" s="61" t="s">
        <v>1108</v>
      </c>
      <c r="E476" s="61" t="s">
        <v>2584</v>
      </c>
      <c r="F476" s="61" t="s">
        <v>2584</v>
      </c>
      <c r="G476" s="61" t="s">
        <v>97</v>
      </c>
      <c r="H476" s="61" t="s">
        <v>110</v>
      </c>
    </row>
    <row r="477" customFormat="false" ht="14.25" hidden="false" customHeight="false" outlineLevel="0" collapsed="false">
      <c r="A477" s="61" t="s">
        <v>49</v>
      </c>
      <c r="B477" s="61" t="s">
        <v>374</v>
      </c>
      <c r="C477" s="61" t="s">
        <v>1107</v>
      </c>
      <c r="D477" s="61" t="s">
        <v>1108</v>
      </c>
      <c r="E477" s="61" t="s">
        <v>2585</v>
      </c>
      <c r="F477" s="61" t="s">
        <v>2585</v>
      </c>
      <c r="G477" s="61" t="s">
        <v>97</v>
      </c>
      <c r="H477" s="61" t="s">
        <v>110</v>
      </c>
    </row>
    <row r="478" customFormat="false" ht="14.25" hidden="false" customHeight="false" outlineLevel="0" collapsed="false">
      <c r="A478" s="61" t="s">
        <v>49</v>
      </c>
      <c r="B478" s="61" t="s">
        <v>374</v>
      </c>
      <c r="C478" s="61" t="s">
        <v>1148</v>
      </c>
      <c r="D478" s="61" t="s">
        <v>1149</v>
      </c>
      <c r="E478" s="61" t="s">
        <v>2586</v>
      </c>
      <c r="F478" s="61" t="s">
        <v>2586</v>
      </c>
      <c r="G478" s="61" t="s">
        <v>97</v>
      </c>
      <c r="H478" s="61" t="s">
        <v>110</v>
      </c>
    </row>
    <row r="479" customFormat="false" ht="14.25" hidden="false" customHeight="false" outlineLevel="0" collapsed="false">
      <c r="A479" s="61" t="s">
        <v>49</v>
      </c>
      <c r="B479" s="61" t="s">
        <v>374</v>
      </c>
      <c r="C479" s="61" t="s">
        <v>1148</v>
      </c>
      <c r="D479" s="61" t="s">
        <v>1149</v>
      </c>
      <c r="E479" s="61" t="s">
        <v>2587</v>
      </c>
      <c r="F479" s="61" t="s">
        <v>2587</v>
      </c>
      <c r="G479" s="61" t="s">
        <v>97</v>
      </c>
      <c r="H479" s="61" t="s">
        <v>110</v>
      </c>
    </row>
    <row r="480" customFormat="false" ht="14.25" hidden="false" customHeight="false" outlineLevel="0" collapsed="false">
      <c r="A480" s="61" t="s">
        <v>49</v>
      </c>
      <c r="B480" s="61" t="s">
        <v>374</v>
      </c>
      <c r="C480" s="61" t="s">
        <v>1148</v>
      </c>
      <c r="D480" s="61" t="s">
        <v>1149</v>
      </c>
      <c r="E480" s="61" t="s">
        <v>2588</v>
      </c>
      <c r="F480" s="61" t="s">
        <v>2588</v>
      </c>
      <c r="G480" s="61" t="s">
        <v>97</v>
      </c>
      <c r="H480" s="61" t="s">
        <v>110</v>
      </c>
    </row>
    <row r="481" customFormat="false" ht="14.25" hidden="false" customHeight="false" outlineLevel="0" collapsed="false">
      <c r="A481" s="61" t="s">
        <v>49</v>
      </c>
      <c r="B481" s="61" t="s">
        <v>374</v>
      </c>
      <c r="C481" s="61" t="s">
        <v>1247</v>
      </c>
      <c r="D481" s="61" t="s">
        <v>1248</v>
      </c>
      <c r="E481" s="61" t="s">
        <v>2589</v>
      </c>
      <c r="F481" s="61" t="s">
        <v>2589</v>
      </c>
      <c r="G481" s="61" t="s">
        <v>97</v>
      </c>
      <c r="H481" s="61" t="s">
        <v>110</v>
      </c>
    </row>
    <row r="482" customFormat="false" ht="14.25" hidden="false" customHeight="false" outlineLevel="0" collapsed="false">
      <c r="A482" s="61" t="s">
        <v>49</v>
      </c>
      <c r="B482" s="61" t="s">
        <v>374</v>
      </c>
      <c r="C482" s="61" t="s">
        <v>1247</v>
      </c>
      <c r="D482" s="61" t="s">
        <v>1248</v>
      </c>
      <c r="E482" s="61" t="s">
        <v>2590</v>
      </c>
      <c r="F482" s="61" t="s">
        <v>2590</v>
      </c>
      <c r="G482" s="61" t="s">
        <v>97</v>
      </c>
      <c r="H482" s="61" t="s">
        <v>110</v>
      </c>
    </row>
    <row r="483" customFormat="false" ht="14.25" hidden="false" customHeight="false" outlineLevel="0" collapsed="false">
      <c r="A483" s="61" t="s">
        <v>49</v>
      </c>
      <c r="B483" s="61" t="s">
        <v>374</v>
      </c>
      <c r="C483" s="61" t="s">
        <v>1247</v>
      </c>
      <c r="D483" s="61" t="s">
        <v>1248</v>
      </c>
      <c r="E483" s="61" t="s">
        <v>2591</v>
      </c>
      <c r="F483" s="61" t="s">
        <v>2591</v>
      </c>
      <c r="G483" s="61" t="s">
        <v>97</v>
      </c>
      <c r="H483" s="61" t="s">
        <v>110</v>
      </c>
    </row>
    <row r="484" customFormat="false" ht="14.25" hidden="false" customHeight="false" outlineLevel="0" collapsed="false">
      <c r="A484" s="61" t="s">
        <v>49</v>
      </c>
      <c r="B484" s="61" t="s">
        <v>374</v>
      </c>
      <c r="C484" s="61" t="s">
        <v>1247</v>
      </c>
      <c r="D484" s="61" t="s">
        <v>1248</v>
      </c>
      <c r="E484" s="61" t="s">
        <v>2592</v>
      </c>
      <c r="F484" s="61" t="s">
        <v>2592</v>
      </c>
      <c r="G484" s="61" t="s">
        <v>97</v>
      </c>
      <c r="H484" s="61" t="s">
        <v>110</v>
      </c>
    </row>
    <row r="485" customFormat="false" ht="14.25" hidden="false" customHeight="false" outlineLevel="0" collapsed="false">
      <c r="A485" s="61" t="s">
        <v>49</v>
      </c>
      <c r="B485" s="61" t="s">
        <v>374</v>
      </c>
      <c r="C485" s="61" t="s">
        <v>1247</v>
      </c>
      <c r="D485" s="61" t="s">
        <v>1248</v>
      </c>
      <c r="E485" s="61" t="s">
        <v>2593</v>
      </c>
      <c r="F485" s="61" t="s">
        <v>2593</v>
      </c>
      <c r="G485" s="61" t="s">
        <v>97</v>
      </c>
      <c r="H485" s="61" t="s">
        <v>110</v>
      </c>
    </row>
    <row r="486" customFormat="false" ht="14.25" hidden="false" customHeight="false" outlineLevel="0" collapsed="false">
      <c r="A486" s="61" t="s">
        <v>49</v>
      </c>
      <c r="B486" s="61" t="s">
        <v>374</v>
      </c>
      <c r="C486" s="61" t="s">
        <v>1247</v>
      </c>
      <c r="D486" s="61" t="s">
        <v>1248</v>
      </c>
      <c r="E486" s="61" t="s">
        <v>2594</v>
      </c>
      <c r="F486" s="61" t="s">
        <v>2594</v>
      </c>
      <c r="G486" s="61" t="s">
        <v>97</v>
      </c>
      <c r="H486" s="61" t="s">
        <v>110</v>
      </c>
    </row>
    <row r="487" customFormat="false" ht="14.25" hidden="false" customHeight="false" outlineLevel="0" collapsed="false">
      <c r="A487" s="61" t="s">
        <v>49</v>
      </c>
      <c r="B487" s="61" t="s">
        <v>374</v>
      </c>
      <c r="C487" s="61" t="s">
        <v>1247</v>
      </c>
      <c r="D487" s="61" t="s">
        <v>1248</v>
      </c>
      <c r="E487" s="61" t="s">
        <v>2595</v>
      </c>
      <c r="F487" s="61" t="s">
        <v>2595</v>
      </c>
      <c r="G487" s="61" t="s">
        <v>97</v>
      </c>
      <c r="H487" s="61" t="s">
        <v>110</v>
      </c>
    </row>
    <row r="488" customFormat="false" ht="14.25" hidden="false" customHeight="false" outlineLevel="0" collapsed="false">
      <c r="A488" s="61" t="s">
        <v>49</v>
      </c>
      <c r="B488" s="61" t="s">
        <v>374</v>
      </c>
      <c r="C488" s="61" t="s">
        <v>1247</v>
      </c>
      <c r="D488" s="61" t="s">
        <v>1248</v>
      </c>
      <c r="E488" s="61" t="s">
        <v>2596</v>
      </c>
      <c r="F488" s="61" t="s">
        <v>2596</v>
      </c>
      <c r="G488" s="61" t="s">
        <v>97</v>
      </c>
      <c r="H488" s="61" t="s">
        <v>110</v>
      </c>
    </row>
    <row r="489" customFormat="false" ht="14.25" hidden="false" customHeight="false" outlineLevel="0" collapsed="false">
      <c r="A489" s="61" t="s">
        <v>49</v>
      </c>
      <c r="B489" s="61" t="s">
        <v>374</v>
      </c>
      <c r="C489" s="61" t="s">
        <v>1268</v>
      </c>
      <c r="D489" s="61" t="s">
        <v>1269</v>
      </c>
      <c r="E489" s="61" t="s">
        <v>2597</v>
      </c>
      <c r="F489" s="61" t="s">
        <v>2597</v>
      </c>
      <c r="G489" s="61" t="s">
        <v>97</v>
      </c>
      <c r="H489" s="61" t="s">
        <v>110</v>
      </c>
    </row>
    <row r="490" customFormat="false" ht="14.25" hidden="false" customHeight="false" outlineLevel="0" collapsed="false">
      <c r="A490" s="61" t="s">
        <v>49</v>
      </c>
      <c r="B490" s="61" t="s">
        <v>374</v>
      </c>
      <c r="C490" s="61" t="s">
        <v>1268</v>
      </c>
      <c r="D490" s="61" t="s">
        <v>1269</v>
      </c>
      <c r="E490" s="61" t="s">
        <v>2598</v>
      </c>
      <c r="F490" s="61" t="s">
        <v>2598</v>
      </c>
      <c r="G490" s="61" t="s">
        <v>97</v>
      </c>
      <c r="H490" s="61" t="s">
        <v>110</v>
      </c>
    </row>
    <row r="491" customFormat="false" ht="14.25" hidden="false" customHeight="false" outlineLevel="0" collapsed="false">
      <c r="A491" s="61" t="s">
        <v>49</v>
      </c>
      <c r="B491" s="61" t="s">
        <v>374</v>
      </c>
      <c r="C491" s="61" t="s">
        <v>1268</v>
      </c>
      <c r="D491" s="61" t="s">
        <v>1269</v>
      </c>
      <c r="E491" s="61" t="s">
        <v>2599</v>
      </c>
      <c r="F491" s="61" t="s">
        <v>2599</v>
      </c>
      <c r="G491" s="61" t="s">
        <v>97</v>
      </c>
      <c r="H491" s="61" t="s">
        <v>110</v>
      </c>
    </row>
    <row r="492" customFormat="false" ht="14.25" hidden="false" customHeight="false" outlineLevel="0" collapsed="false">
      <c r="A492" s="61" t="s">
        <v>49</v>
      </c>
      <c r="B492" s="61" t="s">
        <v>374</v>
      </c>
      <c r="C492" s="61" t="s">
        <v>1268</v>
      </c>
      <c r="D492" s="61" t="s">
        <v>1269</v>
      </c>
      <c r="E492" s="61" t="s">
        <v>2600</v>
      </c>
      <c r="F492" s="61" t="s">
        <v>2600</v>
      </c>
      <c r="G492" s="61" t="s">
        <v>97</v>
      </c>
      <c r="H492" s="61" t="s">
        <v>110</v>
      </c>
    </row>
    <row r="493" customFormat="false" ht="14.25" hidden="false" customHeight="false" outlineLevel="0" collapsed="false">
      <c r="A493" s="61" t="s">
        <v>49</v>
      </c>
      <c r="B493" s="61" t="s">
        <v>374</v>
      </c>
      <c r="C493" s="61" t="s">
        <v>1268</v>
      </c>
      <c r="D493" s="61" t="s">
        <v>1269</v>
      </c>
      <c r="E493" s="61" t="s">
        <v>2601</v>
      </c>
      <c r="F493" s="61" t="s">
        <v>2601</v>
      </c>
      <c r="G493" s="61" t="s">
        <v>97</v>
      </c>
      <c r="H493" s="61" t="s">
        <v>110</v>
      </c>
    </row>
    <row r="494" customFormat="false" ht="14.25" hidden="false" customHeight="false" outlineLevel="0" collapsed="false">
      <c r="A494" s="61" t="s">
        <v>49</v>
      </c>
      <c r="B494" s="61" t="s">
        <v>374</v>
      </c>
      <c r="C494" s="61" t="s">
        <v>1268</v>
      </c>
      <c r="D494" s="61" t="s">
        <v>1269</v>
      </c>
      <c r="E494" s="61" t="s">
        <v>2602</v>
      </c>
      <c r="F494" s="61" t="s">
        <v>2602</v>
      </c>
      <c r="G494" s="61" t="s">
        <v>97</v>
      </c>
      <c r="H494" s="61" t="s">
        <v>110</v>
      </c>
    </row>
    <row r="495" customFormat="false" ht="14.25" hidden="false" customHeight="false" outlineLevel="0" collapsed="false">
      <c r="A495" s="61" t="s">
        <v>49</v>
      </c>
      <c r="B495" s="61" t="s">
        <v>374</v>
      </c>
      <c r="C495" s="61" t="s">
        <v>1268</v>
      </c>
      <c r="D495" s="61" t="s">
        <v>1269</v>
      </c>
      <c r="E495" s="61" t="s">
        <v>2603</v>
      </c>
      <c r="F495" s="61" t="s">
        <v>2603</v>
      </c>
      <c r="G495" s="61" t="s">
        <v>97</v>
      </c>
      <c r="H495" s="61" t="s">
        <v>110</v>
      </c>
    </row>
    <row r="496" customFormat="false" ht="14.25" hidden="false" customHeight="false" outlineLevel="0" collapsed="false">
      <c r="A496" s="61" t="s">
        <v>49</v>
      </c>
      <c r="B496" s="61" t="s">
        <v>374</v>
      </c>
      <c r="C496" s="61" t="s">
        <v>1268</v>
      </c>
      <c r="D496" s="61" t="s">
        <v>1269</v>
      </c>
      <c r="E496" s="61" t="s">
        <v>2604</v>
      </c>
      <c r="F496" s="61" t="s">
        <v>2604</v>
      </c>
      <c r="G496" s="61" t="s">
        <v>97</v>
      </c>
      <c r="H496" s="61" t="s">
        <v>110</v>
      </c>
    </row>
    <row r="497" customFormat="false" ht="14.25" hidden="false" customHeight="false" outlineLevel="0" collapsed="false">
      <c r="A497" s="61" t="s">
        <v>49</v>
      </c>
      <c r="B497" s="61" t="s">
        <v>374</v>
      </c>
      <c r="C497" s="61" t="s">
        <v>1268</v>
      </c>
      <c r="D497" s="61" t="s">
        <v>1269</v>
      </c>
      <c r="E497" s="61" t="s">
        <v>2605</v>
      </c>
      <c r="F497" s="61" t="s">
        <v>2605</v>
      </c>
      <c r="G497" s="61" t="s">
        <v>97</v>
      </c>
      <c r="H497" s="61" t="s">
        <v>110</v>
      </c>
    </row>
    <row r="498" customFormat="false" ht="14.25" hidden="false" customHeight="false" outlineLevel="0" collapsed="false">
      <c r="A498" s="61" t="s">
        <v>49</v>
      </c>
      <c r="B498" s="61" t="s">
        <v>374</v>
      </c>
      <c r="C498" s="61" t="s">
        <v>1268</v>
      </c>
      <c r="D498" s="61" t="s">
        <v>1269</v>
      </c>
      <c r="E498" s="61" t="s">
        <v>2606</v>
      </c>
      <c r="F498" s="61" t="s">
        <v>2606</v>
      </c>
      <c r="G498" s="61" t="s">
        <v>97</v>
      </c>
      <c r="H498" s="61" t="s">
        <v>110</v>
      </c>
    </row>
    <row r="499" customFormat="false" ht="14.25" hidden="false" customHeight="false" outlineLevel="0" collapsed="false">
      <c r="A499" s="61" t="s">
        <v>49</v>
      </c>
      <c r="B499" s="61" t="s">
        <v>374</v>
      </c>
      <c r="C499" s="61" t="s">
        <v>1279</v>
      </c>
      <c r="D499" s="61" t="s">
        <v>1280</v>
      </c>
      <c r="E499" s="61" t="s">
        <v>2607</v>
      </c>
      <c r="F499" s="61" t="s">
        <v>2607</v>
      </c>
      <c r="G499" s="61" t="s">
        <v>97</v>
      </c>
      <c r="H499" s="61" t="s">
        <v>110</v>
      </c>
    </row>
    <row r="500" customFormat="false" ht="14.25" hidden="false" customHeight="false" outlineLevel="0" collapsed="false">
      <c r="A500" s="61" t="s">
        <v>49</v>
      </c>
      <c r="B500" s="61" t="s">
        <v>374</v>
      </c>
      <c r="C500" s="61" t="s">
        <v>1279</v>
      </c>
      <c r="D500" s="61" t="s">
        <v>1280</v>
      </c>
      <c r="E500" s="61" t="s">
        <v>2608</v>
      </c>
      <c r="F500" s="61" t="s">
        <v>2608</v>
      </c>
      <c r="G500" s="61" t="s">
        <v>97</v>
      </c>
      <c r="H500" s="61" t="s">
        <v>110</v>
      </c>
    </row>
    <row r="501" customFormat="false" ht="14.25" hidden="false" customHeight="false" outlineLevel="0" collapsed="false">
      <c r="A501" s="61" t="s">
        <v>49</v>
      </c>
      <c r="B501" s="61" t="s">
        <v>374</v>
      </c>
      <c r="C501" s="61" t="s">
        <v>1282</v>
      </c>
      <c r="D501" s="61" t="s">
        <v>1283</v>
      </c>
      <c r="E501" s="61" t="s">
        <v>2609</v>
      </c>
      <c r="F501" s="61" t="s">
        <v>2609</v>
      </c>
      <c r="G501" s="61" t="s">
        <v>97</v>
      </c>
      <c r="H501" s="61" t="s">
        <v>110</v>
      </c>
    </row>
    <row r="502" customFormat="false" ht="14.25" hidden="false" customHeight="false" outlineLevel="0" collapsed="false">
      <c r="A502" s="61" t="s">
        <v>49</v>
      </c>
      <c r="B502" s="61" t="s">
        <v>374</v>
      </c>
      <c r="C502" s="61" t="s">
        <v>1282</v>
      </c>
      <c r="D502" s="61" t="s">
        <v>1283</v>
      </c>
      <c r="E502" s="61" t="s">
        <v>2610</v>
      </c>
      <c r="F502" s="61" t="s">
        <v>2610</v>
      </c>
      <c r="G502" s="61" t="s">
        <v>97</v>
      </c>
      <c r="H502" s="61" t="s">
        <v>110</v>
      </c>
    </row>
    <row r="503" customFormat="false" ht="14.25" hidden="false" customHeight="false" outlineLevel="0" collapsed="false">
      <c r="A503" s="61" t="s">
        <v>49</v>
      </c>
      <c r="B503" s="61" t="s">
        <v>374</v>
      </c>
      <c r="C503" s="61" t="s">
        <v>1282</v>
      </c>
      <c r="D503" s="61" t="s">
        <v>1283</v>
      </c>
      <c r="E503" s="61" t="s">
        <v>2611</v>
      </c>
      <c r="F503" s="61" t="s">
        <v>2611</v>
      </c>
      <c r="G503" s="61" t="s">
        <v>97</v>
      </c>
      <c r="H503" s="61" t="s">
        <v>110</v>
      </c>
    </row>
    <row r="504" customFormat="false" ht="14.25" hidden="false" customHeight="false" outlineLevel="0" collapsed="false">
      <c r="A504" s="61" t="s">
        <v>49</v>
      </c>
      <c r="B504" s="61" t="s">
        <v>374</v>
      </c>
      <c r="C504" s="61" t="s">
        <v>1282</v>
      </c>
      <c r="D504" s="61" t="s">
        <v>1283</v>
      </c>
      <c r="E504" s="61" t="s">
        <v>2612</v>
      </c>
      <c r="F504" s="61" t="s">
        <v>2612</v>
      </c>
      <c r="G504" s="61" t="s">
        <v>97</v>
      </c>
      <c r="H504" s="61" t="s">
        <v>110</v>
      </c>
    </row>
    <row r="505" customFormat="false" ht="14.25" hidden="false" customHeight="false" outlineLevel="0" collapsed="false">
      <c r="A505" s="61" t="s">
        <v>49</v>
      </c>
      <c r="B505" s="61" t="s">
        <v>374</v>
      </c>
      <c r="C505" s="61" t="s">
        <v>1292</v>
      </c>
      <c r="D505" s="61" t="s">
        <v>1293</v>
      </c>
      <c r="E505" s="61" t="s">
        <v>2613</v>
      </c>
      <c r="F505" s="61" t="s">
        <v>2613</v>
      </c>
      <c r="G505" s="61" t="s">
        <v>97</v>
      </c>
      <c r="H505" s="61" t="s">
        <v>110</v>
      </c>
    </row>
    <row r="506" customFormat="false" ht="14.25" hidden="false" customHeight="false" outlineLevel="0" collapsed="false">
      <c r="A506" s="61" t="s">
        <v>49</v>
      </c>
      <c r="B506" s="61" t="s">
        <v>374</v>
      </c>
      <c r="C506" s="61" t="s">
        <v>1292</v>
      </c>
      <c r="D506" s="61" t="s">
        <v>1293</v>
      </c>
      <c r="E506" s="61" t="s">
        <v>2614</v>
      </c>
      <c r="F506" s="61" t="s">
        <v>2614</v>
      </c>
      <c r="G506" s="61" t="s">
        <v>97</v>
      </c>
      <c r="H506" s="61" t="s">
        <v>110</v>
      </c>
    </row>
    <row r="507" customFormat="false" ht="14.25" hidden="false" customHeight="false" outlineLevel="0" collapsed="false">
      <c r="A507" s="61" t="s">
        <v>49</v>
      </c>
      <c r="B507" s="61" t="s">
        <v>374</v>
      </c>
      <c r="C507" s="61" t="s">
        <v>1292</v>
      </c>
      <c r="D507" s="61" t="s">
        <v>1293</v>
      </c>
      <c r="E507" s="61" t="s">
        <v>2615</v>
      </c>
      <c r="F507" s="61" t="s">
        <v>2615</v>
      </c>
      <c r="G507" s="61" t="s">
        <v>97</v>
      </c>
      <c r="H507" s="61" t="s">
        <v>110</v>
      </c>
    </row>
    <row r="508" customFormat="false" ht="14.25" hidden="false" customHeight="false" outlineLevel="0" collapsed="false">
      <c r="A508" s="61" t="s">
        <v>49</v>
      </c>
      <c r="B508" s="61" t="s">
        <v>374</v>
      </c>
      <c r="C508" s="61" t="s">
        <v>1295</v>
      </c>
      <c r="D508" s="61" t="s">
        <v>1296</v>
      </c>
      <c r="E508" s="61" t="s">
        <v>2616</v>
      </c>
      <c r="F508" s="61" t="s">
        <v>2616</v>
      </c>
      <c r="G508" s="61" t="s">
        <v>97</v>
      </c>
      <c r="H508" s="61" t="s">
        <v>110</v>
      </c>
    </row>
    <row r="509" customFormat="false" ht="14.25" hidden="false" customHeight="false" outlineLevel="0" collapsed="false">
      <c r="A509" s="61" t="s">
        <v>49</v>
      </c>
      <c r="B509" s="61" t="s">
        <v>374</v>
      </c>
      <c r="C509" s="61" t="s">
        <v>1295</v>
      </c>
      <c r="D509" s="61" t="s">
        <v>1296</v>
      </c>
      <c r="E509" s="61" t="s">
        <v>2617</v>
      </c>
      <c r="F509" s="61" t="s">
        <v>2617</v>
      </c>
      <c r="G509" s="61" t="s">
        <v>97</v>
      </c>
      <c r="H509" s="61" t="s">
        <v>110</v>
      </c>
    </row>
    <row r="510" customFormat="false" ht="14.25" hidden="false" customHeight="false" outlineLevel="0" collapsed="false">
      <c r="A510" s="61" t="s">
        <v>49</v>
      </c>
      <c r="B510" s="61" t="s">
        <v>374</v>
      </c>
      <c r="C510" s="61" t="s">
        <v>1295</v>
      </c>
      <c r="D510" s="61" t="s">
        <v>1296</v>
      </c>
      <c r="E510" s="61" t="s">
        <v>2615</v>
      </c>
      <c r="F510" s="61" t="s">
        <v>2615</v>
      </c>
      <c r="G510" s="61" t="s">
        <v>97</v>
      </c>
      <c r="H510" s="61" t="s">
        <v>110</v>
      </c>
    </row>
    <row r="511" customFormat="false" ht="14.25" hidden="false" customHeight="false" outlineLevel="0" collapsed="false">
      <c r="A511" s="61" t="s">
        <v>49</v>
      </c>
      <c r="B511" s="61" t="s">
        <v>374</v>
      </c>
      <c r="C511" s="61" t="s">
        <v>1298</v>
      </c>
      <c r="D511" s="61" t="s">
        <v>1299</v>
      </c>
      <c r="E511" s="61" t="s">
        <v>2618</v>
      </c>
      <c r="F511" s="61" t="s">
        <v>2618</v>
      </c>
      <c r="G511" s="61" t="s">
        <v>97</v>
      </c>
      <c r="H511" s="61" t="s">
        <v>110</v>
      </c>
    </row>
    <row r="512" customFormat="false" ht="14.25" hidden="false" customHeight="false" outlineLevel="0" collapsed="false">
      <c r="A512" s="61" t="s">
        <v>49</v>
      </c>
      <c r="B512" s="61" t="s">
        <v>374</v>
      </c>
      <c r="C512" s="61" t="s">
        <v>1298</v>
      </c>
      <c r="D512" s="61" t="s">
        <v>1299</v>
      </c>
      <c r="E512" s="61" t="s">
        <v>2619</v>
      </c>
      <c r="F512" s="61" t="s">
        <v>2619</v>
      </c>
      <c r="G512" s="61" t="s">
        <v>97</v>
      </c>
      <c r="H512" s="61" t="s">
        <v>110</v>
      </c>
    </row>
    <row r="513" customFormat="false" ht="14.25" hidden="false" customHeight="false" outlineLevel="0" collapsed="false">
      <c r="A513" s="61" t="s">
        <v>49</v>
      </c>
      <c r="B513" s="61" t="s">
        <v>374</v>
      </c>
      <c r="C513" s="61" t="s">
        <v>1298</v>
      </c>
      <c r="D513" s="61" t="s">
        <v>1299</v>
      </c>
      <c r="E513" s="61" t="s">
        <v>2620</v>
      </c>
      <c r="F513" s="61" t="s">
        <v>2620</v>
      </c>
      <c r="G513" s="61" t="s">
        <v>97</v>
      </c>
      <c r="H513" s="61" t="s">
        <v>110</v>
      </c>
    </row>
    <row r="514" customFormat="false" ht="14.25" hidden="false" customHeight="false" outlineLevel="0" collapsed="false">
      <c r="A514" s="61" t="s">
        <v>49</v>
      </c>
      <c r="B514" s="61" t="s">
        <v>374</v>
      </c>
      <c r="C514" s="61" t="s">
        <v>1301</v>
      </c>
      <c r="D514" s="61" t="s">
        <v>1302</v>
      </c>
      <c r="E514" s="61" t="s">
        <v>2621</v>
      </c>
      <c r="F514" s="61" t="s">
        <v>2621</v>
      </c>
      <c r="G514" s="61" t="s">
        <v>97</v>
      </c>
      <c r="H514" s="61" t="s">
        <v>110</v>
      </c>
    </row>
    <row r="515" customFormat="false" ht="14.25" hidden="false" customHeight="false" outlineLevel="0" collapsed="false">
      <c r="A515" s="61" t="s">
        <v>49</v>
      </c>
      <c r="B515" s="61" t="s">
        <v>374</v>
      </c>
      <c r="C515" s="61" t="s">
        <v>1301</v>
      </c>
      <c r="D515" s="61" t="s">
        <v>1302</v>
      </c>
      <c r="E515" s="61" t="s">
        <v>2622</v>
      </c>
      <c r="F515" s="61" t="s">
        <v>2622</v>
      </c>
      <c r="G515" s="61" t="s">
        <v>97</v>
      </c>
      <c r="H515" s="61" t="s">
        <v>110</v>
      </c>
    </row>
    <row r="516" customFormat="false" ht="14.25" hidden="false" customHeight="false" outlineLevel="0" collapsed="false">
      <c r="A516" s="61" t="s">
        <v>49</v>
      </c>
      <c r="B516" s="61" t="s">
        <v>374</v>
      </c>
      <c r="C516" s="61" t="s">
        <v>1301</v>
      </c>
      <c r="D516" s="61" t="s">
        <v>1302</v>
      </c>
      <c r="E516" s="61" t="s">
        <v>2623</v>
      </c>
      <c r="F516" s="61" t="s">
        <v>2623</v>
      </c>
      <c r="G516" s="61" t="s">
        <v>97</v>
      </c>
      <c r="H516" s="61" t="s">
        <v>110</v>
      </c>
    </row>
    <row r="517" customFormat="false" ht="14.25" hidden="false" customHeight="false" outlineLevel="0" collapsed="false">
      <c r="A517" s="61" t="s">
        <v>49</v>
      </c>
      <c r="B517" s="61" t="s">
        <v>374</v>
      </c>
      <c r="C517" s="61" t="s">
        <v>1301</v>
      </c>
      <c r="D517" s="61" t="s">
        <v>1302</v>
      </c>
      <c r="E517" s="61" t="s">
        <v>2624</v>
      </c>
      <c r="F517" s="61" t="s">
        <v>2624</v>
      </c>
      <c r="G517" s="61" t="s">
        <v>97</v>
      </c>
      <c r="H517" s="61" t="s">
        <v>110</v>
      </c>
    </row>
    <row r="518" customFormat="false" ht="14.25" hidden="false" customHeight="false" outlineLevel="0" collapsed="false">
      <c r="A518" s="61" t="s">
        <v>49</v>
      </c>
      <c r="B518" s="61" t="s">
        <v>374</v>
      </c>
      <c r="C518" s="61" t="s">
        <v>1301</v>
      </c>
      <c r="D518" s="61" t="s">
        <v>1302</v>
      </c>
      <c r="E518" s="61" t="s">
        <v>2625</v>
      </c>
      <c r="F518" s="61" t="s">
        <v>2625</v>
      </c>
      <c r="G518" s="61" t="s">
        <v>97</v>
      </c>
      <c r="H518" s="61" t="s">
        <v>110</v>
      </c>
    </row>
    <row r="519" customFormat="false" ht="14.25" hidden="false" customHeight="false" outlineLevel="0" collapsed="false">
      <c r="A519" s="61" t="s">
        <v>49</v>
      </c>
      <c r="B519" s="61" t="s">
        <v>374</v>
      </c>
      <c r="C519" s="61" t="s">
        <v>1301</v>
      </c>
      <c r="D519" s="61" t="s">
        <v>1302</v>
      </c>
      <c r="E519" s="61" t="s">
        <v>2626</v>
      </c>
      <c r="F519" s="61" t="s">
        <v>2626</v>
      </c>
      <c r="G519" s="61" t="s">
        <v>97</v>
      </c>
      <c r="H519" s="61" t="s">
        <v>110</v>
      </c>
    </row>
    <row r="520" customFormat="false" ht="14.25" hidden="false" customHeight="false" outlineLevel="0" collapsed="false">
      <c r="A520" s="61" t="s">
        <v>49</v>
      </c>
      <c r="B520" s="61" t="s">
        <v>374</v>
      </c>
      <c r="C520" s="61" t="s">
        <v>1301</v>
      </c>
      <c r="D520" s="61" t="s">
        <v>1302</v>
      </c>
      <c r="E520" s="61" t="s">
        <v>2627</v>
      </c>
      <c r="F520" s="61" t="s">
        <v>2627</v>
      </c>
      <c r="G520" s="61" t="s">
        <v>97</v>
      </c>
      <c r="H520" s="61" t="s">
        <v>110</v>
      </c>
    </row>
    <row r="521" customFormat="false" ht="14.25" hidden="false" customHeight="false" outlineLevel="0" collapsed="false">
      <c r="A521" s="61" t="s">
        <v>49</v>
      </c>
      <c r="B521" s="61" t="s">
        <v>374</v>
      </c>
      <c r="C521" s="61" t="s">
        <v>1301</v>
      </c>
      <c r="D521" s="61" t="s">
        <v>1302</v>
      </c>
      <c r="E521" s="61" t="s">
        <v>2628</v>
      </c>
      <c r="F521" s="61" t="s">
        <v>2628</v>
      </c>
      <c r="G521" s="61" t="s">
        <v>97</v>
      </c>
      <c r="H521" s="61" t="s">
        <v>110</v>
      </c>
    </row>
    <row r="522" customFormat="false" ht="14.25" hidden="false" customHeight="false" outlineLevel="0" collapsed="false">
      <c r="A522" s="61" t="s">
        <v>49</v>
      </c>
      <c r="B522" s="61" t="s">
        <v>374</v>
      </c>
      <c r="C522" s="61" t="s">
        <v>1301</v>
      </c>
      <c r="D522" s="61" t="s">
        <v>1302</v>
      </c>
      <c r="E522" s="61" t="s">
        <v>2629</v>
      </c>
      <c r="F522" s="61" t="s">
        <v>2629</v>
      </c>
      <c r="G522" s="61" t="s">
        <v>97</v>
      </c>
      <c r="H522" s="61" t="s">
        <v>110</v>
      </c>
    </row>
    <row r="523" customFormat="false" ht="14.25" hidden="false" customHeight="false" outlineLevel="0" collapsed="false">
      <c r="A523" s="61" t="s">
        <v>49</v>
      </c>
      <c r="B523" s="61" t="s">
        <v>374</v>
      </c>
      <c r="C523" s="61" t="s">
        <v>1301</v>
      </c>
      <c r="D523" s="61" t="s">
        <v>1302</v>
      </c>
      <c r="E523" s="61" t="s">
        <v>2630</v>
      </c>
      <c r="F523" s="61" t="s">
        <v>2630</v>
      </c>
      <c r="G523" s="61" t="s">
        <v>97</v>
      </c>
      <c r="H523" s="61" t="s">
        <v>110</v>
      </c>
    </row>
    <row r="524" customFormat="false" ht="14.25" hidden="false" customHeight="false" outlineLevel="0" collapsed="false">
      <c r="A524" s="61" t="s">
        <v>49</v>
      </c>
      <c r="B524" s="61" t="s">
        <v>374</v>
      </c>
      <c r="C524" s="61" t="s">
        <v>1304</v>
      </c>
      <c r="D524" s="61" t="s">
        <v>1305</v>
      </c>
      <c r="E524" s="61" t="s">
        <v>2631</v>
      </c>
      <c r="F524" s="61" t="s">
        <v>2631</v>
      </c>
      <c r="G524" s="61" t="s">
        <v>97</v>
      </c>
      <c r="H524" s="61" t="s">
        <v>110</v>
      </c>
    </row>
    <row r="525" customFormat="false" ht="14.25" hidden="false" customHeight="false" outlineLevel="0" collapsed="false">
      <c r="A525" s="61" t="s">
        <v>49</v>
      </c>
      <c r="B525" s="61" t="s">
        <v>374</v>
      </c>
      <c r="C525" s="61" t="s">
        <v>1304</v>
      </c>
      <c r="D525" s="61" t="s">
        <v>1305</v>
      </c>
      <c r="E525" s="61" t="s">
        <v>2632</v>
      </c>
      <c r="F525" s="61" t="s">
        <v>2632</v>
      </c>
      <c r="G525" s="61" t="s">
        <v>97</v>
      </c>
      <c r="H525" s="61" t="s">
        <v>110</v>
      </c>
    </row>
    <row r="526" customFormat="false" ht="14.25" hidden="false" customHeight="false" outlineLevel="0" collapsed="false">
      <c r="A526" s="61" t="s">
        <v>49</v>
      </c>
      <c r="B526" s="61" t="s">
        <v>374</v>
      </c>
      <c r="C526" s="61" t="s">
        <v>1304</v>
      </c>
      <c r="D526" s="61" t="s">
        <v>1305</v>
      </c>
      <c r="E526" s="61" t="s">
        <v>2633</v>
      </c>
      <c r="F526" s="61" t="s">
        <v>2633</v>
      </c>
      <c r="G526" s="61" t="s">
        <v>97</v>
      </c>
      <c r="H526" s="61" t="s">
        <v>110</v>
      </c>
    </row>
    <row r="527" customFormat="false" ht="14.25" hidden="false" customHeight="false" outlineLevel="0" collapsed="false">
      <c r="A527" s="61" t="s">
        <v>49</v>
      </c>
      <c r="B527" s="61" t="s">
        <v>374</v>
      </c>
      <c r="C527" s="61" t="s">
        <v>1316</v>
      </c>
      <c r="D527" s="61" t="s">
        <v>1317</v>
      </c>
      <c r="E527" s="61" t="s">
        <v>2634</v>
      </c>
      <c r="F527" s="61" t="s">
        <v>2634</v>
      </c>
      <c r="G527" s="61" t="s">
        <v>97</v>
      </c>
      <c r="H527" s="61" t="s">
        <v>110</v>
      </c>
    </row>
    <row r="528" customFormat="false" ht="14.25" hidden="false" customHeight="false" outlineLevel="0" collapsed="false">
      <c r="A528" s="61" t="s">
        <v>49</v>
      </c>
      <c r="B528" s="61" t="s">
        <v>374</v>
      </c>
      <c r="C528" s="61" t="s">
        <v>1316</v>
      </c>
      <c r="D528" s="61" t="s">
        <v>1317</v>
      </c>
      <c r="E528" s="61" t="s">
        <v>2635</v>
      </c>
      <c r="F528" s="61" t="s">
        <v>2635</v>
      </c>
      <c r="G528" s="61" t="s">
        <v>97</v>
      </c>
      <c r="H528" s="61" t="s">
        <v>110</v>
      </c>
    </row>
    <row r="529" customFormat="false" ht="14.25" hidden="false" customHeight="false" outlineLevel="0" collapsed="false">
      <c r="A529" s="61" t="s">
        <v>49</v>
      </c>
      <c r="B529" s="61" t="s">
        <v>374</v>
      </c>
      <c r="C529" s="61" t="s">
        <v>1316</v>
      </c>
      <c r="D529" s="61" t="s">
        <v>1317</v>
      </c>
      <c r="E529" s="61" t="s">
        <v>2636</v>
      </c>
      <c r="F529" s="61" t="s">
        <v>2636</v>
      </c>
      <c r="G529" s="61" t="s">
        <v>97</v>
      </c>
      <c r="H529" s="61" t="s">
        <v>110</v>
      </c>
    </row>
    <row r="530" customFormat="false" ht="14.25" hidden="false" customHeight="false" outlineLevel="0" collapsed="false">
      <c r="A530" s="61" t="s">
        <v>49</v>
      </c>
      <c r="B530" s="61" t="s">
        <v>374</v>
      </c>
      <c r="C530" s="61" t="s">
        <v>1316</v>
      </c>
      <c r="D530" s="61" t="s">
        <v>1317</v>
      </c>
      <c r="E530" s="61" t="s">
        <v>2637</v>
      </c>
      <c r="F530" s="61" t="s">
        <v>2637</v>
      </c>
      <c r="G530" s="61" t="s">
        <v>97</v>
      </c>
      <c r="H530" s="61" t="s">
        <v>110</v>
      </c>
    </row>
    <row r="531" customFormat="false" ht="14.25" hidden="false" customHeight="false" outlineLevel="0" collapsed="false">
      <c r="A531" s="61" t="s">
        <v>49</v>
      </c>
      <c r="B531" s="61" t="s">
        <v>374</v>
      </c>
      <c r="C531" s="61" t="s">
        <v>1763</v>
      </c>
      <c r="D531" s="61" t="s">
        <v>1764</v>
      </c>
      <c r="E531" s="61" t="s">
        <v>2638</v>
      </c>
      <c r="F531" s="61" t="s">
        <v>2638</v>
      </c>
      <c r="G531" s="61" t="s">
        <v>97</v>
      </c>
      <c r="H531" s="61" t="s">
        <v>110</v>
      </c>
      <c r="I531" s="61" t="s">
        <v>2374</v>
      </c>
    </row>
    <row r="532" customFormat="false" ht="14.25" hidden="false" customHeight="false" outlineLevel="0" collapsed="false">
      <c r="A532" s="61" t="s">
        <v>49</v>
      </c>
      <c r="B532" s="61" t="s">
        <v>374</v>
      </c>
      <c r="C532" s="61" t="s">
        <v>1763</v>
      </c>
      <c r="D532" s="61" t="s">
        <v>1764</v>
      </c>
      <c r="E532" s="61" t="s">
        <v>69</v>
      </c>
      <c r="F532" s="61" t="s">
        <v>69</v>
      </c>
      <c r="G532" s="61" t="s">
        <v>97</v>
      </c>
      <c r="H532" s="61" t="s">
        <v>110</v>
      </c>
      <c r="I532" s="61" t="s">
        <v>2374</v>
      </c>
    </row>
    <row r="533" customFormat="false" ht="14.25" hidden="false" customHeight="false" outlineLevel="0" collapsed="false">
      <c r="A533" s="61" t="s">
        <v>49</v>
      </c>
      <c r="B533" s="61" t="s">
        <v>374</v>
      </c>
      <c r="C533" s="61" t="s">
        <v>1763</v>
      </c>
      <c r="D533" s="61" t="s">
        <v>1764</v>
      </c>
      <c r="E533" s="61" t="s">
        <v>2639</v>
      </c>
      <c r="F533" s="61" t="s">
        <v>2639</v>
      </c>
      <c r="G533" s="61" t="s">
        <v>97</v>
      </c>
      <c r="H533" s="61" t="s">
        <v>110</v>
      </c>
      <c r="I533" s="61" t="s">
        <v>2374</v>
      </c>
    </row>
    <row r="534" customFormat="false" ht="14.25" hidden="false" customHeight="false" outlineLevel="0" collapsed="false">
      <c r="A534" s="61" t="s">
        <v>49</v>
      </c>
      <c r="B534" s="61" t="s">
        <v>374</v>
      </c>
      <c r="C534" s="61" t="s">
        <v>1763</v>
      </c>
      <c r="D534" s="61" t="s">
        <v>1764</v>
      </c>
      <c r="E534" s="61" t="s">
        <v>2640</v>
      </c>
      <c r="F534" s="61" t="s">
        <v>2640</v>
      </c>
      <c r="G534" s="61" t="s">
        <v>97</v>
      </c>
      <c r="H534" s="61" t="s">
        <v>110</v>
      </c>
      <c r="I534" s="61" t="s">
        <v>2641</v>
      </c>
    </row>
    <row r="535" customFormat="false" ht="14.25" hidden="false" customHeight="false" outlineLevel="0" collapsed="false">
      <c r="A535" s="61" t="s">
        <v>49</v>
      </c>
      <c r="B535" s="61" t="s">
        <v>374</v>
      </c>
      <c r="C535" s="61" t="s">
        <v>1760</v>
      </c>
      <c r="D535" s="61" t="s">
        <v>1761</v>
      </c>
      <c r="E535" s="61" t="s">
        <v>2642</v>
      </c>
      <c r="F535" s="61" t="s">
        <v>2642</v>
      </c>
      <c r="G535" s="61" t="s">
        <v>97</v>
      </c>
      <c r="H535" s="61" t="s">
        <v>110</v>
      </c>
    </row>
    <row r="536" customFormat="false" ht="14.25" hidden="false" customHeight="false" outlineLevel="0" collapsed="false">
      <c r="A536" s="61" t="s">
        <v>49</v>
      </c>
      <c r="B536" s="61" t="s">
        <v>374</v>
      </c>
      <c r="C536" s="61" t="s">
        <v>1760</v>
      </c>
      <c r="D536" s="61" t="s">
        <v>1761</v>
      </c>
      <c r="E536" s="61" t="s">
        <v>2643</v>
      </c>
      <c r="F536" s="61" t="s">
        <v>2643</v>
      </c>
      <c r="G536" s="61" t="s">
        <v>97</v>
      </c>
      <c r="H536" s="61" t="s">
        <v>110</v>
      </c>
    </row>
    <row r="537" customFormat="false" ht="14.25" hidden="false" customHeight="false" outlineLevel="0" collapsed="false">
      <c r="A537" s="61" t="s">
        <v>49</v>
      </c>
      <c r="B537" s="61" t="s">
        <v>374</v>
      </c>
      <c r="C537" s="61" t="s">
        <v>1760</v>
      </c>
      <c r="D537" s="61" t="s">
        <v>1761</v>
      </c>
      <c r="E537" s="61" t="s">
        <v>2644</v>
      </c>
      <c r="F537" s="61" t="s">
        <v>2644</v>
      </c>
      <c r="G537" s="61" t="s">
        <v>97</v>
      </c>
      <c r="H537" s="61" t="s">
        <v>110</v>
      </c>
    </row>
    <row r="538" customFormat="false" ht="14.25" hidden="false" customHeight="false" outlineLevel="0" collapsed="false">
      <c r="A538" s="61" t="s">
        <v>49</v>
      </c>
      <c r="B538" s="61" t="s">
        <v>374</v>
      </c>
      <c r="C538" s="61" t="s">
        <v>1760</v>
      </c>
      <c r="D538" s="61" t="s">
        <v>1761</v>
      </c>
      <c r="E538" s="61" t="s">
        <v>2645</v>
      </c>
      <c r="F538" s="61" t="s">
        <v>2645</v>
      </c>
      <c r="G538" s="61" t="s">
        <v>97</v>
      </c>
      <c r="H538" s="61" t="s">
        <v>110</v>
      </c>
    </row>
    <row r="539" customFormat="false" ht="14.25" hidden="false" customHeight="false" outlineLevel="0" collapsed="false">
      <c r="A539" s="61" t="s">
        <v>49</v>
      </c>
      <c r="B539" s="61" t="s">
        <v>374</v>
      </c>
      <c r="C539" s="61" t="s">
        <v>1760</v>
      </c>
      <c r="D539" s="61" t="s">
        <v>1761</v>
      </c>
      <c r="E539" s="61" t="s">
        <v>2646</v>
      </c>
      <c r="F539" s="61" t="s">
        <v>2646</v>
      </c>
      <c r="G539" s="61" t="s">
        <v>97</v>
      </c>
      <c r="H539" s="61" t="s">
        <v>110</v>
      </c>
    </row>
    <row r="540" customFormat="false" ht="14.25" hidden="false" customHeight="false" outlineLevel="0" collapsed="false">
      <c r="A540" s="61" t="s">
        <v>49</v>
      </c>
      <c r="B540" s="61" t="s">
        <v>374</v>
      </c>
      <c r="C540" s="61" t="s">
        <v>1574</v>
      </c>
      <c r="D540" s="61" t="s">
        <v>1575</v>
      </c>
      <c r="E540" s="61" t="s">
        <v>2647</v>
      </c>
      <c r="F540" s="61" t="s">
        <v>2647</v>
      </c>
      <c r="G540" s="61" t="s">
        <v>97</v>
      </c>
      <c r="H540" s="61" t="s">
        <v>110</v>
      </c>
    </row>
    <row r="541" customFormat="false" ht="14.25" hidden="false" customHeight="false" outlineLevel="0" collapsed="false">
      <c r="A541" s="61" t="s">
        <v>49</v>
      </c>
      <c r="B541" s="61" t="s">
        <v>374</v>
      </c>
      <c r="C541" s="61" t="s">
        <v>1574</v>
      </c>
      <c r="D541" s="61" t="s">
        <v>1575</v>
      </c>
      <c r="E541" s="61" t="s">
        <v>2648</v>
      </c>
      <c r="F541" s="61" t="s">
        <v>2648</v>
      </c>
      <c r="G541" s="61" t="s">
        <v>97</v>
      </c>
      <c r="H541" s="61" t="s">
        <v>110</v>
      </c>
    </row>
    <row r="542" customFormat="false" ht="14.25" hidden="false" customHeight="false" outlineLevel="0" collapsed="false">
      <c r="A542" s="61" t="s">
        <v>49</v>
      </c>
      <c r="B542" s="61" t="s">
        <v>374</v>
      </c>
      <c r="C542" s="61" t="s">
        <v>1574</v>
      </c>
      <c r="D542" s="61" t="s">
        <v>1575</v>
      </c>
      <c r="E542" s="61" t="s">
        <v>2649</v>
      </c>
      <c r="F542" s="61" t="s">
        <v>2649</v>
      </c>
      <c r="G542" s="61" t="s">
        <v>97</v>
      </c>
      <c r="H542" s="61" t="s">
        <v>110</v>
      </c>
    </row>
    <row r="543" customFormat="false" ht="14.25" hidden="false" customHeight="false" outlineLevel="0" collapsed="false">
      <c r="A543" s="61" t="s">
        <v>49</v>
      </c>
      <c r="B543" s="61" t="s">
        <v>374</v>
      </c>
      <c r="C543" s="61" t="s">
        <v>1736</v>
      </c>
      <c r="D543" s="61" t="s">
        <v>1737</v>
      </c>
      <c r="E543" s="61" t="s">
        <v>2650</v>
      </c>
      <c r="F543" s="61" t="s">
        <v>2650</v>
      </c>
      <c r="G543" s="61" t="s">
        <v>97</v>
      </c>
      <c r="H543" s="61" t="s">
        <v>110</v>
      </c>
    </row>
    <row r="544" customFormat="false" ht="14.25" hidden="false" customHeight="false" outlineLevel="0" collapsed="false">
      <c r="A544" s="61" t="s">
        <v>49</v>
      </c>
      <c r="B544" s="61" t="s">
        <v>374</v>
      </c>
      <c r="C544" s="61" t="s">
        <v>1736</v>
      </c>
      <c r="D544" s="61" t="s">
        <v>1737</v>
      </c>
      <c r="E544" s="61" t="s">
        <v>2651</v>
      </c>
      <c r="F544" s="61" t="s">
        <v>2651</v>
      </c>
      <c r="G544" s="61" t="s">
        <v>97</v>
      </c>
      <c r="H544" s="61" t="s">
        <v>110</v>
      </c>
    </row>
    <row r="545" customFormat="false" ht="14.25" hidden="false" customHeight="false" outlineLevel="0" collapsed="false">
      <c r="A545" s="61" t="s">
        <v>49</v>
      </c>
      <c r="B545" s="61" t="s">
        <v>374</v>
      </c>
      <c r="C545" s="61" t="s">
        <v>1736</v>
      </c>
      <c r="D545" s="61" t="s">
        <v>1737</v>
      </c>
      <c r="E545" s="61" t="s">
        <v>2652</v>
      </c>
      <c r="F545" s="61" t="s">
        <v>2652</v>
      </c>
      <c r="G545" s="61" t="s">
        <v>97</v>
      </c>
      <c r="H545" s="61" t="s">
        <v>110</v>
      </c>
    </row>
    <row r="546" customFormat="false" ht="14.25" hidden="false" customHeight="false" outlineLevel="0" collapsed="false">
      <c r="A546" s="61" t="s">
        <v>49</v>
      </c>
      <c r="B546" s="61" t="s">
        <v>374</v>
      </c>
      <c r="C546" s="61" t="s">
        <v>1223</v>
      </c>
      <c r="D546" s="61" t="s">
        <v>1224</v>
      </c>
      <c r="E546" s="61" t="s">
        <v>2290</v>
      </c>
      <c r="F546" s="61" t="s">
        <v>2290</v>
      </c>
      <c r="G546" s="61" t="s">
        <v>97</v>
      </c>
      <c r="H546" s="61" t="s">
        <v>110</v>
      </c>
    </row>
    <row r="547" customFormat="false" ht="14.25" hidden="false" customHeight="false" outlineLevel="0" collapsed="false">
      <c r="A547" s="61" t="s">
        <v>49</v>
      </c>
      <c r="B547" s="61" t="s">
        <v>374</v>
      </c>
      <c r="C547" s="61" t="s">
        <v>1223</v>
      </c>
      <c r="D547" s="61" t="s">
        <v>1224</v>
      </c>
      <c r="E547" s="61" t="s">
        <v>2289</v>
      </c>
      <c r="F547" s="61" t="s">
        <v>2289</v>
      </c>
      <c r="G547" s="61" t="s">
        <v>97</v>
      </c>
      <c r="H547" s="61" t="s">
        <v>110</v>
      </c>
    </row>
    <row r="548" customFormat="false" ht="14.25" hidden="false" customHeight="false" outlineLevel="0" collapsed="false">
      <c r="A548" s="61" t="s">
        <v>49</v>
      </c>
      <c r="B548" s="61" t="s">
        <v>374</v>
      </c>
      <c r="C548" s="61" t="s">
        <v>1223</v>
      </c>
      <c r="D548" s="61" t="s">
        <v>1224</v>
      </c>
      <c r="E548" s="61" t="s">
        <v>2292</v>
      </c>
      <c r="F548" s="61" t="s">
        <v>2292</v>
      </c>
      <c r="G548" s="61" t="s">
        <v>97</v>
      </c>
      <c r="H548" s="61" t="s">
        <v>110</v>
      </c>
    </row>
    <row r="549" customFormat="false" ht="14.25" hidden="false" customHeight="false" outlineLevel="0" collapsed="false">
      <c r="A549" s="61" t="s">
        <v>49</v>
      </c>
      <c r="B549" s="61" t="s">
        <v>374</v>
      </c>
      <c r="C549" s="61" t="s">
        <v>1223</v>
      </c>
      <c r="D549" s="61" t="s">
        <v>1224</v>
      </c>
      <c r="E549" s="61" t="s">
        <v>2291</v>
      </c>
      <c r="F549" s="61" t="s">
        <v>2291</v>
      </c>
      <c r="G549" s="61" t="s">
        <v>97</v>
      </c>
      <c r="H549" s="61" t="s">
        <v>110</v>
      </c>
    </row>
    <row r="550" customFormat="false" ht="14.25" hidden="false" customHeight="false" outlineLevel="0" collapsed="false">
      <c r="A550" s="61" t="s">
        <v>49</v>
      </c>
      <c r="B550" s="61" t="s">
        <v>374</v>
      </c>
      <c r="C550" s="61" t="s">
        <v>1223</v>
      </c>
      <c r="D550" s="61" t="s">
        <v>1224</v>
      </c>
      <c r="E550" s="61" t="s">
        <v>2293</v>
      </c>
      <c r="F550" s="61" t="s">
        <v>2293</v>
      </c>
      <c r="G550" s="61" t="s">
        <v>97</v>
      </c>
      <c r="H550" s="61" t="s">
        <v>110</v>
      </c>
    </row>
    <row r="551" customFormat="false" ht="14.25" hidden="false" customHeight="false" outlineLevel="0" collapsed="false">
      <c r="A551" s="61" t="s">
        <v>49</v>
      </c>
      <c r="B551" s="61" t="s">
        <v>374</v>
      </c>
      <c r="C551" s="61" t="s">
        <v>1223</v>
      </c>
      <c r="D551" s="61" t="s">
        <v>1224</v>
      </c>
      <c r="E551" s="61" t="s">
        <v>2294</v>
      </c>
      <c r="F551" s="61" t="s">
        <v>2294</v>
      </c>
      <c r="G551" s="61" t="s">
        <v>97</v>
      </c>
      <c r="H551" s="61" t="s">
        <v>110</v>
      </c>
    </row>
    <row r="552" customFormat="false" ht="14.25" hidden="false" customHeight="false" outlineLevel="0" collapsed="false">
      <c r="A552" s="61" t="s">
        <v>49</v>
      </c>
      <c r="B552" s="61" t="s">
        <v>374</v>
      </c>
      <c r="C552" s="61" t="s">
        <v>1223</v>
      </c>
      <c r="D552" s="61" t="s">
        <v>1224</v>
      </c>
      <c r="E552" s="61" t="s">
        <v>2295</v>
      </c>
      <c r="F552" s="61" t="s">
        <v>2295</v>
      </c>
      <c r="G552" s="61" t="s">
        <v>97</v>
      </c>
      <c r="H552" s="61" t="s">
        <v>110</v>
      </c>
    </row>
    <row r="553" customFormat="false" ht="14.25" hidden="false" customHeight="false" outlineLevel="0" collapsed="false">
      <c r="A553" s="61" t="s">
        <v>49</v>
      </c>
      <c r="B553" s="61" t="s">
        <v>374</v>
      </c>
      <c r="C553" s="61" t="s">
        <v>1223</v>
      </c>
      <c r="D553" s="61" t="s">
        <v>1224</v>
      </c>
      <c r="E553" s="61" t="s">
        <v>2297</v>
      </c>
      <c r="F553" s="61" t="s">
        <v>2297</v>
      </c>
      <c r="G553" s="61" t="s">
        <v>97</v>
      </c>
      <c r="H553" s="61" t="s">
        <v>110</v>
      </c>
    </row>
    <row r="554" customFormat="false" ht="14.25" hidden="false" customHeight="false" outlineLevel="0" collapsed="false">
      <c r="A554" s="61" t="s">
        <v>49</v>
      </c>
      <c r="B554" s="61" t="s">
        <v>374</v>
      </c>
      <c r="C554" s="61" t="s">
        <v>1223</v>
      </c>
      <c r="D554" s="61" t="s">
        <v>1224</v>
      </c>
      <c r="E554" s="61" t="s">
        <v>2296</v>
      </c>
      <c r="F554" s="61" t="s">
        <v>2296</v>
      </c>
      <c r="G554" s="61" t="s">
        <v>97</v>
      </c>
      <c r="H554" s="61" t="s">
        <v>110</v>
      </c>
    </row>
    <row r="555" customFormat="false" ht="14.25" hidden="false" customHeight="false" outlineLevel="0" collapsed="false">
      <c r="A555" s="61" t="s">
        <v>49</v>
      </c>
      <c r="B555" s="61" t="s">
        <v>374</v>
      </c>
      <c r="C555" s="61" t="s">
        <v>1223</v>
      </c>
      <c r="D555" s="61" t="s">
        <v>1224</v>
      </c>
      <c r="E555" s="61" t="s">
        <v>2298</v>
      </c>
      <c r="F555" s="61" t="s">
        <v>2298</v>
      </c>
      <c r="G555" s="61" t="s">
        <v>97</v>
      </c>
      <c r="H555" s="61" t="s">
        <v>110</v>
      </c>
    </row>
    <row r="556" customFormat="false" ht="14.25" hidden="false" customHeight="false" outlineLevel="0" collapsed="false">
      <c r="A556" s="61" t="s">
        <v>49</v>
      </c>
      <c r="B556" s="61" t="s">
        <v>374</v>
      </c>
      <c r="C556" s="61" t="s">
        <v>1223</v>
      </c>
      <c r="D556" s="61" t="s">
        <v>1224</v>
      </c>
      <c r="E556" s="61" t="s">
        <v>2299</v>
      </c>
      <c r="F556" s="61" t="s">
        <v>2299</v>
      </c>
      <c r="G556" s="61" t="s">
        <v>97</v>
      </c>
      <c r="H556" s="61" t="s">
        <v>110</v>
      </c>
    </row>
    <row r="557" customFormat="false" ht="14.25" hidden="false" customHeight="false" outlineLevel="0" collapsed="false">
      <c r="A557" s="61" t="s">
        <v>49</v>
      </c>
      <c r="B557" s="61" t="s">
        <v>374</v>
      </c>
      <c r="C557" s="61" t="s">
        <v>1223</v>
      </c>
      <c r="D557" s="61" t="s">
        <v>1224</v>
      </c>
      <c r="E557" s="61" t="s">
        <v>2300</v>
      </c>
      <c r="F557" s="61" t="s">
        <v>2300</v>
      </c>
      <c r="G557" s="61" t="s">
        <v>97</v>
      </c>
      <c r="H557" s="61" t="s">
        <v>110</v>
      </c>
    </row>
    <row r="558" customFormat="false" ht="14.25" hidden="false" customHeight="false" outlineLevel="0" collapsed="false">
      <c r="A558" s="61" t="s">
        <v>49</v>
      </c>
      <c r="B558" s="61" t="s">
        <v>374</v>
      </c>
      <c r="C558" s="61" t="s">
        <v>1223</v>
      </c>
      <c r="D558" s="61" t="s">
        <v>1224</v>
      </c>
      <c r="E558" s="61" t="s">
        <v>2304</v>
      </c>
      <c r="F558" s="61" t="s">
        <v>2304</v>
      </c>
      <c r="G558" s="61" t="s">
        <v>97</v>
      </c>
      <c r="H558" s="61" t="s">
        <v>110</v>
      </c>
    </row>
    <row r="559" customFormat="false" ht="14.25" hidden="false" customHeight="false" outlineLevel="0" collapsed="false">
      <c r="A559" s="61" t="s">
        <v>49</v>
      </c>
      <c r="B559" s="61" t="s">
        <v>374</v>
      </c>
      <c r="C559" s="61" t="s">
        <v>1223</v>
      </c>
      <c r="D559" s="61" t="s">
        <v>1224</v>
      </c>
      <c r="E559" s="61" t="s">
        <v>2301</v>
      </c>
      <c r="F559" s="61" t="s">
        <v>2301</v>
      </c>
      <c r="G559" s="61" t="s">
        <v>97</v>
      </c>
      <c r="H559" s="61" t="s">
        <v>110</v>
      </c>
    </row>
    <row r="560" customFormat="false" ht="14.25" hidden="false" customHeight="false" outlineLevel="0" collapsed="false">
      <c r="A560" s="61" t="s">
        <v>49</v>
      </c>
      <c r="B560" s="61" t="s">
        <v>374</v>
      </c>
      <c r="C560" s="61" t="s">
        <v>1223</v>
      </c>
      <c r="D560" s="61" t="s">
        <v>1224</v>
      </c>
      <c r="E560" s="61" t="s">
        <v>2302</v>
      </c>
      <c r="F560" s="61" t="s">
        <v>2302</v>
      </c>
      <c r="G560" s="61" t="s">
        <v>97</v>
      </c>
      <c r="H560" s="61" t="s">
        <v>110</v>
      </c>
    </row>
    <row r="561" customFormat="false" ht="14.25" hidden="false" customHeight="false" outlineLevel="0" collapsed="false">
      <c r="A561" s="61" t="s">
        <v>49</v>
      </c>
      <c r="B561" s="61" t="s">
        <v>374</v>
      </c>
      <c r="C561" s="61" t="s">
        <v>1223</v>
      </c>
      <c r="D561" s="61" t="s">
        <v>1224</v>
      </c>
      <c r="E561" s="61" t="s">
        <v>2303</v>
      </c>
      <c r="F561" s="61" t="s">
        <v>2303</v>
      </c>
      <c r="G561" s="61" t="s">
        <v>97</v>
      </c>
      <c r="H561" s="61" t="s">
        <v>110</v>
      </c>
    </row>
    <row r="562" customFormat="false" ht="14.25" hidden="false" customHeight="false" outlineLevel="0" collapsed="false">
      <c r="A562" s="61" t="s">
        <v>49</v>
      </c>
      <c r="B562" s="61" t="s">
        <v>374</v>
      </c>
      <c r="C562" s="61" t="s">
        <v>1223</v>
      </c>
      <c r="D562" s="61" t="s">
        <v>1224</v>
      </c>
      <c r="E562" s="61" t="s">
        <v>2305</v>
      </c>
      <c r="F562" s="61" t="s">
        <v>2305</v>
      </c>
      <c r="G562" s="61" t="s">
        <v>97</v>
      </c>
      <c r="H562" s="61" t="s">
        <v>110</v>
      </c>
    </row>
    <row r="563" customFormat="false" ht="14.25" hidden="false" customHeight="false" outlineLevel="0" collapsed="false">
      <c r="A563" s="61" t="s">
        <v>49</v>
      </c>
      <c r="B563" s="61" t="s">
        <v>374</v>
      </c>
      <c r="C563" s="61" t="s">
        <v>1223</v>
      </c>
      <c r="D563" s="61" t="s">
        <v>1224</v>
      </c>
      <c r="E563" s="61" t="s">
        <v>2306</v>
      </c>
      <c r="F563" s="61" t="s">
        <v>2306</v>
      </c>
      <c r="G563" s="61" t="s">
        <v>97</v>
      </c>
      <c r="H563" s="61" t="s">
        <v>110</v>
      </c>
    </row>
    <row r="564" customFormat="false" ht="14.25" hidden="false" customHeight="false" outlineLevel="0" collapsed="false">
      <c r="A564" s="61" t="s">
        <v>49</v>
      </c>
      <c r="B564" s="61" t="s">
        <v>374</v>
      </c>
      <c r="C564" s="61" t="s">
        <v>1223</v>
      </c>
      <c r="D564" s="61" t="s">
        <v>1224</v>
      </c>
      <c r="E564" s="61" t="s">
        <v>2307</v>
      </c>
      <c r="F564" s="61" t="s">
        <v>2307</v>
      </c>
      <c r="G564" s="61" t="s">
        <v>97</v>
      </c>
      <c r="H564" s="61" t="s">
        <v>110</v>
      </c>
    </row>
    <row r="565" customFormat="false" ht="14.25" hidden="false" customHeight="false" outlineLevel="0" collapsed="false">
      <c r="A565" s="61" t="s">
        <v>49</v>
      </c>
      <c r="B565" s="61" t="s">
        <v>374</v>
      </c>
      <c r="C565" s="61" t="s">
        <v>1223</v>
      </c>
      <c r="D565" s="61" t="s">
        <v>1224</v>
      </c>
      <c r="E565" s="61" t="s">
        <v>2310</v>
      </c>
      <c r="F565" s="61" t="s">
        <v>2310</v>
      </c>
      <c r="G565" s="61" t="s">
        <v>97</v>
      </c>
      <c r="H565" s="61" t="s">
        <v>110</v>
      </c>
    </row>
    <row r="566" customFormat="false" ht="14.25" hidden="false" customHeight="false" outlineLevel="0" collapsed="false">
      <c r="A566" s="61" t="s">
        <v>49</v>
      </c>
      <c r="B566" s="61" t="s">
        <v>374</v>
      </c>
      <c r="C566" s="61" t="s">
        <v>1223</v>
      </c>
      <c r="D566" s="61" t="s">
        <v>1224</v>
      </c>
      <c r="E566" s="61" t="s">
        <v>2309</v>
      </c>
      <c r="F566" s="61" t="s">
        <v>2309</v>
      </c>
      <c r="G566" s="61" t="s">
        <v>97</v>
      </c>
      <c r="H566" s="61" t="s">
        <v>110</v>
      </c>
    </row>
    <row r="567" customFormat="false" ht="14.25" hidden="false" customHeight="false" outlineLevel="0" collapsed="false">
      <c r="A567" s="61" t="s">
        <v>49</v>
      </c>
      <c r="B567" s="61" t="s">
        <v>374</v>
      </c>
      <c r="C567" s="61" t="s">
        <v>1223</v>
      </c>
      <c r="D567" s="61" t="s">
        <v>1224</v>
      </c>
      <c r="E567" s="61" t="s">
        <v>2308</v>
      </c>
      <c r="F567" s="61" t="s">
        <v>2308</v>
      </c>
      <c r="G567" s="61" t="s">
        <v>97</v>
      </c>
      <c r="H567" s="61" t="s">
        <v>110</v>
      </c>
    </row>
    <row r="568" customFormat="false" ht="14.25" hidden="false" customHeight="false" outlineLevel="0" collapsed="false">
      <c r="A568" s="61" t="s">
        <v>49</v>
      </c>
      <c r="B568" s="61" t="s">
        <v>374</v>
      </c>
      <c r="C568" s="61" t="s">
        <v>1223</v>
      </c>
      <c r="D568" s="61" t="s">
        <v>1224</v>
      </c>
      <c r="E568" s="61" t="s">
        <v>2311</v>
      </c>
      <c r="F568" s="61" t="s">
        <v>2311</v>
      </c>
      <c r="G568" s="61" t="s">
        <v>97</v>
      </c>
      <c r="H568" s="61" t="s">
        <v>110</v>
      </c>
    </row>
    <row r="569" customFormat="false" ht="14.25" hidden="false" customHeight="false" outlineLevel="0" collapsed="false">
      <c r="A569" s="61" t="s">
        <v>49</v>
      </c>
      <c r="B569" s="61" t="s">
        <v>374</v>
      </c>
      <c r="C569" s="61" t="s">
        <v>1223</v>
      </c>
      <c r="D569" s="61" t="s">
        <v>1224</v>
      </c>
      <c r="E569" s="61" t="s">
        <v>2312</v>
      </c>
      <c r="F569" s="61" t="s">
        <v>2312</v>
      </c>
      <c r="G569" s="61" t="s">
        <v>97</v>
      </c>
      <c r="H569" s="61" t="s">
        <v>110</v>
      </c>
    </row>
    <row r="570" customFormat="false" ht="14.25" hidden="false" customHeight="false" outlineLevel="0" collapsed="false">
      <c r="A570" s="61" t="s">
        <v>49</v>
      </c>
      <c r="B570" s="61" t="s">
        <v>374</v>
      </c>
      <c r="C570" s="61" t="s">
        <v>1223</v>
      </c>
      <c r="D570" s="61" t="s">
        <v>1224</v>
      </c>
      <c r="E570" s="61" t="s">
        <v>2314</v>
      </c>
      <c r="F570" s="61" t="s">
        <v>2314</v>
      </c>
      <c r="G570" s="61" t="s">
        <v>97</v>
      </c>
      <c r="H570" s="61" t="s">
        <v>110</v>
      </c>
    </row>
    <row r="571" customFormat="false" ht="14.25" hidden="false" customHeight="false" outlineLevel="0" collapsed="false">
      <c r="A571" s="61" t="s">
        <v>49</v>
      </c>
      <c r="B571" s="61" t="s">
        <v>374</v>
      </c>
      <c r="C571" s="61" t="s">
        <v>1223</v>
      </c>
      <c r="D571" s="61" t="s">
        <v>1224</v>
      </c>
      <c r="E571" s="61" t="s">
        <v>2313</v>
      </c>
      <c r="F571" s="61" t="s">
        <v>2313</v>
      </c>
      <c r="G571" s="61" t="s">
        <v>97</v>
      </c>
      <c r="H571" s="61" t="s">
        <v>110</v>
      </c>
    </row>
    <row r="572" customFormat="false" ht="14.25" hidden="false" customHeight="false" outlineLevel="0" collapsed="false">
      <c r="A572" s="61" t="s">
        <v>49</v>
      </c>
      <c r="B572" s="61" t="s">
        <v>374</v>
      </c>
      <c r="C572" s="61" t="s">
        <v>1223</v>
      </c>
      <c r="D572" s="61" t="s">
        <v>1224</v>
      </c>
      <c r="E572" s="61" t="s">
        <v>2315</v>
      </c>
      <c r="F572" s="61" t="s">
        <v>2315</v>
      </c>
      <c r="G572" s="61" t="s">
        <v>97</v>
      </c>
      <c r="H572" s="61" t="s">
        <v>110</v>
      </c>
    </row>
    <row r="573" customFormat="false" ht="14.25" hidden="false" customHeight="false" outlineLevel="0" collapsed="false">
      <c r="A573" s="61" t="s">
        <v>49</v>
      </c>
      <c r="B573" s="61" t="s">
        <v>374</v>
      </c>
      <c r="C573" s="61" t="s">
        <v>1223</v>
      </c>
      <c r="D573" s="61" t="s">
        <v>1224</v>
      </c>
      <c r="E573" s="61" t="s">
        <v>2322</v>
      </c>
      <c r="F573" s="61" t="s">
        <v>2322</v>
      </c>
      <c r="G573" s="61" t="s">
        <v>97</v>
      </c>
      <c r="H573" s="61" t="s">
        <v>110</v>
      </c>
    </row>
    <row r="574" customFormat="false" ht="14.25" hidden="false" customHeight="false" outlineLevel="0" collapsed="false">
      <c r="A574" s="61" t="s">
        <v>49</v>
      </c>
      <c r="B574" s="61" t="s">
        <v>374</v>
      </c>
      <c r="C574" s="61" t="s">
        <v>1223</v>
      </c>
      <c r="D574" s="61" t="s">
        <v>1224</v>
      </c>
      <c r="E574" s="61" t="s">
        <v>2323</v>
      </c>
      <c r="F574" s="61" t="s">
        <v>2323</v>
      </c>
      <c r="G574" s="61" t="s">
        <v>97</v>
      </c>
      <c r="H574" s="61" t="s">
        <v>110</v>
      </c>
    </row>
    <row r="575" customFormat="false" ht="14.25" hidden="false" customHeight="false" outlineLevel="0" collapsed="false">
      <c r="A575" s="61" t="s">
        <v>49</v>
      </c>
      <c r="B575" s="61" t="s">
        <v>374</v>
      </c>
      <c r="C575" s="61" t="s">
        <v>1223</v>
      </c>
      <c r="D575" s="61" t="s">
        <v>1224</v>
      </c>
      <c r="E575" s="61" t="s">
        <v>2316</v>
      </c>
      <c r="F575" s="61" t="s">
        <v>2316</v>
      </c>
      <c r="G575" s="61" t="s">
        <v>97</v>
      </c>
      <c r="H575" s="61" t="s">
        <v>110</v>
      </c>
    </row>
    <row r="576" customFormat="false" ht="14.25" hidden="false" customHeight="false" outlineLevel="0" collapsed="false">
      <c r="A576" s="61" t="s">
        <v>49</v>
      </c>
      <c r="B576" s="61" t="s">
        <v>374</v>
      </c>
      <c r="C576" s="61" t="s">
        <v>1223</v>
      </c>
      <c r="D576" s="61" t="s">
        <v>1224</v>
      </c>
      <c r="E576" s="61" t="s">
        <v>2318</v>
      </c>
      <c r="F576" s="61" t="s">
        <v>2318</v>
      </c>
      <c r="G576" s="61" t="s">
        <v>97</v>
      </c>
      <c r="H576" s="61" t="s">
        <v>110</v>
      </c>
    </row>
    <row r="577" customFormat="false" ht="14.25" hidden="false" customHeight="false" outlineLevel="0" collapsed="false">
      <c r="A577" s="61" t="s">
        <v>49</v>
      </c>
      <c r="B577" s="61" t="s">
        <v>374</v>
      </c>
      <c r="C577" s="61" t="s">
        <v>1223</v>
      </c>
      <c r="D577" s="61" t="s">
        <v>1224</v>
      </c>
      <c r="E577" s="61" t="s">
        <v>2319</v>
      </c>
      <c r="F577" s="61" t="s">
        <v>2319</v>
      </c>
      <c r="G577" s="61" t="s">
        <v>97</v>
      </c>
      <c r="H577" s="61" t="s">
        <v>110</v>
      </c>
    </row>
    <row r="578" customFormat="false" ht="14.25" hidden="false" customHeight="false" outlineLevel="0" collapsed="false">
      <c r="A578" s="61" t="s">
        <v>49</v>
      </c>
      <c r="B578" s="61" t="s">
        <v>374</v>
      </c>
      <c r="C578" s="61" t="s">
        <v>1223</v>
      </c>
      <c r="D578" s="61" t="s">
        <v>1224</v>
      </c>
      <c r="E578" s="61" t="s">
        <v>2320</v>
      </c>
      <c r="F578" s="61" t="s">
        <v>2320</v>
      </c>
      <c r="G578" s="61" t="s">
        <v>97</v>
      </c>
      <c r="H578" s="61" t="s">
        <v>110</v>
      </c>
    </row>
    <row r="579" customFormat="false" ht="14.25" hidden="false" customHeight="false" outlineLevel="0" collapsed="false">
      <c r="A579" s="61" t="s">
        <v>49</v>
      </c>
      <c r="B579" s="61" t="s">
        <v>374</v>
      </c>
      <c r="C579" s="61" t="s">
        <v>1223</v>
      </c>
      <c r="D579" s="61" t="s">
        <v>1224</v>
      </c>
      <c r="E579" s="61" t="s">
        <v>2317</v>
      </c>
      <c r="F579" s="61" t="s">
        <v>2317</v>
      </c>
      <c r="G579" s="61" t="s">
        <v>97</v>
      </c>
      <c r="H579" s="61" t="s">
        <v>110</v>
      </c>
    </row>
    <row r="580" customFormat="false" ht="14.25" hidden="false" customHeight="false" outlineLevel="0" collapsed="false">
      <c r="A580" s="61" t="s">
        <v>49</v>
      </c>
      <c r="B580" s="61" t="s">
        <v>374</v>
      </c>
      <c r="C580" s="61" t="s">
        <v>1223</v>
      </c>
      <c r="D580" s="61" t="s">
        <v>1224</v>
      </c>
      <c r="E580" s="61" t="s">
        <v>2321</v>
      </c>
      <c r="F580" s="61" t="s">
        <v>2321</v>
      </c>
      <c r="G580" s="61" t="s">
        <v>97</v>
      </c>
      <c r="H580" s="61" t="s">
        <v>110</v>
      </c>
    </row>
    <row r="581" customFormat="false" ht="14.25" hidden="false" customHeight="false" outlineLevel="0" collapsed="false">
      <c r="A581" s="61" t="s">
        <v>49</v>
      </c>
      <c r="B581" s="61" t="s">
        <v>374</v>
      </c>
      <c r="C581" s="61" t="s">
        <v>1223</v>
      </c>
      <c r="D581" s="61" t="s">
        <v>1224</v>
      </c>
      <c r="E581" s="61" t="s">
        <v>2324</v>
      </c>
      <c r="F581" s="61" t="s">
        <v>2324</v>
      </c>
      <c r="G581" s="61" t="s">
        <v>97</v>
      </c>
      <c r="H581" s="61" t="s">
        <v>110</v>
      </c>
    </row>
    <row r="582" customFormat="false" ht="14.25" hidden="false" customHeight="false" outlineLevel="0" collapsed="false">
      <c r="A582" s="61" t="s">
        <v>49</v>
      </c>
      <c r="B582" s="61" t="s">
        <v>374</v>
      </c>
      <c r="C582" s="61" t="s">
        <v>1223</v>
      </c>
      <c r="D582" s="61" t="s">
        <v>1224</v>
      </c>
      <c r="E582" s="61" t="s">
        <v>2325</v>
      </c>
      <c r="F582" s="61" t="s">
        <v>2325</v>
      </c>
      <c r="G582" s="61" t="s">
        <v>97</v>
      </c>
      <c r="H582" s="61" t="s">
        <v>110</v>
      </c>
    </row>
    <row r="583" customFormat="false" ht="14.25" hidden="false" customHeight="false" outlineLevel="0" collapsed="false">
      <c r="A583" s="61" t="s">
        <v>49</v>
      </c>
      <c r="B583" s="61" t="s">
        <v>374</v>
      </c>
      <c r="C583" s="61" t="s">
        <v>1223</v>
      </c>
      <c r="D583" s="61" t="s">
        <v>1224</v>
      </c>
      <c r="E583" s="61" t="s">
        <v>2326</v>
      </c>
      <c r="F583" s="61" t="s">
        <v>2326</v>
      </c>
      <c r="G583" s="61" t="s">
        <v>97</v>
      </c>
      <c r="H583" s="61" t="s">
        <v>110</v>
      </c>
    </row>
    <row r="584" customFormat="false" ht="14.25" hidden="false" customHeight="false" outlineLevel="0" collapsed="false">
      <c r="A584" s="61" t="s">
        <v>49</v>
      </c>
      <c r="B584" s="61" t="s">
        <v>374</v>
      </c>
      <c r="C584" s="61" t="s">
        <v>1223</v>
      </c>
      <c r="D584" s="61" t="s">
        <v>1224</v>
      </c>
      <c r="E584" s="61" t="s">
        <v>2327</v>
      </c>
      <c r="F584" s="61" t="s">
        <v>2327</v>
      </c>
      <c r="G584" s="61" t="s">
        <v>97</v>
      </c>
      <c r="H584" s="61" t="s">
        <v>110</v>
      </c>
    </row>
    <row r="585" customFormat="false" ht="14.25" hidden="false" customHeight="false" outlineLevel="0" collapsed="false">
      <c r="A585" s="61" t="s">
        <v>49</v>
      </c>
      <c r="B585" s="61" t="s">
        <v>374</v>
      </c>
      <c r="C585" s="61" t="s">
        <v>1223</v>
      </c>
      <c r="D585" s="61" t="s">
        <v>1224</v>
      </c>
      <c r="E585" s="61" t="s">
        <v>2328</v>
      </c>
      <c r="F585" s="61" t="s">
        <v>2328</v>
      </c>
      <c r="G585" s="61" t="s">
        <v>97</v>
      </c>
      <c r="H585" s="61" t="s">
        <v>110</v>
      </c>
    </row>
    <row r="586" customFormat="false" ht="14.25" hidden="false" customHeight="false" outlineLevel="0" collapsed="false">
      <c r="A586" s="61" t="s">
        <v>49</v>
      </c>
      <c r="B586" s="61" t="s">
        <v>374</v>
      </c>
      <c r="C586" s="61" t="s">
        <v>1223</v>
      </c>
      <c r="D586" s="61" t="s">
        <v>1224</v>
      </c>
      <c r="E586" s="61" t="s">
        <v>2329</v>
      </c>
      <c r="F586" s="61" t="s">
        <v>2329</v>
      </c>
      <c r="G586" s="61" t="s">
        <v>97</v>
      </c>
      <c r="H586" s="61" t="s">
        <v>110</v>
      </c>
    </row>
    <row r="587" customFormat="false" ht="14.25" hidden="false" customHeight="false" outlineLevel="0" collapsed="false">
      <c r="A587" s="61" t="s">
        <v>49</v>
      </c>
      <c r="B587" s="61" t="s">
        <v>374</v>
      </c>
      <c r="C587" s="61" t="s">
        <v>1223</v>
      </c>
      <c r="D587" s="61" t="s">
        <v>1224</v>
      </c>
      <c r="E587" s="61" t="s">
        <v>2330</v>
      </c>
      <c r="F587" s="61" t="s">
        <v>2330</v>
      </c>
      <c r="G587" s="61" t="s">
        <v>97</v>
      </c>
      <c r="H587" s="61" t="s">
        <v>110</v>
      </c>
    </row>
    <row r="588" customFormat="false" ht="14.25" hidden="false" customHeight="false" outlineLevel="0" collapsed="false">
      <c r="A588" s="61" t="s">
        <v>49</v>
      </c>
      <c r="B588" s="61" t="s">
        <v>374</v>
      </c>
      <c r="C588" s="61" t="s">
        <v>1223</v>
      </c>
      <c r="D588" s="61" t="s">
        <v>1224</v>
      </c>
      <c r="E588" s="61" t="s">
        <v>2331</v>
      </c>
      <c r="F588" s="61" t="s">
        <v>2331</v>
      </c>
      <c r="G588" s="61" t="s">
        <v>97</v>
      </c>
      <c r="H588" s="61" t="s">
        <v>110</v>
      </c>
    </row>
    <row r="589" customFormat="false" ht="14.25" hidden="false" customHeight="false" outlineLevel="0" collapsed="false">
      <c r="A589" s="61" t="s">
        <v>49</v>
      </c>
      <c r="B589" s="61" t="s">
        <v>374</v>
      </c>
      <c r="C589" s="61" t="s">
        <v>1223</v>
      </c>
      <c r="D589" s="61" t="s">
        <v>1224</v>
      </c>
      <c r="E589" s="61" t="s">
        <v>2332</v>
      </c>
      <c r="F589" s="61" t="s">
        <v>2332</v>
      </c>
      <c r="G589" s="61" t="s">
        <v>97</v>
      </c>
      <c r="H589" s="61" t="s">
        <v>110</v>
      </c>
    </row>
    <row r="590" customFormat="false" ht="14.25" hidden="false" customHeight="false" outlineLevel="0" collapsed="false">
      <c r="A590" s="61" t="s">
        <v>49</v>
      </c>
      <c r="B590" s="61" t="s">
        <v>374</v>
      </c>
      <c r="C590" s="61" t="s">
        <v>1223</v>
      </c>
      <c r="D590" s="61" t="s">
        <v>1224</v>
      </c>
      <c r="E590" s="61" t="s">
        <v>2333</v>
      </c>
      <c r="F590" s="61" t="s">
        <v>2333</v>
      </c>
      <c r="G590" s="61" t="s">
        <v>97</v>
      </c>
      <c r="H590" s="61" t="s">
        <v>110</v>
      </c>
    </row>
    <row r="591" customFormat="false" ht="14.25" hidden="false" customHeight="false" outlineLevel="0" collapsed="false">
      <c r="A591" s="61" t="s">
        <v>49</v>
      </c>
      <c r="B591" s="61" t="s">
        <v>374</v>
      </c>
      <c r="C591" s="61" t="s">
        <v>1223</v>
      </c>
      <c r="D591" s="61" t="s">
        <v>1224</v>
      </c>
      <c r="E591" s="61" t="s">
        <v>2335</v>
      </c>
      <c r="F591" s="61" t="s">
        <v>2335</v>
      </c>
      <c r="G591" s="61" t="s">
        <v>97</v>
      </c>
      <c r="H591" s="61" t="s">
        <v>110</v>
      </c>
    </row>
    <row r="592" customFormat="false" ht="14.25" hidden="false" customHeight="false" outlineLevel="0" collapsed="false">
      <c r="A592" s="61" t="s">
        <v>49</v>
      </c>
      <c r="B592" s="61" t="s">
        <v>374</v>
      </c>
      <c r="C592" s="61" t="s">
        <v>1223</v>
      </c>
      <c r="D592" s="61" t="s">
        <v>1224</v>
      </c>
      <c r="E592" s="61" t="s">
        <v>2334</v>
      </c>
      <c r="F592" s="61" t="s">
        <v>2334</v>
      </c>
      <c r="G592" s="61" t="s">
        <v>97</v>
      </c>
      <c r="H592" s="61" t="s">
        <v>110</v>
      </c>
    </row>
    <row r="593" customFormat="false" ht="14.25" hidden="false" customHeight="false" outlineLevel="0" collapsed="false">
      <c r="A593" s="61" t="s">
        <v>49</v>
      </c>
      <c r="B593" s="61" t="s">
        <v>374</v>
      </c>
      <c r="C593" s="61" t="s">
        <v>1223</v>
      </c>
      <c r="D593" s="61" t="s">
        <v>1224</v>
      </c>
      <c r="E593" s="61" t="s">
        <v>2336</v>
      </c>
      <c r="F593" s="61" t="s">
        <v>2336</v>
      </c>
      <c r="G593" s="61" t="s">
        <v>97</v>
      </c>
      <c r="H593" s="61" t="s">
        <v>110</v>
      </c>
    </row>
    <row r="594" customFormat="false" ht="14.25" hidden="false" customHeight="false" outlineLevel="0" collapsed="false">
      <c r="A594" s="61" t="s">
        <v>49</v>
      </c>
      <c r="B594" s="61" t="s">
        <v>374</v>
      </c>
      <c r="C594" s="61" t="s">
        <v>1223</v>
      </c>
      <c r="D594" s="61" t="s">
        <v>1224</v>
      </c>
      <c r="E594" s="61" t="s">
        <v>2338</v>
      </c>
      <c r="F594" s="61" t="s">
        <v>2338</v>
      </c>
      <c r="G594" s="61" t="s">
        <v>97</v>
      </c>
      <c r="H594" s="61" t="s">
        <v>110</v>
      </c>
    </row>
    <row r="595" customFormat="false" ht="14.25" hidden="false" customHeight="false" outlineLevel="0" collapsed="false">
      <c r="A595" s="61" t="s">
        <v>49</v>
      </c>
      <c r="B595" s="61" t="s">
        <v>374</v>
      </c>
      <c r="C595" s="61" t="s">
        <v>1223</v>
      </c>
      <c r="D595" s="61" t="s">
        <v>1224</v>
      </c>
      <c r="E595" s="61" t="s">
        <v>2337</v>
      </c>
      <c r="F595" s="61" t="s">
        <v>2337</v>
      </c>
      <c r="G595" s="61" t="s">
        <v>97</v>
      </c>
      <c r="H595" s="61" t="s">
        <v>110</v>
      </c>
    </row>
    <row r="596" customFormat="false" ht="14.25" hidden="false" customHeight="false" outlineLevel="0" collapsed="false">
      <c r="A596" s="61" t="s">
        <v>49</v>
      </c>
      <c r="B596" s="61" t="s">
        <v>374</v>
      </c>
      <c r="C596" s="61" t="s">
        <v>1223</v>
      </c>
      <c r="D596" s="61" t="s">
        <v>1224</v>
      </c>
      <c r="E596" s="61" t="s">
        <v>2339</v>
      </c>
      <c r="F596" s="61" t="s">
        <v>2339</v>
      </c>
      <c r="G596" s="61" t="s">
        <v>97</v>
      </c>
      <c r="H596" s="61" t="s">
        <v>110</v>
      </c>
    </row>
    <row r="597" customFormat="false" ht="14.25" hidden="false" customHeight="false" outlineLevel="0" collapsed="false">
      <c r="A597" s="61" t="s">
        <v>49</v>
      </c>
      <c r="B597" s="61" t="s">
        <v>374</v>
      </c>
      <c r="C597" s="61" t="s">
        <v>1310</v>
      </c>
      <c r="D597" s="61" t="s">
        <v>1311</v>
      </c>
      <c r="E597" s="61" t="s">
        <v>2653</v>
      </c>
      <c r="F597" s="61" t="s">
        <v>2653</v>
      </c>
      <c r="G597" s="61" t="s">
        <v>97</v>
      </c>
      <c r="H597" s="61" t="s">
        <v>97</v>
      </c>
    </row>
    <row r="598" customFormat="false" ht="14.25" hidden="false" customHeight="false" outlineLevel="0" collapsed="false">
      <c r="A598" s="61" t="s">
        <v>49</v>
      </c>
      <c r="B598" s="61" t="s">
        <v>374</v>
      </c>
      <c r="C598" s="61" t="s">
        <v>1310</v>
      </c>
      <c r="D598" s="61" t="s">
        <v>1311</v>
      </c>
      <c r="E598" s="61" t="s">
        <v>2654</v>
      </c>
      <c r="F598" s="61" t="s">
        <v>2654</v>
      </c>
      <c r="G598" s="61" t="s">
        <v>97</v>
      </c>
      <c r="H598" s="61" t="s">
        <v>110</v>
      </c>
    </row>
    <row r="599" customFormat="false" ht="14.25" hidden="false" customHeight="false" outlineLevel="0" collapsed="false">
      <c r="A599" s="61" t="s">
        <v>49</v>
      </c>
      <c r="B599" s="61" t="s">
        <v>374</v>
      </c>
      <c r="C599" s="61" t="s">
        <v>1769</v>
      </c>
      <c r="D599" s="61" t="s">
        <v>1770</v>
      </c>
      <c r="E599" s="61" t="s">
        <v>2655</v>
      </c>
      <c r="F599" s="61" t="s">
        <v>2655</v>
      </c>
      <c r="G599" s="61" t="s">
        <v>97</v>
      </c>
      <c r="H599" s="61" t="s">
        <v>110</v>
      </c>
    </row>
    <row r="600" customFormat="false" ht="14.25" hidden="false" customHeight="false" outlineLevel="0" collapsed="false">
      <c r="A600" s="61" t="s">
        <v>49</v>
      </c>
      <c r="B600" s="61" t="s">
        <v>374</v>
      </c>
      <c r="C600" s="61" t="s">
        <v>1769</v>
      </c>
      <c r="D600" s="61" t="s">
        <v>1770</v>
      </c>
      <c r="E600" s="61" t="s">
        <v>2656</v>
      </c>
      <c r="F600" s="61" t="s">
        <v>2656</v>
      </c>
      <c r="G600" s="61" t="s">
        <v>97</v>
      </c>
      <c r="H600" s="61" t="s">
        <v>110</v>
      </c>
    </row>
    <row r="601" customFormat="false" ht="14.25" hidden="false" customHeight="false" outlineLevel="0" collapsed="false">
      <c r="A601" s="61" t="s">
        <v>49</v>
      </c>
      <c r="B601" s="61" t="s">
        <v>374</v>
      </c>
      <c r="C601" s="61" t="s">
        <v>1769</v>
      </c>
      <c r="D601" s="61" t="s">
        <v>1770</v>
      </c>
      <c r="E601" s="61" t="s">
        <v>2657</v>
      </c>
      <c r="F601" s="61" t="s">
        <v>2657</v>
      </c>
      <c r="G601" s="61" t="s">
        <v>97</v>
      </c>
      <c r="H601" s="61" t="s">
        <v>110</v>
      </c>
    </row>
    <row r="602" customFormat="false" ht="14.25" hidden="false" customHeight="false" outlineLevel="0" collapsed="false">
      <c r="A602" s="61" t="s">
        <v>49</v>
      </c>
      <c r="B602" s="61" t="s">
        <v>374</v>
      </c>
      <c r="C602" s="61" t="s">
        <v>1893</v>
      </c>
      <c r="D602" s="61" t="s">
        <v>1894</v>
      </c>
      <c r="E602" s="61" t="s">
        <v>2658</v>
      </c>
      <c r="F602" s="61" t="s">
        <v>2658</v>
      </c>
      <c r="G602" s="61" t="s">
        <v>97</v>
      </c>
      <c r="H602" s="61" t="s">
        <v>110</v>
      </c>
    </row>
    <row r="603" customFormat="false" ht="14.25" hidden="false" customHeight="false" outlineLevel="0" collapsed="false">
      <c r="A603" s="61" t="s">
        <v>49</v>
      </c>
      <c r="B603" s="61" t="s">
        <v>374</v>
      </c>
      <c r="C603" s="61" t="s">
        <v>1893</v>
      </c>
      <c r="D603" s="61" t="s">
        <v>1894</v>
      </c>
      <c r="E603" s="61" t="s">
        <v>2659</v>
      </c>
      <c r="F603" s="61" t="s">
        <v>2659</v>
      </c>
      <c r="G603" s="61" t="s">
        <v>97</v>
      </c>
      <c r="H603" s="61" t="s">
        <v>110</v>
      </c>
    </row>
    <row r="604" customFormat="false" ht="14.25" hidden="false" customHeight="false" outlineLevel="0" collapsed="false">
      <c r="A604" s="61" t="s">
        <v>49</v>
      </c>
      <c r="B604" s="61" t="s">
        <v>374</v>
      </c>
      <c r="C604" s="61" t="s">
        <v>1893</v>
      </c>
      <c r="D604" s="61" t="s">
        <v>1894</v>
      </c>
      <c r="E604" s="61" t="s">
        <v>2660</v>
      </c>
      <c r="F604" s="61" t="s">
        <v>2660</v>
      </c>
      <c r="G604" s="61" t="s">
        <v>97</v>
      </c>
      <c r="H604" s="61" t="s">
        <v>110</v>
      </c>
    </row>
    <row r="605" customFormat="false" ht="14.25" hidden="false" customHeight="false" outlineLevel="0" collapsed="false">
      <c r="A605" s="61" t="s">
        <v>49</v>
      </c>
      <c r="B605" s="61" t="s">
        <v>374</v>
      </c>
      <c r="C605" s="61" t="s">
        <v>1893</v>
      </c>
      <c r="D605" s="61" t="s">
        <v>1894</v>
      </c>
      <c r="E605" s="61" t="s">
        <v>2661</v>
      </c>
      <c r="F605" s="61" t="s">
        <v>2661</v>
      </c>
      <c r="G605" s="61" t="s">
        <v>97</v>
      </c>
      <c r="H605" s="61" t="s">
        <v>110</v>
      </c>
    </row>
    <row r="606" customFormat="false" ht="14.25" hidden="false" customHeight="false" outlineLevel="0" collapsed="false">
      <c r="A606" s="61" t="s">
        <v>49</v>
      </c>
      <c r="B606" s="61" t="s">
        <v>374</v>
      </c>
      <c r="C606" s="61" t="s">
        <v>1893</v>
      </c>
      <c r="D606" s="61" t="s">
        <v>1894</v>
      </c>
      <c r="E606" s="61" t="s">
        <v>2662</v>
      </c>
      <c r="F606" s="61" t="s">
        <v>2662</v>
      </c>
      <c r="G606" s="61" t="s">
        <v>97</v>
      </c>
      <c r="H606" s="61" t="s">
        <v>110</v>
      </c>
    </row>
    <row r="607" customFormat="false" ht="14.25" hidden="false" customHeight="false" outlineLevel="0" collapsed="false">
      <c r="A607" s="61" t="s">
        <v>49</v>
      </c>
      <c r="B607" s="61" t="s">
        <v>374</v>
      </c>
      <c r="C607" s="61" t="s">
        <v>1893</v>
      </c>
      <c r="D607" s="61" t="s">
        <v>1894</v>
      </c>
      <c r="E607" s="61" t="s">
        <v>2663</v>
      </c>
      <c r="F607" s="61" t="s">
        <v>2663</v>
      </c>
      <c r="G607" s="61" t="s">
        <v>97</v>
      </c>
      <c r="H607" s="61" t="s">
        <v>110</v>
      </c>
    </row>
    <row r="608" customFormat="false" ht="14.25" hidden="false" customHeight="false" outlineLevel="0" collapsed="false">
      <c r="A608" s="61" t="s">
        <v>49</v>
      </c>
      <c r="B608" s="61" t="s">
        <v>374</v>
      </c>
      <c r="C608" s="61" t="s">
        <v>1906</v>
      </c>
      <c r="D608" s="61" t="s">
        <v>1907</v>
      </c>
      <c r="E608" s="61" t="s">
        <v>2658</v>
      </c>
      <c r="F608" s="61" t="s">
        <v>2658</v>
      </c>
      <c r="G608" s="61" t="s">
        <v>97</v>
      </c>
      <c r="H608" s="61" t="s">
        <v>110</v>
      </c>
    </row>
    <row r="609" customFormat="false" ht="14.25" hidden="false" customHeight="false" outlineLevel="0" collapsed="false">
      <c r="A609" s="61" t="s">
        <v>49</v>
      </c>
      <c r="B609" s="61" t="s">
        <v>374</v>
      </c>
      <c r="C609" s="61" t="s">
        <v>1906</v>
      </c>
      <c r="D609" s="61" t="s">
        <v>1907</v>
      </c>
      <c r="E609" s="61" t="s">
        <v>2659</v>
      </c>
      <c r="F609" s="61" t="s">
        <v>2659</v>
      </c>
      <c r="G609" s="61" t="s">
        <v>97</v>
      </c>
      <c r="H609" s="61" t="s">
        <v>110</v>
      </c>
    </row>
    <row r="610" customFormat="false" ht="14.25" hidden="false" customHeight="false" outlineLevel="0" collapsed="false">
      <c r="A610" s="61" t="s">
        <v>49</v>
      </c>
      <c r="B610" s="61" t="s">
        <v>374</v>
      </c>
      <c r="C610" s="61" t="s">
        <v>1906</v>
      </c>
      <c r="D610" s="61" t="s">
        <v>1907</v>
      </c>
      <c r="E610" s="61" t="s">
        <v>2660</v>
      </c>
      <c r="F610" s="61" t="s">
        <v>2660</v>
      </c>
      <c r="G610" s="61" t="s">
        <v>97</v>
      </c>
      <c r="H610" s="61" t="s">
        <v>110</v>
      </c>
    </row>
    <row r="611" customFormat="false" ht="14.25" hidden="false" customHeight="false" outlineLevel="0" collapsed="false">
      <c r="A611" s="61" t="s">
        <v>49</v>
      </c>
      <c r="B611" s="61" t="s">
        <v>374</v>
      </c>
      <c r="C611" s="61" t="s">
        <v>1906</v>
      </c>
      <c r="D611" s="61" t="s">
        <v>1907</v>
      </c>
      <c r="E611" s="61" t="s">
        <v>2661</v>
      </c>
      <c r="F611" s="61" t="s">
        <v>2661</v>
      </c>
      <c r="G611" s="61" t="s">
        <v>97</v>
      </c>
      <c r="H611" s="61" t="s">
        <v>110</v>
      </c>
    </row>
    <row r="612" customFormat="false" ht="14.25" hidden="false" customHeight="false" outlineLevel="0" collapsed="false">
      <c r="A612" s="61" t="s">
        <v>49</v>
      </c>
      <c r="B612" s="61" t="s">
        <v>374</v>
      </c>
      <c r="C612" s="61" t="s">
        <v>1906</v>
      </c>
      <c r="D612" s="61" t="s">
        <v>1907</v>
      </c>
      <c r="E612" s="61" t="s">
        <v>2662</v>
      </c>
      <c r="F612" s="61" t="s">
        <v>2662</v>
      </c>
      <c r="G612" s="61" t="s">
        <v>97</v>
      </c>
      <c r="H612" s="61" t="s">
        <v>110</v>
      </c>
    </row>
    <row r="613" customFormat="false" ht="14.25" hidden="false" customHeight="false" outlineLevel="0" collapsed="false">
      <c r="A613" s="61" t="s">
        <v>49</v>
      </c>
      <c r="B613" s="61" t="s">
        <v>374</v>
      </c>
      <c r="C613" s="61" t="s">
        <v>1906</v>
      </c>
      <c r="D613" s="61" t="s">
        <v>1907</v>
      </c>
      <c r="E613" s="61" t="s">
        <v>2663</v>
      </c>
      <c r="F613" s="61" t="s">
        <v>2663</v>
      </c>
      <c r="G613" s="61" t="s">
        <v>97</v>
      </c>
      <c r="H613" s="61" t="s">
        <v>110</v>
      </c>
    </row>
    <row r="614" customFormat="false" ht="14.25" hidden="false" customHeight="false" outlineLevel="0" collapsed="false">
      <c r="A614" s="61" t="s">
        <v>49</v>
      </c>
      <c r="B614" s="61" t="s">
        <v>374</v>
      </c>
      <c r="C614" s="61" t="s">
        <v>1915</v>
      </c>
      <c r="D614" s="61" t="s">
        <v>1916</v>
      </c>
      <c r="E614" s="61" t="s">
        <v>2658</v>
      </c>
      <c r="F614" s="61" t="s">
        <v>2658</v>
      </c>
      <c r="G614" s="61" t="s">
        <v>97</v>
      </c>
      <c r="H614" s="61" t="s">
        <v>110</v>
      </c>
    </row>
    <row r="615" customFormat="false" ht="14.25" hidden="false" customHeight="false" outlineLevel="0" collapsed="false">
      <c r="A615" s="61" t="s">
        <v>49</v>
      </c>
      <c r="B615" s="61" t="s">
        <v>374</v>
      </c>
      <c r="C615" s="61" t="s">
        <v>1915</v>
      </c>
      <c r="D615" s="61" t="s">
        <v>1916</v>
      </c>
      <c r="E615" s="61" t="s">
        <v>2659</v>
      </c>
      <c r="F615" s="61" t="s">
        <v>2659</v>
      </c>
      <c r="G615" s="61" t="s">
        <v>97</v>
      </c>
      <c r="H615" s="61" t="s">
        <v>110</v>
      </c>
    </row>
    <row r="616" customFormat="false" ht="14.25" hidden="false" customHeight="false" outlineLevel="0" collapsed="false">
      <c r="A616" s="61" t="s">
        <v>49</v>
      </c>
      <c r="B616" s="61" t="s">
        <v>374</v>
      </c>
      <c r="C616" s="61" t="s">
        <v>1915</v>
      </c>
      <c r="D616" s="61" t="s">
        <v>1916</v>
      </c>
      <c r="E616" s="61" t="s">
        <v>2660</v>
      </c>
      <c r="F616" s="61" t="s">
        <v>2660</v>
      </c>
      <c r="G616" s="61" t="s">
        <v>97</v>
      </c>
      <c r="H616" s="61" t="s">
        <v>110</v>
      </c>
    </row>
    <row r="617" customFormat="false" ht="14.25" hidden="false" customHeight="false" outlineLevel="0" collapsed="false">
      <c r="A617" s="61" t="s">
        <v>49</v>
      </c>
      <c r="B617" s="61" t="s">
        <v>374</v>
      </c>
      <c r="C617" s="61" t="s">
        <v>1915</v>
      </c>
      <c r="D617" s="61" t="s">
        <v>1916</v>
      </c>
      <c r="E617" s="61" t="s">
        <v>2661</v>
      </c>
      <c r="F617" s="61" t="s">
        <v>2661</v>
      </c>
      <c r="G617" s="61" t="s">
        <v>97</v>
      </c>
      <c r="H617" s="61" t="s">
        <v>110</v>
      </c>
    </row>
    <row r="618" customFormat="false" ht="14.25" hidden="false" customHeight="false" outlineLevel="0" collapsed="false">
      <c r="A618" s="61" t="s">
        <v>49</v>
      </c>
      <c r="B618" s="61" t="s">
        <v>374</v>
      </c>
      <c r="C618" s="61" t="s">
        <v>1915</v>
      </c>
      <c r="D618" s="61" t="s">
        <v>1916</v>
      </c>
      <c r="E618" s="61" t="s">
        <v>2662</v>
      </c>
      <c r="F618" s="61" t="s">
        <v>2662</v>
      </c>
      <c r="G618" s="61" t="s">
        <v>97</v>
      </c>
      <c r="H618" s="61" t="s">
        <v>110</v>
      </c>
    </row>
    <row r="619" customFormat="false" ht="14.25" hidden="false" customHeight="false" outlineLevel="0" collapsed="false">
      <c r="A619" s="61" t="s">
        <v>49</v>
      </c>
      <c r="B619" s="61" t="s">
        <v>374</v>
      </c>
      <c r="C619" s="61" t="s">
        <v>1915</v>
      </c>
      <c r="D619" s="61" t="s">
        <v>1916</v>
      </c>
      <c r="E619" s="61" t="s">
        <v>2663</v>
      </c>
      <c r="F619" s="61" t="s">
        <v>2663</v>
      </c>
      <c r="G619" s="61" t="s">
        <v>97</v>
      </c>
      <c r="H619" s="61" t="s">
        <v>110</v>
      </c>
    </row>
    <row r="620" customFormat="false" ht="14.25" hidden="false" customHeight="false" outlineLevel="0" collapsed="false">
      <c r="A620" s="61" t="s">
        <v>49</v>
      </c>
      <c r="B620" s="61" t="s">
        <v>374</v>
      </c>
      <c r="C620" s="61" t="s">
        <v>912</v>
      </c>
      <c r="D620" s="61" t="s">
        <v>913</v>
      </c>
      <c r="E620" s="61" t="s">
        <v>2664</v>
      </c>
      <c r="F620" s="61" t="s">
        <v>2664</v>
      </c>
      <c r="G620" s="61" t="s">
        <v>97</v>
      </c>
      <c r="H620" s="61" t="s">
        <v>110</v>
      </c>
    </row>
    <row r="621" customFormat="false" ht="14.25" hidden="false" customHeight="false" outlineLevel="0" collapsed="false">
      <c r="A621" s="61" t="s">
        <v>49</v>
      </c>
      <c r="B621" s="61" t="s">
        <v>374</v>
      </c>
      <c r="C621" s="61" t="s">
        <v>912</v>
      </c>
      <c r="D621" s="61" t="s">
        <v>913</v>
      </c>
      <c r="E621" s="61" t="s">
        <v>2665</v>
      </c>
      <c r="F621" s="61" t="s">
        <v>2665</v>
      </c>
      <c r="G621" s="61" t="s">
        <v>97</v>
      </c>
      <c r="H621" s="61" t="s">
        <v>110</v>
      </c>
    </row>
    <row r="622" customFormat="false" ht="14.25" hidden="false" customHeight="false" outlineLevel="0" collapsed="false">
      <c r="A622" s="61" t="s">
        <v>49</v>
      </c>
      <c r="B622" s="61" t="s">
        <v>374</v>
      </c>
      <c r="C622" s="61" t="s">
        <v>381</v>
      </c>
      <c r="D622" s="61" t="s">
        <v>382</v>
      </c>
      <c r="E622" s="61" t="s">
        <v>2236</v>
      </c>
      <c r="F622" s="61" t="s">
        <v>2236</v>
      </c>
      <c r="G622" s="61" t="s">
        <v>97</v>
      </c>
      <c r="H622" s="61" t="s">
        <v>110</v>
      </c>
    </row>
    <row r="623" customFormat="false" ht="14.25" hidden="false" customHeight="false" outlineLevel="0" collapsed="false">
      <c r="A623" s="61" t="s">
        <v>49</v>
      </c>
      <c r="B623" s="61" t="s">
        <v>374</v>
      </c>
      <c r="C623" s="61" t="s">
        <v>381</v>
      </c>
      <c r="D623" s="61" t="s">
        <v>382</v>
      </c>
      <c r="E623" s="61" t="s">
        <v>2237</v>
      </c>
      <c r="F623" s="61" t="s">
        <v>2237</v>
      </c>
      <c r="G623" s="61" t="s">
        <v>97</v>
      </c>
      <c r="H623" s="61" t="s">
        <v>110</v>
      </c>
    </row>
    <row r="624" customFormat="false" ht="14.25" hidden="false" customHeight="false" outlineLevel="0" collapsed="false">
      <c r="A624" s="61" t="s">
        <v>49</v>
      </c>
      <c r="B624" s="61" t="s">
        <v>374</v>
      </c>
      <c r="C624" s="61" t="s">
        <v>384</v>
      </c>
      <c r="D624" s="61" t="s">
        <v>385</v>
      </c>
      <c r="E624" s="61" t="s">
        <v>2236</v>
      </c>
      <c r="F624" s="61" t="s">
        <v>2236</v>
      </c>
      <c r="G624" s="61" t="s">
        <v>97</v>
      </c>
      <c r="H624" s="61" t="s">
        <v>110</v>
      </c>
    </row>
    <row r="625" customFormat="false" ht="14.25" hidden="false" customHeight="false" outlineLevel="0" collapsed="false">
      <c r="A625" s="61" t="s">
        <v>49</v>
      </c>
      <c r="B625" s="61" t="s">
        <v>374</v>
      </c>
      <c r="C625" s="61" t="s">
        <v>384</v>
      </c>
      <c r="D625" s="61" t="s">
        <v>385</v>
      </c>
      <c r="E625" s="61" t="s">
        <v>2237</v>
      </c>
      <c r="F625" s="61" t="s">
        <v>2237</v>
      </c>
      <c r="G625" s="61" t="s">
        <v>97</v>
      </c>
      <c r="H625" s="61" t="s">
        <v>110</v>
      </c>
    </row>
    <row r="626" customFormat="false" ht="14.25" hidden="false" customHeight="false" outlineLevel="0" collapsed="false">
      <c r="A626" s="61" t="s">
        <v>49</v>
      </c>
      <c r="B626" s="61" t="s">
        <v>374</v>
      </c>
      <c r="C626" s="61" t="s">
        <v>393</v>
      </c>
      <c r="D626" s="61" t="s">
        <v>394</v>
      </c>
      <c r="E626" s="61" t="s">
        <v>2666</v>
      </c>
      <c r="F626" s="61" t="s">
        <v>2666</v>
      </c>
      <c r="G626" s="61" t="s">
        <v>97</v>
      </c>
      <c r="H626" s="61" t="s">
        <v>110</v>
      </c>
    </row>
    <row r="627" customFormat="false" ht="14.25" hidden="false" customHeight="false" outlineLevel="0" collapsed="false">
      <c r="A627" s="61" t="s">
        <v>49</v>
      </c>
      <c r="B627" s="61" t="s">
        <v>374</v>
      </c>
      <c r="C627" s="61" t="s">
        <v>393</v>
      </c>
      <c r="D627" s="61" t="s">
        <v>394</v>
      </c>
      <c r="E627" s="61" t="s">
        <v>2667</v>
      </c>
      <c r="F627" s="61" t="s">
        <v>2667</v>
      </c>
      <c r="G627" s="61" t="s">
        <v>97</v>
      </c>
      <c r="H627" s="61" t="s">
        <v>110</v>
      </c>
    </row>
    <row r="628" customFormat="false" ht="14.25" hidden="false" customHeight="false" outlineLevel="0" collapsed="false">
      <c r="A628" s="61" t="s">
        <v>49</v>
      </c>
      <c r="B628" s="61" t="s">
        <v>374</v>
      </c>
      <c r="C628" s="61" t="s">
        <v>393</v>
      </c>
      <c r="D628" s="61" t="s">
        <v>394</v>
      </c>
      <c r="E628" s="61" t="s">
        <v>2237</v>
      </c>
      <c r="F628" s="61" t="s">
        <v>2237</v>
      </c>
      <c r="G628" s="61" t="s">
        <v>97</v>
      </c>
      <c r="H628" s="61" t="s">
        <v>97</v>
      </c>
    </row>
    <row r="629" customFormat="false" ht="14.25" hidden="false" customHeight="false" outlineLevel="0" collapsed="false">
      <c r="A629" s="61" t="s">
        <v>49</v>
      </c>
      <c r="B629" s="61" t="s">
        <v>374</v>
      </c>
      <c r="C629" s="61" t="s">
        <v>396</v>
      </c>
      <c r="D629" s="61" t="s">
        <v>397</v>
      </c>
      <c r="E629" s="61" t="s">
        <v>2236</v>
      </c>
      <c r="F629" s="61" t="s">
        <v>2236</v>
      </c>
      <c r="G629" s="61" t="s">
        <v>97</v>
      </c>
      <c r="H629" s="61" t="s">
        <v>110</v>
      </c>
    </row>
    <row r="630" customFormat="false" ht="14.25" hidden="false" customHeight="false" outlineLevel="0" collapsed="false">
      <c r="A630" s="61" t="s">
        <v>49</v>
      </c>
      <c r="B630" s="61" t="s">
        <v>374</v>
      </c>
      <c r="C630" s="61" t="s">
        <v>396</v>
      </c>
      <c r="D630" s="61" t="s">
        <v>397</v>
      </c>
      <c r="E630" s="61" t="s">
        <v>2237</v>
      </c>
      <c r="F630" s="61" t="s">
        <v>2237</v>
      </c>
      <c r="G630" s="61" t="s">
        <v>97</v>
      </c>
      <c r="H630" s="61" t="s">
        <v>110</v>
      </c>
    </row>
    <row r="631" customFormat="false" ht="14.25" hidden="false" customHeight="false" outlineLevel="0" collapsed="false">
      <c r="A631" s="61" t="s">
        <v>49</v>
      </c>
      <c r="B631" s="61" t="s">
        <v>374</v>
      </c>
      <c r="C631" s="61" t="s">
        <v>409</v>
      </c>
      <c r="D631" s="61" t="s">
        <v>410</v>
      </c>
      <c r="E631" s="61" t="s">
        <v>2236</v>
      </c>
      <c r="F631" s="61" t="s">
        <v>2236</v>
      </c>
      <c r="G631" s="61" t="s">
        <v>97</v>
      </c>
      <c r="H631" s="61" t="s">
        <v>110</v>
      </c>
    </row>
    <row r="632" customFormat="false" ht="14.25" hidden="false" customHeight="false" outlineLevel="0" collapsed="false">
      <c r="A632" s="61" t="s">
        <v>49</v>
      </c>
      <c r="B632" s="61" t="s">
        <v>374</v>
      </c>
      <c r="C632" s="61" t="s">
        <v>409</v>
      </c>
      <c r="D632" s="61" t="s">
        <v>410</v>
      </c>
      <c r="E632" s="61" t="s">
        <v>2237</v>
      </c>
      <c r="F632" s="61" t="s">
        <v>2237</v>
      </c>
      <c r="G632" s="61" t="s">
        <v>97</v>
      </c>
      <c r="H632" s="61" t="s">
        <v>110</v>
      </c>
    </row>
    <row r="633" customFormat="false" ht="14.25" hidden="false" customHeight="false" outlineLevel="0" collapsed="false">
      <c r="A633" s="61" t="s">
        <v>49</v>
      </c>
      <c r="B633" s="61" t="s">
        <v>374</v>
      </c>
      <c r="C633" s="61" t="s">
        <v>412</v>
      </c>
      <c r="D633" s="61" t="s">
        <v>413</v>
      </c>
      <c r="E633" s="61" t="s">
        <v>2236</v>
      </c>
      <c r="F633" s="61" t="s">
        <v>2236</v>
      </c>
      <c r="G633" s="61" t="s">
        <v>97</v>
      </c>
      <c r="H633" s="61" t="s">
        <v>110</v>
      </c>
    </row>
    <row r="634" customFormat="false" ht="14.25" hidden="false" customHeight="false" outlineLevel="0" collapsed="false">
      <c r="A634" s="61" t="s">
        <v>49</v>
      </c>
      <c r="B634" s="61" t="s">
        <v>374</v>
      </c>
      <c r="C634" s="61" t="s">
        <v>412</v>
      </c>
      <c r="D634" s="61" t="s">
        <v>413</v>
      </c>
      <c r="E634" s="61" t="s">
        <v>2237</v>
      </c>
      <c r="F634" s="61" t="s">
        <v>2237</v>
      </c>
      <c r="G634" s="61" t="s">
        <v>97</v>
      </c>
      <c r="H634" s="61" t="s">
        <v>110</v>
      </c>
    </row>
    <row r="635" customFormat="false" ht="14.25" hidden="false" customHeight="false" outlineLevel="0" collapsed="false">
      <c r="A635" s="61" t="s">
        <v>49</v>
      </c>
      <c r="B635" s="61" t="s">
        <v>374</v>
      </c>
      <c r="C635" s="61" t="s">
        <v>445</v>
      </c>
      <c r="D635" s="61" t="s">
        <v>446</v>
      </c>
      <c r="E635" s="61" t="s">
        <v>2236</v>
      </c>
      <c r="F635" s="61" t="s">
        <v>2236</v>
      </c>
      <c r="G635" s="61" t="s">
        <v>97</v>
      </c>
      <c r="H635" s="61" t="s">
        <v>110</v>
      </c>
    </row>
    <row r="636" customFormat="false" ht="14.25" hidden="false" customHeight="false" outlineLevel="0" collapsed="false">
      <c r="A636" s="61" t="s">
        <v>49</v>
      </c>
      <c r="B636" s="61" t="s">
        <v>374</v>
      </c>
      <c r="C636" s="61" t="s">
        <v>445</v>
      </c>
      <c r="D636" s="61" t="s">
        <v>446</v>
      </c>
      <c r="E636" s="61" t="s">
        <v>2237</v>
      </c>
      <c r="F636" s="61" t="s">
        <v>2237</v>
      </c>
      <c r="G636" s="61" t="s">
        <v>97</v>
      </c>
      <c r="H636" s="61" t="s">
        <v>110</v>
      </c>
    </row>
    <row r="637" customFormat="false" ht="14.25" hidden="false" customHeight="false" outlineLevel="0" collapsed="false">
      <c r="A637" s="61" t="s">
        <v>49</v>
      </c>
      <c r="B637" s="61" t="s">
        <v>374</v>
      </c>
      <c r="C637" s="61" t="s">
        <v>477</v>
      </c>
      <c r="D637" s="61" t="s">
        <v>478</v>
      </c>
      <c r="E637" s="61" t="s">
        <v>2352</v>
      </c>
      <c r="F637" s="61" t="s">
        <v>2352</v>
      </c>
      <c r="G637" s="61" t="s">
        <v>97</v>
      </c>
      <c r="H637" s="61" t="s">
        <v>110</v>
      </c>
    </row>
    <row r="638" customFormat="false" ht="14.25" hidden="false" customHeight="false" outlineLevel="0" collapsed="false">
      <c r="A638" s="61" t="s">
        <v>49</v>
      </c>
      <c r="B638" s="61" t="s">
        <v>374</v>
      </c>
      <c r="C638" s="61" t="s">
        <v>477</v>
      </c>
      <c r="D638" s="61" t="s">
        <v>478</v>
      </c>
      <c r="E638" s="61" t="s">
        <v>2353</v>
      </c>
      <c r="F638" s="61" t="s">
        <v>2353</v>
      </c>
      <c r="G638" s="61" t="s">
        <v>97</v>
      </c>
      <c r="H638" s="61" t="s">
        <v>110</v>
      </c>
    </row>
    <row r="639" customFormat="false" ht="14.25" hidden="false" customHeight="false" outlineLevel="0" collapsed="false">
      <c r="A639" s="61" t="s">
        <v>49</v>
      </c>
      <c r="B639" s="61" t="s">
        <v>374</v>
      </c>
      <c r="C639" s="61" t="s">
        <v>450</v>
      </c>
      <c r="D639" s="61" t="s">
        <v>451</v>
      </c>
      <c r="E639" s="61" t="s">
        <v>2236</v>
      </c>
      <c r="F639" s="61" t="s">
        <v>2236</v>
      </c>
      <c r="G639" s="61" t="s">
        <v>97</v>
      </c>
      <c r="H639" s="61" t="s">
        <v>110</v>
      </c>
    </row>
    <row r="640" customFormat="false" ht="14.25" hidden="false" customHeight="false" outlineLevel="0" collapsed="false">
      <c r="A640" s="61" t="s">
        <v>49</v>
      </c>
      <c r="B640" s="61" t="s">
        <v>374</v>
      </c>
      <c r="C640" s="61" t="s">
        <v>450</v>
      </c>
      <c r="D640" s="61" t="s">
        <v>451</v>
      </c>
      <c r="E640" s="61" t="s">
        <v>2237</v>
      </c>
      <c r="F640" s="61" t="s">
        <v>2237</v>
      </c>
      <c r="G640" s="61" t="s">
        <v>97</v>
      </c>
      <c r="H640" s="61" t="s">
        <v>110</v>
      </c>
    </row>
    <row r="641" customFormat="false" ht="14.25" hidden="false" customHeight="false" outlineLevel="0" collapsed="false">
      <c r="A641" s="61" t="s">
        <v>49</v>
      </c>
      <c r="B641" s="61" t="s">
        <v>374</v>
      </c>
      <c r="C641" s="61" t="s">
        <v>456</v>
      </c>
      <c r="D641" s="61" t="s">
        <v>457</v>
      </c>
      <c r="E641" s="61" t="s">
        <v>423</v>
      </c>
      <c r="F641" s="61" t="s">
        <v>423</v>
      </c>
      <c r="G641" s="61" t="s">
        <v>97</v>
      </c>
      <c r="H641" s="61" t="s">
        <v>110</v>
      </c>
    </row>
    <row r="642" customFormat="false" ht="14.25" hidden="false" customHeight="false" outlineLevel="0" collapsed="false">
      <c r="A642" s="61" t="s">
        <v>49</v>
      </c>
      <c r="B642" s="61" t="s">
        <v>374</v>
      </c>
      <c r="C642" s="61" t="s">
        <v>456</v>
      </c>
      <c r="D642" s="61" t="s">
        <v>457</v>
      </c>
      <c r="E642" s="61" t="s">
        <v>2668</v>
      </c>
      <c r="F642" s="61" t="s">
        <v>2668</v>
      </c>
      <c r="G642" s="61" t="s">
        <v>97</v>
      </c>
      <c r="H642" s="61" t="s">
        <v>110</v>
      </c>
    </row>
    <row r="643" customFormat="false" ht="14.25" hidden="false" customHeight="false" outlineLevel="0" collapsed="false">
      <c r="A643" s="61" t="s">
        <v>49</v>
      </c>
      <c r="B643" s="61" t="s">
        <v>374</v>
      </c>
      <c r="C643" s="61" t="s">
        <v>485</v>
      </c>
      <c r="D643" s="61" t="s">
        <v>486</v>
      </c>
      <c r="E643" s="61" t="s">
        <v>105</v>
      </c>
      <c r="F643" s="61" t="s">
        <v>105</v>
      </c>
      <c r="G643" s="61" t="s">
        <v>97</v>
      </c>
      <c r="H643" s="61" t="s">
        <v>110</v>
      </c>
    </row>
    <row r="644" customFormat="false" ht="14.25" hidden="false" customHeight="false" outlineLevel="0" collapsed="false">
      <c r="A644" s="61" t="s">
        <v>49</v>
      </c>
      <c r="B644" s="61" t="s">
        <v>374</v>
      </c>
      <c r="C644" s="61" t="s">
        <v>485</v>
      </c>
      <c r="D644" s="61" t="s">
        <v>486</v>
      </c>
      <c r="E644" s="61" t="s">
        <v>2669</v>
      </c>
      <c r="F644" s="61" t="s">
        <v>2669</v>
      </c>
      <c r="G644" s="61" t="s">
        <v>97</v>
      </c>
      <c r="H644" s="61" t="s">
        <v>110</v>
      </c>
    </row>
    <row r="645" customFormat="false" ht="14.25" hidden="false" customHeight="false" outlineLevel="0" collapsed="false">
      <c r="A645" s="61" t="s">
        <v>49</v>
      </c>
      <c r="B645" s="61" t="s">
        <v>374</v>
      </c>
      <c r="C645" s="61" t="s">
        <v>491</v>
      </c>
      <c r="D645" s="61" t="s">
        <v>492</v>
      </c>
      <c r="E645" s="61" t="s">
        <v>2236</v>
      </c>
      <c r="F645" s="61" t="s">
        <v>2236</v>
      </c>
      <c r="G645" s="61" t="s">
        <v>97</v>
      </c>
      <c r="H645" s="61" t="s">
        <v>110</v>
      </c>
    </row>
    <row r="646" customFormat="false" ht="14.25" hidden="false" customHeight="false" outlineLevel="0" collapsed="false">
      <c r="A646" s="61" t="s">
        <v>49</v>
      </c>
      <c r="B646" s="61" t="s">
        <v>374</v>
      </c>
      <c r="C646" s="61" t="s">
        <v>491</v>
      </c>
      <c r="D646" s="61" t="s">
        <v>492</v>
      </c>
      <c r="E646" s="61" t="s">
        <v>2237</v>
      </c>
      <c r="F646" s="61" t="s">
        <v>2237</v>
      </c>
      <c r="G646" s="61" t="s">
        <v>97</v>
      </c>
      <c r="H646" s="61" t="s">
        <v>110</v>
      </c>
    </row>
    <row r="647" customFormat="false" ht="14.25" hidden="false" customHeight="false" outlineLevel="0" collapsed="false">
      <c r="A647" s="61" t="s">
        <v>49</v>
      </c>
      <c r="B647" s="61" t="s">
        <v>374</v>
      </c>
      <c r="C647" s="61" t="s">
        <v>500</v>
      </c>
      <c r="D647" s="61" t="s">
        <v>501</v>
      </c>
      <c r="E647" s="61" t="s">
        <v>2236</v>
      </c>
      <c r="F647" s="61" t="s">
        <v>2236</v>
      </c>
      <c r="G647" s="61" t="s">
        <v>97</v>
      </c>
      <c r="H647" s="61" t="s">
        <v>110</v>
      </c>
    </row>
    <row r="648" customFormat="false" ht="14.25" hidden="false" customHeight="false" outlineLevel="0" collapsed="false">
      <c r="A648" s="61" t="s">
        <v>49</v>
      </c>
      <c r="B648" s="61" t="s">
        <v>374</v>
      </c>
      <c r="C648" s="61" t="s">
        <v>500</v>
      </c>
      <c r="D648" s="61" t="s">
        <v>501</v>
      </c>
      <c r="E648" s="61" t="s">
        <v>2237</v>
      </c>
      <c r="F648" s="61" t="s">
        <v>2237</v>
      </c>
      <c r="G648" s="61" t="s">
        <v>97</v>
      </c>
      <c r="H648" s="61" t="s">
        <v>110</v>
      </c>
    </row>
    <row r="649" customFormat="false" ht="14.25" hidden="false" customHeight="false" outlineLevel="0" collapsed="false">
      <c r="A649" s="61" t="s">
        <v>49</v>
      </c>
      <c r="B649" s="61" t="s">
        <v>374</v>
      </c>
      <c r="C649" s="61" t="s">
        <v>509</v>
      </c>
      <c r="D649" s="61" t="s">
        <v>510</v>
      </c>
      <c r="E649" s="61" t="s">
        <v>2670</v>
      </c>
      <c r="F649" s="61" t="s">
        <v>2670</v>
      </c>
      <c r="G649" s="61" t="s">
        <v>97</v>
      </c>
      <c r="H649" s="61" t="s">
        <v>110</v>
      </c>
    </row>
    <row r="650" customFormat="false" ht="14.25" hidden="false" customHeight="false" outlineLevel="0" collapsed="false">
      <c r="A650" s="61" t="s">
        <v>49</v>
      </c>
      <c r="B650" s="61" t="s">
        <v>374</v>
      </c>
      <c r="C650" s="61" t="s">
        <v>509</v>
      </c>
      <c r="D650" s="61" t="s">
        <v>510</v>
      </c>
      <c r="E650" s="61" t="s">
        <v>2671</v>
      </c>
      <c r="F650" s="61" t="s">
        <v>2671</v>
      </c>
      <c r="G650" s="61" t="s">
        <v>97</v>
      </c>
      <c r="H650" s="61" t="s">
        <v>110</v>
      </c>
    </row>
    <row r="651" customFormat="false" ht="14.25" hidden="false" customHeight="false" outlineLevel="0" collapsed="false">
      <c r="A651" s="61" t="s">
        <v>49</v>
      </c>
      <c r="B651" s="61" t="s">
        <v>374</v>
      </c>
      <c r="C651" s="61" t="s">
        <v>544</v>
      </c>
      <c r="D651" s="61" t="s">
        <v>545</v>
      </c>
      <c r="E651" s="61" t="s">
        <v>2672</v>
      </c>
      <c r="F651" s="61" t="s">
        <v>2672</v>
      </c>
      <c r="G651" s="61" t="s">
        <v>97</v>
      </c>
      <c r="H651" s="61" t="s">
        <v>110</v>
      </c>
    </row>
    <row r="652" customFormat="false" ht="14.25" hidden="false" customHeight="false" outlineLevel="0" collapsed="false">
      <c r="A652" s="61" t="s">
        <v>49</v>
      </c>
      <c r="B652" s="61" t="s">
        <v>374</v>
      </c>
      <c r="C652" s="61" t="s">
        <v>544</v>
      </c>
      <c r="D652" s="61" t="s">
        <v>545</v>
      </c>
      <c r="E652" s="61" t="s">
        <v>2673</v>
      </c>
      <c r="F652" s="61" t="s">
        <v>2673</v>
      </c>
      <c r="G652" s="61" t="s">
        <v>97</v>
      </c>
      <c r="H652" s="61" t="s">
        <v>110</v>
      </c>
    </row>
    <row r="653" customFormat="false" ht="14.25" hidden="false" customHeight="false" outlineLevel="0" collapsed="false">
      <c r="A653" s="61" t="s">
        <v>49</v>
      </c>
      <c r="B653" s="61" t="s">
        <v>374</v>
      </c>
      <c r="C653" s="61" t="s">
        <v>582</v>
      </c>
      <c r="D653" s="61" t="s">
        <v>583</v>
      </c>
      <c r="E653" s="61" t="s">
        <v>2674</v>
      </c>
      <c r="F653" s="61" t="s">
        <v>2674</v>
      </c>
      <c r="G653" s="61" t="s">
        <v>97</v>
      </c>
      <c r="H653" s="61" t="s">
        <v>110</v>
      </c>
    </row>
    <row r="654" customFormat="false" ht="14.25" hidden="false" customHeight="false" outlineLevel="0" collapsed="false">
      <c r="A654" s="61" t="s">
        <v>49</v>
      </c>
      <c r="B654" s="61" t="s">
        <v>374</v>
      </c>
      <c r="C654" s="61" t="s">
        <v>582</v>
      </c>
      <c r="D654" s="61" t="s">
        <v>583</v>
      </c>
      <c r="E654" s="61" t="s">
        <v>2675</v>
      </c>
      <c r="F654" s="61" t="s">
        <v>2675</v>
      </c>
      <c r="G654" s="61" t="s">
        <v>97</v>
      </c>
      <c r="H654" s="61" t="s">
        <v>110</v>
      </c>
    </row>
    <row r="655" customFormat="false" ht="14.25" hidden="false" customHeight="false" outlineLevel="0" collapsed="false">
      <c r="A655" s="61" t="s">
        <v>49</v>
      </c>
      <c r="B655" s="61" t="s">
        <v>374</v>
      </c>
      <c r="C655" s="61" t="s">
        <v>582</v>
      </c>
      <c r="D655" s="61" t="s">
        <v>583</v>
      </c>
      <c r="E655" s="61" t="s">
        <v>2676</v>
      </c>
      <c r="F655" s="61" t="s">
        <v>2676</v>
      </c>
      <c r="G655" s="61" t="s">
        <v>97</v>
      </c>
      <c r="H655" s="61" t="s">
        <v>110</v>
      </c>
    </row>
    <row r="656" customFormat="false" ht="14.25" hidden="false" customHeight="false" outlineLevel="0" collapsed="false">
      <c r="A656" s="61" t="s">
        <v>49</v>
      </c>
      <c r="B656" s="61" t="s">
        <v>374</v>
      </c>
      <c r="C656" s="61" t="s">
        <v>582</v>
      </c>
      <c r="D656" s="61" t="s">
        <v>583</v>
      </c>
      <c r="E656" s="61" t="s">
        <v>2677</v>
      </c>
      <c r="F656" s="61" t="s">
        <v>2677</v>
      </c>
      <c r="G656" s="61" t="s">
        <v>97</v>
      </c>
      <c r="H656" s="61" t="s">
        <v>110</v>
      </c>
    </row>
    <row r="657" customFormat="false" ht="14.25" hidden="false" customHeight="false" outlineLevel="0" collapsed="false">
      <c r="A657" s="61" t="s">
        <v>49</v>
      </c>
      <c r="B657" s="61" t="s">
        <v>374</v>
      </c>
      <c r="C657" s="61" t="s">
        <v>611</v>
      </c>
      <c r="D657" s="61" t="s">
        <v>612</v>
      </c>
      <c r="E657" s="61" t="s">
        <v>423</v>
      </c>
      <c r="F657" s="61" t="s">
        <v>423</v>
      </c>
      <c r="G657" s="61" t="s">
        <v>97</v>
      </c>
      <c r="H657" s="61" t="s">
        <v>110</v>
      </c>
    </row>
    <row r="658" customFormat="false" ht="14.25" hidden="false" customHeight="false" outlineLevel="0" collapsed="false">
      <c r="A658" s="61" t="s">
        <v>49</v>
      </c>
      <c r="B658" s="61" t="s">
        <v>374</v>
      </c>
      <c r="C658" s="61" t="s">
        <v>611</v>
      </c>
      <c r="D658" s="61" t="s">
        <v>612</v>
      </c>
      <c r="E658" s="61" t="s">
        <v>2678</v>
      </c>
      <c r="F658" s="61" t="s">
        <v>2678</v>
      </c>
      <c r="G658" s="61" t="s">
        <v>97</v>
      </c>
      <c r="H658" s="61" t="s">
        <v>110</v>
      </c>
    </row>
    <row r="659" customFormat="false" ht="14.25" hidden="false" customHeight="false" outlineLevel="0" collapsed="false">
      <c r="A659" s="61" t="s">
        <v>49</v>
      </c>
      <c r="B659" s="61" t="s">
        <v>374</v>
      </c>
      <c r="C659" s="61" t="s">
        <v>611</v>
      </c>
      <c r="D659" s="61" t="s">
        <v>612</v>
      </c>
      <c r="E659" s="61" t="s">
        <v>2679</v>
      </c>
      <c r="F659" s="61" t="s">
        <v>2679</v>
      </c>
      <c r="G659" s="61" t="s">
        <v>97</v>
      </c>
      <c r="H659" s="61" t="s">
        <v>110</v>
      </c>
    </row>
    <row r="660" customFormat="false" ht="14.25" hidden="false" customHeight="false" outlineLevel="0" collapsed="false">
      <c r="A660" s="61" t="s">
        <v>49</v>
      </c>
      <c r="B660" s="61" t="s">
        <v>374</v>
      </c>
      <c r="C660" s="61" t="s">
        <v>611</v>
      </c>
      <c r="D660" s="61" t="s">
        <v>612</v>
      </c>
      <c r="E660" s="61" t="s">
        <v>2680</v>
      </c>
      <c r="F660" s="61" t="s">
        <v>2680</v>
      </c>
      <c r="G660" s="61" t="s">
        <v>97</v>
      </c>
      <c r="H660" s="61" t="s">
        <v>110</v>
      </c>
    </row>
    <row r="661" customFormat="false" ht="14.25" hidden="false" customHeight="false" outlineLevel="0" collapsed="false">
      <c r="A661" s="61" t="s">
        <v>49</v>
      </c>
      <c r="B661" s="61" t="s">
        <v>374</v>
      </c>
      <c r="C661" s="61" t="s">
        <v>611</v>
      </c>
      <c r="D661" s="61" t="s">
        <v>612</v>
      </c>
      <c r="E661" s="61" t="s">
        <v>2681</v>
      </c>
      <c r="F661" s="61" t="s">
        <v>2681</v>
      </c>
      <c r="G661" s="61" t="s">
        <v>97</v>
      </c>
      <c r="H661" s="61" t="s">
        <v>110</v>
      </c>
    </row>
    <row r="662" customFormat="false" ht="14.25" hidden="false" customHeight="false" outlineLevel="0" collapsed="false">
      <c r="A662" s="61" t="s">
        <v>49</v>
      </c>
      <c r="B662" s="61" t="s">
        <v>374</v>
      </c>
      <c r="C662" s="61" t="s">
        <v>611</v>
      </c>
      <c r="D662" s="61" t="s">
        <v>612</v>
      </c>
      <c r="E662" s="61" t="s">
        <v>2682</v>
      </c>
      <c r="F662" s="61" t="s">
        <v>2682</v>
      </c>
      <c r="G662" s="61" t="s">
        <v>97</v>
      </c>
      <c r="H662" s="61" t="s">
        <v>110</v>
      </c>
    </row>
    <row r="663" customFormat="false" ht="14.25" hidden="false" customHeight="false" outlineLevel="0" collapsed="false">
      <c r="A663" s="61" t="s">
        <v>49</v>
      </c>
      <c r="B663" s="61" t="s">
        <v>374</v>
      </c>
      <c r="C663" s="61" t="s">
        <v>611</v>
      </c>
      <c r="D663" s="61" t="s">
        <v>612</v>
      </c>
      <c r="E663" s="61" t="s">
        <v>2683</v>
      </c>
      <c r="F663" s="61" t="s">
        <v>2683</v>
      </c>
      <c r="G663" s="61" t="s">
        <v>97</v>
      </c>
      <c r="H663" s="61" t="s">
        <v>110</v>
      </c>
    </row>
    <row r="664" customFormat="false" ht="14.25" hidden="false" customHeight="false" outlineLevel="0" collapsed="false">
      <c r="A664" s="61" t="s">
        <v>49</v>
      </c>
      <c r="B664" s="61" t="s">
        <v>374</v>
      </c>
      <c r="C664" s="61" t="s">
        <v>618</v>
      </c>
      <c r="D664" s="61" t="s">
        <v>619</v>
      </c>
      <c r="E664" s="61" t="s">
        <v>423</v>
      </c>
      <c r="F664" s="61" t="s">
        <v>423</v>
      </c>
      <c r="G664" s="61" t="s">
        <v>97</v>
      </c>
      <c r="H664" s="61" t="s">
        <v>110</v>
      </c>
    </row>
    <row r="665" customFormat="false" ht="14.25" hidden="false" customHeight="false" outlineLevel="0" collapsed="false">
      <c r="A665" s="61" t="s">
        <v>49</v>
      </c>
      <c r="B665" s="61" t="s">
        <v>374</v>
      </c>
      <c r="C665" s="61" t="s">
        <v>618</v>
      </c>
      <c r="D665" s="61" t="s">
        <v>619</v>
      </c>
      <c r="E665" s="61" t="s">
        <v>2679</v>
      </c>
      <c r="F665" s="61" t="s">
        <v>2679</v>
      </c>
      <c r="G665" s="61" t="s">
        <v>97</v>
      </c>
      <c r="H665" s="61" t="s">
        <v>110</v>
      </c>
    </row>
    <row r="666" customFormat="false" ht="14.25" hidden="false" customHeight="false" outlineLevel="0" collapsed="false">
      <c r="A666" s="61" t="s">
        <v>49</v>
      </c>
      <c r="B666" s="61" t="s">
        <v>374</v>
      </c>
      <c r="C666" s="61" t="s">
        <v>618</v>
      </c>
      <c r="D666" s="61" t="s">
        <v>619</v>
      </c>
      <c r="E666" s="61" t="s">
        <v>2680</v>
      </c>
      <c r="F666" s="61" t="s">
        <v>2680</v>
      </c>
      <c r="G666" s="61" t="s">
        <v>97</v>
      </c>
      <c r="H666" s="61" t="s">
        <v>110</v>
      </c>
    </row>
    <row r="667" customFormat="false" ht="14.25" hidden="false" customHeight="false" outlineLevel="0" collapsed="false">
      <c r="A667" s="61" t="s">
        <v>49</v>
      </c>
      <c r="B667" s="61" t="s">
        <v>374</v>
      </c>
      <c r="C667" s="61" t="s">
        <v>618</v>
      </c>
      <c r="D667" s="61" t="s">
        <v>619</v>
      </c>
      <c r="E667" s="61" t="s">
        <v>2681</v>
      </c>
      <c r="F667" s="61" t="s">
        <v>2681</v>
      </c>
      <c r="G667" s="61" t="s">
        <v>97</v>
      </c>
      <c r="H667" s="61" t="s">
        <v>110</v>
      </c>
    </row>
    <row r="668" customFormat="false" ht="14.25" hidden="false" customHeight="false" outlineLevel="0" collapsed="false">
      <c r="A668" s="61" t="s">
        <v>49</v>
      </c>
      <c r="B668" s="61" t="s">
        <v>374</v>
      </c>
      <c r="C668" s="61" t="s">
        <v>618</v>
      </c>
      <c r="D668" s="61" t="s">
        <v>619</v>
      </c>
      <c r="E668" s="61" t="s">
        <v>2682</v>
      </c>
      <c r="F668" s="61" t="s">
        <v>2682</v>
      </c>
      <c r="G668" s="61" t="s">
        <v>97</v>
      </c>
      <c r="H668" s="61" t="s">
        <v>110</v>
      </c>
    </row>
    <row r="669" customFormat="false" ht="14.25" hidden="false" customHeight="false" outlineLevel="0" collapsed="false">
      <c r="A669" s="61" t="s">
        <v>49</v>
      </c>
      <c r="B669" s="61" t="s">
        <v>374</v>
      </c>
      <c r="C669" s="61" t="s">
        <v>618</v>
      </c>
      <c r="D669" s="61" t="s">
        <v>619</v>
      </c>
      <c r="E669" s="61" t="s">
        <v>2683</v>
      </c>
      <c r="F669" s="61" t="s">
        <v>2683</v>
      </c>
      <c r="G669" s="61" t="s">
        <v>97</v>
      </c>
      <c r="H669" s="61" t="s">
        <v>110</v>
      </c>
    </row>
    <row r="670" customFormat="false" ht="14.25" hidden="false" customHeight="false" outlineLevel="0" collapsed="false">
      <c r="A670" s="61" t="s">
        <v>49</v>
      </c>
      <c r="B670" s="61" t="s">
        <v>374</v>
      </c>
      <c r="C670" s="61" t="s">
        <v>627</v>
      </c>
      <c r="D670" s="61" t="s">
        <v>628</v>
      </c>
      <c r="E670" s="61" t="s">
        <v>2236</v>
      </c>
      <c r="F670" s="61" t="s">
        <v>2236</v>
      </c>
      <c r="G670" s="61" t="s">
        <v>97</v>
      </c>
      <c r="H670" s="61" t="s">
        <v>110</v>
      </c>
    </row>
    <row r="671" customFormat="false" ht="14.25" hidden="false" customHeight="false" outlineLevel="0" collapsed="false">
      <c r="A671" s="61" t="s">
        <v>49</v>
      </c>
      <c r="B671" s="61" t="s">
        <v>374</v>
      </c>
      <c r="C671" s="61" t="s">
        <v>627</v>
      </c>
      <c r="D671" s="61" t="s">
        <v>628</v>
      </c>
      <c r="E671" s="61" t="s">
        <v>2237</v>
      </c>
      <c r="F671" s="61" t="s">
        <v>2237</v>
      </c>
      <c r="G671" s="61" t="s">
        <v>97</v>
      </c>
      <c r="H671" s="61" t="s">
        <v>110</v>
      </c>
    </row>
    <row r="672" customFormat="false" ht="14.25" hidden="false" customHeight="false" outlineLevel="0" collapsed="false">
      <c r="A672" s="61" t="s">
        <v>49</v>
      </c>
      <c r="B672" s="61" t="s">
        <v>374</v>
      </c>
      <c r="C672" s="61" t="s">
        <v>626</v>
      </c>
      <c r="D672" s="61" t="s">
        <v>196</v>
      </c>
      <c r="E672" s="61" t="s">
        <v>2236</v>
      </c>
      <c r="F672" s="61" t="s">
        <v>2236</v>
      </c>
      <c r="G672" s="61" t="s">
        <v>97</v>
      </c>
      <c r="H672" s="61" t="s">
        <v>110</v>
      </c>
    </row>
    <row r="673" customFormat="false" ht="14.25" hidden="false" customHeight="false" outlineLevel="0" collapsed="false">
      <c r="A673" s="61" t="s">
        <v>49</v>
      </c>
      <c r="B673" s="61" t="s">
        <v>374</v>
      </c>
      <c r="C673" s="61" t="s">
        <v>626</v>
      </c>
      <c r="D673" s="61" t="s">
        <v>196</v>
      </c>
      <c r="E673" s="61" t="s">
        <v>2237</v>
      </c>
      <c r="F673" s="61" t="s">
        <v>2237</v>
      </c>
      <c r="G673" s="61" t="s">
        <v>97</v>
      </c>
      <c r="H673" s="61" t="s">
        <v>97</v>
      </c>
    </row>
    <row r="674" customFormat="false" ht="14.25" hidden="false" customHeight="false" outlineLevel="0" collapsed="false">
      <c r="A674" s="61" t="s">
        <v>49</v>
      </c>
      <c r="B674" s="61" t="s">
        <v>374</v>
      </c>
      <c r="C674" s="61" t="s">
        <v>657</v>
      </c>
      <c r="D674" s="61" t="s">
        <v>658</v>
      </c>
      <c r="E674" s="61" t="s">
        <v>2684</v>
      </c>
      <c r="F674" s="61" t="s">
        <v>2684</v>
      </c>
      <c r="G674" s="61" t="s">
        <v>97</v>
      </c>
      <c r="H674" s="61" t="s">
        <v>110</v>
      </c>
    </row>
    <row r="675" customFormat="false" ht="14.25" hidden="false" customHeight="false" outlineLevel="0" collapsed="false">
      <c r="A675" s="61" t="s">
        <v>49</v>
      </c>
      <c r="B675" s="61" t="s">
        <v>374</v>
      </c>
      <c r="C675" s="61" t="s">
        <v>657</v>
      </c>
      <c r="D675" s="61" t="s">
        <v>658</v>
      </c>
      <c r="E675" s="61" t="s">
        <v>2685</v>
      </c>
      <c r="F675" s="61" t="s">
        <v>2685</v>
      </c>
      <c r="G675" s="61" t="s">
        <v>97</v>
      </c>
      <c r="H675" s="61" t="s">
        <v>110</v>
      </c>
    </row>
    <row r="676" customFormat="false" ht="14.25" hidden="false" customHeight="false" outlineLevel="0" collapsed="false">
      <c r="A676" s="61" t="s">
        <v>49</v>
      </c>
      <c r="B676" s="61" t="s">
        <v>374</v>
      </c>
      <c r="C676" s="61" t="s">
        <v>665</v>
      </c>
      <c r="D676" s="61" t="s">
        <v>666</v>
      </c>
      <c r="E676" s="61" t="s">
        <v>2686</v>
      </c>
      <c r="F676" s="61" t="s">
        <v>2686</v>
      </c>
      <c r="G676" s="61" t="s">
        <v>97</v>
      </c>
      <c r="H676" s="61" t="s">
        <v>110</v>
      </c>
    </row>
    <row r="677" customFormat="false" ht="14.25" hidden="false" customHeight="false" outlineLevel="0" collapsed="false">
      <c r="A677" s="61" t="s">
        <v>49</v>
      </c>
      <c r="B677" s="61" t="s">
        <v>374</v>
      </c>
      <c r="C677" s="61" t="s">
        <v>665</v>
      </c>
      <c r="D677" s="61" t="s">
        <v>666</v>
      </c>
      <c r="E677" s="61" t="s">
        <v>2687</v>
      </c>
      <c r="F677" s="61" t="s">
        <v>2687</v>
      </c>
      <c r="G677" s="61" t="s">
        <v>97</v>
      </c>
      <c r="H677" s="61" t="s">
        <v>110</v>
      </c>
    </row>
    <row r="678" customFormat="false" ht="14.25" hidden="false" customHeight="false" outlineLevel="0" collapsed="false">
      <c r="A678" s="61" t="s">
        <v>49</v>
      </c>
      <c r="B678" s="61" t="s">
        <v>374</v>
      </c>
      <c r="C678" s="61" t="s">
        <v>665</v>
      </c>
      <c r="D678" s="61" t="s">
        <v>666</v>
      </c>
      <c r="E678" s="61" t="s">
        <v>2688</v>
      </c>
      <c r="F678" s="61" t="s">
        <v>2688</v>
      </c>
      <c r="G678" s="61" t="s">
        <v>97</v>
      </c>
      <c r="H678" s="61" t="s">
        <v>110</v>
      </c>
    </row>
    <row r="679" customFormat="false" ht="14.25" hidden="false" customHeight="false" outlineLevel="0" collapsed="false">
      <c r="A679" s="61" t="s">
        <v>49</v>
      </c>
      <c r="B679" s="61" t="s">
        <v>374</v>
      </c>
      <c r="C679" s="61" t="s">
        <v>680</v>
      </c>
      <c r="D679" s="61" t="s">
        <v>681</v>
      </c>
      <c r="E679" s="61" t="s">
        <v>2236</v>
      </c>
      <c r="F679" s="61" t="s">
        <v>2236</v>
      </c>
      <c r="G679" s="61" t="s">
        <v>97</v>
      </c>
      <c r="H679" s="61" t="s">
        <v>110</v>
      </c>
    </row>
    <row r="680" customFormat="false" ht="14.25" hidden="false" customHeight="false" outlineLevel="0" collapsed="false">
      <c r="A680" s="61" t="s">
        <v>49</v>
      </c>
      <c r="B680" s="61" t="s">
        <v>374</v>
      </c>
      <c r="C680" s="61" t="s">
        <v>680</v>
      </c>
      <c r="D680" s="61" t="s">
        <v>681</v>
      </c>
      <c r="E680" s="61" t="s">
        <v>2237</v>
      </c>
      <c r="F680" s="61" t="s">
        <v>2237</v>
      </c>
      <c r="G680" s="61" t="s">
        <v>97</v>
      </c>
      <c r="H680" s="61" t="s">
        <v>110</v>
      </c>
    </row>
    <row r="681" customFormat="false" ht="14.25" hidden="false" customHeight="false" outlineLevel="0" collapsed="false">
      <c r="A681" s="61" t="s">
        <v>49</v>
      </c>
      <c r="B681" s="61" t="s">
        <v>374</v>
      </c>
      <c r="C681" s="61" t="s">
        <v>699</v>
      </c>
      <c r="D681" s="61" t="s">
        <v>700</v>
      </c>
      <c r="E681" s="61" t="s">
        <v>2689</v>
      </c>
      <c r="F681" s="61" t="s">
        <v>2689</v>
      </c>
      <c r="G681" s="61" t="s">
        <v>97</v>
      </c>
      <c r="H681" s="61" t="s">
        <v>110</v>
      </c>
    </row>
    <row r="682" customFormat="false" ht="14.25" hidden="false" customHeight="false" outlineLevel="0" collapsed="false">
      <c r="A682" s="61" t="s">
        <v>49</v>
      </c>
      <c r="B682" s="61" t="s">
        <v>374</v>
      </c>
      <c r="C682" s="61" t="s">
        <v>699</v>
      </c>
      <c r="D682" s="61" t="s">
        <v>700</v>
      </c>
      <c r="E682" s="61" t="s">
        <v>2690</v>
      </c>
      <c r="F682" s="61" t="s">
        <v>2690</v>
      </c>
      <c r="G682" s="61" t="s">
        <v>97</v>
      </c>
      <c r="H682" s="61" t="s">
        <v>110</v>
      </c>
    </row>
    <row r="683" customFormat="false" ht="14.25" hidden="false" customHeight="false" outlineLevel="0" collapsed="false">
      <c r="A683" s="61" t="s">
        <v>49</v>
      </c>
      <c r="B683" s="61" t="s">
        <v>374</v>
      </c>
      <c r="C683" s="61" t="s">
        <v>699</v>
      </c>
      <c r="D683" s="61" t="s">
        <v>700</v>
      </c>
      <c r="E683" s="61" t="s">
        <v>2691</v>
      </c>
      <c r="F683" s="61" t="s">
        <v>2691</v>
      </c>
      <c r="G683" s="61" t="s">
        <v>97</v>
      </c>
      <c r="H683" s="61" t="s">
        <v>110</v>
      </c>
    </row>
    <row r="684" customFormat="false" ht="14.25" hidden="false" customHeight="false" outlineLevel="0" collapsed="false">
      <c r="A684" s="61" t="s">
        <v>49</v>
      </c>
      <c r="B684" s="61" t="s">
        <v>374</v>
      </c>
      <c r="C684" s="61" t="s">
        <v>702</v>
      </c>
      <c r="D684" s="61" t="s">
        <v>703</v>
      </c>
      <c r="E684" s="61" t="s">
        <v>2692</v>
      </c>
      <c r="F684" s="61" t="s">
        <v>2692</v>
      </c>
      <c r="G684" s="61" t="s">
        <v>97</v>
      </c>
      <c r="H684" s="61" t="s">
        <v>110</v>
      </c>
    </row>
    <row r="685" customFormat="false" ht="14.25" hidden="false" customHeight="false" outlineLevel="0" collapsed="false">
      <c r="A685" s="61" t="s">
        <v>49</v>
      </c>
      <c r="B685" s="61" t="s">
        <v>374</v>
      </c>
      <c r="C685" s="61" t="s">
        <v>702</v>
      </c>
      <c r="D685" s="61" t="s">
        <v>703</v>
      </c>
      <c r="E685" s="61" t="s">
        <v>2693</v>
      </c>
      <c r="F685" s="61" t="s">
        <v>2693</v>
      </c>
      <c r="G685" s="61" t="s">
        <v>97</v>
      </c>
      <c r="H685" s="61" t="s">
        <v>110</v>
      </c>
    </row>
    <row r="686" customFormat="false" ht="14.25" hidden="false" customHeight="false" outlineLevel="0" collapsed="false">
      <c r="A686" s="61" t="s">
        <v>49</v>
      </c>
      <c r="B686" s="61" t="s">
        <v>374</v>
      </c>
      <c r="C686" s="61" t="s">
        <v>702</v>
      </c>
      <c r="D686" s="61" t="s">
        <v>703</v>
      </c>
      <c r="E686" s="61" t="s">
        <v>2694</v>
      </c>
      <c r="F686" s="61" t="s">
        <v>2694</v>
      </c>
      <c r="G686" s="61" t="s">
        <v>97</v>
      </c>
      <c r="H686" s="61" t="s">
        <v>110</v>
      </c>
    </row>
    <row r="687" customFormat="false" ht="14.25" hidden="false" customHeight="false" outlineLevel="0" collapsed="false">
      <c r="A687" s="61" t="s">
        <v>49</v>
      </c>
      <c r="B687" s="61" t="s">
        <v>374</v>
      </c>
      <c r="C687" s="61" t="s">
        <v>705</v>
      </c>
      <c r="D687" s="61" t="s">
        <v>706</v>
      </c>
      <c r="E687" s="61" t="s">
        <v>2695</v>
      </c>
      <c r="F687" s="61" t="s">
        <v>2695</v>
      </c>
      <c r="G687" s="61" t="s">
        <v>97</v>
      </c>
      <c r="H687" s="61" t="s">
        <v>97</v>
      </c>
    </row>
    <row r="688" customFormat="false" ht="14.25" hidden="false" customHeight="false" outlineLevel="0" collapsed="false">
      <c r="A688" s="61" t="s">
        <v>49</v>
      </c>
      <c r="B688" s="61" t="s">
        <v>374</v>
      </c>
      <c r="C688" s="61" t="s">
        <v>705</v>
      </c>
      <c r="D688" s="61" t="s">
        <v>706</v>
      </c>
      <c r="E688" s="61" t="s">
        <v>2696</v>
      </c>
      <c r="F688" s="61" t="s">
        <v>2696</v>
      </c>
      <c r="G688" s="61" t="s">
        <v>97</v>
      </c>
      <c r="H688" s="61" t="s">
        <v>110</v>
      </c>
    </row>
    <row r="689" customFormat="false" ht="14.25" hidden="false" customHeight="false" outlineLevel="0" collapsed="false">
      <c r="A689" s="61" t="s">
        <v>49</v>
      </c>
      <c r="B689" s="61" t="s">
        <v>374</v>
      </c>
      <c r="C689" s="61" t="s">
        <v>705</v>
      </c>
      <c r="D689" s="61" t="s">
        <v>706</v>
      </c>
      <c r="E689" s="61" t="s">
        <v>2697</v>
      </c>
      <c r="F689" s="61" t="s">
        <v>2697</v>
      </c>
      <c r="G689" s="61" t="s">
        <v>97</v>
      </c>
      <c r="H689" s="61" t="s">
        <v>110</v>
      </c>
    </row>
    <row r="690" customFormat="false" ht="14.25" hidden="false" customHeight="false" outlineLevel="0" collapsed="false">
      <c r="A690" s="61" t="s">
        <v>49</v>
      </c>
      <c r="B690" s="61" t="s">
        <v>374</v>
      </c>
      <c r="C690" s="61" t="s">
        <v>708</v>
      </c>
      <c r="D690" s="61" t="s">
        <v>709</v>
      </c>
      <c r="E690" s="61" t="s">
        <v>2698</v>
      </c>
      <c r="F690" s="61" t="s">
        <v>2698</v>
      </c>
      <c r="G690" s="61" t="s">
        <v>97</v>
      </c>
      <c r="H690" s="61" t="s">
        <v>110</v>
      </c>
    </row>
    <row r="691" customFormat="false" ht="14.25" hidden="false" customHeight="false" outlineLevel="0" collapsed="false">
      <c r="A691" s="61" t="s">
        <v>49</v>
      </c>
      <c r="B691" s="61" t="s">
        <v>374</v>
      </c>
      <c r="C691" s="61" t="s">
        <v>708</v>
      </c>
      <c r="D691" s="61" t="s">
        <v>709</v>
      </c>
      <c r="E691" s="61" t="s">
        <v>2699</v>
      </c>
      <c r="F691" s="61" t="s">
        <v>2699</v>
      </c>
      <c r="G691" s="61" t="s">
        <v>97</v>
      </c>
      <c r="H691" s="61" t="s">
        <v>110</v>
      </c>
    </row>
    <row r="692" customFormat="false" ht="14.25" hidden="false" customHeight="false" outlineLevel="0" collapsed="false">
      <c r="A692" s="61" t="s">
        <v>49</v>
      </c>
      <c r="B692" s="61" t="s">
        <v>374</v>
      </c>
      <c r="C692" s="61" t="s">
        <v>726</v>
      </c>
      <c r="D692" s="61" t="s">
        <v>727</v>
      </c>
      <c r="E692" s="61" t="s">
        <v>2700</v>
      </c>
      <c r="F692" s="61" t="s">
        <v>2700</v>
      </c>
      <c r="G692" s="61" t="s">
        <v>97</v>
      </c>
      <c r="H692" s="61" t="s">
        <v>110</v>
      </c>
    </row>
    <row r="693" customFormat="false" ht="14.25" hidden="false" customHeight="false" outlineLevel="0" collapsed="false">
      <c r="A693" s="61" t="s">
        <v>49</v>
      </c>
      <c r="B693" s="61" t="s">
        <v>374</v>
      </c>
      <c r="C693" s="61" t="s">
        <v>726</v>
      </c>
      <c r="D693" s="61" t="s">
        <v>727</v>
      </c>
      <c r="E693" s="61" t="s">
        <v>2701</v>
      </c>
      <c r="F693" s="61" t="s">
        <v>2701</v>
      </c>
      <c r="G693" s="61" t="s">
        <v>97</v>
      </c>
      <c r="H693" s="61" t="s">
        <v>110</v>
      </c>
    </row>
    <row r="694" customFormat="false" ht="14.25" hidden="false" customHeight="false" outlineLevel="0" collapsed="false">
      <c r="A694" s="61" t="s">
        <v>49</v>
      </c>
      <c r="B694" s="61" t="s">
        <v>374</v>
      </c>
      <c r="C694" s="61" t="s">
        <v>726</v>
      </c>
      <c r="D694" s="61" t="s">
        <v>727</v>
      </c>
      <c r="E694" s="61" t="s">
        <v>2702</v>
      </c>
      <c r="F694" s="61" t="s">
        <v>2702</v>
      </c>
      <c r="G694" s="61" t="s">
        <v>97</v>
      </c>
      <c r="H694" s="61" t="s">
        <v>110</v>
      </c>
    </row>
    <row r="695" customFormat="false" ht="14.25" hidden="false" customHeight="false" outlineLevel="0" collapsed="false">
      <c r="A695" s="61" t="s">
        <v>49</v>
      </c>
      <c r="B695" s="61" t="s">
        <v>374</v>
      </c>
      <c r="C695" s="61" t="s">
        <v>745</v>
      </c>
      <c r="D695" s="61" t="s">
        <v>746</v>
      </c>
      <c r="E695" s="61" t="s">
        <v>2236</v>
      </c>
      <c r="F695" s="61" t="s">
        <v>2236</v>
      </c>
      <c r="G695" s="61" t="s">
        <v>97</v>
      </c>
      <c r="H695" s="61" t="s">
        <v>110</v>
      </c>
    </row>
    <row r="696" customFormat="false" ht="14.25" hidden="false" customHeight="false" outlineLevel="0" collapsed="false">
      <c r="A696" s="61" t="s">
        <v>49</v>
      </c>
      <c r="B696" s="61" t="s">
        <v>374</v>
      </c>
      <c r="C696" s="61" t="s">
        <v>745</v>
      </c>
      <c r="D696" s="61" t="s">
        <v>746</v>
      </c>
      <c r="E696" s="61" t="s">
        <v>2237</v>
      </c>
      <c r="F696" s="61" t="s">
        <v>2237</v>
      </c>
      <c r="G696" s="61" t="s">
        <v>97</v>
      </c>
      <c r="H696" s="61" t="s">
        <v>110</v>
      </c>
    </row>
    <row r="697" customFormat="false" ht="14.25" hidden="false" customHeight="false" outlineLevel="0" collapsed="false">
      <c r="A697" s="61" t="s">
        <v>49</v>
      </c>
      <c r="B697" s="61" t="s">
        <v>374</v>
      </c>
      <c r="C697" s="61" t="s">
        <v>748</v>
      </c>
      <c r="D697" s="61" t="s">
        <v>749</v>
      </c>
      <c r="E697" s="61" t="s">
        <v>2703</v>
      </c>
      <c r="F697" s="61" t="s">
        <v>2703</v>
      </c>
      <c r="G697" s="61" t="s">
        <v>97</v>
      </c>
      <c r="H697" s="61" t="s">
        <v>110</v>
      </c>
    </row>
    <row r="698" customFormat="false" ht="14.25" hidden="false" customHeight="false" outlineLevel="0" collapsed="false">
      <c r="A698" s="61" t="s">
        <v>49</v>
      </c>
      <c r="B698" s="61" t="s">
        <v>374</v>
      </c>
      <c r="C698" s="61" t="s">
        <v>748</v>
      </c>
      <c r="D698" s="61" t="s">
        <v>749</v>
      </c>
      <c r="E698" s="61" t="s">
        <v>2704</v>
      </c>
      <c r="F698" s="61" t="s">
        <v>2704</v>
      </c>
      <c r="G698" s="61" t="s">
        <v>97</v>
      </c>
      <c r="H698" s="61" t="s">
        <v>110</v>
      </c>
    </row>
    <row r="699" customFormat="false" ht="14.25" hidden="false" customHeight="false" outlineLevel="0" collapsed="false">
      <c r="A699" s="61" t="s">
        <v>49</v>
      </c>
      <c r="B699" s="61" t="s">
        <v>374</v>
      </c>
      <c r="C699" s="61" t="s">
        <v>748</v>
      </c>
      <c r="D699" s="61" t="s">
        <v>749</v>
      </c>
      <c r="E699" s="61" t="s">
        <v>2705</v>
      </c>
      <c r="F699" s="61" t="s">
        <v>2705</v>
      </c>
      <c r="G699" s="61" t="s">
        <v>97</v>
      </c>
      <c r="H699" s="61" t="s">
        <v>110</v>
      </c>
    </row>
    <row r="700" customFormat="false" ht="14.25" hidden="false" customHeight="false" outlineLevel="0" collapsed="false">
      <c r="A700" s="61" t="s">
        <v>49</v>
      </c>
      <c r="B700" s="61" t="s">
        <v>374</v>
      </c>
      <c r="C700" s="61" t="s">
        <v>748</v>
      </c>
      <c r="D700" s="61" t="s">
        <v>749</v>
      </c>
      <c r="E700" s="61" t="s">
        <v>2706</v>
      </c>
      <c r="F700" s="61" t="s">
        <v>2706</v>
      </c>
      <c r="G700" s="61" t="s">
        <v>97</v>
      </c>
      <c r="H700" s="61" t="s">
        <v>110</v>
      </c>
    </row>
    <row r="701" customFormat="false" ht="14.25" hidden="false" customHeight="false" outlineLevel="0" collapsed="false">
      <c r="A701" s="61" t="s">
        <v>49</v>
      </c>
      <c r="B701" s="61" t="s">
        <v>374</v>
      </c>
      <c r="C701" s="61" t="s">
        <v>748</v>
      </c>
      <c r="D701" s="61" t="s">
        <v>749</v>
      </c>
      <c r="E701" s="61" t="s">
        <v>2707</v>
      </c>
      <c r="F701" s="61" t="s">
        <v>2707</v>
      </c>
      <c r="G701" s="61" t="s">
        <v>97</v>
      </c>
      <c r="H701" s="61" t="s">
        <v>110</v>
      </c>
    </row>
    <row r="702" customFormat="false" ht="14.25" hidden="false" customHeight="false" outlineLevel="0" collapsed="false">
      <c r="A702" s="61" t="s">
        <v>49</v>
      </c>
      <c r="B702" s="61" t="s">
        <v>374</v>
      </c>
      <c r="C702" s="61" t="s">
        <v>748</v>
      </c>
      <c r="D702" s="61" t="s">
        <v>749</v>
      </c>
      <c r="E702" s="61" t="s">
        <v>2708</v>
      </c>
      <c r="F702" s="61" t="s">
        <v>2708</v>
      </c>
      <c r="G702" s="61" t="s">
        <v>97</v>
      </c>
      <c r="H702" s="61" t="s">
        <v>110</v>
      </c>
    </row>
    <row r="703" customFormat="false" ht="14.25" hidden="false" customHeight="false" outlineLevel="0" collapsed="false">
      <c r="A703" s="61" t="s">
        <v>49</v>
      </c>
      <c r="B703" s="61" t="s">
        <v>374</v>
      </c>
      <c r="C703" s="61" t="s">
        <v>748</v>
      </c>
      <c r="D703" s="61" t="s">
        <v>749</v>
      </c>
      <c r="E703" s="61" t="s">
        <v>2709</v>
      </c>
      <c r="F703" s="61" t="s">
        <v>2709</v>
      </c>
      <c r="G703" s="61" t="s">
        <v>97</v>
      </c>
      <c r="H703" s="61" t="s">
        <v>110</v>
      </c>
    </row>
    <row r="704" customFormat="false" ht="14.25" hidden="false" customHeight="false" outlineLevel="0" collapsed="false">
      <c r="A704" s="61" t="s">
        <v>49</v>
      </c>
      <c r="B704" s="61" t="s">
        <v>374</v>
      </c>
      <c r="C704" s="61" t="s">
        <v>748</v>
      </c>
      <c r="D704" s="61" t="s">
        <v>749</v>
      </c>
      <c r="E704" s="61" t="s">
        <v>2710</v>
      </c>
      <c r="F704" s="61" t="s">
        <v>2710</v>
      </c>
      <c r="G704" s="61" t="s">
        <v>97</v>
      </c>
      <c r="H704" s="61" t="s">
        <v>110</v>
      </c>
    </row>
    <row r="705" customFormat="false" ht="14.25" hidden="false" customHeight="false" outlineLevel="0" collapsed="false">
      <c r="A705" s="61" t="s">
        <v>49</v>
      </c>
      <c r="B705" s="61" t="s">
        <v>374</v>
      </c>
      <c r="C705" s="61" t="s">
        <v>748</v>
      </c>
      <c r="D705" s="61" t="s">
        <v>749</v>
      </c>
      <c r="E705" s="61" t="s">
        <v>2711</v>
      </c>
      <c r="F705" s="61" t="s">
        <v>2711</v>
      </c>
      <c r="G705" s="61" t="s">
        <v>97</v>
      </c>
      <c r="H705" s="61" t="s">
        <v>110</v>
      </c>
    </row>
    <row r="706" customFormat="false" ht="14.25" hidden="false" customHeight="false" outlineLevel="0" collapsed="false">
      <c r="A706" s="61" t="s">
        <v>49</v>
      </c>
      <c r="B706" s="61" t="s">
        <v>374</v>
      </c>
      <c r="C706" s="61" t="s">
        <v>748</v>
      </c>
      <c r="D706" s="61" t="s">
        <v>749</v>
      </c>
      <c r="E706" s="61" t="s">
        <v>2712</v>
      </c>
      <c r="F706" s="61" t="s">
        <v>2712</v>
      </c>
      <c r="G706" s="61" t="s">
        <v>97</v>
      </c>
      <c r="H706" s="61" t="s">
        <v>110</v>
      </c>
    </row>
    <row r="707" customFormat="false" ht="14.25" hidden="false" customHeight="false" outlineLevel="0" collapsed="false">
      <c r="A707" s="61" t="s">
        <v>49</v>
      </c>
      <c r="B707" s="61" t="s">
        <v>374</v>
      </c>
      <c r="C707" s="61" t="s">
        <v>748</v>
      </c>
      <c r="D707" s="61" t="s">
        <v>749</v>
      </c>
      <c r="E707" s="61" t="s">
        <v>2713</v>
      </c>
      <c r="F707" s="61" t="s">
        <v>2713</v>
      </c>
      <c r="G707" s="61" t="s">
        <v>97</v>
      </c>
      <c r="H707" s="61" t="s">
        <v>110</v>
      </c>
    </row>
    <row r="708" customFormat="false" ht="14.25" hidden="false" customHeight="false" outlineLevel="0" collapsed="false">
      <c r="A708" s="61" t="s">
        <v>49</v>
      </c>
      <c r="B708" s="61" t="s">
        <v>374</v>
      </c>
      <c r="C708" s="61" t="s">
        <v>748</v>
      </c>
      <c r="D708" s="61" t="s">
        <v>749</v>
      </c>
      <c r="E708" s="61" t="s">
        <v>2714</v>
      </c>
      <c r="F708" s="61" t="s">
        <v>2714</v>
      </c>
      <c r="G708" s="61" t="s">
        <v>97</v>
      </c>
      <c r="H708" s="61" t="s">
        <v>110</v>
      </c>
    </row>
    <row r="709" customFormat="false" ht="14.25" hidden="false" customHeight="false" outlineLevel="0" collapsed="false">
      <c r="A709" s="61" t="s">
        <v>49</v>
      </c>
      <c r="B709" s="61" t="s">
        <v>374</v>
      </c>
      <c r="C709" s="61" t="s">
        <v>748</v>
      </c>
      <c r="D709" s="61" t="s">
        <v>749</v>
      </c>
      <c r="E709" s="61" t="s">
        <v>2715</v>
      </c>
      <c r="F709" s="61" t="s">
        <v>2715</v>
      </c>
      <c r="G709" s="61" t="s">
        <v>97</v>
      </c>
      <c r="H709" s="61" t="s">
        <v>110</v>
      </c>
    </row>
    <row r="710" customFormat="false" ht="14.25" hidden="false" customHeight="false" outlineLevel="0" collapsed="false">
      <c r="A710" s="61" t="s">
        <v>49</v>
      </c>
      <c r="B710" s="61" t="s">
        <v>374</v>
      </c>
      <c r="C710" s="61" t="s">
        <v>748</v>
      </c>
      <c r="D710" s="61" t="s">
        <v>749</v>
      </c>
      <c r="E710" s="61" t="s">
        <v>2716</v>
      </c>
      <c r="F710" s="61" t="s">
        <v>2716</v>
      </c>
      <c r="G710" s="61" t="s">
        <v>97</v>
      </c>
      <c r="H710" s="61" t="s">
        <v>110</v>
      </c>
    </row>
    <row r="711" customFormat="false" ht="14.25" hidden="false" customHeight="false" outlineLevel="0" collapsed="false">
      <c r="A711" s="61" t="s">
        <v>49</v>
      </c>
      <c r="B711" s="61" t="s">
        <v>374</v>
      </c>
      <c r="C711" s="61" t="s">
        <v>748</v>
      </c>
      <c r="D711" s="61" t="s">
        <v>749</v>
      </c>
      <c r="E711" s="61" t="s">
        <v>2717</v>
      </c>
      <c r="F711" s="61" t="s">
        <v>2717</v>
      </c>
      <c r="G711" s="61" t="s">
        <v>97</v>
      </c>
      <c r="H711" s="61" t="s">
        <v>110</v>
      </c>
    </row>
    <row r="712" customFormat="false" ht="14.25" hidden="false" customHeight="false" outlineLevel="0" collapsed="false">
      <c r="A712" s="61" t="s">
        <v>49</v>
      </c>
      <c r="B712" s="61" t="s">
        <v>374</v>
      </c>
      <c r="C712" s="61" t="s">
        <v>748</v>
      </c>
      <c r="D712" s="61" t="s">
        <v>749</v>
      </c>
      <c r="E712" s="61" t="s">
        <v>2718</v>
      </c>
      <c r="F712" s="61" t="s">
        <v>2718</v>
      </c>
      <c r="G712" s="61" t="s">
        <v>97</v>
      </c>
      <c r="H712" s="61" t="s">
        <v>110</v>
      </c>
    </row>
    <row r="713" customFormat="false" ht="14.25" hidden="false" customHeight="false" outlineLevel="0" collapsed="false">
      <c r="A713" s="61" t="s">
        <v>49</v>
      </c>
      <c r="B713" s="61" t="s">
        <v>374</v>
      </c>
      <c r="C713" s="61" t="s">
        <v>748</v>
      </c>
      <c r="D713" s="61" t="s">
        <v>749</v>
      </c>
      <c r="E713" s="61" t="s">
        <v>2719</v>
      </c>
      <c r="F713" s="61" t="s">
        <v>2719</v>
      </c>
      <c r="G713" s="61" t="s">
        <v>97</v>
      </c>
      <c r="H713" s="61" t="s">
        <v>110</v>
      </c>
    </row>
    <row r="714" customFormat="false" ht="14.25" hidden="false" customHeight="false" outlineLevel="0" collapsed="false">
      <c r="A714" s="61" t="s">
        <v>49</v>
      </c>
      <c r="B714" s="61" t="s">
        <v>374</v>
      </c>
      <c r="C714" s="61" t="s">
        <v>748</v>
      </c>
      <c r="D714" s="61" t="s">
        <v>749</v>
      </c>
      <c r="E714" s="61" t="s">
        <v>2720</v>
      </c>
      <c r="F714" s="61" t="s">
        <v>2720</v>
      </c>
      <c r="G714" s="61" t="s">
        <v>97</v>
      </c>
      <c r="H714" s="61" t="s">
        <v>110</v>
      </c>
    </row>
    <row r="715" customFormat="false" ht="14.25" hidden="false" customHeight="false" outlineLevel="0" collapsed="false">
      <c r="A715" s="61" t="s">
        <v>49</v>
      </c>
      <c r="B715" s="61" t="s">
        <v>374</v>
      </c>
      <c r="C715" s="61" t="s">
        <v>751</v>
      </c>
      <c r="D715" s="61" t="s">
        <v>752</v>
      </c>
      <c r="E715" s="61" t="s">
        <v>2352</v>
      </c>
      <c r="F715" s="61" t="s">
        <v>2352</v>
      </c>
      <c r="G715" s="61" t="s">
        <v>97</v>
      </c>
      <c r="H715" s="61" t="s">
        <v>97</v>
      </c>
    </row>
    <row r="716" customFormat="false" ht="14.25" hidden="false" customHeight="false" outlineLevel="0" collapsed="false">
      <c r="A716" s="61" t="s">
        <v>49</v>
      </c>
      <c r="B716" s="61" t="s">
        <v>374</v>
      </c>
      <c r="C716" s="61" t="s">
        <v>751</v>
      </c>
      <c r="D716" s="61" t="s">
        <v>752</v>
      </c>
      <c r="E716" s="61" t="s">
        <v>2353</v>
      </c>
      <c r="F716" s="61" t="s">
        <v>2353</v>
      </c>
      <c r="G716" s="61" t="s">
        <v>97</v>
      </c>
      <c r="H716" s="61" t="s">
        <v>110</v>
      </c>
    </row>
    <row r="717" customFormat="false" ht="14.25" hidden="false" customHeight="false" outlineLevel="0" collapsed="false">
      <c r="A717" s="61" t="s">
        <v>49</v>
      </c>
      <c r="B717" s="61" t="s">
        <v>374</v>
      </c>
      <c r="C717" s="61" t="s">
        <v>760</v>
      </c>
      <c r="D717" s="61" t="s">
        <v>761</v>
      </c>
      <c r="E717" s="61" t="s">
        <v>2236</v>
      </c>
      <c r="F717" s="61" t="s">
        <v>2236</v>
      </c>
      <c r="G717" s="61" t="s">
        <v>97</v>
      </c>
      <c r="H717" s="61" t="s">
        <v>110</v>
      </c>
    </row>
    <row r="718" customFormat="false" ht="14.25" hidden="false" customHeight="false" outlineLevel="0" collapsed="false">
      <c r="A718" s="61" t="s">
        <v>49</v>
      </c>
      <c r="B718" s="61" t="s">
        <v>374</v>
      </c>
      <c r="C718" s="61" t="s">
        <v>760</v>
      </c>
      <c r="D718" s="61" t="s">
        <v>761</v>
      </c>
      <c r="E718" s="61" t="s">
        <v>2237</v>
      </c>
      <c r="F718" s="61" t="s">
        <v>2237</v>
      </c>
      <c r="G718" s="61" t="s">
        <v>97</v>
      </c>
      <c r="H718" s="61" t="s">
        <v>110</v>
      </c>
    </row>
    <row r="719" customFormat="false" ht="14.25" hidden="false" customHeight="false" outlineLevel="0" collapsed="false">
      <c r="A719" s="61" t="s">
        <v>49</v>
      </c>
      <c r="B719" s="61" t="s">
        <v>374</v>
      </c>
      <c r="C719" s="61" t="s">
        <v>760</v>
      </c>
      <c r="D719" s="61" t="s">
        <v>761</v>
      </c>
      <c r="E719" s="61" t="s">
        <v>2650</v>
      </c>
      <c r="F719" s="61" t="s">
        <v>2650</v>
      </c>
      <c r="G719" s="61" t="s">
        <v>97</v>
      </c>
      <c r="H719" s="61" t="s">
        <v>110</v>
      </c>
    </row>
    <row r="720" customFormat="false" ht="14.25" hidden="false" customHeight="false" outlineLevel="0" collapsed="false">
      <c r="A720" s="61" t="s">
        <v>49</v>
      </c>
      <c r="B720" s="61" t="s">
        <v>374</v>
      </c>
      <c r="C720" s="61" t="s">
        <v>772</v>
      </c>
      <c r="D720" s="61" t="s">
        <v>773</v>
      </c>
      <c r="E720" s="61" t="s">
        <v>2236</v>
      </c>
      <c r="F720" s="61" t="s">
        <v>2236</v>
      </c>
      <c r="G720" s="61" t="s">
        <v>97</v>
      </c>
      <c r="H720" s="61" t="s">
        <v>110</v>
      </c>
    </row>
    <row r="721" customFormat="false" ht="14.25" hidden="false" customHeight="false" outlineLevel="0" collapsed="false">
      <c r="A721" s="61" t="s">
        <v>49</v>
      </c>
      <c r="B721" s="61" t="s">
        <v>374</v>
      </c>
      <c r="C721" s="61" t="s">
        <v>772</v>
      </c>
      <c r="D721" s="61" t="s">
        <v>773</v>
      </c>
      <c r="E721" s="61" t="s">
        <v>2237</v>
      </c>
      <c r="F721" s="61" t="s">
        <v>2237</v>
      </c>
      <c r="G721" s="61" t="s">
        <v>97</v>
      </c>
      <c r="H721" s="61" t="s">
        <v>110</v>
      </c>
    </row>
    <row r="722" customFormat="false" ht="14.25" hidden="false" customHeight="false" outlineLevel="0" collapsed="false">
      <c r="A722" s="61" t="s">
        <v>49</v>
      </c>
      <c r="B722" s="61" t="s">
        <v>374</v>
      </c>
      <c r="C722" s="61" t="s">
        <v>775</v>
      </c>
      <c r="D722" s="61" t="s">
        <v>776</v>
      </c>
      <c r="E722" s="61" t="s">
        <v>2236</v>
      </c>
      <c r="F722" s="61" t="s">
        <v>2236</v>
      </c>
      <c r="G722" s="61" t="s">
        <v>97</v>
      </c>
      <c r="H722" s="61" t="s">
        <v>110</v>
      </c>
    </row>
    <row r="723" customFormat="false" ht="14.25" hidden="false" customHeight="false" outlineLevel="0" collapsed="false">
      <c r="A723" s="61" t="s">
        <v>49</v>
      </c>
      <c r="B723" s="61" t="s">
        <v>374</v>
      </c>
      <c r="C723" s="61" t="s">
        <v>775</v>
      </c>
      <c r="D723" s="61" t="s">
        <v>776</v>
      </c>
      <c r="E723" s="61" t="s">
        <v>2237</v>
      </c>
      <c r="F723" s="61" t="s">
        <v>2237</v>
      </c>
      <c r="G723" s="61" t="s">
        <v>97</v>
      </c>
      <c r="H723" s="61" t="s">
        <v>110</v>
      </c>
    </row>
    <row r="724" customFormat="false" ht="14.25" hidden="false" customHeight="false" outlineLevel="0" collapsed="false">
      <c r="A724" s="61" t="s">
        <v>49</v>
      </c>
      <c r="B724" s="61" t="s">
        <v>374</v>
      </c>
      <c r="C724" s="61" t="s">
        <v>808</v>
      </c>
      <c r="D724" s="61" t="s">
        <v>809</v>
      </c>
      <c r="E724" s="61" t="s">
        <v>2721</v>
      </c>
      <c r="F724" s="61" t="s">
        <v>2721</v>
      </c>
      <c r="G724" s="61" t="s">
        <v>97</v>
      </c>
      <c r="H724" s="61" t="s">
        <v>110</v>
      </c>
    </row>
    <row r="725" customFormat="false" ht="14.25" hidden="false" customHeight="false" outlineLevel="0" collapsed="false">
      <c r="A725" s="61" t="s">
        <v>49</v>
      </c>
      <c r="B725" s="61" t="s">
        <v>374</v>
      </c>
      <c r="C725" s="61" t="s">
        <v>808</v>
      </c>
      <c r="D725" s="61" t="s">
        <v>809</v>
      </c>
      <c r="E725" s="61" t="s">
        <v>1</v>
      </c>
      <c r="F725" s="61" t="s">
        <v>1</v>
      </c>
      <c r="G725" s="61" t="s">
        <v>97</v>
      </c>
      <c r="H725" s="61" t="s">
        <v>110</v>
      </c>
    </row>
    <row r="726" customFormat="false" ht="14.25" hidden="false" customHeight="false" outlineLevel="0" collapsed="false">
      <c r="A726" s="61" t="s">
        <v>49</v>
      </c>
      <c r="B726" s="61" t="s">
        <v>374</v>
      </c>
      <c r="C726" s="61" t="s">
        <v>817</v>
      </c>
      <c r="D726" s="61" t="s">
        <v>818</v>
      </c>
      <c r="E726" s="61" t="s">
        <v>2721</v>
      </c>
      <c r="F726" s="61" t="s">
        <v>2721</v>
      </c>
      <c r="G726" s="61" t="s">
        <v>97</v>
      </c>
      <c r="H726" s="61" t="s">
        <v>110</v>
      </c>
    </row>
    <row r="727" customFormat="false" ht="14.25" hidden="false" customHeight="false" outlineLevel="0" collapsed="false">
      <c r="A727" s="61" t="s">
        <v>49</v>
      </c>
      <c r="B727" s="61" t="s">
        <v>374</v>
      </c>
      <c r="C727" s="61" t="s">
        <v>817</v>
      </c>
      <c r="D727" s="61" t="s">
        <v>818</v>
      </c>
      <c r="E727" s="61" t="s">
        <v>1</v>
      </c>
      <c r="F727" s="61" t="s">
        <v>1</v>
      </c>
      <c r="G727" s="61" t="s">
        <v>97</v>
      </c>
      <c r="H727" s="61" t="s">
        <v>110</v>
      </c>
    </row>
    <row r="728" customFormat="false" ht="14.25" hidden="false" customHeight="false" outlineLevel="0" collapsed="false">
      <c r="A728" s="61" t="s">
        <v>49</v>
      </c>
      <c r="B728" s="61" t="s">
        <v>374</v>
      </c>
      <c r="C728" s="61" t="s">
        <v>826</v>
      </c>
      <c r="D728" s="61" t="s">
        <v>827</v>
      </c>
      <c r="E728" s="61" t="s">
        <v>2388</v>
      </c>
      <c r="F728" s="61" t="s">
        <v>2388</v>
      </c>
      <c r="G728" s="61" t="s">
        <v>97</v>
      </c>
      <c r="H728" s="61" t="s">
        <v>110</v>
      </c>
    </row>
    <row r="729" customFormat="false" ht="14.25" hidden="false" customHeight="false" outlineLevel="0" collapsed="false">
      <c r="A729" s="61" t="s">
        <v>49</v>
      </c>
      <c r="B729" s="61" t="s">
        <v>374</v>
      </c>
      <c r="C729" s="61" t="s">
        <v>826</v>
      </c>
      <c r="D729" s="61" t="s">
        <v>827</v>
      </c>
      <c r="E729" s="61" t="s">
        <v>2352</v>
      </c>
      <c r="F729" s="61" t="s">
        <v>2352</v>
      </c>
      <c r="G729" s="61" t="s">
        <v>97</v>
      </c>
      <c r="H729" s="61" t="s">
        <v>110</v>
      </c>
    </row>
    <row r="730" customFormat="false" ht="14.25" hidden="false" customHeight="false" outlineLevel="0" collapsed="false">
      <c r="A730" s="61" t="s">
        <v>49</v>
      </c>
      <c r="B730" s="61" t="s">
        <v>374</v>
      </c>
      <c r="C730" s="61" t="s">
        <v>826</v>
      </c>
      <c r="D730" s="61" t="s">
        <v>827</v>
      </c>
      <c r="E730" s="61" t="s">
        <v>2353</v>
      </c>
      <c r="F730" s="61" t="s">
        <v>2353</v>
      </c>
      <c r="G730" s="61" t="s">
        <v>97</v>
      </c>
      <c r="H730" s="61" t="s">
        <v>110</v>
      </c>
    </row>
    <row r="731" customFormat="false" ht="14.25" hidden="false" customHeight="false" outlineLevel="0" collapsed="false">
      <c r="A731" s="61" t="s">
        <v>49</v>
      </c>
      <c r="B731" s="61" t="s">
        <v>374</v>
      </c>
      <c r="C731" s="61" t="s">
        <v>829</v>
      </c>
      <c r="D731" s="61" t="s">
        <v>830</v>
      </c>
      <c r="E731" s="61" t="s">
        <v>2672</v>
      </c>
      <c r="F731" s="61" t="s">
        <v>2672</v>
      </c>
      <c r="G731" s="61" t="s">
        <v>97</v>
      </c>
      <c r="H731" s="61" t="s">
        <v>110</v>
      </c>
    </row>
    <row r="732" customFormat="false" ht="14.25" hidden="false" customHeight="false" outlineLevel="0" collapsed="false">
      <c r="A732" s="61" t="s">
        <v>49</v>
      </c>
      <c r="B732" s="61" t="s">
        <v>374</v>
      </c>
      <c r="C732" s="61" t="s">
        <v>829</v>
      </c>
      <c r="D732" s="61" t="s">
        <v>830</v>
      </c>
      <c r="E732" s="61" t="s">
        <v>2673</v>
      </c>
      <c r="F732" s="61" t="s">
        <v>2673</v>
      </c>
      <c r="G732" s="61" t="s">
        <v>97</v>
      </c>
      <c r="H732" s="61" t="s">
        <v>110</v>
      </c>
    </row>
    <row r="733" customFormat="false" ht="14.25" hidden="false" customHeight="false" outlineLevel="0" collapsed="false">
      <c r="A733" s="61" t="s">
        <v>49</v>
      </c>
      <c r="B733" s="61" t="s">
        <v>374</v>
      </c>
      <c r="C733" s="61" t="s">
        <v>891</v>
      </c>
      <c r="D733" s="61" t="s">
        <v>892</v>
      </c>
      <c r="E733" s="61" t="s">
        <v>2722</v>
      </c>
      <c r="F733" s="61" t="s">
        <v>2722</v>
      </c>
      <c r="G733" s="61" t="s">
        <v>97</v>
      </c>
      <c r="H733" s="61" t="s">
        <v>110</v>
      </c>
    </row>
    <row r="734" customFormat="false" ht="14.25" hidden="false" customHeight="false" outlineLevel="0" collapsed="false">
      <c r="A734" s="61" t="s">
        <v>49</v>
      </c>
      <c r="B734" s="61" t="s">
        <v>374</v>
      </c>
      <c r="C734" s="61" t="s">
        <v>891</v>
      </c>
      <c r="D734" s="61" t="s">
        <v>892</v>
      </c>
      <c r="E734" s="61" t="s">
        <v>2723</v>
      </c>
      <c r="F734" s="61" t="s">
        <v>2723</v>
      </c>
      <c r="G734" s="61" t="s">
        <v>97</v>
      </c>
      <c r="H734" s="61" t="s">
        <v>110</v>
      </c>
    </row>
    <row r="735" customFormat="false" ht="14.25" hidden="false" customHeight="false" outlineLevel="0" collapsed="false">
      <c r="A735" s="61" t="s">
        <v>49</v>
      </c>
      <c r="B735" s="61" t="s">
        <v>374</v>
      </c>
      <c r="C735" s="61" t="s">
        <v>891</v>
      </c>
      <c r="D735" s="61" t="s">
        <v>892</v>
      </c>
      <c r="E735" s="61" t="s">
        <v>2724</v>
      </c>
      <c r="F735" s="61" t="s">
        <v>2724</v>
      </c>
      <c r="G735" s="61" t="s">
        <v>97</v>
      </c>
      <c r="H735" s="61" t="s">
        <v>110</v>
      </c>
    </row>
    <row r="736" customFormat="false" ht="14.25" hidden="false" customHeight="false" outlineLevel="0" collapsed="false">
      <c r="A736" s="61" t="s">
        <v>49</v>
      </c>
      <c r="B736" s="61" t="s">
        <v>374</v>
      </c>
      <c r="C736" s="61" t="s">
        <v>891</v>
      </c>
      <c r="D736" s="61" t="s">
        <v>892</v>
      </c>
      <c r="E736" s="61" t="s">
        <v>2725</v>
      </c>
      <c r="F736" s="61" t="s">
        <v>2725</v>
      </c>
      <c r="G736" s="61" t="s">
        <v>97</v>
      </c>
      <c r="H736" s="61" t="s">
        <v>110</v>
      </c>
    </row>
    <row r="737" customFormat="false" ht="14.25" hidden="false" customHeight="false" outlineLevel="0" collapsed="false">
      <c r="A737" s="61" t="s">
        <v>49</v>
      </c>
      <c r="B737" s="61" t="s">
        <v>374</v>
      </c>
      <c r="C737" s="61" t="s">
        <v>512</v>
      </c>
      <c r="D737" s="61" t="s">
        <v>513</v>
      </c>
      <c r="E737" s="61" t="s">
        <v>2726</v>
      </c>
      <c r="F737" s="61" t="s">
        <v>2726</v>
      </c>
      <c r="G737" s="61" t="s">
        <v>97</v>
      </c>
      <c r="H737" s="61" t="s">
        <v>110</v>
      </c>
    </row>
    <row r="738" customFormat="false" ht="14.25" hidden="false" customHeight="false" outlineLevel="0" collapsed="false">
      <c r="A738" s="61" t="s">
        <v>49</v>
      </c>
      <c r="B738" s="61" t="s">
        <v>374</v>
      </c>
      <c r="C738" s="61" t="s">
        <v>512</v>
      </c>
      <c r="D738" s="61" t="s">
        <v>513</v>
      </c>
      <c r="E738" s="61" t="s">
        <v>2727</v>
      </c>
      <c r="F738" s="61" t="s">
        <v>2727</v>
      </c>
      <c r="G738" s="61" t="s">
        <v>97</v>
      </c>
      <c r="H738" s="61" t="s">
        <v>110</v>
      </c>
    </row>
    <row r="739" customFormat="false" ht="14.25" hidden="false" customHeight="false" outlineLevel="0" collapsed="false">
      <c r="A739" s="61" t="s">
        <v>49</v>
      </c>
      <c r="B739" s="61" t="s">
        <v>374</v>
      </c>
      <c r="C739" s="61" t="s">
        <v>512</v>
      </c>
      <c r="D739" s="61" t="s">
        <v>513</v>
      </c>
      <c r="E739" s="61" t="s">
        <v>2728</v>
      </c>
      <c r="F739" s="61" t="s">
        <v>2728</v>
      </c>
      <c r="G739" s="61" t="s">
        <v>97</v>
      </c>
      <c r="H739" s="61" t="s">
        <v>110</v>
      </c>
    </row>
    <row r="740" customFormat="false" ht="14.25" hidden="false" customHeight="false" outlineLevel="0" collapsed="false">
      <c r="A740" s="61" t="s">
        <v>49</v>
      </c>
      <c r="B740" s="61" t="s">
        <v>374</v>
      </c>
      <c r="C740" s="61" t="s">
        <v>512</v>
      </c>
      <c r="D740" s="61" t="s">
        <v>513</v>
      </c>
      <c r="E740" s="61" t="s">
        <v>2729</v>
      </c>
      <c r="F740" s="61" t="s">
        <v>2729</v>
      </c>
      <c r="G740" s="61" t="s">
        <v>97</v>
      </c>
      <c r="H740" s="61" t="s">
        <v>110</v>
      </c>
    </row>
    <row r="741" customFormat="false" ht="14.25" hidden="false" customHeight="false" outlineLevel="0" collapsed="false">
      <c r="A741" s="61" t="s">
        <v>49</v>
      </c>
      <c r="B741" s="61" t="s">
        <v>374</v>
      </c>
      <c r="C741" s="61" t="s">
        <v>512</v>
      </c>
      <c r="D741" s="61" t="s">
        <v>513</v>
      </c>
      <c r="E741" s="61" t="s">
        <v>2730</v>
      </c>
      <c r="F741" s="61" t="s">
        <v>2730</v>
      </c>
      <c r="G741" s="61" t="s">
        <v>97</v>
      </c>
      <c r="H741" s="61" t="s">
        <v>110</v>
      </c>
    </row>
    <row r="742" customFormat="false" ht="14.25" hidden="false" customHeight="false" outlineLevel="0" collapsed="false">
      <c r="A742" s="61" t="s">
        <v>49</v>
      </c>
      <c r="B742" s="61" t="s">
        <v>374</v>
      </c>
      <c r="C742" s="61" t="s">
        <v>1909</v>
      </c>
      <c r="D742" s="61" t="s">
        <v>1910</v>
      </c>
      <c r="E742" s="61" t="s">
        <v>2388</v>
      </c>
      <c r="F742" s="61" t="s">
        <v>2388</v>
      </c>
      <c r="G742" s="61" t="s">
        <v>97</v>
      </c>
      <c r="H742" s="61" t="s">
        <v>110</v>
      </c>
    </row>
    <row r="743" customFormat="false" ht="14.25" hidden="false" customHeight="false" outlineLevel="0" collapsed="false">
      <c r="A743" s="61" t="s">
        <v>49</v>
      </c>
      <c r="B743" s="61" t="s">
        <v>374</v>
      </c>
      <c r="C743" s="61" t="s">
        <v>1909</v>
      </c>
      <c r="D743" s="61" t="s">
        <v>1910</v>
      </c>
      <c r="E743" s="61" t="s">
        <v>2352</v>
      </c>
      <c r="F743" s="61" t="s">
        <v>2352</v>
      </c>
      <c r="G743" s="61" t="s">
        <v>97</v>
      </c>
      <c r="H743" s="61" t="s">
        <v>110</v>
      </c>
    </row>
    <row r="744" customFormat="false" ht="14.25" hidden="false" customHeight="false" outlineLevel="0" collapsed="false">
      <c r="A744" s="61" t="s">
        <v>49</v>
      </c>
      <c r="B744" s="61" t="s">
        <v>374</v>
      </c>
      <c r="C744" s="61" t="s">
        <v>1909</v>
      </c>
      <c r="D744" s="61" t="s">
        <v>1910</v>
      </c>
      <c r="E744" s="61" t="s">
        <v>2353</v>
      </c>
      <c r="F744" s="61" t="s">
        <v>2353</v>
      </c>
      <c r="G744" s="61" t="s">
        <v>97</v>
      </c>
      <c r="H744" s="61" t="s">
        <v>110</v>
      </c>
    </row>
    <row r="745" customFormat="false" ht="14.25" hidden="false" customHeight="false" outlineLevel="0" collapsed="false">
      <c r="A745" s="61" t="s">
        <v>49</v>
      </c>
      <c r="B745" s="61" t="s">
        <v>374</v>
      </c>
      <c r="C745" s="61" t="s">
        <v>439</v>
      </c>
      <c r="D745" s="61" t="s">
        <v>440</v>
      </c>
      <c r="E745" s="61" t="s">
        <v>2731</v>
      </c>
      <c r="F745" s="61" t="s">
        <v>2731</v>
      </c>
      <c r="G745" s="61" t="s">
        <v>97</v>
      </c>
      <c r="H745" s="61" t="s">
        <v>110</v>
      </c>
      <c r="I745" s="61" t="s">
        <v>2732</v>
      </c>
    </row>
    <row r="746" customFormat="false" ht="14.25" hidden="false" customHeight="false" outlineLevel="0" collapsed="false">
      <c r="A746" s="61" t="s">
        <v>49</v>
      </c>
      <c r="B746" s="61" t="s">
        <v>374</v>
      </c>
      <c r="C746" s="61" t="s">
        <v>439</v>
      </c>
      <c r="D746" s="61" t="s">
        <v>440</v>
      </c>
      <c r="E746" s="61" t="s">
        <v>2733</v>
      </c>
      <c r="F746" s="61" t="s">
        <v>2733</v>
      </c>
      <c r="G746" s="61" t="s">
        <v>97</v>
      </c>
      <c r="H746" s="61" t="s">
        <v>110</v>
      </c>
      <c r="I746" s="61" t="s">
        <v>2734</v>
      </c>
    </row>
    <row r="747" customFormat="false" ht="14.25" hidden="false" customHeight="false" outlineLevel="0" collapsed="false">
      <c r="A747" s="61" t="s">
        <v>49</v>
      </c>
      <c r="B747" s="61" t="s">
        <v>374</v>
      </c>
      <c r="C747" s="61" t="s">
        <v>561</v>
      </c>
      <c r="D747" s="61" t="s">
        <v>562</v>
      </c>
      <c r="E747" s="61" t="s">
        <v>2735</v>
      </c>
      <c r="F747" s="61" t="s">
        <v>2735</v>
      </c>
      <c r="G747" s="61" t="s">
        <v>97</v>
      </c>
      <c r="H747" s="61" t="s">
        <v>110</v>
      </c>
      <c r="I747" s="61" t="s">
        <v>2736</v>
      </c>
    </row>
    <row r="748" customFormat="false" ht="14.25" hidden="false" customHeight="false" outlineLevel="0" collapsed="false">
      <c r="A748" s="61" t="s">
        <v>49</v>
      </c>
      <c r="B748" s="61" t="s">
        <v>374</v>
      </c>
      <c r="C748" s="61" t="s">
        <v>561</v>
      </c>
      <c r="D748" s="61" t="s">
        <v>562</v>
      </c>
      <c r="E748" s="61" t="s">
        <v>2737</v>
      </c>
      <c r="F748" s="61" t="s">
        <v>2737</v>
      </c>
      <c r="G748" s="61" t="s">
        <v>97</v>
      </c>
      <c r="H748" s="61" t="s">
        <v>110</v>
      </c>
      <c r="I748" s="61" t="s">
        <v>2738</v>
      </c>
    </row>
    <row r="749" customFormat="false" ht="14.25" hidden="false" customHeight="false" outlineLevel="0" collapsed="false">
      <c r="A749" s="61" t="s">
        <v>49</v>
      </c>
      <c r="B749" s="61" t="s">
        <v>374</v>
      </c>
      <c r="C749" s="61" t="s">
        <v>561</v>
      </c>
      <c r="D749" s="61" t="s">
        <v>562</v>
      </c>
      <c r="E749" s="61" t="s">
        <v>2739</v>
      </c>
      <c r="F749" s="61" t="s">
        <v>2739</v>
      </c>
      <c r="G749" s="61" t="s">
        <v>97</v>
      </c>
      <c r="H749" s="61" t="s">
        <v>110</v>
      </c>
      <c r="I749" s="61" t="s">
        <v>2740</v>
      </c>
    </row>
    <row r="750" customFormat="false" ht="14.25" hidden="false" customHeight="false" outlineLevel="0" collapsed="false">
      <c r="A750" s="61" t="s">
        <v>49</v>
      </c>
      <c r="B750" s="61" t="s">
        <v>374</v>
      </c>
      <c r="C750" s="61" t="s">
        <v>561</v>
      </c>
      <c r="D750" s="61" t="s">
        <v>562</v>
      </c>
      <c r="E750" s="61" t="s">
        <v>2485</v>
      </c>
      <c r="F750" s="61" t="s">
        <v>2485</v>
      </c>
      <c r="G750" s="61" t="s">
        <v>97</v>
      </c>
      <c r="H750" s="61" t="s">
        <v>110</v>
      </c>
      <c r="I750" s="61" t="s">
        <v>2741</v>
      </c>
    </row>
    <row r="751" customFormat="false" ht="14.25" hidden="false" customHeight="false" outlineLevel="0" collapsed="false">
      <c r="A751" s="61" t="s">
        <v>49</v>
      </c>
      <c r="B751" s="61" t="s">
        <v>374</v>
      </c>
      <c r="C751" s="61" t="s">
        <v>564</v>
      </c>
      <c r="D751" s="61" t="s">
        <v>565</v>
      </c>
      <c r="E751" s="61" t="s">
        <v>2351</v>
      </c>
      <c r="F751" s="61" t="s">
        <v>2351</v>
      </c>
      <c r="G751" s="61" t="s">
        <v>97</v>
      </c>
      <c r="H751" s="61" t="s">
        <v>110</v>
      </c>
      <c r="I751" s="61" t="s">
        <v>2742</v>
      </c>
    </row>
    <row r="752" customFormat="false" ht="14.25" hidden="false" customHeight="false" outlineLevel="0" collapsed="false">
      <c r="A752" s="61" t="s">
        <v>49</v>
      </c>
      <c r="B752" s="61" t="s">
        <v>374</v>
      </c>
      <c r="C752" s="61" t="s">
        <v>564</v>
      </c>
      <c r="D752" s="61" t="s">
        <v>565</v>
      </c>
      <c r="E752" s="61" t="s">
        <v>2388</v>
      </c>
      <c r="F752" s="61" t="s">
        <v>2388</v>
      </c>
      <c r="G752" s="61" t="s">
        <v>97</v>
      </c>
      <c r="H752" s="61" t="s">
        <v>110</v>
      </c>
      <c r="I752" s="61" t="s">
        <v>2743</v>
      </c>
    </row>
    <row r="753" customFormat="false" ht="14.25" hidden="false" customHeight="false" outlineLevel="0" collapsed="false">
      <c r="A753" s="61" t="s">
        <v>49</v>
      </c>
      <c r="B753" s="61" t="s">
        <v>374</v>
      </c>
      <c r="C753" s="61" t="s">
        <v>564</v>
      </c>
      <c r="D753" s="61" t="s">
        <v>565</v>
      </c>
      <c r="E753" s="61" t="s">
        <v>2352</v>
      </c>
      <c r="F753" s="61" t="s">
        <v>2352</v>
      </c>
      <c r="G753" s="61" t="s">
        <v>97</v>
      </c>
      <c r="H753" s="61" t="s">
        <v>110</v>
      </c>
      <c r="I753" s="61" t="s">
        <v>2743</v>
      </c>
    </row>
    <row r="754" customFormat="false" ht="14.25" hidden="false" customHeight="false" outlineLevel="0" collapsed="false">
      <c r="A754" s="61" t="s">
        <v>49</v>
      </c>
      <c r="B754" s="61" t="s">
        <v>374</v>
      </c>
      <c r="C754" s="61" t="s">
        <v>564</v>
      </c>
      <c r="D754" s="61" t="s">
        <v>565</v>
      </c>
      <c r="E754" s="61" t="s">
        <v>2744</v>
      </c>
      <c r="F754" s="61" t="s">
        <v>2745</v>
      </c>
      <c r="G754" s="61" t="s">
        <v>97</v>
      </c>
      <c r="H754" s="61" t="s">
        <v>110</v>
      </c>
      <c r="I754" s="61" t="s">
        <v>2746</v>
      </c>
    </row>
    <row r="755" customFormat="false" ht="14.25" hidden="false" customHeight="false" outlineLevel="0" collapsed="false">
      <c r="A755" s="61" t="s">
        <v>49</v>
      </c>
      <c r="B755" s="61" t="s">
        <v>374</v>
      </c>
      <c r="C755" s="61" t="s">
        <v>564</v>
      </c>
      <c r="D755" s="61" t="s">
        <v>565</v>
      </c>
      <c r="E755" s="61" t="s">
        <v>2747</v>
      </c>
      <c r="F755" s="61" t="s">
        <v>2748</v>
      </c>
      <c r="G755" s="61" t="s">
        <v>97</v>
      </c>
      <c r="H755" s="61" t="s">
        <v>110</v>
      </c>
      <c r="I755" s="61" t="s">
        <v>2746</v>
      </c>
    </row>
    <row r="756" customFormat="false" ht="14.25" hidden="false" customHeight="false" outlineLevel="0" collapsed="false">
      <c r="A756" s="61" t="s">
        <v>49</v>
      </c>
      <c r="B756" s="61" t="s">
        <v>374</v>
      </c>
      <c r="C756" s="61" t="s">
        <v>564</v>
      </c>
      <c r="D756" s="61" t="s">
        <v>565</v>
      </c>
      <c r="E756" s="61" t="s">
        <v>2749</v>
      </c>
      <c r="F756" s="61" t="s">
        <v>2750</v>
      </c>
      <c r="G756" s="61" t="s">
        <v>97</v>
      </c>
      <c r="H756" s="61" t="s">
        <v>110</v>
      </c>
      <c r="I756" s="61" t="s">
        <v>2746</v>
      </c>
    </row>
    <row r="757" customFormat="false" ht="14.25" hidden="false" customHeight="false" outlineLevel="0" collapsed="false">
      <c r="A757" s="61" t="s">
        <v>49</v>
      </c>
      <c r="B757" s="61" t="s">
        <v>374</v>
      </c>
      <c r="C757" s="61" t="s">
        <v>564</v>
      </c>
      <c r="D757" s="61" t="s">
        <v>565</v>
      </c>
      <c r="E757" s="61" t="s">
        <v>2751</v>
      </c>
      <c r="F757" s="61" t="s">
        <v>2752</v>
      </c>
      <c r="G757" s="61" t="s">
        <v>97</v>
      </c>
      <c r="H757" s="61" t="s">
        <v>110</v>
      </c>
      <c r="I757" s="61" t="s">
        <v>2746</v>
      </c>
    </row>
    <row r="758" customFormat="false" ht="14.25" hidden="false" customHeight="false" outlineLevel="0" collapsed="false">
      <c r="A758" s="61" t="s">
        <v>49</v>
      </c>
      <c r="B758" s="61" t="s">
        <v>374</v>
      </c>
      <c r="C758" s="61" t="s">
        <v>579</v>
      </c>
      <c r="D758" s="61" t="s">
        <v>580</v>
      </c>
      <c r="E758" s="61" t="s">
        <v>2753</v>
      </c>
      <c r="F758" s="61" t="s">
        <v>2753</v>
      </c>
      <c r="G758" s="61" t="s">
        <v>97</v>
      </c>
      <c r="H758" s="61" t="s">
        <v>110</v>
      </c>
      <c r="I758" s="61" t="s">
        <v>2754</v>
      </c>
    </row>
    <row r="759" customFormat="false" ht="14.25" hidden="false" customHeight="false" outlineLevel="0" collapsed="false">
      <c r="A759" s="61" t="s">
        <v>49</v>
      </c>
      <c r="B759" s="61" t="s">
        <v>374</v>
      </c>
      <c r="C759" s="61" t="s">
        <v>579</v>
      </c>
      <c r="D759" s="61" t="s">
        <v>580</v>
      </c>
      <c r="E759" s="61" t="s">
        <v>2755</v>
      </c>
      <c r="F759" s="61" t="s">
        <v>2755</v>
      </c>
      <c r="G759" s="61" t="s">
        <v>97</v>
      </c>
      <c r="H759" s="61" t="s">
        <v>110</v>
      </c>
      <c r="I759" s="61" t="s">
        <v>2734</v>
      </c>
    </row>
    <row r="760" customFormat="false" ht="14.25" hidden="false" customHeight="false" outlineLevel="0" collapsed="false">
      <c r="A760" s="61" t="s">
        <v>49</v>
      </c>
      <c r="B760" s="61" t="s">
        <v>374</v>
      </c>
      <c r="C760" s="61" t="s">
        <v>648</v>
      </c>
      <c r="D760" s="61" t="s">
        <v>649</v>
      </c>
      <c r="E760" s="61" t="s">
        <v>2756</v>
      </c>
      <c r="F760" s="61" t="s">
        <v>2756</v>
      </c>
      <c r="G760" s="61" t="s">
        <v>97</v>
      </c>
      <c r="H760" s="61" t="s">
        <v>110</v>
      </c>
      <c r="I760" s="61" t="s">
        <v>2438</v>
      </c>
    </row>
    <row r="761" customFormat="false" ht="14.25" hidden="false" customHeight="false" outlineLevel="0" collapsed="false">
      <c r="A761" s="61" t="s">
        <v>49</v>
      </c>
      <c r="B761" s="61" t="s">
        <v>374</v>
      </c>
      <c r="C761" s="61" t="s">
        <v>648</v>
      </c>
      <c r="D761" s="61" t="s">
        <v>649</v>
      </c>
      <c r="E761" s="61" t="s">
        <v>2692</v>
      </c>
      <c r="F761" s="61" t="s">
        <v>2692</v>
      </c>
      <c r="G761" s="61" t="s">
        <v>97</v>
      </c>
      <c r="H761" s="61" t="s">
        <v>97</v>
      </c>
      <c r="I761" s="61" t="s">
        <v>2757</v>
      </c>
    </row>
    <row r="762" customFormat="false" ht="14.25" hidden="false" customHeight="false" outlineLevel="0" collapsed="false">
      <c r="A762" s="61" t="s">
        <v>49</v>
      </c>
      <c r="B762" s="61" t="s">
        <v>374</v>
      </c>
      <c r="C762" s="61" t="s">
        <v>763</v>
      </c>
      <c r="D762" s="61" t="s">
        <v>764</v>
      </c>
      <c r="E762" s="61" t="s">
        <v>2758</v>
      </c>
      <c r="F762" s="61" t="s">
        <v>2758</v>
      </c>
      <c r="G762" s="61" t="s">
        <v>97</v>
      </c>
      <c r="H762" s="61" t="s">
        <v>110</v>
      </c>
      <c r="I762" s="61" t="s">
        <v>2438</v>
      </c>
    </row>
    <row r="763" customFormat="false" ht="14.25" hidden="false" customHeight="false" outlineLevel="0" collapsed="false">
      <c r="A763" s="61" t="s">
        <v>49</v>
      </c>
      <c r="B763" s="61" t="s">
        <v>374</v>
      </c>
      <c r="C763" s="61" t="s">
        <v>763</v>
      </c>
      <c r="D763" s="61" t="s">
        <v>764</v>
      </c>
      <c r="E763" s="61" t="s">
        <v>2759</v>
      </c>
      <c r="F763" s="61" t="s">
        <v>2759</v>
      </c>
      <c r="G763" s="61" t="s">
        <v>97</v>
      </c>
      <c r="H763" s="61" t="s">
        <v>110</v>
      </c>
      <c r="I763" s="61" t="s">
        <v>2411</v>
      </c>
    </row>
    <row r="764" customFormat="false" ht="14.25" hidden="false" customHeight="false" outlineLevel="0" collapsed="false">
      <c r="A764" s="61" t="s">
        <v>49</v>
      </c>
      <c r="B764" s="61" t="s">
        <v>374</v>
      </c>
      <c r="C764" s="61" t="s">
        <v>763</v>
      </c>
      <c r="D764" s="61" t="s">
        <v>764</v>
      </c>
      <c r="E764" s="61" t="s">
        <v>2760</v>
      </c>
      <c r="F764" s="61" t="s">
        <v>2760</v>
      </c>
      <c r="G764" s="61" t="s">
        <v>97</v>
      </c>
      <c r="H764" s="61" t="s">
        <v>110</v>
      </c>
      <c r="I764" s="61" t="s">
        <v>2438</v>
      </c>
    </row>
    <row r="765" customFormat="false" ht="14.25" hidden="false" customHeight="false" outlineLevel="0" collapsed="false">
      <c r="A765" s="61" t="s">
        <v>49</v>
      </c>
      <c r="B765" s="61" t="s">
        <v>374</v>
      </c>
      <c r="C765" s="61" t="s">
        <v>763</v>
      </c>
      <c r="D765" s="61" t="s">
        <v>764</v>
      </c>
      <c r="E765" s="61" t="s">
        <v>2761</v>
      </c>
      <c r="F765" s="61" t="s">
        <v>2761</v>
      </c>
      <c r="G765" s="61" t="s">
        <v>97</v>
      </c>
      <c r="H765" s="61" t="s">
        <v>110</v>
      </c>
      <c r="I765" s="61" t="s">
        <v>2415</v>
      </c>
    </row>
    <row r="766" customFormat="false" ht="14.25" hidden="false" customHeight="false" outlineLevel="0" collapsed="false">
      <c r="A766" s="61" t="s">
        <v>49</v>
      </c>
      <c r="B766" s="61" t="s">
        <v>374</v>
      </c>
      <c r="C766" s="61" t="s">
        <v>763</v>
      </c>
      <c r="D766" s="61" t="s">
        <v>764</v>
      </c>
      <c r="E766" s="61" t="s">
        <v>2762</v>
      </c>
      <c r="F766" s="61" t="s">
        <v>2762</v>
      </c>
      <c r="G766" s="61" t="s">
        <v>97</v>
      </c>
      <c r="H766" s="61" t="s">
        <v>110</v>
      </c>
      <c r="I766" s="61" t="s">
        <v>2415</v>
      </c>
    </row>
    <row r="767" customFormat="false" ht="14.25" hidden="false" customHeight="false" outlineLevel="0" collapsed="false">
      <c r="A767" s="61" t="s">
        <v>49</v>
      </c>
      <c r="B767" s="61" t="s">
        <v>374</v>
      </c>
      <c r="C767" s="61" t="s">
        <v>763</v>
      </c>
      <c r="D767" s="61" t="s">
        <v>764</v>
      </c>
      <c r="E767" s="61" t="s">
        <v>2763</v>
      </c>
      <c r="F767" s="61" t="s">
        <v>2763</v>
      </c>
      <c r="G767" s="61" t="s">
        <v>97</v>
      </c>
      <c r="H767" s="61" t="s">
        <v>110</v>
      </c>
      <c r="I767" s="61" t="s">
        <v>2415</v>
      </c>
    </row>
    <row r="768" customFormat="false" ht="14.25" hidden="false" customHeight="false" outlineLevel="0" collapsed="false">
      <c r="A768" s="61" t="s">
        <v>49</v>
      </c>
      <c r="B768" s="61" t="s">
        <v>374</v>
      </c>
      <c r="C768" s="61" t="s">
        <v>763</v>
      </c>
      <c r="D768" s="61" t="s">
        <v>764</v>
      </c>
      <c r="E768" s="61" t="s">
        <v>2764</v>
      </c>
      <c r="F768" s="61" t="s">
        <v>2764</v>
      </c>
      <c r="G768" s="61" t="s">
        <v>97</v>
      </c>
      <c r="H768" s="61" t="s">
        <v>110</v>
      </c>
      <c r="I768" s="61" t="s">
        <v>2411</v>
      </c>
    </row>
    <row r="769" customFormat="false" ht="14.25" hidden="false" customHeight="false" outlineLevel="0" collapsed="false">
      <c r="A769" s="61" t="s">
        <v>49</v>
      </c>
      <c r="B769" s="61" t="s">
        <v>374</v>
      </c>
      <c r="C769" s="61" t="s">
        <v>763</v>
      </c>
      <c r="D769" s="61" t="s">
        <v>764</v>
      </c>
      <c r="E769" s="61" t="s">
        <v>2765</v>
      </c>
      <c r="F769" s="61" t="s">
        <v>2765</v>
      </c>
      <c r="G769" s="61" t="s">
        <v>97</v>
      </c>
      <c r="H769" s="61" t="s">
        <v>110</v>
      </c>
      <c r="I769" s="61" t="s">
        <v>2411</v>
      </c>
    </row>
    <row r="770" customFormat="false" ht="14.25" hidden="false" customHeight="false" outlineLevel="0" collapsed="false">
      <c r="A770" s="61" t="s">
        <v>49</v>
      </c>
      <c r="B770" s="61" t="s">
        <v>374</v>
      </c>
      <c r="C770" s="61" t="s">
        <v>763</v>
      </c>
      <c r="D770" s="61" t="s">
        <v>764</v>
      </c>
      <c r="E770" s="61" t="s">
        <v>2766</v>
      </c>
      <c r="F770" s="61" t="s">
        <v>2766</v>
      </c>
      <c r="G770" s="61" t="s">
        <v>97</v>
      </c>
      <c r="H770" s="61" t="s">
        <v>110</v>
      </c>
      <c r="I770" s="61" t="s">
        <v>2411</v>
      </c>
    </row>
    <row r="771" customFormat="false" ht="14.25" hidden="false" customHeight="false" outlineLevel="0" collapsed="false">
      <c r="A771" s="61" t="s">
        <v>49</v>
      </c>
      <c r="B771" s="61" t="s">
        <v>374</v>
      </c>
      <c r="C771" s="61" t="s">
        <v>763</v>
      </c>
      <c r="D771" s="61" t="s">
        <v>764</v>
      </c>
      <c r="E771" s="61" t="s">
        <v>2767</v>
      </c>
      <c r="F771" s="61" t="s">
        <v>2767</v>
      </c>
      <c r="G771" s="61" t="s">
        <v>97</v>
      </c>
      <c r="H771" s="61" t="s">
        <v>110</v>
      </c>
      <c r="I771" s="61" t="s">
        <v>2415</v>
      </c>
    </row>
    <row r="772" customFormat="false" ht="14.25" hidden="false" customHeight="false" outlineLevel="0" collapsed="false">
      <c r="A772" s="61" t="s">
        <v>49</v>
      </c>
      <c r="B772" s="61" t="s">
        <v>374</v>
      </c>
      <c r="C772" s="61" t="s">
        <v>763</v>
      </c>
      <c r="D772" s="61" t="s">
        <v>764</v>
      </c>
      <c r="E772" s="61" t="s">
        <v>2768</v>
      </c>
      <c r="F772" s="61" t="s">
        <v>2768</v>
      </c>
      <c r="G772" s="61" t="s">
        <v>97</v>
      </c>
      <c r="H772" s="61" t="s">
        <v>110</v>
      </c>
      <c r="I772" s="61" t="s">
        <v>2411</v>
      </c>
    </row>
    <row r="773" customFormat="false" ht="14.25" hidden="false" customHeight="false" outlineLevel="0" collapsed="false">
      <c r="A773" s="61" t="s">
        <v>49</v>
      </c>
      <c r="B773" s="61" t="s">
        <v>374</v>
      </c>
      <c r="C773" s="61" t="s">
        <v>763</v>
      </c>
      <c r="D773" s="61" t="s">
        <v>764</v>
      </c>
      <c r="E773" s="61" t="s">
        <v>2769</v>
      </c>
      <c r="F773" s="61" t="s">
        <v>2769</v>
      </c>
      <c r="G773" s="61" t="s">
        <v>97</v>
      </c>
      <c r="H773" s="61" t="s">
        <v>110</v>
      </c>
      <c r="I773" s="61" t="s">
        <v>2411</v>
      </c>
    </row>
    <row r="774" customFormat="false" ht="14.25" hidden="false" customHeight="false" outlineLevel="0" collapsed="false">
      <c r="A774" s="61" t="s">
        <v>49</v>
      </c>
      <c r="B774" s="61" t="s">
        <v>374</v>
      </c>
      <c r="C774" s="61" t="s">
        <v>763</v>
      </c>
      <c r="D774" s="61" t="s">
        <v>764</v>
      </c>
      <c r="E774" s="61" t="s">
        <v>2770</v>
      </c>
      <c r="F774" s="61" t="s">
        <v>2770</v>
      </c>
      <c r="G774" s="61" t="s">
        <v>97</v>
      </c>
      <c r="H774" s="61" t="s">
        <v>110</v>
      </c>
      <c r="I774" s="61" t="s">
        <v>2411</v>
      </c>
    </row>
    <row r="775" customFormat="false" ht="14.25" hidden="false" customHeight="false" outlineLevel="0" collapsed="false">
      <c r="A775" s="61" t="s">
        <v>49</v>
      </c>
      <c r="B775" s="61" t="s">
        <v>374</v>
      </c>
      <c r="C775" s="61" t="s">
        <v>763</v>
      </c>
      <c r="D775" s="61" t="s">
        <v>764</v>
      </c>
      <c r="E775" s="61" t="s">
        <v>2771</v>
      </c>
      <c r="F775" s="61" t="s">
        <v>2771</v>
      </c>
      <c r="G775" s="61" t="s">
        <v>97</v>
      </c>
      <c r="H775" s="61" t="s">
        <v>110</v>
      </c>
      <c r="I775" s="61" t="s">
        <v>2411</v>
      </c>
    </row>
    <row r="776" customFormat="false" ht="14.25" hidden="false" customHeight="false" outlineLevel="0" collapsed="false">
      <c r="A776" s="61" t="s">
        <v>49</v>
      </c>
      <c r="B776" s="61" t="s">
        <v>374</v>
      </c>
      <c r="C776" s="61" t="s">
        <v>766</v>
      </c>
      <c r="D776" s="61" t="s">
        <v>767</v>
      </c>
      <c r="E776" s="61" t="s">
        <v>2698</v>
      </c>
      <c r="F776" s="61" t="s">
        <v>2698</v>
      </c>
      <c r="G776" s="61" t="s">
        <v>97</v>
      </c>
      <c r="H776" s="61" t="s">
        <v>110</v>
      </c>
      <c r="I776" s="61" t="s">
        <v>2772</v>
      </c>
    </row>
    <row r="777" customFormat="false" ht="14.25" hidden="false" customHeight="false" outlineLevel="0" collapsed="false">
      <c r="A777" s="61" t="s">
        <v>49</v>
      </c>
      <c r="B777" s="61" t="s">
        <v>374</v>
      </c>
      <c r="C777" s="61" t="s">
        <v>766</v>
      </c>
      <c r="D777" s="61" t="s">
        <v>767</v>
      </c>
      <c r="E777" s="61" t="s">
        <v>2773</v>
      </c>
      <c r="F777" s="61" t="s">
        <v>2773</v>
      </c>
      <c r="G777" s="61" t="s">
        <v>97</v>
      </c>
      <c r="H777" s="61" t="s">
        <v>110</v>
      </c>
      <c r="I777" s="61" t="s">
        <v>2774</v>
      </c>
    </row>
    <row r="778" customFormat="false" ht="14.25" hidden="false" customHeight="false" outlineLevel="0" collapsed="false">
      <c r="A778" s="61" t="s">
        <v>49</v>
      </c>
      <c r="B778" s="61" t="s">
        <v>374</v>
      </c>
      <c r="C778" s="61" t="s">
        <v>766</v>
      </c>
      <c r="D778" s="61" t="s">
        <v>767</v>
      </c>
      <c r="E778" s="61" t="s">
        <v>2775</v>
      </c>
      <c r="F778" s="61" t="s">
        <v>2775</v>
      </c>
      <c r="G778" s="61" t="s">
        <v>97</v>
      </c>
      <c r="H778" s="61" t="s">
        <v>110</v>
      </c>
      <c r="I778" s="61" t="s">
        <v>2776</v>
      </c>
    </row>
    <row r="779" customFormat="false" ht="14.25" hidden="false" customHeight="false" outlineLevel="0" collapsed="false">
      <c r="A779" s="61" t="s">
        <v>49</v>
      </c>
      <c r="B779" s="61" t="s">
        <v>374</v>
      </c>
      <c r="C779" s="61" t="s">
        <v>766</v>
      </c>
      <c r="D779" s="61" t="s">
        <v>767</v>
      </c>
      <c r="E779" s="61" t="s">
        <v>2777</v>
      </c>
      <c r="F779" s="61" t="s">
        <v>2777</v>
      </c>
      <c r="G779" s="61" t="s">
        <v>97</v>
      </c>
      <c r="H779" s="61" t="s">
        <v>110</v>
      </c>
      <c r="I779" s="61" t="s">
        <v>2778</v>
      </c>
    </row>
    <row r="780" customFormat="false" ht="14.25" hidden="false" customHeight="false" outlineLevel="0" collapsed="false">
      <c r="A780" s="61" t="s">
        <v>49</v>
      </c>
      <c r="B780" s="61" t="s">
        <v>374</v>
      </c>
      <c r="C780" s="61" t="s">
        <v>766</v>
      </c>
      <c r="D780" s="61" t="s">
        <v>767</v>
      </c>
      <c r="E780" s="61" t="s">
        <v>2779</v>
      </c>
      <c r="F780" s="61" t="s">
        <v>2779</v>
      </c>
      <c r="G780" s="61" t="s">
        <v>97</v>
      </c>
      <c r="H780" s="61" t="s">
        <v>110</v>
      </c>
      <c r="I780" s="61" t="s">
        <v>2780</v>
      </c>
    </row>
    <row r="781" customFormat="false" ht="14.25" hidden="false" customHeight="false" outlineLevel="0" collapsed="false">
      <c r="A781" s="61" t="s">
        <v>49</v>
      </c>
      <c r="B781" s="61" t="s">
        <v>374</v>
      </c>
      <c r="C781" s="61" t="s">
        <v>766</v>
      </c>
      <c r="D781" s="61" t="s">
        <v>767</v>
      </c>
      <c r="E781" s="61" t="s">
        <v>2781</v>
      </c>
      <c r="F781" s="61" t="s">
        <v>2781</v>
      </c>
      <c r="G781" s="61" t="s">
        <v>97</v>
      </c>
      <c r="H781" s="61" t="s">
        <v>110</v>
      </c>
      <c r="I781" s="61" t="s">
        <v>2780</v>
      </c>
    </row>
    <row r="782" customFormat="false" ht="14.25" hidden="false" customHeight="false" outlineLevel="0" collapsed="false">
      <c r="A782" s="61" t="s">
        <v>49</v>
      </c>
      <c r="B782" s="61" t="s">
        <v>374</v>
      </c>
      <c r="C782" s="61" t="s">
        <v>835</v>
      </c>
      <c r="D782" s="61" t="s">
        <v>836</v>
      </c>
      <c r="E782" s="61" t="s">
        <v>2782</v>
      </c>
      <c r="F782" s="61" t="s">
        <v>2782</v>
      </c>
      <c r="G782" s="61" t="s">
        <v>97</v>
      </c>
      <c r="H782" s="61" t="s">
        <v>110</v>
      </c>
      <c r="I782" s="61" t="s">
        <v>2736</v>
      </c>
    </row>
    <row r="783" customFormat="false" ht="14.25" hidden="false" customHeight="false" outlineLevel="0" collapsed="false">
      <c r="A783" s="61" t="s">
        <v>49</v>
      </c>
      <c r="B783" s="61" t="s">
        <v>374</v>
      </c>
      <c r="C783" s="61" t="s">
        <v>835</v>
      </c>
      <c r="D783" s="61" t="s">
        <v>836</v>
      </c>
      <c r="E783" s="61" t="s">
        <v>2783</v>
      </c>
      <c r="F783" s="61" t="s">
        <v>2783</v>
      </c>
      <c r="G783" s="61" t="s">
        <v>97</v>
      </c>
      <c r="H783" s="61" t="s">
        <v>110</v>
      </c>
      <c r="I783" s="61" t="s">
        <v>2736</v>
      </c>
    </row>
    <row r="784" customFormat="false" ht="14.25" hidden="false" customHeight="false" outlineLevel="0" collapsed="false">
      <c r="A784" s="61" t="s">
        <v>49</v>
      </c>
      <c r="B784" s="61" t="s">
        <v>374</v>
      </c>
      <c r="C784" s="61" t="s">
        <v>835</v>
      </c>
      <c r="D784" s="61" t="s">
        <v>836</v>
      </c>
      <c r="E784" s="61" t="s">
        <v>2784</v>
      </c>
      <c r="F784" s="61" t="s">
        <v>2784</v>
      </c>
      <c r="G784" s="61" t="s">
        <v>97</v>
      </c>
      <c r="H784" s="61" t="s">
        <v>110</v>
      </c>
      <c r="I784" s="61" t="s">
        <v>2738</v>
      </c>
    </row>
    <row r="785" customFormat="false" ht="14.25" hidden="false" customHeight="false" outlineLevel="0" collapsed="false">
      <c r="A785" s="61" t="s">
        <v>49</v>
      </c>
      <c r="B785" s="61" t="s">
        <v>374</v>
      </c>
      <c r="C785" s="61" t="s">
        <v>835</v>
      </c>
      <c r="D785" s="61" t="s">
        <v>836</v>
      </c>
      <c r="E785" s="61" t="s">
        <v>2785</v>
      </c>
      <c r="F785" s="61" t="s">
        <v>2785</v>
      </c>
      <c r="G785" s="61" t="s">
        <v>97</v>
      </c>
      <c r="H785" s="61" t="s">
        <v>110</v>
      </c>
      <c r="I785" s="61" t="s">
        <v>2738</v>
      </c>
    </row>
    <row r="786" customFormat="false" ht="14.25" hidden="false" customHeight="false" outlineLevel="0" collapsed="false">
      <c r="A786" s="61" t="s">
        <v>49</v>
      </c>
      <c r="B786" s="61" t="s">
        <v>374</v>
      </c>
      <c r="C786" s="61" t="s">
        <v>521</v>
      </c>
      <c r="D786" s="61" t="s">
        <v>522</v>
      </c>
      <c r="E786" s="61" t="s">
        <v>2236</v>
      </c>
      <c r="F786" s="61" t="s">
        <v>2236</v>
      </c>
      <c r="G786" s="61" t="s">
        <v>97</v>
      </c>
      <c r="H786" s="61" t="s">
        <v>97</v>
      </c>
    </row>
    <row r="787" customFormat="false" ht="14.25" hidden="false" customHeight="false" outlineLevel="0" collapsed="false">
      <c r="A787" s="61" t="s">
        <v>49</v>
      </c>
      <c r="B787" s="61" t="s">
        <v>374</v>
      </c>
      <c r="C787" s="61" t="s">
        <v>521</v>
      </c>
      <c r="D787" s="61" t="s">
        <v>522</v>
      </c>
      <c r="E787" s="61" t="s">
        <v>2237</v>
      </c>
      <c r="F787" s="61" t="s">
        <v>2237</v>
      </c>
      <c r="G787" s="61" t="s">
        <v>97</v>
      </c>
      <c r="H787" s="61" t="s">
        <v>110</v>
      </c>
    </row>
    <row r="788" customFormat="false" ht="14.25" hidden="false" customHeight="false" outlineLevel="0" collapsed="false">
      <c r="A788" s="61" t="s">
        <v>49</v>
      </c>
      <c r="B788" s="61" t="s">
        <v>374</v>
      </c>
      <c r="C788" s="61" t="s">
        <v>630</v>
      </c>
      <c r="D788" s="61" t="s">
        <v>631</v>
      </c>
      <c r="E788" s="61" t="s">
        <v>2786</v>
      </c>
      <c r="F788" s="61" t="s">
        <v>2786</v>
      </c>
      <c r="G788" s="61" t="s">
        <v>97</v>
      </c>
      <c r="H788" s="61" t="s">
        <v>97</v>
      </c>
    </row>
    <row r="789" customFormat="false" ht="14.25" hidden="false" customHeight="false" outlineLevel="0" collapsed="false">
      <c r="A789" s="61" t="s">
        <v>49</v>
      </c>
      <c r="B789" s="61" t="s">
        <v>374</v>
      </c>
      <c r="C789" s="61" t="s">
        <v>630</v>
      </c>
      <c r="D789" s="61" t="s">
        <v>631</v>
      </c>
      <c r="E789" s="61" t="s">
        <v>2787</v>
      </c>
      <c r="F789" s="61" t="s">
        <v>2787</v>
      </c>
      <c r="G789" s="61" t="s">
        <v>97</v>
      </c>
      <c r="H789" s="61" t="s">
        <v>110</v>
      </c>
    </row>
    <row r="790" customFormat="false" ht="14.25" hidden="false" customHeight="false" outlineLevel="0" collapsed="false">
      <c r="A790" s="61" t="s">
        <v>49</v>
      </c>
      <c r="B790" s="61" t="s">
        <v>374</v>
      </c>
      <c r="C790" s="61" t="s">
        <v>844</v>
      </c>
      <c r="D790" s="61" t="s">
        <v>845</v>
      </c>
      <c r="E790" s="61" t="s">
        <v>2788</v>
      </c>
      <c r="F790" s="61" t="s">
        <v>2788</v>
      </c>
      <c r="G790" s="61" t="s">
        <v>97</v>
      </c>
      <c r="H790" s="61" t="s">
        <v>110</v>
      </c>
    </row>
    <row r="791" customFormat="false" ht="14.25" hidden="false" customHeight="false" outlineLevel="0" collapsed="false">
      <c r="A791" s="61" t="s">
        <v>49</v>
      </c>
      <c r="B791" s="61" t="s">
        <v>374</v>
      </c>
      <c r="C791" s="61" t="s">
        <v>844</v>
      </c>
      <c r="D791" s="61" t="s">
        <v>845</v>
      </c>
      <c r="E791" s="61" t="s">
        <v>2789</v>
      </c>
      <c r="F791" s="61" t="s">
        <v>2789</v>
      </c>
      <c r="G791" s="61" t="s">
        <v>97</v>
      </c>
      <c r="H791" s="61" t="s">
        <v>110</v>
      </c>
    </row>
    <row r="792" customFormat="false" ht="14.25" hidden="false" customHeight="false" outlineLevel="0" collapsed="false">
      <c r="A792" s="61" t="s">
        <v>49</v>
      </c>
      <c r="B792" s="61" t="s">
        <v>374</v>
      </c>
      <c r="C792" s="61" t="s">
        <v>844</v>
      </c>
      <c r="D792" s="61" t="s">
        <v>845</v>
      </c>
      <c r="E792" s="61" t="s">
        <v>2790</v>
      </c>
      <c r="F792" s="61" t="s">
        <v>2790</v>
      </c>
      <c r="G792" s="61" t="s">
        <v>97</v>
      </c>
      <c r="H792" s="61" t="s">
        <v>110</v>
      </c>
    </row>
    <row r="793" customFormat="false" ht="14.25" hidden="false" customHeight="false" outlineLevel="0" collapsed="false">
      <c r="A793" s="61" t="s">
        <v>49</v>
      </c>
      <c r="B793" s="61" t="s">
        <v>374</v>
      </c>
      <c r="C793" s="61" t="s">
        <v>844</v>
      </c>
      <c r="D793" s="61" t="s">
        <v>845</v>
      </c>
      <c r="E793" s="61" t="s">
        <v>2791</v>
      </c>
      <c r="F793" s="61" t="s">
        <v>2791</v>
      </c>
      <c r="G793" s="61" t="s">
        <v>97</v>
      </c>
      <c r="H793" s="61" t="s">
        <v>110</v>
      </c>
    </row>
    <row r="794" customFormat="false" ht="14.25" hidden="false" customHeight="false" outlineLevel="0" collapsed="false">
      <c r="A794" s="61" t="s">
        <v>49</v>
      </c>
      <c r="B794" s="61" t="s">
        <v>374</v>
      </c>
      <c r="C794" s="61" t="s">
        <v>844</v>
      </c>
      <c r="D794" s="61" t="s">
        <v>845</v>
      </c>
      <c r="E794" s="61" t="s">
        <v>2792</v>
      </c>
      <c r="F794" s="61" t="s">
        <v>2792</v>
      </c>
      <c r="G794" s="61" t="s">
        <v>97</v>
      </c>
      <c r="H794" s="61" t="s">
        <v>110</v>
      </c>
    </row>
    <row r="795" customFormat="false" ht="14.25" hidden="false" customHeight="false" outlineLevel="0" collapsed="false">
      <c r="A795" s="61" t="s">
        <v>49</v>
      </c>
      <c r="B795" s="61" t="s">
        <v>374</v>
      </c>
      <c r="C795" s="61" t="s">
        <v>844</v>
      </c>
      <c r="D795" s="61" t="s">
        <v>845</v>
      </c>
      <c r="E795" s="61" t="s">
        <v>2793</v>
      </c>
      <c r="F795" s="61" t="s">
        <v>2793</v>
      </c>
      <c r="G795" s="61" t="s">
        <v>97</v>
      </c>
      <c r="H795" s="61" t="s">
        <v>110</v>
      </c>
    </row>
    <row r="796" customFormat="false" ht="14.25" hidden="false" customHeight="false" outlineLevel="0" collapsed="false">
      <c r="A796" s="61" t="s">
        <v>49</v>
      </c>
      <c r="B796" s="61" t="s">
        <v>374</v>
      </c>
      <c r="C796" s="61" t="s">
        <v>844</v>
      </c>
      <c r="D796" s="61" t="s">
        <v>845</v>
      </c>
      <c r="E796" s="61" t="s">
        <v>2794</v>
      </c>
      <c r="F796" s="61" t="s">
        <v>2794</v>
      </c>
      <c r="G796" s="61" t="s">
        <v>97</v>
      </c>
      <c r="H796" s="61" t="s">
        <v>110</v>
      </c>
    </row>
    <row r="797" customFormat="false" ht="14.25" hidden="false" customHeight="false" outlineLevel="0" collapsed="false">
      <c r="A797" s="61" t="s">
        <v>49</v>
      </c>
      <c r="B797" s="61" t="s">
        <v>374</v>
      </c>
      <c r="C797" s="61" t="s">
        <v>844</v>
      </c>
      <c r="D797" s="61" t="s">
        <v>845</v>
      </c>
      <c r="E797" s="61" t="s">
        <v>2795</v>
      </c>
      <c r="F797" s="61" t="s">
        <v>2795</v>
      </c>
      <c r="G797" s="61" t="s">
        <v>97</v>
      </c>
      <c r="H797" s="61" t="s">
        <v>110</v>
      </c>
    </row>
    <row r="798" customFormat="false" ht="14.25" hidden="false" customHeight="false" outlineLevel="0" collapsed="false">
      <c r="A798" s="61" t="s">
        <v>49</v>
      </c>
      <c r="B798" s="61" t="s">
        <v>374</v>
      </c>
      <c r="C798" s="61" t="s">
        <v>844</v>
      </c>
      <c r="D798" s="61" t="s">
        <v>845</v>
      </c>
      <c r="E798" s="61" t="s">
        <v>2796</v>
      </c>
      <c r="F798" s="61" t="s">
        <v>2796</v>
      </c>
      <c r="G798" s="61" t="s">
        <v>97</v>
      </c>
      <c r="H798" s="61" t="s">
        <v>110</v>
      </c>
    </row>
    <row r="799" customFormat="false" ht="14.25" hidden="false" customHeight="false" outlineLevel="0" collapsed="false">
      <c r="A799" s="61" t="s">
        <v>49</v>
      </c>
      <c r="B799" s="61" t="s">
        <v>374</v>
      </c>
      <c r="C799" s="61" t="s">
        <v>844</v>
      </c>
      <c r="D799" s="61" t="s">
        <v>845</v>
      </c>
      <c r="E799" s="61" t="s">
        <v>2797</v>
      </c>
      <c r="F799" s="61" t="s">
        <v>2797</v>
      </c>
      <c r="G799" s="61" t="s">
        <v>97</v>
      </c>
      <c r="H799" s="61" t="s">
        <v>110</v>
      </c>
    </row>
    <row r="800" customFormat="false" ht="14.25" hidden="false" customHeight="false" outlineLevel="0" collapsed="false">
      <c r="A800" s="61" t="s">
        <v>49</v>
      </c>
      <c r="B800" s="61" t="s">
        <v>374</v>
      </c>
      <c r="C800" s="61" t="s">
        <v>844</v>
      </c>
      <c r="D800" s="61" t="s">
        <v>845</v>
      </c>
      <c r="E800" s="61" t="s">
        <v>2798</v>
      </c>
      <c r="F800" s="61" t="s">
        <v>2798</v>
      </c>
      <c r="G800" s="61" t="s">
        <v>97</v>
      </c>
      <c r="H800" s="61" t="s">
        <v>110</v>
      </c>
    </row>
    <row r="801" customFormat="false" ht="14.25" hidden="false" customHeight="false" outlineLevel="0" collapsed="false">
      <c r="A801" s="61" t="s">
        <v>49</v>
      </c>
      <c r="B801" s="61" t="s">
        <v>374</v>
      </c>
      <c r="C801" s="61" t="s">
        <v>844</v>
      </c>
      <c r="D801" s="61" t="s">
        <v>845</v>
      </c>
      <c r="E801" s="61" t="s">
        <v>2799</v>
      </c>
      <c r="F801" s="61" t="s">
        <v>2799</v>
      </c>
      <c r="G801" s="61" t="s">
        <v>97</v>
      </c>
      <c r="H801" s="61" t="s">
        <v>110</v>
      </c>
    </row>
    <row r="802" customFormat="false" ht="14.25" hidden="false" customHeight="false" outlineLevel="0" collapsed="false">
      <c r="A802" s="61" t="s">
        <v>49</v>
      </c>
      <c r="B802" s="61" t="s">
        <v>374</v>
      </c>
      <c r="C802" s="61" t="s">
        <v>844</v>
      </c>
      <c r="D802" s="61" t="s">
        <v>845</v>
      </c>
      <c r="E802" s="61" t="s">
        <v>2800</v>
      </c>
      <c r="F802" s="61" t="s">
        <v>2800</v>
      </c>
      <c r="G802" s="61" t="s">
        <v>97</v>
      </c>
      <c r="H802" s="61" t="s">
        <v>110</v>
      </c>
    </row>
    <row r="803" customFormat="false" ht="14.25" hidden="false" customHeight="false" outlineLevel="0" collapsed="false">
      <c r="A803" s="61" t="s">
        <v>49</v>
      </c>
      <c r="B803" s="61" t="s">
        <v>374</v>
      </c>
      <c r="C803" s="61" t="s">
        <v>844</v>
      </c>
      <c r="D803" s="61" t="s">
        <v>845</v>
      </c>
      <c r="E803" s="61" t="s">
        <v>2801</v>
      </c>
      <c r="F803" s="61" t="s">
        <v>2801</v>
      </c>
      <c r="G803" s="61" t="s">
        <v>97</v>
      </c>
      <c r="H803" s="61" t="s">
        <v>110</v>
      </c>
    </row>
    <row r="804" customFormat="false" ht="14.25" hidden="false" customHeight="false" outlineLevel="0" collapsed="false">
      <c r="A804" s="61" t="s">
        <v>49</v>
      </c>
      <c r="B804" s="61" t="s">
        <v>374</v>
      </c>
      <c r="C804" s="61" t="s">
        <v>844</v>
      </c>
      <c r="D804" s="61" t="s">
        <v>845</v>
      </c>
      <c r="E804" s="61" t="s">
        <v>2802</v>
      </c>
      <c r="F804" s="61" t="s">
        <v>2802</v>
      </c>
      <c r="G804" s="61" t="s">
        <v>97</v>
      </c>
      <c r="H804" s="61" t="s">
        <v>110</v>
      </c>
    </row>
    <row r="805" customFormat="false" ht="14.25" hidden="false" customHeight="false" outlineLevel="0" collapsed="false">
      <c r="A805" s="61" t="s">
        <v>49</v>
      </c>
      <c r="B805" s="61" t="s">
        <v>374</v>
      </c>
      <c r="C805" s="61" t="s">
        <v>844</v>
      </c>
      <c r="D805" s="61" t="s">
        <v>845</v>
      </c>
      <c r="E805" s="61" t="s">
        <v>2803</v>
      </c>
      <c r="F805" s="61" t="s">
        <v>2803</v>
      </c>
      <c r="G805" s="61" t="s">
        <v>97</v>
      </c>
      <c r="H805" s="61" t="s">
        <v>110</v>
      </c>
    </row>
    <row r="806" customFormat="false" ht="14.25" hidden="false" customHeight="false" outlineLevel="0" collapsed="false">
      <c r="A806" s="61" t="s">
        <v>49</v>
      </c>
      <c r="B806" s="61" t="s">
        <v>374</v>
      </c>
      <c r="C806" s="61" t="s">
        <v>844</v>
      </c>
      <c r="D806" s="61" t="s">
        <v>845</v>
      </c>
      <c r="E806" s="61" t="s">
        <v>2804</v>
      </c>
      <c r="F806" s="61" t="s">
        <v>2804</v>
      </c>
      <c r="G806" s="61" t="s">
        <v>97</v>
      </c>
      <c r="H806" s="61" t="s">
        <v>110</v>
      </c>
    </row>
    <row r="807" customFormat="false" ht="14.25" hidden="false" customHeight="false" outlineLevel="0" collapsed="false">
      <c r="A807" s="61" t="s">
        <v>49</v>
      </c>
      <c r="B807" s="61" t="s">
        <v>374</v>
      </c>
      <c r="C807" s="61" t="s">
        <v>844</v>
      </c>
      <c r="D807" s="61" t="s">
        <v>845</v>
      </c>
      <c r="E807" s="61" t="s">
        <v>2805</v>
      </c>
      <c r="F807" s="61" t="s">
        <v>2805</v>
      </c>
      <c r="G807" s="61" t="s">
        <v>97</v>
      </c>
      <c r="H807" s="61" t="s">
        <v>110</v>
      </c>
    </row>
    <row r="808" customFormat="false" ht="14.25" hidden="false" customHeight="false" outlineLevel="0" collapsed="false">
      <c r="A808" s="61" t="s">
        <v>49</v>
      </c>
      <c r="B808" s="61" t="s">
        <v>374</v>
      </c>
      <c r="C808" s="61" t="s">
        <v>844</v>
      </c>
      <c r="D808" s="61" t="s">
        <v>845</v>
      </c>
      <c r="E808" s="61" t="s">
        <v>2806</v>
      </c>
      <c r="F808" s="61" t="s">
        <v>2806</v>
      </c>
      <c r="G808" s="61" t="s">
        <v>97</v>
      </c>
      <c r="H808" s="61" t="s">
        <v>110</v>
      </c>
    </row>
    <row r="809" customFormat="false" ht="14.25" hidden="false" customHeight="false" outlineLevel="0" collapsed="false">
      <c r="A809" s="61" t="s">
        <v>49</v>
      </c>
      <c r="B809" s="61" t="s">
        <v>374</v>
      </c>
      <c r="C809" s="61" t="s">
        <v>844</v>
      </c>
      <c r="D809" s="61" t="s">
        <v>845</v>
      </c>
      <c r="E809" s="61" t="s">
        <v>2807</v>
      </c>
      <c r="F809" s="61" t="s">
        <v>2807</v>
      </c>
      <c r="G809" s="61" t="s">
        <v>97</v>
      </c>
      <c r="H809" s="61" t="s">
        <v>110</v>
      </c>
    </row>
    <row r="810" customFormat="false" ht="14.25" hidden="false" customHeight="false" outlineLevel="0" collapsed="false">
      <c r="A810" s="61" t="s">
        <v>49</v>
      </c>
      <c r="B810" s="61" t="s">
        <v>374</v>
      </c>
      <c r="C810" s="61" t="s">
        <v>844</v>
      </c>
      <c r="D810" s="61" t="s">
        <v>845</v>
      </c>
      <c r="E810" s="61" t="s">
        <v>2808</v>
      </c>
      <c r="F810" s="61" t="s">
        <v>2808</v>
      </c>
      <c r="G810" s="61" t="s">
        <v>97</v>
      </c>
      <c r="H810" s="61" t="s">
        <v>110</v>
      </c>
    </row>
    <row r="811" customFormat="false" ht="14.25" hidden="false" customHeight="false" outlineLevel="0" collapsed="false">
      <c r="A811" s="61" t="s">
        <v>49</v>
      </c>
      <c r="B811" s="61" t="s">
        <v>374</v>
      </c>
      <c r="C811" s="61" t="s">
        <v>844</v>
      </c>
      <c r="D811" s="61" t="s">
        <v>845</v>
      </c>
      <c r="E811" s="61" t="s">
        <v>2809</v>
      </c>
      <c r="F811" s="61" t="s">
        <v>2809</v>
      </c>
      <c r="G811" s="61" t="s">
        <v>97</v>
      </c>
      <c r="H811" s="61" t="s">
        <v>110</v>
      </c>
    </row>
    <row r="812" customFormat="false" ht="14.25" hidden="false" customHeight="false" outlineLevel="0" collapsed="false">
      <c r="A812" s="61" t="s">
        <v>49</v>
      </c>
      <c r="B812" s="61" t="s">
        <v>374</v>
      </c>
      <c r="C812" s="61" t="s">
        <v>844</v>
      </c>
      <c r="D812" s="61" t="s">
        <v>845</v>
      </c>
      <c r="E812" s="61" t="s">
        <v>2810</v>
      </c>
      <c r="F812" s="61" t="s">
        <v>2810</v>
      </c>
      <c r="G812" s="61" t="s">
        <v>97</v>
      </c>
      <c r="H812" s="61" t="s">
        <v>110</v>
      </c>
    </row>
    <row r="813" customFormat="false" ht="14.25" hidden="false" customHeight="false" outlineLevel="0" collapsed="false">
      <c r="A813" s="61" t="s">
        <v>49</v>
      </c>
      <c r="B813" s="61" t="s">
        <v>374</v>
      </c>
      <c r="C813" s="61" t="s">
        <v>844</v>
      </c>
      <c r="D813" s="61" t="s">
        <v>845</v>
      </c>
      <c r="E813" s="61" t="s">
        <v>2811</v>
      </c>
      <c r="F813" s="61" t="s">
        <v>2811</v>
      </c>
      <c r="G813" s="61" t="s">
        <v>97</v>
      </c>
      <c r="H813" s="61" t="s">
        <v>110</v>
      </c>
    </row>
    <row r="814" customFormat="false" ht="14.25" hidden="false" customHeight="false" outlineLevel="0" collapsed="false">
      <c r="A814" s="61" t="s">
        <v>49</v>
      </c>
      <c r="B814" s="61" t="s">
        <v>374</v>
      </c>
      <c r="C814" s="61" t="s">
        <v>844</v>
      </c>
      <c r="D814" s="61" t="s">
        <v>845</v>
      </c>
      <c r="E814" s="61" t="s">
        <v>2812</v>
      </c>
      <c r="F814" s="61" t="s">
        <v>2812</v>
      </c>
      <c r="G814" s="61" t="s">
        <v>97</v>
      </c>
      <c r="H814" s="61" t="s">
        <v>110</v>
      </c>
    </row>
    <row r="815" customFormat="false" ht="14.25" hidden="false" customHeight="false" outlineLevel="0" collapsed="false">
      <c r="A815" s="61" t="s">
        <v>49</v>
      </c>
      <c r="B815" s="61" t="s">
        <v>374</v>
      </c>
      <c r="C815" s="61" t="s">
        <v>844</v>
      </c>
      <c r="D815" s="61" t="s">
        <v>845</v>
      </c>
      <c r="E815" s="61" t="s">
        <v>2813</v>
      </c>
      <c r="F815" s="61" t="s">
        <v>2813</v>
      </c>
      <c r="G815" s="61" t="s">
        <v>97</v>
      </c>
      <c r="H815" s="61" t="s">
        <v>110</v>
      </c>
    </row>
    <row r="816" customFormat="false" ht="14.25" hidden="false" customHeight="false" outlineLevel="0" collapsed="false">
      <c r="A816" s="61" t="s">
        <v>49</v>
      </c>
      <c r="B816" s="61" t="s">
        <v>374</v>
      </c>
      <c r="C816" s="61" t="s">
        <v>844</v>
      </c>
      <c r="D816" s="61" t="s">
        <v>845</v>
      </c>
      <c r="E816" s="61" t="s">
        <v>2814</v>
      </c>
      <c r="F816" s="61" t="s">
        <v>2814</v>
      </c>
      <c r="G816" s="61" t="s">
        <v>97</v>
      </c>
      <c r="H816" s="61" t="s">
        <v>110</v>
      </c>
    </row>
    <row r="817" customFormat="false" ht="14.25" hidden="false" customHeight="false" outlineLevel="0" collapsed="false">
      <c r="A817" s="61" t="s">
        <v>49</v>
      </c>
      <c r="B817" s="61" t="s">
        <v>374</v>
      </c>
      <c r="C817" s="61" t="s">
        <v>844</v>
      </c>
      <c r="D817" s="61" t="s">
        <v>845</v>
      </c>
      <c r="E817" s="61" t="s">
        <v>2815</v>
      </c>
      <c r="F817" s="61" t="s">
        <v>2815</v>
      </c>
      <c r="G817" s="61" t="s">
        <v>97</v>
      </c>
      <c r="H817" s="61" t="s">
        <v>110</v>
      </c>
    </row>
    <row r="818" customFormat="false" ht="14.25" hidden="false" customHeight="false" outlineLevel="0" collapsed="false">
      <c r="A818" s="61" t="s">
        <v>49</v>
      </c>
      <c r="B818" s="61" t="s">
        <v>374</v>
      </c>
      <c r="C818" s="61" t="s">
        <v>844</v>
      </c>
      <c r="D818" s="61" t="s">
        <v>845</v>
      </c>
      <c r="E818" s="61" t="s">
        <v>2816</v>
      </c>
      <c r="F818" s="61" t="s">
        <v>2816</v>
      </c>
      <c r="G818" s="61" t="s">
        <v>97</v>
      </c>
      <c r="H818" s="61" t="s">
        <v>110</v>
      </c>
    </row>
    <row r="819" customFormat="false" ht="14.25" hidden="false" customHeight="false" outlineLevel="0" collapsed="false">
      <c r="A819" s="61" t="s">
        <v>49</v>
      </c>
      <c r="B819" s="61" t="s">
        <v>374</v>
      </c>
      <c r="C819" s="61" t="s">
        <v>844</v>
      </c>
      <c r="D819" s="61" t="s">
        <v>845</v>
      </c>
      <c r="E819" s="61" t="s">
        <v>2817</v>
      </c>
      <c r="F819" s="61" t="s">
        <v>2817</v>
      </c>
      <c r="G819" s="61" t="s">
        <v>97</v>
      </c>
      <c r="H819" s="61" t="s">
        <v>110</v>
      </c>
    </row>
    <row r="820" customFormat="false" ht="14.25" hidden="false" customHeight="false" outlineLevel="0" collapsed="false">
      <c r="A820" s="61" t="s">
        <v>49</v>
      </c>
      <c r="B820" s="61" t="s">
        <v>374</v>
      </c>
      <c r="C820" s="61" t="s">
        <v>844</v>
      </c>
      <c r="D820" s="61" t="s">
        <v>845</v>
      </c>
      <c r="E820" s="61" t="s">
        <v>2818</v>
      </c>
      <c r="F820" s="61" t="s">
        <v>2818</v>
      </c>
      <c r="G820" s="61" t="s">
        <v>97</v>
      </c>
      <c r="H820" s="61" t="s">
        <v>110</v>
      </c>
    </row>
    <row r="821" customFormat="false" ht="14.25" hidden="false" customHeight="false" outlineLevel="0" collapsed="false">
      <c r="A821" s="61" t="s">
        <v>49</v>
      </c>
      <c r="B821" s="61" t="s">
        <v>374</v>
      </c>
      <c r="C821" s="61" t="s">
        <v>844</v>
      </c>
      <c r="D821" s="61" t="s">
        <v>845</v>
      </c>
      <c r="E821" s="61" t="s">
        <v>2819</v>
      </c>
      <c r="F821" s="61" t="s">
        <v>2819</v>
      </c>
      <c r="G821" s="61" t="s">
        <v>97</v>
      </c>
      <c r="H821" s="61" t="s">
        <v>110</v>
      </c>
    </row>
    <row r="822" customFormat="false" ht="14.25" hidden="false" customHeight="false" outlineLevel="0" collapsed="false">
      <c r="A822" s="61" t="s">
        <v>49</v>
      </c>
      <c r="B822" s="61" t="s">
        <v>374</v>
      </c>
      <c r="C822" s="61" t="s">
        <v>844</v>
      </c>
      <c r="D822" s="61" t="s">
        <v>845</v>
      </c>
      <c r="E822" s="61" t="s">
        <v>2820</v>
      </c>
      <c r="F822" s="61" t="s">
        <v>2820</v>
      </c>
      <c r="G822" s="61" t="s">
        <v>97</v>
      </c>
      <c r="H822" s="61" t="s">
        <v>110</v>
      </c>
    </row>
    <row r="823" customFormat="false" ht="14.25" hidden="false" customHeight="false" outlineLevel="0" collapsed="false">
      <c r="A823" s="61" t="s">
        <v>49</v>
      </c>
      <c r="B823" s="61" t="s">
        <v>374</v>
      </c>
      <c r="C823" s="61" t="s">
        <v>844</v>
      </c>
      <c r="D823" s="61" t="s">
        <v>845</v>
      </c>
      <c r="E823" s="61" t="s">
        <v>2821</v>
      </c>
      <c r="F823" s="61" t="s">
        <v>2821</v>
      </c>
      <c r="G823" s="61" t="s">
        <v>97</v>
      </c>
      <c r="H823" s="61" t="s">
        <v>110</v>
      </c>
    </row>
    <row r="824" customFormat="false" ht="14.25" hidden="false" customHeight="false" outlineLevel="0" collapsed="false">
      <c r="A824" s="61" t="s">
        <v>49</v>
      </c>
      <c r="B824" s="61" t="s">
        <v>374</v>
      </c>
      <c r="C824" s="61" t="s">
        <v>844</v>
      </c>
      <c r="D824" s="61" t="s">
        <v>845</v>
      </c>
      <c r="E824" s="61" t="s">
        <v>2822</v>
      </c>
      <c r="F824" s="61" t="s">
        <v>2822</v>
      </c>
      <c r="G824" s="61" t="s">
        <v>97</v>
      </c>
      <c r="H824" s="61" t="s">
        <v>110</v>
      </c>
    </row>
    <row r="825" customFormat="false" ht="14.25" hidden="false" customHeight="false" outlineLevel="0" collapsed="false">
      <c r="A825" s="61" t="s">
        <v>49</v>
      </c>
      <c r="B825" s="61" t="s">
        <v>374</v>
      </c>
      <c r="C825" s="61" t="s">
        <v>844</v>
      </c>
      <c r="D825" s="61" t="s">
        <v>845</v>
      </c>
      <c r="E825" s="61" t="s">
        <v>2823</v>
      </c>
      <c r="F825" s="61" t="s">
        <v>2823</v>
      </c>
      <c r="G825" s="61" t="s">
        <v>97</v>
      </c>
      <c r="H825" s="61" t="s">
        <v>110</v>
      </c>
    </row>
    <row r="826" customFormat="false" ht="14.25" hidden="false" customHeight="false" outlineLevel="0" collapsed="false">
      <c r="A826" s="61" t="s">
        <v>49</v>
      </c>
      <c r="B826" s="61" t="s">
        <v>374</v>
      </c>
      <c r="C826" s="61" t="s">
        <v>844</v>
      </c>
      <c r="D826" s="61" t="s">
        <v>845</v>
      </c>
      <c r="E826" s="61" t="s">
        <v>2824</v>
      </c>
      <c r="F826" s="61" t="s">
        <v>2824</v>
      </c>
      <c r="G826" s="61" t="s">
        <v>97</v>
      </c>
      <c r="H826" s="61" t="s">
        <v>110</v>
      </c>
    </row>
    <row r="827" customFormat="false" ht="14.25" hidden="false" customHeight="false" outlineLevel="0" collapsed="false">
      <c r="A827" s="61" t="s">
        <v>49</v>
      </c>
      <c r="B827" s="61" t="s">
        <v>374</v>
      </c>
      <c r="C827" s="61" t="s">
        <v>844</v>
      </c>
      <c r="D827" s="61" t="s">
        <v>845</v>
      </c>
      <c r="E827" s="61" t="s">
        <v>2825</v>
      </c>
      <c r="F827" s="61" t="s">
        <v>2825</v>
      </c>
      <c r="G827" s="61" t="s">
        <v>97</v>
      </c>
      <c r="H827" s="61" t="s">
        <v>110</v>
      </c>
    </row>
    <row r="828" customFormat="false" ht="14.25" hidden="false" customHeight="false" outlineLevel="0" collapsed="false">
      <c r="A828" s="61" t="s">
        <v>49</v>
      </c>
      <c r="B828" s="61" t="s">
        <v>374</v>
      </c>
      <c r="C828" s="61" t="s">
        <v>844</v>
      </c>
      <c r="D828" s="61" t="s">
        <v>845</v>
      </c>
      <c r="E828" s="61" t="s">
        <v>2826</v>
      </c>
      <c r="F828" s="61" t="s">
        <v>2826</v>
      </c>
      <c r="G828" s="61" t="s">
        <v>97</v>
      </c>
      <c r="H828" s="61" t="s">
        <v>110</v>
      </c>
    </row>
    <row r="829" customFormat="false" ht="14.25" hidden="false" customHeight="false" outlineLevel="0" collapsed="false">
      <c r="A829" s="61" t="s">
        <v>49</v>
      </c>
      <c r="B829" s="61" t="s">
        <v>374</v>
      </c>
      <c r="C829" s="61" t="s">
        <v>844</v>
      </c>
      <c r="D829" s="61" t="s">
        <v>845</v>
      </c>
      <c r="E829" s="61" t="s">
        <v>2827</v>
      </c>
      <c r="F829" s="61" t="s">
        <v>2827</v>
      </c>
      <c r="G829" s="61" t="s">
        <v>97</v>
      </c>
      <c r="H829" s="61" t="s">
        <v>110</v>
      </c>
    </row>
    <row r="830" customFormat="false" ht="14.25" hidden="false" customHeight="false" outlineLevel="0" collapsed="false">
      <c r="A830" s="61" t="s">
        <v>49</v>
      </c>
      <c r="B830" s="61" t="s">
        <v>374</v>
      </c>
      <c r="C830" s="61" t="s">
        <v>844</v>
      </c>
      <c r="D830" s="61" t="s">
        <v>845</v>
      </c>
      <c r="E830" s="61" t="s">
        <v>2828</v>
      </c>
      <c r="F830" s="61" t="s">
        <v>2828</v>
      </c>
      <c r="G830" s="61" t="s">
        <v>97</v>
      </c>
      <c r="H830" s="61" t="s">
        <v>110</v>
      </c>
    </row>
    <row r="831" customFormat="false" ht="14.25" hidden="false" customHeight="false" outlineLevel="0" collapsed="false">
      <c r="A831" s="61" t="s">
        <v>49</v>
      </c>
      <c r="B831" s="61" t="s">
        <v>374</v>
      </c>
      <c r="C831" s="61" t="s">
        <v>844</v>
      </c>
      <c r="D831" s="61" t="s">
        <v>845</v>
      </c>
      <c r="E831" s="61" t="s">
        <v>2829</v>
      </c>
      <c r="F831" s="61" t="s">
        <v>2829</v>
      </c>
      <c r="G831" s="61" t="s">
        <v>97</v>
      </c>
      <c r="H831" s="61" t="s">
        <v>110</v>
      </c>
    </row>
    <row r="832" customFormat="false" ht="14.25" hidden="false" customHeight="false" outlineLevel="0" collapsed="false">
      <c r="A832" s="61" t="s">
        <v>49</v>
      </c>
      <c r="B832" s="61" t="s">
        <v>374</v>
      </c>
      <c r="C832" s="61" t="s">
        <v>844</v>
      </c>
      <c r="D832" s="61" t="s">
        <v>845</v>
      </c>
      <c r="E832" s="61" t="s">
        <v>2830</v>
      </c>
      <c r="F832" s="61" t="s">
        <v>2830</v>
      </c>
      <c r="G832" s="61" t="s">
        <v>97</v>
      </c>
      <c r="H832" s="61" t="s">
        <v>110</v>
      </c>
    </row>
    <row r="833" customFormat="false" ht="14.25" hidden="false" customHeight="false" outlineLevel="0" collapsed="false">
      <c r="A833" s="61" t="s">
        <v>49</v>
      </c>
      <c r="B833" s="61" t="s">
        <v>374</v>
      </c>
      <c r="C833" s="61" t="s">
        <v>844</v>
      </c>
      <c r="D833" s="61" t="s">
        <v>845</v>
      </c>
      <c r="E833" s="61" t="s">
        <v>2831</v>
      </c>
      <c r="F833" s="61" t="s">
        <v>2831</v>
      </c>
      <c r="G833" s="61" t="s">
        <v>97</v>
      </c>
      <c r="H833" s="61" t="s">
        <v>110</v>
      </c>
    </row>
    <row r="834" customFormat="false" ht="14.25" hidden="false" customHeight="false" outlineLevel="0" collapsed="false">
      <c r="A834" s="61" t="s">
        <v>49</v>
      </c>
      <c r="B834" s="61" t="s">
        <v>374</v>
      </c>
      <c r="C834" s="61" t="s">
        <v>844</v>
      </c>
      <c r="D834" s="61" t="s">
        <v>845</v>
      </c>
      <c r="E834" s="61" t="s">
        <v>2832</v>
      </c>
      <c r="F834" s="61" t="s">
        <v>2832</v>
      </c>
      <c r="G834" s="61" t="s">
        <v>97</v>
      </c>
      <c r="H834" s="61" t="s">
        <v>110</v>
      </c>
    </row>
    <row r="835" customFormat="false" ht="14.25" hidden="false" customHeight="false" outlineLevel="0" collapsed="false">
      <c r="A835" s="61" t="s">
        <v>49</v>
      </c>
      <c r="B835" s="61" t="s">
        <v>374</v>
      </c>
      <c r="C835" s="61" t="s">
        <v>844</v>
      </c>
      <c r="D835" s="61" t="s">
        <v>845</v>
      </c>
      <c r="E835" s="61" t="s">
        <v>2833</v>
      </c>
      <c r="F835" s="61" t="s">
        <v>2833</v>
      </c>
      <c r="G835" s="61" t="s">
        <v>97</v>
      </c>
      <c r="H835" s="61" t="s">
        <v>110</v>
      </c>
    </row>
    <row r="836" customFormat="false" ht="14.25" hidden="false" customHeight="false" outlineLevel="0" collapsed="false">
      <c r="A836" s="61" t="s">
        <v>49</v>
      </c>
      <c r="B836" s="61" t="s">
        <v>374</v>
      </c>
      <c r="C836" s="61" t="s">
        <v>844</v>
      </c>
      <c r="D836" s="61" t="s">
        <v>845</v>
      </c>
      <c r="E836" s="61" t="s">
        <v>2834</v>
      </c>
      <c r="F836" s="61" t="s">
        <v>2834</v>
      </c>
      <c r="G836" s="61" t="s">
        <v>97</v>
      </c>
      <c r="H836" s="61" t="s">
        <v>110</v>
      </c>
    </row>
    <row r="837" customFormat="false" ht="14.25" hidden="false" customHeight="false" outlineLevel="0" collapsed="false">
      <c r="A837" s="61" t="s">
        <v>49</v>
      </c>
      <c r="B837" s="61" t="s">
        <v>374</v>
      </c>
      <c r="C837" s="61" t="s">
        <v>947</v>
      </c>
      <c r="D837" s="61" t="s">
        <v>948</v>
      </c>
      <c r="E837" s="61" t="s">
        <v>2835</v>
      </c>
      <c r="F837" s="61" t="s">
        <v>2835</v>
      </c>
      <c r="G837" s="61" t="s">
        <v>97</v>
      </c>
      <c r="H837" s="61" t="s">
        <v>110</v>
      </c>
    </row>
    <row r="838" customFormat="false" ht="14.25" hidden="false" customHeight="false" outlineLevel="0" collapsed="false">
      <c r="A838" s="61" t="s">
        <v>49</v>
      </c>
      <c r="B838" s="61" t="s">
        <v>374</v>
      </c>
      <c r="C838" s="61" t="s">
        <v>947</v>
      </c>
      <c r="D838" s="61" t="s">
        <v>948</v>
      </c>
      <c r="E838" s="61" t="s">
        <v>2836</v>
      </c>
      <c r="F838" s="61" t="s">
        <v>2836</v>
      </c>
      <c r="G838" s="61" t="s">
        <v>97</v>
      </c>
      <c r="H838" s="61" t="s">
        <v>110</v>
      </c>
    </row>
    <row r="839" customFormat="false" ht="14.25" hidden="false" customHeight="false" outlineLevel="0" collapsed="false">
      <c r="A839" s="61" t="s">
        <v>49</v>
      </c>
      <c r="B839" s="61" t="s">
        <v>374</v>
      </c>
      <c r="C839" s="61" t="s">
        <v>947</v>
      </c>
      <c r="D839" s="61" t="s">
        <v>948</v>
      </c>
      <c r="E839" s="61" t="s">
        <v>2837</v>
      </c>
      <c r="F839" s="61" t="s">
        <v>2837</v>
      </c>
      <c r="G839" s="61" t="s">
        <v>97</v>
      </c>
      <c r="H839" s="61" t="s">
        <v>110</v>
      </c>
    </row>
    <row r="840" customFormat="false" ht="14.25" hidden="false" customHeight="false" outlineLevel="0" collapsed="false">
      <c r="A840" s="61" t="s">
        <v>49</v>
      </c>
      <c r="B840" s="61" t="s">
        <v>374</v>
      </c>
      <c r="C840" s="61" t="s">
        <v>947</v>
      </c>
      <c r="D840" s="61" t="s">
        <v>948</v>
      </c>
      <c r="E840" s="61" t="s">
        <v>2838</v>
      </c>
      <c r="F840" s="61" t="s">
        <v>2838</v>
      </c>
      <c r="G840" s="61" t="s">
        <v>97</v>
      </c>
      <c r="H840" s="61" t="s">
        <v>110</v>
      </c>
    </row>
    <row r="841" customFormat="false" ht="14.25" hidden="false" customHeight="false" outlineLevel="0" collapsed="false">
      <c r="A841" s="61" t="s">
        <v>49</v>
      </c>
      <c r="B841" s="61" t="s">
        <v>374</v>
      </c>
      <c r="C841" s="61" t="s">
        <v>471</v>
      </c>
      <c r="D841" s="61" t="s">
        <v>472</v>
      </c>
      <c r="E841" s="61" t="s">
        <v>2839</v>
      </c>
      <c r="F841" s="61" t="s">
        <v>2839</v>
      </c>
      <c r="G841" s="61" t="s">
        <v>97</v>
      </c>
      <c r="H841" s="61" t="s">
        <v>110</v>
      </c>
      <c r="I841" s="61" t="s">
        <v>2415</v>
      </c>
    </row>
    <row r="842" customFormat="false" ht="14.25" hidden="false" customHeight="false" outlineLevel="0" collapsed="false">
      <c r="A842" s="61" t="s">
        <v>49</v>
      </c>
      <c r="B842" s="61" t="s">
        <v>374</v>
      </c>
      <c r="C842" s="61" t="s">
        <v>471</v>
      </c>
      <c r="D842" s="61" t="s">
        <v>472</v>
      </c>
      <c r="E842" s="61" t="s">
        <v>2840</v>
      </c>
      <c r="F842" s="61" t="s">
        <v>2840</v>
      </c>
      <c r="G842" s="61" t="s">
        <v>97</v>
      </c>
      <c r="H842" s="61" t="s">
        <v>110</v>
      </c>
      <c r="I842" s="61" t="s">
        <v>2415</v>
      </c>
    </row>
    <row r="843" customFormat="false" ht="14.25" hidden="false" customHeight="false" outlineLevel="0" collapsed="false">
      <c r="A843" s="61" t="s">
        <v>49</v>
      </c>
      <c r="B843" s="61" t="s">
        <v>374</v>
      </c>
      <c r="C843" s="61" t="s">
        <v>415</v>
      </c>
      <c r="D843" s="61" t="s">
        <v>416</v>
      </c>
      <c r="E843" s="61" t="s">
        <v>2841</v>
      </c>
      <c r="F843" s="61" t="s">
        <v>2841</v>
      </c>
      <c r="G843" s="61" t="s">
        <v>97</v>
      </c>
      <c r="H843" s="61" t="s">
        <v>110</v>
      </c>
    </row>
    <row r="844" customFormat="false" ht="14.25" hidden="false" customHeight="false" outlineLevel="0" collapsed="false">
      <c r="A844" s="61" t="s">
        <v>49</v>
      </c>
      <c r="B844" s="61" t="s">
        <v>374</v>
      </c>
      <c r="C844" s="61" t="s">
        <v>415</v>
      </c>
      <c r="D844" s="61" t="s">
        <v>416</v>
      </c>
      <c r="E844" s="61" t="s">
        <v>2842</v>
      </c>
      <c r="F844" s="61" t="s">
        <v>2842</v>
      </c>
      <c r="G844" s="61" t="s">
        <v>97</v>
      </c>
      <c r="H844" s="61" t="s">
        <v>110</v>
      </c>
    </row>
    <row r="845" customFormat="false" ht="14.25" hidden="false" customHeight="false" outlineLevel="0" collapsed="false">
      <c r="A845" s="61" t="s">
        <v>49</v>
      </c>
      <c r="B845" s="61" t="s">
        <v>374</v>
      </c>
      <c r="C845" s="61" t="s">
        <v>415</v>
      </c>
      <c r="D845" s="61" t="s">
        <v>416</v>
      </c>
      <c r="E845" s="61" t="s">
        <v>2843</v>
      </c>
      <c r="F845" s="61" t="s">
        <v>2843</v>
      </c>
      <c r="G845" s="61" t="s">
        <v>97</v>
      </c>
      <c r="H845" s="61" t="s">
        <v>110</v>
      </c>
    </row>
    <row r="846" customFormat="false" ht="14.25" hidden="false" customHeight="false" outlineLevel="0" collapsed="false">
      <c r="A846" s="61" t="s">
        <v>49</v>
      </c>
      <c r="B846" s="61" t="s">
        <v>374</v>
      </c>
      <c r="C846" s="61" t="s">
        <v>415</v>
      </c>
      <c r="D846" s="61" t="s">
        <v>416</v>
      </c>
      <c r="E846" s="61" t="s">
        <v>2550</v>
      </c>
      <c r="F846" s="61" t="s">
        <v>2550</v>
      </c>
      <c r="G846" s="61" t="s">
        <v>97</v>
      </c>
      <c r="H846" s="61" t="s">
        <v>110</v>
      </c>
    </row>
    <row r="847" customFormat="false" ht="14.25" hidden="false" customHeight="false" outlineLevel="0" collapsed="false">
      <c r="A847" s="61" t="s">
        <v>49</v>
      </c>
      <c r="B847" s="61" t="s">
        <v>374</v>
      </c>
      <c r="C847" s="61" t="s">
        <v>415</v>
      </c>
      <c r="D847" s="61" t="s">
        <v>416</v>
      </c>
      <c r="E847" s="61" t="s">
        <v>2844</v>
      </c>
      <c r="F847" s="61" t="s">
        <v>2844</v>
      </c>
      <c r="G847" s="61" t="s">
        <v>97</v>
      </c>
      <c r="H847" s="61" t="s">
        <v>110</v>
      </c>
    </row>
    <row r="848" customFormat="false" ht="14.25" hidden="false" customHeight="false" outlineLevel="0" collapsed="false">
      <c r="A848" s="61" t="s">
        <v>49</v>
      </c>
      <c r="B848" s="61" t="s">
        <v>374</v>
      </c>
      <c r="C848" s="61" t="s">
        <v>436</v>
      </c>
      <c r="D848" s="61" t="s">
        <v>437</v>
      </c>
      <c r="E848" s="61" t="s">
        <v>2236</v>
      </c>
      <c r="F848" s="61" t="s">
        <v>2236</v>
      </c>
      <c r="G848" s="61" t="s">
        <v>97</v>
      </c>
      <c r="H848" s="61" t="s">
        <v>110</v>
      </c>
    </row>
    <row r="849" customFormat="false" ht="14.25" hidden="false" customHeight="false" outlineLevel="0" collapsed="false">
      <c r="A849" s="61" t="s">
        <v>49</v>
      </c>
      <c r="B849" s="61" t="s">
        <v>374</v>
      </c>
      <c r="C849" s="61" t="s">
        <v>436</v>
      </c>
      <c r="D849" s="61" t="s">
        <v>437</v>
      </c>
      <c r="E849" s="61" t="s">
        <v>2237</v>
      </c>
      <c r="F849" s="61" t="s">
        <v>2237</v>
      </c>
      <c r="G849" s="61" t="s">
        <v>97</v>
      </c>
      <c r="H849" s="61" t="s">
        <v>110</v>
      </c>
    </row>
    <row r="850" customFormat="false" ht="14.25" hidden="false" customHeight="false" outlineLevel="0" collapsed="false">
      <c r="A850" s="61" t="s">
        <v>58</v>
      </c>
      <c r="B850" s="61" t="s">
        <v>59</v>
      </c>
      <c r="C850" s="61" t="s">
        <v>1981</v>
      </c>
      <c r="D850" s="61" t="s">
        <v>155</v>
      </c>
      <c r="E850" s="61" t="s">
        <v>2186</v>
      </c>
      <c r="F850" s="61" t="s">
        <v>2187</v>
      </c>
      <c r="G850" s="61" t="s">
        <v>97</v>
      </c>
      <c r="H850" s="61" t="s">
        <v>110</v>
      </c>
    </row>
    <row r="851" customFormat="false" ht="14.25" hidden="false" customHeight="false" outlineLevel="0" collapsed="false">
      <c r="A851" s="61" t="s">
        <v>58</v>
      </c>
      <c r="B851" s="61" t="s">
        <v>59</v>
      </c>
      <c r="C851" s="61" t="s">
        <v>1981</v>
      </c>
      <c r="D851" s="61" t="s">
        <v>155</v>
      </c>
      <c r="E851" s="61" t="s">
        <v>2188</v>
      </c>
      <c r="F851" s="61" t="s">
        <v>2189</v>
      </c>
      <c r="G851" s="61" t="s">
        <v>97</v>
      </c>
      <c r="H851" s="61" t="s">
        <v>97</v>
      </c>
    </row>
    <row r="852" customFormat="false" ht="14.25" hidden="false" customHeight="false" outlineLevel="0" collapsed="false">
      <c r="A852" s="61" t="s">
        <v>58</v>
      </c>
      <c r="B852" s="61" t="s">
        <v>59</v>
      </c>
      <c r="C852" s="61" t="s">
        <v>1981</v>
      </c>
      <c r="D852" s="61" t="s">
        <v>155</v>
      </c>
      <c r="E852" s="61" t="s">
        <v>2190</v>
      </c>
      <c r="F852" s="61" t="s">
        <v>2191</v>
      </c>
      <c r="G852" s="61" t="s">
        <v>97</v>
      </c>
      <c r="H852" s="61" t="s">
        <v>110</v>
      </c>
    </row>
    <row r="853" customFormat="false" ht="14.25" hidden="false" customHeight="false" outlineLevel="0" collapsed="false">
      <c r="A853" s="61" t="s">
        <v>58</v>
      </c>
      <c r="B853" s="61" t="s">
        <v>59</v>
      </c>
      <c r="C853" s="61" t="s">
        <v>1981</v>
      </c>
      <c r="D853" s="61" t="s">
        <v>155</v>
      </c>
      <c r="E853" s="61" t="s">
        <v>2192</v>
      </c>
      <c r="F853" s="61" t="s">
        <v>2193</v>
      </c>
      <c r="G853" s="61" t="s">
        <v>97</v>
      </c>
      <c r="H853" s="61" t="s">
        <v>110</v>
      </c>
    </row>
    <row r="854" customFormat="false" ht="14.25" hidden="false" customHeight="false" outlineLevel="0" collapsed="false">
      <c r="A854" s="61" t="s">
        <v>58</v>
      </c>
      <c r="B854" s="61" t="s">
        <v>59</v>
      </c>
      <c r="C854" s="61" t="s">
        <v>1981</v>
      </c>
      <c r="D854" s="61" t="s">
        <v>155</v>
      </c>
      <c r="E854" s="61" t="s">
        <v>2194</v>
      </c>
      <c r="F854" s="61" t="s">
        <v>2195</v>
      </c>
      <c r="G854" s="61" t="s">
        <v>97</v>
      </c>
      <c r="H854" s="61" t="s">
        <v>110</v>
      </c>
    </row>
    <row r="855" customFormat="false" ht="14.25" hidden="false" customHeight="false" outlineLevel="0" collapsed="false">
      <c r="A855" s="61" t="s">
        <v>58</v>
      </c>
      <c r="B855" s="61" t="s">
        <v>59</v>
      </c>
      <c r="C855" s="61" t="s">
        <v>1981</v>
      </c>
      <c r="D855" s="61" t="s">
        <v>155</v>
      </c>
      <c r="E855" s="61" t="s">
        <v>2196</v>
      </c>
      <c r="F855" s="61" t="s">
        <v>2197</v>
      </c>
      <c r="G855" s="61" t="s">
        <v>97</v>
      </c>
      <c r="H855" s="61" t="s">
        <v>110</v>
      </c>
    </row>
    <row r="856" customFormat="false" ht="14.25" hidden="false" customHeight="false" outlineLevel="0" collapsed="false">
      <c r="A856" s="61" t="s">
        <v>58</v>
      </c>
      <c r="B856" s="61" t="s">
        <v>59</v>
      </c>
      <c r="C856" s="61" t="s">
        <v>1981</v>
      </c>
      <c r="D856" s="61" t="s">
        <v>155</v>
      </c>
      <c r="E856" s="61" t="s">
        <v>2198</v>
      </c>
      <c r="F856" s="61" t="s">
        <v>2199</v>
      </c>
      <c r="G856" s="61" t="s">
        <v>97</v>
      </c>
      <c r="H856" s="61" t="s">
        <v>110</v>
      </c>
    </row>
    <row r="857" customFormat="false" ht="14.25" hidden="false" customHeight="false" outlineLevel="0" collapsed="false">
      <c r="A857" s="61" t="s">
        <v>58</v>
      </c>
      <c r="B857" s="61" t="s">
        <v>59</v>
      </c>
      <c r="C857" s="61" t="s">
        <v>1981</v>
      </c>
      <c r="D857" s="61" t="s">
        <v>155</v>
      </c>
      <c r="E857" s="61" t="s">
        <v>2200</v>
      </c>
      <c r="F857" s="61" t="s">
        <v>2201</v>
      </c>
      <c r="G857" s="61" t="s">
        <v>97</v>
      </c>
      <c r="H857" s="61" t="s">
        <v>110</v>
      </c>
    </row>
    <row r="858" customFormat="false" ht="14.25" hidden="false" customHeight="false" outlineLevel="0" collapsed="false">
      <c r="A858" s="61" t="s">
        <v>58</v>
      </c>
      <c r="B858" s="61" t="s">
        <v>59</v>
      </c>
      <c r="C858" s="61" t="s">
        <v>1981</v>
      </c>
      <c r="D858" s="61" t="s">
        <v>155</v>
      </c>
      <c r="E858" s="61" t="s">
        <v>2202</v>
      </c>
      <c r="F858" s="61" t="s">
        <v>2203</v>
      </c>
      <c r="G858" s="61" t="s">
        <v>97</v>
      </c>
      <c r="H858" s="61" t="s">
        <v>110</v>
      </c>
    </row>
    <row r="859" customFormat="false" ht="14.25" hidden="false" customHeight="false" outlineLevel="0" collapsed="false">
      <c r="A859" s="61" t="s">
        <v>58</v>
      </c>
      <c r="B859" s="61" t="s">
        <v>59</v>
      </c>
      <c r="C859" s="61" t="s">
        <v>1981</v>
      </c>
      <c r="D859" s="61" t="s">
        <v>155</v>
      </c>
      <c r="E859" s="61" t="s">
        <v>2204</v>
      </c>
      <c r="F859" s="61" t="s">
        <v>2205</v>
      </c>
      <c r="G859" s="61" t="s">
        <v>97</v>
      </c>
      <c r="H859" s="61" t="s">
        <v>110</v>
      </c>
    </row>
    <row r="860" customFormat="false" ht="14.25" hidden="false" customHeight="false" outlineLevel="0" collapsed="false">
      <c r="A860" s="61" t="s">
        <v>58</v>
      </c>
      <c r="B860" s="61" t="s">
        <v>59</v>
      </c>
      <c r="C860" s="61" t="s">
        <v>1981</v>
      </c>
      <c r="D860" s="61" t="s">
        <v>155</v>
      </c>
      <c r="E860" s="61" t="s">
        <v>2206</v>
      </c>
      <c r="F860" s="61" t="s">
        <v>2207</v>
      </c>
      <c r="G860" s="61" t="s">
        <v>97</v>
      </c>
      <c r="H860" s="61" t="s">
        <v>110</v>
      </c>
    </row>
    <row r="861" customFormat="false" ht="14.25" hidden="false" customHeight="false" outlineLevel="0" collapsed="false">
      <c r="A861" s="61" t="s">
        <v>58</v>
      </c>
      <c r="B861" s="61" t="s">
        <v>59</v>
      </c>
      <c r="C861" s="61" t="s">
        <v>1981</v>
      </c>
      <c r="D861" s="61" t="s">
        <v>155</v>
      </c>
      <c r="E861" s="61" t="s">
        <v>2208</v>
      </c>
      <c r="F861" s="61" t="s">
        <v>2209</v>
      </c>
      <c r="G861" s="61" t="s">
        <v>97</v>
      </c>
      <c r="H861" s="61" t="s">
        <v>110</v>
      </c>
    </row>
    <row r="862" customFormat="false" ht="14.25" hidden="false" customHeight="false" outlineLevel="0" collapsed="false">
      <c r="A862" s="61" t="s">
        <v>58</v>
      </c>
      <c r="B862" s="61" t="s">
        <v>59</v>
      </c>
      <c r="C862" s="61" t="s">
        <v>1981</v>
      </c>
      <c r="D862" s="61" t="s">
        <v>155</v>
      </c>
      <c r="E862" s="61" t="s">
        <v>2210</v>
      </c>
      <c r="F862" s="61" t="s">
        <v>2211</v>
      </c>
      <c r="G862" s="61" t="s">
        <v>97</v>
      </c>
      <c r="H862" s="61" t="s">
        <v>110</v>
      </c>
    </row>
    <row r="863" customFormat="false" ht="14.25" hidden="false" customHeight="false" outlineLevel="0" collapsed="false">
      <c r="A863" s="61" t="s">
        <v>58</v>
      </c>
      <c r="B863" s="61" t="s">
        <v>59</v>
      </c>
      <c r="C863" s="61" t="s">
        <v>1981</v>
      </c>
      <c r="D863" s="61" t="s">
        <v>155</v>
      </c>
      <c r="E863" s="61" t="s">
        <v>2212</v>
      </c>
      <c r="F863" s="61" t="s">
        <v>2213</v>
      </c>
      <c r="G863" s="61" t="s">
        <v>97</v>
      </c>
      <c r="H863" s="61" t="s">
        <v>110</v>
      </c>
    </row>
    <row r="864" customFormat="false" ht="14.25" hidden="false" customHeight="false" outlineLevel="0" collapsed="false">
      <c r="A864" s="61" t="s">
        <v>58</v>
      </c>
      <c r="B864" s="61" t="s">
        <v>59</v>
      </c>
      <c r="C864" s="61" t="s">
        <v>1981</v>
      </c>
      <c r="D864" s="61" t="s">
        <v>155</v>
      </c>
      <c r="E864" s="61" t="s">
        <v>2214</v>
      </c>
      <c r="F864" s="61" t="s">
        <v>2215</v>
      </c>
      <c r="G864" s="61" t="s">
        <v>97</v>
      </c>
      <c r="H864" s="61" t="s">
        <v>110</v>
      </c>
    </row>
    <row r="865" customFormat="false" ht="14.25" hidden="false" customHeight="false" outlineLevel="0" collapsed="false">
      <c r="A865" s="61" t="s">
        <v>58</v>
      </c>
      <c r="B865" s="61" t="s">
        <v>59</v>
      </c>
      <c r="C865" s="61" t="s">
        <v>1981</v>
      </c>
      <c r="D865" s="61" t="s">
        <v>155</v>
      </c>
      <c r="E865" s="61" t="s">
        <v>2216</v>
      </c>
      <c r="F865" s="61" t="s">
        <v>2217</v>
      </c>
      <c r="G865" s="61" t="s">
        <v>97</v>
      </c>
      <c r="H865" s="61" t="s">
        <v>110</v>
      </c>
    </row>
    <row r="866" customFormat="false" ht="14.25" hidden="false" customHeight="false" outlineLevel="0" collapsed="false">
      <c r="A866" s="61" t="s">
        <v>58</v>
      </c>
      <c r="B866" s="61" t="s">
        <v>59</v>
      </c>
      <c r="C866" s="61" t="s">
        <v>1981</v>
      </c>
      <c r="D866" s="61" t="s">
        <v>155</v>
      </c>
      <c r="E866" s="61" t="s">
        <v>2218</v>
      </c>
      <c r="F866" s="61" t="s">
        <v>2219</v>
      </c>
      <c r="G866" s="61" t="s">
        <v>97</v>
      </c>
      <c r="H866" s="61" t="s">
        <v>110</v>
      </c>
    </row>
    <row r="867" customFormat="false" ht="14.25" hidden="false" customHeight="false" outlineLevel="0" collapsed="false">
      <c r="A867" s="61" t="s">
        <v>58</v>
      </c>
      <c r="B867" s="61" t="s">
        <v>59</v>
      </c>
      <c r="C867" s="61" t="s">
        <v>1981</v>
      </c>
      <c r="D867" s="61" t="s">
        <v>155</v>
      </c>
      <c r="E867" s="61" t="s">
        <v>2220</v>
      </c>
      <c r="F867" s="61" t="s">
        <v>2221</v>
      </c>
      <c r="G867" s="61" t="s">
        <v>97</v>
      </c>
      <c r="H867" s="61" t="s">
        <v>110</v>
      </c>
    </row>
    <row r="868" customFormat="false" ht="14.25" hidden="false" customHeight="false" outlineLevel="0" collapsed="false">
      <c r="A868" s="61" t="s">
        <v>58</v>
      </c>
      <c r="B868" s="61" t="s">
        <v>59</v>
      </c>
      <c r="C868" s="61" t="s">
        <v>1981</v>
      </c>
      <c r="D868" s="61" t="s">
        <v>155</v>
      </c>
      <c r="E868" s="61" t="s">
        <v>2222</v>
      </c>
      <c r="F868" s="61" t="s">
        <v>2223</v>
      </c>
      <c r="G868" s="61" t="s">
        <v>97</v>
      </c>
      <c r="H868" s="61" t="s">
        <v>110</v>
      </c>
    </row>
    <row r="869" customFormat="false" ht="14.25" hidden="false" customHeight="false" outlineLevel="0" collapsed="false">
      <c r="A869" s="61" t="s">
        <v>58</v>
      </c>
      <c r="B869" s="61" t="s">
        <v>59</v>
      </c>
      <c r="C869" s="61" t="s">
        <v>1981</v>
      </c>
      <c r="D869" s="61" t="s">
        <v>155</v>
      </c>
      <c r="E869" s="61" t="s">
        <v>2224</v>
      </c>
      <c r="F869" s="61" t="s">
        <v>2225</v>
      </c>
      <c r="G869" s="61" t="s">
        <v>97</v>
      </c>
      <c r="H869" s="61" t="s">
        <v>110</v>
      </c>
    </row>
    <row r="870" customFormat="false" ht="14.25" hidden="false" customHeight="false" outlineLevel="0" collapsed="false">
      <c r="A870" s="61" t="s">
        <v>58</v>
      </c>
      <c r="B870" s="61" t="s">
        <v>59</v>
      </c>
      <c r="C870" s="61" t="s">
        <v>1981</v>
      </c>
      <c r="D870" s="61" t="s">
        <v>155</v>
      </c>
      <c r="E870" s="61" t="s">
        <v>2226</v>
      </c>
      <c r="F870" s="61" t="s">
        <v>2227</v>
      </c>
      <c r="G870" s="61" t="s">
        <v>97</v>
      </c>
      <c r="H870" s="61" t="s">
        <v>110</v>
      </c>
    </row>
    <row r="871" customFormat="false" ht="14.25" hidden="false" customHeight="false" outlineLevel="0" collapsed="false">
      <c r="A871" s="61" t="s">
        <v>58</v>
      </c>
      <c r="B871" s="61" t="s">
        <v>59</v>
      </c>
      <c r="C871" s="61" t="s">
        <v>1981</v>
      </c>
      <c r="D871" s="61" t="s">
        <v>155</v>
      </c>
      <c r="E871" s="61" t="s">
        <v>2228</v>
      </c>
      <c r="F871" s="61" t="s">
        <v>2229</v>
      </c>
      <c r="G871" s="61" t="s">
        <v>97</v>
      </c>
      <c r="H871" s="61" t="s">
        <v>110</v>
      </c>
    </row>
    <row r="872" customFormat="false" ht="14.25" hidden="false" customHeight="false" outlineLevel="0" collapsed="false">
      <c r="A872" s="61" t="s">
        <v>58</v>
      </c>
      <c r="B872" s="61" t="s">
        <v>59</v>
      </c>
      <c r="C872" s="61" t="s">
        <v>1981</v>
      </c>
      <c r="D872" s="61" t="s">
        <v>155</v>
      </c>
      <c r="E872" s="61" t="s">
        <v>2230</v>
      </c>
      <c r="F872" s="61" t="s">
        <v>2231</v>
      </c>
      <c r="G872" s="61" t="s">
        <v>97</v>
      </c>
      <c r="H872" s="61" t="s">
        <v>110</v>
      </c>
    </row>
    <row r="873" customFormat="false" ht="14.25" hidden="false" customHeight="false" outlineLevel="0" collapsed="false">
      <c r="A873" s="61" t="s">
        <v>58</v>
      </c>
      <c r="B873" s="61" t="s">
        <v>59</v>
      </c>
      <c r="C873" s="61" t="s">
        <v>1981</v>
      </c>
      <c r="D873" s="61" t="s">
        <v>155</v>
      </c>
      <c r="E873" s="61" t="s">
        <v>2232</v>
      </c>
      <c r="F873" s="61" t="s">
        <v>2233</v>
      </c>
      <c r="G873" s="61" t="s">
        <v>97</v>
      </c>
      <c r="H873" s="61" t="s">
        <v>110</v>
      </c>
    </row>
    <row r="874" customFormat="false" ht="14.25" hidden="false" customHeight="false" outlineLevel="0" collapsed="false">
      <c r="A874" s="61" t="s">
        <v>58</v>
      </c>
      <c r="B874" s="61" t="s">
        <v>59</v>
      </c>
      <c r="C874" s="61" t="s">
        <v>1981</v>
      </c>
      <c r="D874" s="61" t="s">
        <v>155</v>
      </c>
      <c r="E874" s="61" t="s">
        <v>2234</v>
      </c>
      <c r="F874" s="61" t="s">
        <v>2235</v>
      </c>
      <c r="G874" s="61" t="s">
        <v>97</v>
      </c>
      <c r="H874" s="61" t="s">
        <v>110</v>
      </c>
    </row>
    <row r="875" customFormat="false" ht="14.25" hidden="false" customHeight="false" outlineLevel="0" collapsed="false">
      <c r="A875" s="61" t="s">
        <v>62</v>
      </c>
      <c r="B875" s="61" t="s">
        <v>63</v>
      </c>
      <c r="C875" s="61" t="s">
        <v>2002</v>
      </c>
      <c r="D875" s="61" t="s">
        <v>155</v>
      </c>
      <c r="E875" s="61" t="s">
        <v>2186</v>
      </c>
      <c r="F875" s="61" t="s">
        <v>2187</v>
      </c>
      <c r="G875" s="61" t="s">
        <v>97</v>
      </c>
      <c r="H875" s="61" t="s">
        <v>110</v>
      </c>
    </row>
    <row r="876" customFormat="false" ht="14.25" hidden="false" customHeight="false" outlineLevel="0" collapsed="false">
      <c r="A876" s="61" t="s">
        <v>62</v>
      </c>
      <c r="B876" s="61" t="s">
        <v>63</v>
      </c>
      <c r="C876" s="61" t="s">
        <v>2002</v>
      </c>
      <c r="D876" s="61" t="s">
        <v>155</v>
      </c>
      <c r="E876" s="61" t="s">
        <v>2188</v>
      </c>
      <c r="F876" s="61" t="s">
        <v>2189</v>
      </c>
      <c r="G876" s="61" t="s">
        <v>97</v>
      </c>
      <c r="H876" s="61" t="s">
        <v>97</v>
      </c>
    </row>
    <row r="877" customFormat="false" ht="14.25" hidden="false" customHeight="false" outlineLevel="0" collapsed="false">
      <c r="A877" s="61" t="s">
        <v>62</v>
      </c>
      <c r="B877" s="61" t="s">
        <v>63</v>
      </c>
      <c r="C877" s="61" t="s">
        <v>2002</v>
      </c>
      <c r="D877" s="61" t="s">
        <v>155</v>
      </c>
      <c r="E877" s="61" t="s">
        <v>2190</v>
      </c>
      <c r="F877" s="61" t="s">
        <v>2191</v>
      </c>
      <c r="G877" s="61" t="s">
        <v>97</v>
      </c>
      <c r="H877" s="61" t="s">
        <v>110</v>
      </c>
    </row>
    <row r="878" customFormat="false" ht="14.25" hidden="false" customHeight="false" outlineLevel="0" collapsed="false">
      <c r="A878" s="61" t="s">
        <v>62</v>
      </c>
      <c r="B878" s="61" t="s">
        <v>63</v>
      </c>
      <c r="C878" s="61" t="s">
        <v>2002</v>
      </c>
      <c r="D878" s="61" t="s">
        <v>155</v>
      </c>
      <c r="E878" s="61" t="s">
        <v>2192</v>
      </c>
      <c r="F878" s="61" t="s">
        <v>2193</v>
      </c>
      <c r="G878" s="61" t="s">
        <v>97</v>
      </c>
      <c r="H878" s="61" t="s">
        <v>110</v>
      </c>
    </row>
    <row r="879" customFormat="false" ht="14.25" hidden="false" customHeight="false" outlineLevel="0" collapsed="false">
      <c r="A879" s="61" t="s">
        <v>62</v>
      </c>
      <c r="B879" s="61" t="s">
        <v>63</v>
      </c>
      <c r="C879" s="61" t="s">
        <v>2002</v>
      </c>
      <c r="D879" s="61" t="s">
        <v>155</v>
      </c>
      <c r="E879" s="61" t="s">
        <v>2194</v>
      </c>
      <c r="F879" s="61" t="s">
        <v>2195</v>
      </c>
      <c r="G879" s="61" t="s">
        <v>97</v>
      </c>
      <c r="H879" s="61" t="s">
        <v>110</v>
      </c>
    </row>
    <row r="880" customFormat="false" ht="14.25" hidden="false" customHeight="false" outlineLevel="0" collapsed="false">
      <c r="A880" s="61" t="s">
        <v>62</v>
      </c>
      <c r="B880" s="61" t="s">
        <v>63</v>
      </c>
      <c r="C880" s="61" t="s">
        <v>2002</v>
      </c>
      <c r="D880" s="61" t="s">
        <v>155</v>
      </c>
      <c r="E880" s="61" t="s">
        <v>2196</v>
      </c>
      <c r="F880" s="61" t="s">
        <v>2197</v>
      </c>
      <c r="G880" s="61" t="s">
        <v>97</v>
      </c>
      <c r="H880" s="61" t="s">
        <v>110</v>
      </c>
    </row>
    <row r="881" customFormat="false" ht="14.25" hidden="false" customHeight="false" outlineLevel="0" collapsed="false">
      <c r="A881" s="61" t="s">
        <v>62</v>
      </c>
      <c r="B881" s="61" t="s">
        <v>63</v>
      </c>
      <c r="C881" s="61" t="s">
        <v>2002</v>
      </c>
      <c r="D881" s="61" t="s">
        <v>155</v>
      </c>
      <c r="E881" s="61" t="s">
        <v>2198</v>
      </c>
      <c r="F881" s="61" t="s">
        <v>2199</v>
      </c>
      <c r="G881" s="61" t="s">
        <v>97</v>
      </c>
      <c r="H881" s="61" t="s">
        <v>110</v>
      </c>
    </row>
    <row r="882" customFormat="false" ht="14.25" hidden="false" customHeight="false" outlineLevel="0" collapsed="false">
      <c r="A882" s="61" t="s">
        <v>62</v>
      </c>
      <c r="B882" s="61" t="s">
        <v>63</v>
      </c>
      <c r="C882" s="61" t="s">
        <v>2002</v>
      </c>
      <c r="D882" s="61" t="s">
        <v>155</v>
      </c>
      <c r="E882" s="61" t="s">
        <v>2200</v>
      </c>
      <c r="F882" s="61" t="s">
        <v>2201</v>
      </c>
      <c r="G882" s="61" t="s">
        <v>97</v>
      </c>
      <c r="H882" s="61" t="s">
        <v>110</v>
      </c>
    </row>
    <row r="883" customFormat="false" ht="14.25" hidden="false" customHeight="false" outlineLevel="0" collapsed="false">
      <c r="A883" s="61" t="s">
        <v>62</v>
      </c>
      <c r="B883" s="61" t="s">
        <v>63</v>
      </c>
      <c r="C883" s="61" t="s">
        <v>2002</v>
      </c>
      <c r="D883" s="61" t="s">
        <v>155</v>
      </c>
      <c r="E883" s="61" t="s">
        <v>2202</v>
      </c>
      <c r="F883" s="61" t="s">
        <v>2203</v>
      </c>
      <c r="G883" s="61" t="s">
        <v>97</v>
      </c>
      <c r="H883" s="61" t="s">
        <v>110</v>
      </c>
    </row>
    <row r="884" customFormat="false" ht="14.25" hidden="false" customHeight="false" outlineLevel="0" collapsed="false">
      <c r="A884" s="61" t="s">
        <v>62</v>
      </c>
      <c r="B884" s="61" t="s">
        <v>63</v>
      </c>
      <c r="C884" s="61" t="s">
        <v>2002</v>
      </c>
      <c r="D884" s="61" t="s">
        <v>155</v>
      </c>
      <c r="E884" s="61" t="s">
        <v>2204</v>
      </c>
      <c r="F884" s="61" t="s">
        <v>2205</v>
      </c>
      <c r="G884" s="61" t="s">
        <v>97</v>
      </c>
      <c r="H884" s="61" t="s">
        <v>110</v>
      </c>
    </row>
    <row r="885" customFormat="false" ht="14.25" hidden="false" customHeight="false" outlineLevel="0" collapsed="false">
      <c r="A885" s="61" t="s">
        <v>62</v>
      </c>
      <c r="B885" s="61" t="s">
        <v>63</v>
      </c>
      <c r="C885" s="61" t="s">
        <v>2002</v>
      </c>
      <c r="D885" s="61" t="s">
        <v>155</v>
      </c>
      <c r="E885" s="61" t="s">
        <v>2206</v>
      </c>
      <c r="F885" s="61" t="s">
        <v>2207</v>
      </c>
      <c r="G885" s="61" t="s">
        <v>97</v>
      </c>
      <c r="H885" s="61" t="s">
        <v>110</v>
      </c>
    </row>
    <row r="886" customFormat="false" ht="14.25" hidden="false" customHeight="false" outlineLevel="0" collapsed="false">
      <c r="A886" s="61" t="s">
        <v>62</v>
      </c>
      <c r="B886" s="61" t="s">
        <v>63</v>
      </c>
      <c r="C886" s="61" t="s">
        <v>2002</v>
      </c>
      <c r="D886" s="61" t="s">
        <v>155</v>
      </c>
      <c r="E886" s="61" t="s">
        <v>2208</v>
      </c>
      <c r="F886" s="61" t="s">
        <v>2209</v>
      </c>
      <c r="G886" s="61" t="s">
        <v>97</v>
      </c>
      <c r="H886" s="61" t="s">
        <v>110</v>
      </c>
    </row>
    <row r="887" customFormat="false" ht="14.25" hidden="false" customHeight="false" outlineLevel="0" collapsed="false">
      <c r="A887" s="61" t="s">
        <v>62</v>
      </c>
      <c r="B887" s="61" t="s">
        <v>63</v>
      </c>
      <c r="C887" s="61" t="s">
        <v>2002</v>
      </c>
      <c r="D887" s="61" t="s">
        <v>155</v>
      </c>
      <c r="E887" s="61" t="s">
        <v>2210</v>
      </c>
      <c r="F887" s="61" t="s">
        <v>2211</v>
      </c>
      <c r="G887" s="61" t="s">
        <v>97</v>
      </c>
      <c r="H887" s="61" t="s">
        <v>110</v>
      </c>
    </row>
    <row r="888" customFormat="false" ht="14.25" hidden="false" customHeight="false" outlineLevel="0" collapsed="false">
      <c r="A888" s="61" t="s">
        <v>62</v>
      </c>
      <c r="B888" s="61" t="s">
        <v>63</v>
      </c>
      <c r="C888" s="61" t="s">
        <v>2002</v>
      </c>
      <c r="D888" s="61" t="s">
        <v>155</v>
      </c>
      <c r="E888" s="61" t="s">
        <v>2212</v>
      </c>
      <c r="F888" s="61" t="s">
        <v>2213</v>
      </c>
      <c r="G888" s="61" t="s">
        <v>97</v>
      </c>
      <c r="H888" s="61" t="s">
        <v>110</v>
      </c>
    </row>
    <row r="889" customFormat="false" ht="14.25" hidden="false" customHeight="false" outlineLevel="0" collapsed="false">
      <c r="A889" s="61" t="s">
        <v>62</v>
      </c>
      <c r="B889" s="61" t="s">
        <v>63</v>
      </c>
      <c r="C889" s="61" t="s">
        <v>2002</v>
      </c>
      <c r="D889" s="61" t="s">
        <v>155</v>
      </c>
      <c r="E889" s="61" t="s">
        <v>2214</v>
      </c>
      <c r="F889" s="61" t="s">
        <v>2215</v>
      </c>
      <c r="G889" s="61" t="s">
        <v>97</v>
      </c>
      <c r="H889" s="61" t="s">
        <v>110</v>
      </c>
    </row>
    <row r="890" customFormat="false" ht="14.25" hidden="false" customHeight="false" outlineLevel="0" collapsed="false">
      <c r="A890" s="61" t="s">
        <v>62</v>
      </c>
      <c r="B890" s="61" t="s">
        <v>63</v>
      </c>
      <c r="C890" s="61" t="s">
        <v>2002</v>
      </c>
      <c r="D890" s="61" t="s">
        <v>155</v>
      </c>
      <c r="E890" s="61" t="s">
        <v>2216</v>
      </c>
      <c r="F890" s="61" t="s">
        <v>2217</v>
      </c>
      <c r="G890" s="61" t="s">
        <v>97</v>
      </c>
      <c r="H890" s="61" t="s">
        <v>110</v>
      </c>
    </row>
    <row r="891" customFormat="false" ht="14.25" hidden="false" customHeight="false" outlineLevel="0" collapsed="false">
      <c r="A891" s="61" t="s">
        <v>62</v>
      </c>
      <c r="B891" s="61" t="s">
        <v>63</v>
      </c>
      <c r="C891" s="61" t="s">
        <v>2002</v>
      </c>
      <c r="D891" s="61" t="s">
        <v>155</v>
      </c>
      <c r="E891" s="61" t="s">
        <v>2218</v>
      </c>
      <c r="F891" s="61" t="s">
        <v>2219</v>
      </c>
      <c r="G891" s="61" t="s">
        <v>97</v>
      </c>
      <c r="H891" s="61" t="s">
        <v>110</v>
      </c>
    </row>
    <row r="892" customFormat="false" ht="14.25" hidden="false" customHeight="false" outlineLevel="0" collapsed="false">
      <c r="A892" s="61" t="s">
        <v>62</v>
      </c>
      <c r="B892" s="61" t="s">
        <v>63</v>
      </c>
      <c r="C892" s="61" t="s">
        <v>2002</v>
      </c>
      <c r="D892" s="61" t="s">
        <v>155</v>
      </c>
      <c r="E892" s="61" t="s">
        <v>2220</v>
      </c>
      <c r="F892" s="61" t="s">
        <v>2221</v>
      </c>
      <c r="G892" s="61" t="s">
        <v>97</v>
      </c>
      <c r="H892" s="61" t="s">
        <v>110</v>
      </c>
    </row>
    <row r="893" customFormat="false" ht="14.25" hidden="false" customHeight="false" outlineLevel="0" collapsed="false">
      <c r="A893" s="61" t="s">
        <v>62</v>
      </c>
      <c r="B893" s="61" t="s">
        <v>63</v>
      </c>
      <c r="C893" s="61" t="s">
        <v>2002</v>
      </c>
      <c r="D893" s="61" t="s">
        <v>155</v>
      </c>
      <c r="E893" s="61" t="s">
        <v>2222</v>
      </c>
      <c r="F893" s="61" t="s">
        <v>2223</v>
      </c>
      <c r="G893" s="61" t="s">
        <v>97</v>
      </c>
      <c r="H893" s="61" t="s">
        <v>110</v>
      </c>
    </row>
    <row r="894" customFormat="false" ht="14.25" hidden="false" customHeight="false" outlineLevel="0" collapsed="false">
      <c r="A894" s="61" t="s">
        <v>62</v>
      </c>
      <c r="B894" s="61" t="s">
        <v>63</v>
      </c>
      <c r="C894" s="61" t="s">
        <v>2002</v>
      </c>
      <c r="D894" s="61" t="s">
        <v>155</v>
      </c>
      <c r="E894" s="61" t="s">
        <v>2224</v>
      </c>
      <c r="F894" s="61" t="s">
        <v>2225</v>
      </c>
      <c r="G894" s="61" t="s">
        <v>97</v>
      </c>
      <c r="H894" s="61" t="s">
        <v>110</v>
      </c>
    </row>
    <row r="895" customFormat="false" ht="14.25" hidden="false" customHeight="false" outlineLevel="0" collapsed="false">
      <c r="A895" s="61" t="s">
        <v>62</v>
      </c>
      <c r="B895" s="61" t="s">
        <v>63</v>
      </c>
      <c r="C895" s="61" t="s">
        <v>2002</v>
      </c>
      <c r="D895" s="61" t="s">
        <v>155</v>
      </c>
      <c r="E895" s="61" t="s">
        <v>2226</v>
      </c>
      <c r="F895" s="61" t="s">
        <v>2227</v>
      </c>
      <c r="G895" s="61" t="s">
        <v>97</v>
      </c>
      <c r="H895" s="61" t="s">
        <v>110</v>
      </c>
    </row>
    <row r="896" customFormat="false" ht="14.25" hidden="false" customHeight="false" outlineLevel="0" collapsed="false">
      <c r="A896" s="61" t="s">
        <v>62</v>
      </c>
      <c r="B896" s="61" t="s">
        <v>63</v>
      </c>
      <c r="C896" s="61" t="s">
        <v>2002</v>
      </c>
      <c r="D896" s="61" t="s">
        <v>155</v>
      </c>
      <c r="E896" s="61" t="s">
        <v>2228</v>
      </c>
      <c r="F896" s="61" t="s">
        <v>2229</v>
      </c>
      <c r="G896" s="61" t="s">
        <v>97</v>
      </c>
      <c r="H896" s="61" t="s">
        <v>110</v>
      </c>
    </row>
    <row r="897" customFormat="false" ht="14.25" hidden="false" customHeight="false" outlineLevel="0" collapsed="false">
      <c r="A897" s="61" t="s">
        <v>62</v>
      </c>
      <c r="B897" s="61" t="s">
        <v>63</v>
      </c>
      <c r="C897" s="61" t="s">
        <v>2002</v>
      </c>
      <c r="D897" s="61" t="s">
        <v>155</v>
      </c>
      <c r="E897" s="61" t="s">
        <v>2230</v>
      </c>
      <c r="F897" s="61" t="s">
        <v>2231</v>
      </c>
      <c r="G897" s="61" t="s">
        <v>97</v>
      </c>
      <c r="H897" s="61" t="s">
        <v>110</v>
      </c>
    </row>
    <row r="898" customFormat="false" ht="14.25" hidden="false" customHeight="false" outlineLevel="0" collapsed="false">
      <c r="A898" s="61" t="s">
        <v>62</v>
      </c>
      <c r="B898" s="61" t="s">
        <v>63</v>
      </c>
      <c r="C898" s="61" t="s">
        <v>2002</v>
      </c>
      <c r="D898" s="61" t="s">
        <v>155</v>
      </c>
      <c r="E898" s="61" t="s">
        <v>2232</v>
      </c>
      <c r="F898" s="61" t="s">
        <v>2233</v>
      </c>
      <c r="G898" s="61" t="s">
        <v>97</v>
      </c>
      <c r="H898" s="61" t="s">
        <v>110</v>
      </c>
    </row>
    <row r="899" customFormat="false" ht="14.25" hidden="false" customHeight="false" outlineLevel="0" collapsed="false">
      <c r="A899" s="61" t="s">
        <v>62</v>
      </c>
      <c r="B899" s="61" t="s">
        <v>63</v>
      </c>
      <c r="C899" s="61" t="s">
        <v>2002</v>
      </c>
      <c r="D899" s="61" t="s">
        <v>155</v>
      </c>
      <c r="E899" s="61" t="s">
        <v>2234</v>
      </c>
      <c r="F899" s="61" t="s">
        <v>2235</v>
      </c>
      <c r="G899" s="61" t="s">
        <v>97</v>
      </c>
      <c r="H899" s="61" t="s">
        <v>110</v>
      </c>
    </row>
    <row r="900" customFormat="false" ht="14.25" hidden="false" customHeight="false" outlineLevel="0" collapsed="false">
      <c r="A900" s="61" t="s">
        <v>62</v>
      </c>
      <c r="B900" s="61" t="s">
        <v>63</v>
      </c>
      <c r="C900" s="61" t="s">
        <v>2019</v>
      </c>
      <c r="D900" s="61" t="s">
        <v>2020</v>
      </c>
      <c r="E900" s="61" t="s">
        <v>2845</v>
      </c>
      <c r="F900" s="61" t="s">
        <v>2845</v>
      </c>
      <c r="G900" s="61" t="s">
        <v>97</v>
      </c>
      <c r="H900" s="61" t="s">
        <v>110</v>
      </c>
    </row>
    <row r="901" customFormat="false" ht="14.25" hidden="false" customHeight="false" outlineLevel="0" collapsed="false">
      <c r="A901" s="61" t="s">
        <v>62</v>
      </c>
      <c r="B901" s="61" t="s">
        <v>63</v>
      </c>
      <c r="C901" s="61" t="s">
        <v>2019</v>
      </c>
      <c r="D901" s="61" t="s">
        <v>2020</v>
      </c>
      <c r="E901" s="61" t="s">
        <v>2252</v>
      </c>
      <c r="F901" s="61" t="s">
        <v>2252</v>
      </c>
      <c r="G901" s="61" t="s">
        <v>97</v>
      </c>
      <c r="H901" s="61" t="s">
        <v>110</v>
      </c>
    </row>
    <row r="902" customFormat="false" ht="14.25" hidden="false" customHeight="false" outlineLevel="0" collapsed="false">
      <c r="A902" s="61" t="s">
        <v>62</v>
      </c>
      <c r="B902" s="61" t="s">
        <v>63</v>
      </c>
      <c r="C902" s="61" t="s">
        <v>2019</v>
      </c>
      <c r="D902" s="61" t="s">
        <v>2020</v>
      </c>
      <c r="E902" s="61" t="s">
        <v>2846</v>
      </c>
      <c r="F902" s="61" t="s">
        <v>2846</v>
      </c>
      <c r="G902" s="61" t="s">
        <v>97</v>
      </c>
      <c r="H902" s="61" t="s">
        <v>110</v>
      </c>
    </row>
    <row r="903" customFormat="false" ht="14.25" hidden="false" customHeight="false" outlineLevel="0" collapsed="false">
      <c r="A903" s="61" t="s">
        <v>62</v>
      </c>
      <c r="B903" s="61" t="s">
        <v>63</v>
      </c>
      <c r="C903" s="61" t="s">
        <v>2024</v>
      </c>
      <c r="D903" s="61" t="s">
        <v>1968</v>
      </c>
      <c r="E903" s="61" t="s">
        <v>2847</v>
      </c>
      <c r="F903" s="61" t="s">
        <v>2847</v>
      </c>
      <c r="G903" s="61" t="s">
        <v>97</v>
      </c>
      <c r="H903" s="61" t="s">
        <v>110</v>
      </c>
    </row>
    <row r="904" customFormat="false" ht="14.25" hidden="false" customHeight="false" outlineLevel="0" collapsed="false">
      <c r="A904" s="61" t="s">
        <v>62</v>
      </c>
      <c r="B904" s="61" t="s">
        <v>63</v>
      </c>
      <c r="C904" s="61" t="s">
        <v>2024</v>
      </c>
      <c r="D904" s="61" t="s">
        <v>1968</v>
      </c>
      <c r="E904" s="61" t="s">
        <v>2848</v>
      </c>
      <c r="F904" s="61" t="s">
        <v>2848</v>
      </c>
      <c r="G904" s="61" t="s">
        <v>97</v>
      </c>
      <c r="H904" s="61" t="s">
        <v>110</v>
      </c>
    </row>
    <row r="905" customFormat="false" ht="14.25" hidden="false" customHeight="false" outlineLevel="0" collapsed="false">
      <c r="A905" s="61" t="s">
        <v>62</v>
      </c>
      <c r="B905" s="61" t="s">
        <v>63</v>
      </c>
      <c r="C905" s="61" t="s">
        <v>2024</v>
      </c>
      <c r="D905" s="61" t="s">
        <v>1968</v>
      </c>
      <c r="E905" s="61" t="s">
        <v>2849</v>
      </c>
      <c r="F905" s="61" t="s">
        <v>2849</v>
      </c>
      <c r="G905" s="61" t="s">
        <v>97</v>
      </c>
      <c r="H905" s="61" t="s">
        <v>110</v>
      </c>
    </row>
    <row r="906" customFormat="false" ht="14.25" hidden="false" customHeight="false" outlineLevel="0" collapsed="false">
      <c r="A906" s="61" t="s">
        <v>62</v>
      </c>
      <c r="B906" s="61" t="s">
        <v>63</v>
      </c>
      <c r="C906" s="61" t="s">
        <v>2024</v>
      </c>
      <c r="D906" s="61" t="s">
        <v>1968</v>
      </c>
      <c r="E906" s="61" t="s">
        <v>2850</v>
      </c>
      <c r="F906" s="61" t="s">
        <v>2850</v>
      </c>
      <c r="G906" s="61" t="s">
        <v>97</v>
      </c>
      <c r="H906" s="61" t="s">
        <v>110</v>
      </c>
    </row>
    <row r="907" customFormat="false" ht="14.25" hidden="false" customHeight="false" outlineLevel="0" collapsed="false">
      <c r="A907" s="61" t="s">
        <v>62</v>
      </c>
      <c r="B907" s="61" t="s">
        <v>63</v>
      </c>
      <c r="C907" s="61" t="s">
        <v>2024</v>
      </c>
      <c r="D907" s="61" t="s">
        <v>1968</v>
      </c>
      <c r="E907" s="61" t="s">
        <v>2851</v>
      </c>
      <c r="F907" s="61" t="s">
        <v>2851</v>
      </c>
      <c r="G907" s="61" t="s">
        <v>97</v>
      </c>
      <c r="H907" s="61" t="s">
        <v>110</v>
      </c>
    </row>
    <row r="908" customFormat="false" ht="14.25" hidden="false" customHeight="false" outlineLevel="0" collapsed="false">
      <c r="A908" s="61" t="s">
        <v>62</v>
      </c>
      <c r="B908" s="61" t="s">
        <v>63</v>
      </c>
      <c r="C908" s="61" t="s">
        <v>2024</v>
      </c>
      <c r="D908" s="61" t="s">
        <v>1968</v>
      </c>
      <c r="E908" s="61" t="s">
        <v>2852</v>
      </c>
      <c r="F908" s="61" t="s">
        <v>2852</v>
      </c>
      <c r="G908" s="61" t="s">
        <v>97</v>
      </c>
      <c r="H908" s="61" t="s">
        <v>110</v>
      </c>
    </row>
    <row r="909" customFormat="false" ht="14.25" hidden="false" customHeight="false" outlineLevel="0" collapsed="false">
      <c r="A909" s="61" t="s">
        <v>62</v>
      </c>
      <c r="B909" s="61" t="s">
        <v>63</v>
      </c>
      <c r="C909" s="61" t="s">
        <v>2024</v>
      </c>
      <c r="D909" s="61" t="s">
        <v>1968</v>
      </c>
      <c r="E909" s="61" t="s">
        <v>2853</v>
      </c>
      <c r="F909" s="61" t="s">
        <v>2853</v>
      </c>
      <c r="G909" s="61" t="s">
        <v>97</v>
      </c>
      <c r="H909" s="61" t="s">
        <v>110</v>
      </c>
    </row>
    <row r="910" customFormat="false" ht="14.25" hidden="false" customHeight="false" outlineLevel="0" collapsed="false">
      <c r="A910" s="61" t="s">
        <v>62</v>
      </c>
      <c r="B910" s="61" t="s">
        <v>63</v>
      </c>
      <c r="C910" s="61" t="s">
        <v>2024</v>
      </c>
      <c r="D910" s="61" t="s">
        <v>1968</v>
      </c>
      <c r="E910" s="61" t="s">
        <v>1636</v>
      </c>
      <c r="F910" s="61" t="s">
        <v>1636</v>
      </c>
      <c r="G910" s="61" t="s">
        <v>97</v>
      </c>
      <c r="H910" s="61" t="s">
        <v>110</v>
      </c>
    </row>
    <row r="911" customFormat="false" ht="14.25" hidden="false" customHeight="false" outlineLevel="0" collapsed="false">
      <c r="A911" s="61" t="s">
        <v>62</v>
      </c>
      <c r="B911" s="61" t="s">
        <v>63</v>
      </c>
      <c r="C911" s="61" t="s">
        <v>2024</v>
      </c>
      <c r="D911" s="61" t="s">
        <v>1968</v>
      </c>
      <c r="E911" s="61" t="s">
        <v>1662</v>
      </c>
      <c r="F911" s="61" t="s">
        <v>1662</v>
      </c>
      <c r="G911" s="61" t="s">
        <v>97</v>
      </c>
      <c r="H911" s="61" t="s">
        <v>110</v>
      </c>
    </row>
    <row r="912" customFormat="false" ht="14.25" hidden="false" customHeight="false" outlineLevel="0" collapsed="false">
      <c r="A912" s="61" t="s">
        <v>62</v>
      </c>
      <c r="B912" s="61" t="s">
        <v>63</v>
      </c>
      <c r="C912" s="61" t="s">
        <v>2024</v>
      </c>
      <c r="D912" s="61" t="s">
        <v>1968</v>
      </c>
      <c r="E912" s="61" t="s">
        <v>2854</v>
      </c>
      <c r="F912" s="61" t="s">
        <v>2854</v>
      </c>
      <c r="G912" s="61" t="s">
        <v>97</v>
      </c>
      <c r="H912" s="61" t="s">
        <v>110</v>
      </c>
    </row>
    <row r="913" customFormat="false" ht="14.25" hidden="false" customHeight="false" outlineLevel="0" collapsed="false">
      <c r="A913" s="61" t="s">
        <v>62</v>
      </c>
      <c r="B913" s="61" t="s">
        <v>63</v>
      </c>
      <c r="C913" s="61" t="s">
        <v>2024</v>
      </c>
      <c r="D913" s="61" t="s">
        <v>1968</v>
      </c>
      <c r="E913" s="61" t="s">
        <v>2855</v>
      </c>
      <c r="F913" s="61" t="s">
        <v>2855</v>
      </c>
      <c r="G913" s="61" t="s">
        <v>97</v>
      </c>
      <c r="H913" s="61" t="s">
        <v>110</v>
      </c>
    </row>
    <row r="914" customFormat="false" ht="14.25" hidden="false" customHeight="false" outlineLevel="0" collapsed="false">
      <c r="A914" s="61" t="s">
        <v>62</v>
      </c>
      <c r="B914" s="61" t="s">
        <v>63</v>
      </c>
      <c r="C914" s="61" t="s">
        <v>2024</v>
      </c>
      <c r="D914" s="61" t="s">
        <v>1968</v>
      </c>
      <c r="E914" s="61" t="s">
        <v>2856</v>
      </c>
      <c r="F914" s="61" t="s">
        <v>2856</v>
      </c>
      <c r="G914" s="61" t="s">
        <v>97</v>
      </c>
      <c r="H914" s="61" t="s">
        <v>110</v>
      </c>
    </row>
    <row r="915" customFormat="false" ht="14.25" hidden="false" customHeight="false" outlineLevel="0" collapsed="false">
      <c r="A915" s="61" t="s">
        <v>62</v>
      </c>
      <c r="B915" s="61" t="s">
        <v>63</v>
      </c>
      <c r="C915" s="61" t="s">
        <v>2024</v>
      </c>
      <c r="D915" s="61" t="s">
        <v>1968</v>
      </c>
      <c r="E915" s="61" t="s">
        <v>2857</v>
      </c>
      <c r="F915" s="61" t="s">
        <v>2857</v>
      </c>
      <c r="G915" s="61" t="s">
        <v>97</v>
      </c>
      <c r="H915" s="61" t="s">
        <v>110</v>
      </c>
    </row>
    <row r="916" customFormat="false" ht="14.25" hidden="false" customHeight="false" outlineLevel="0" collapsed="false">
      <c r="A916" s="61" t="s">
        <v>62</v>
      </c>
      <c r="B916" s="61" t="s">
        <v>63</v>
      </c>
      <c r="C916" s="61" t="s">
        <v>2024</v>
      </c>
      <c r="D916" s="61" t="s">
        <v>1968</v>
      </c>
      <c r="E916" s="61" t="s">
        <v>2858</v>
      </c>
      <c r="F916" s="61" t="s">
        <v>2858</v>
      </c>
      <c r="G916" s="61" t="s">
        <v>97</v>
      </c>
      <c r="H916" s="61" t="s">
        <v>110</v>
      </c>
    </row>
    <row r="917" customFormat="false" ht="14.25" hidden="false" customHeight="false" outlineLevel="0" collapsed="false">
      <c r="A917" s="61" t="s">
        <v>62</v>
      </c>
      <c r="B917" s="61" t="s">
        <v>63</v>
      </c>
      <c r="C917" s="61" t="s">
        <v>2024</v>
      </c>
      <c r="D917" s="61" t="s">
        <v>1968</v>
      </c>
      <c r="E917" s="61" t="s">
        <v>2859</v>
      </c>
      <c r="F917" s="61" t="s">
        <v>2859</v>
      </c>
      <c r="G917" s="61" t="s">
        <v>97</v>
      </c>
      <c r="H917" s="61" t="s">
        <v>110</v>
      </c>
    </row>
    <row r="918" customFormat="false" ht="14.25" hidden="false" customHeight="false" outlineLevel="0" collapsed="false">
      <c r="A918" s="61" t="s">
        <v>62</v>
      </c>
      <c r="B918" s="61" t="s">
        <v>63</v>
      </c>
      <c r="C918" s="61" t="s">
        <v>2024</v>
      </c>
      <c r="D918" s="61" t="s">
        <v>1968</v>
      </c>
      <c r="E918" s="61" t="s">
        <v>2860</v>
      </c>
      <c r="F918" s="61" t="s">
        <v>2860</v>
      </c>
      <c r="G918" s="61" t="s">
        <v>97</v>
      </c>
      <c r="H918" s="61" t="s">
        <v>110</v>
      </c>
    </row>
    <row r="919" customFormat="false" ht="14.25" hidden="false" customHeight="false" outlineLevel="0" collapsed="false">
      <c r="A919" s="61" t="s">
        <v>62</v>
      </c>
      <c r="B919" s="61" t="s">
        <v>63</v>
      </c>
      <c r="C919" s="61" t="s">
        <v>2024</v>
      </c>
      <c r="D919" s="61" t="s">
        <v>1968</v>
      </c>
      <c r="E919" s="61" t="s">
        <v>2861</v>
      </c>
      <c r="F919" s="61" t="s">
        <v>2861</v>
      </c>
      <c r="G919" s="61" t="s">
        <v>97</v>
      </c>
      <c r="H919" s="61" t="s">
        <v>110</v>
      </c>
    </row>
    <row r="920" customFormat="false" ht="14.25" hidden="false" customHeight="false" outlineLevel="0" collapsed="false">
      <c r="A920" s="61" t="s">
        <v>56</v>
      </c>
      <c r="B920" s="61" t="s">
        <v>57</v>
      </c>
      <c r="C920" s="61" t="s">
        <v>1927</v>
      </c>
      <c r="D920" s="61" t="s">
        <v>155</v>
      </c>
      <c r="E920" s="61" t="s">
        <v>2186</v>
      </c>
      <c r="F920" s="61" t="s">
        <v>2187</v>
      </c>
      <c r="G920" s="61" t="s">
        <v>97</v>
      </c>
      <c r="H920" s="61" t="s">
        <v>110</v>
      </c>
    </row>
    <row r="921" customFormat="false" ht="14.25" hidden="false" customHeight="false" outlineLevel="0" collapsed="false">
      <c r="A921" s="61" t="s">
        <v>56</v>
      </c>
      <c r="B921" s="61" t="s">
        <v>57</v>
      </c>
      <c r="C921" s="61" t="s">
        <v>1927</v>
      </c>
      <c r="D921" s="61" t="s">
        <v>155</v>
      </c>
      <c r="E921" s="61" t="s">
        <v>2188</v>
      </c>
      <c r="F921" s="61" t="s">
        <v>2189</v>
      </c>
      <c r="G921" s="61" t="s">
        <v>97</v>
      </c>
      <c r="H921" s="61" t="s">
        <v>97</v>
      </c>
    </row>
    <row r="922" customFormat="false" ht="14.25" hidden="false" customHeight="false" outlineLevel="0" collapsed="false">
      <c r="A922" s="61" t="s">
        <v>56</v>
      </c>
      <c r="B922" s="61" t="s">
        <v>57</v>
      </c>
      <c r="C922" s="61" t="s">
        <v>1927</v>
      </c>
      <c r="D922" s="61" t="s">
        <v>155</v>
      </c>
      <c r="E922" s="61" t="s">
        <v>2190</v>
      </c>
      <c r="F922" s="61" t="s">
        <v>2191</v>
      </c>
      <c r="G922" s="61" t="s">
        <v>97</v>
      </c>
      <c r="H922" s="61" t="s">
        <v>110</v>
      </c>
    </row>
    <row r="923" customFormat="false" ht="14.25" hidden="false" customHeight="false" outlineLevel="0" collapsed="false">
      <c r="A923" s="61" t="s">
        <v>56</v>
      </c>
      <c r="B923" s="61" t="s">
        <v>57</v>
      </c>
      <c r="C923" s="61" t="s">
        <v>1927</v>
      </c>
      <c r="D923" s="61" t="s">
        <v>155</v>
      </c>
      <c r="E923" s="61" t="s">
        <v>2192</v>
      </c>
      <c r="F923" s="61" t="s">
        <v>2193</v>
      </c>
      <c r="G923" s="61" t="s">
        <v>97</v>
      </c>
      <c r="H923" s="61" t="s">
        <v>110</v>
      </c>
    </row>
    <row r="924" customFormat="false" ht="14.25" hidden="false" customHeight="false" outlineLevel="0" collapsed="false">
      <c r="A924" s="61" t="s">
        <v>56</v>
      </c>
      <c r="B924" s="61" t="s">
        <v>57</v>
      </c>
      <c r="C924" s="61" t="s">
        <v>1927</v>
      </c>
      <c r="D924" s="61" t="s">
        <v>155</v>
      </c>
      <c r="E924" s="61" t="s">
        <v>2194</v>
      </c>
      <c r="F924" s="61" t="s">
        <v>2195</v>
      </c>
      <c r="G924" s="61" t="s">
        <v>97</v>
      </c>
      <c r="H924" s="61" t="s">
        <v>110</v>
      </c>
    </row>
    <row r="925" customFormat="false" ht="14.25" hidden="false" customHeight="false" outlineLevel="0" collapsed="false">
      <c r="A925" s="61" t="s">
        <v>56</v>
      </c>
      <c r="B925" s="61" t="s">
        <v>57</v>
      </c>
      <c r="C925" s="61" t="s">
        <v>1927</v>
      </c>
      <c r="D925" s="61" t="s">
        <v>155</v>
      </c>
      <c r="E925" s="61" t="s">
        <v>2196</v>
      </c>
      <c r="F925" s="61" t="s">
        <v>2197</v>
      </c>
      <c r="G925" s="61" t="s">
        <v>97</v>
      </c>
      <c r="H925" s="61" t="s">
        <v>110</v>
      </c>
    </row>
    <row r="926" customFormat="false" ht="14.25" hidden="false" customHeight="false" outlineLevel="0" collapsed="false">
      <c r="A926" s="61" t="s">
        <v>56</v>
      </c>
      <c r="B926" s="61" t="s">
        <v>57</v>
      </c>
      <c r="C926" s="61" t="s">
        <v>1927</v>
      </c>
      <c r="D926" s="61" t="s">
        <v>155</v>
      </c>
      <c r="E926" s="61" t="s">
        <v>2198</v>
      </c>
      <c r="F926" s="61" t="s">
        <v>2199</v>
      </c>
      <c r="G926" s="61" t="s">
        <v>97</v>
      </c>
      <c r="H926" s="61" t="s">
        <v>110</v>
      </c>
    </row>
    <row r="927" customFormat="false" ht="14.25" hidden="false" customHeight="false" outlineLevel="0" collapsed="false">
      <c r="A927" s="61" t="s">
        <v>56</v>
      </c>
      <c r="B927" s="61" t="s">
        <v>57</v>
      </c>
      <c r="C927" s="61" t="s">
        <v>1927</v>
      </c>
      <c r="D927" s="61" t="s">
        <v>155</v>
      </c>
      <c r="E927" s="61" t="s">
        <v>2200</v>
      </c>
      <c r="F927" s="61" t="s">
        <v>2201</v>
      </c>
      <c r="G927" s="61" t="s">
        <v>97</v>
      </c>
      <c r="H927" s="61" t="s">
        <v>110</v>
      </c>
    </row>
    <row r="928" customFormat="false" ht="14.25" hidden="false" customHeight="false" outlineLevel="0" collapsed="false">
      <c r="A928" s="61" t="s">
        <v>56</v>
      </c>
      <c r="B928" s="61" t="s">
        <v>57</v>
      </c>
      <c r="C928" s="61" t="s">
        <v>1927</v>
      </c>
      <c r="D928" s="61" t="s">
        <v>155</v>
      </c>
      <c r="E928" s="61" t="s">
        <v>2202</v>
      </c>
      <c r="F928" s="61" t="s">
        <v>2203</v>
      </c>
      <c r="G928" s="61" t="s">
        <v>97</v>
      </c>
      <c r="H928" s="61" t="s">
        <v>110</v>
      </c>
    </row>
    <row r="929" customFormat="false" ht="14.25" hidden="false" customHeight="false" outlineLevel="0" collapsed="false">
      <c r="A929" s="61" t="s">
        <v>56</v>
      </c>
      <c r="B929" s="61" t="s">
        <v>57</v>
      </c>
      <c r="C929" s="61" t="s">
        <v>1927</v>
      </c>
      <c r="D929" s="61" t="s">
        <v>155</v>
      </c>
      <c r="E929" s="61" t="s">
        <v>2204</v>
      </c>
      <c r="F929" s="61" t="s">
        <v>2205</v>
      </c>
      <c r="G929" s="61" t="s">
        <v>97</v>
      </c>
      <c r="H929" s="61" t="s">
        <v>110</v>
      </c>
    </row>
    <row r="930" customFormat="false" ht="14.25" hidden="false" customHeight="false" outlineLevel="0" collapsed="false">
      <c r="A930" s="61" t="s">
        <v>56</v>
      </c>
      <c r="B930" s="61" t="s">
        <v>57</v>
      </c>
      <c r="C930" s="61" t="s">
        <v>1927</v>
      </c>
      <c r="D930" s="61" t="s">
        <v>155</v>
      </c>
      <c r="E930" s="61" t="s">
        <v>2206</v>
      </c>
      <c r="F930" s="61" t="s">
        <v>2207</v>
      </c>
      <c r="G930" s="61" t="s">
        <v>97</v>
      </c>
      <c r="H930" s="61" t="s">
        <v>110</v>
      </c>
    </row>
    <row r="931" customFormat="false" ht="14.25" hidden="false" customHeight="false" outlineLevel="0" collapsed="false">
      <c r="A931" s="61" t="s">
        <v>56</v>
      </c>
      <c r="B931" s="61" t="s">
        <v>57</v>
      </c>
      <c r="C931" s="61" t="s">
        <v>1927</v>
      </c>
      <c r="D931" s="61" t="s">
        <v>155</v>
      </c>
      <c r="E931" s="61" t="s">
        <v>2208</v>
      </c>
      <c r="F931" s="61" t="s">
        <v>2209</v>
      </c>
      <c r="G931" s="61" t="s">
        <v>97</v>
      </c>
      <c r="H931" s="61" t="s">
        <v>110</v>
      </c>
    </row>
    <row r="932" customFormat="false" ht="14.25" hidden="false" customHeight="false" outlineLevel="0" collapsed="false">
      <c r="A932" s="61" t="s">
        <v>56</v>
      </c>
      <c r="B932" s="61" t="s">
        <v>57</v>
      </c>
      <c r="C932" s="61" t="s">
        <v>1927</v>
      </c>
      <c r="D932" s="61" t="s">
        <v>155</v>
      </c>
      <c r="E932" s="61" t="s">
        <v>2210</v>
      </c>
      <c r="F932" s="61" t="s">
        <v>2211</v>
      </c>
      <c r="G932" s="61" t="s">
        <v>97</v>
      </c>
      <c r="H932" s="61" t="s">
        <v>110</v>
      </c>
    </row>
    <row r="933" customFormat="false" ht="14.25" hidden="false" customHeight="false" outlineLevel="0" collapsed="false">
      <c r="A933" s="61" t="s">
        <v>56</v>
      </c>
      <c r="B933" s="61" t="s">
        <v>57</v>
      </c>
      <c r="C933" s="61" t="s">
        <v>1927</v>
      </c>
      <c r="D933" s="61" t="s">
        <v>155</v>
      </c>
      <c r="E933" s="61" t="s">
        <v>2212</v>
      </c>
      <c r="F933" s="61" t="s">
        <v>2213</v>
      </c>
      <c r="G933" s="61" t="s">
        <v>97</v>
      </c>
      <c r="H933" s="61" t="s">
        <v>110</v>
      </c>
    </row>
    <row r="934" customFormat="false" ht="14.25" hidden="false" customHeight="false" outlineLevel="0" collapsed="false">
      <c r="A934" s="61" t="s">
        <v>56</v>
      </c>
      <c r="B934" s="61" t="s">
        <v>57</v>
      </c>
      <c r="C934" s="61" t="s">
        <v>1927</v>
      </c>
      <c r="D934" s="61" t="s">
        <v>155</v>
      </c>
      <c r="E934" s="61" t="s">
        <v>2214</v>
      </c>
      <c r="F934" s="61" t="s">
        <v>2215</v>
      </c>
      <c r="G934" s="61" t="s">
        <v>97</v>
      </c>
      <c r="H934" s="61" t="s">
        <v>110</v>
      </c>
    </row>
    <row r="935" customFormat="false" ht="14.25" hidden="false" customHeight="false" outlineLevel="0" collapsed="false">
      <c r="A935" s="61" t="s">
        <v>56</v>
      </c>
      <c r="B935" s="61" t="s">
        <v>57</v>
      </c>
      <c r="C935" s="61" t="s">
        <v>1927</v>
      </c>
      <c r="D935" s="61" t="s">
        <v>155</v>
      </c>
      <c r="E935" s="61" t="s">
        <v>2216</v>
      </c>
      <c r="F935" s="61" t="s">
        <v>2217</v>
      </c>
      <c r="G935" s="61" t="s">
        <v>97</v>
      </c>
      <c r="H935" s="61" t="s">
        <v>110</v>
      </c>
    </row>
    <row r="936" customFormat="false" ht="14.25" hidden="false" customHeight="false" outlineLevel="0" collapsed="false">
      <c r="A936" s="61" t="s">
        <v>56</v>
      </c>
      <c r="B936" s="61" t="s">
        <v>57</v>
      </c>
      <c r="C936" s="61" t="s">
        <v>1927</v>
      </c>
      <c r="D936" s="61" t="s">
        <v>155</v>
      </c>
      <c r="E936" s="61" t="s">
        <v>2218</v>
      </c>
      <c r="F936" s="61" t="s">
        <v>2219</v>
      </c>
      <c r="G936" s="61" t="s">
        <v>97</v>
      </c>
      <c r="H936" s="61" t="s">
        <v>110</v>
      </c>
    </row>
    <row r="937" customFormat="false" ht="14.25" hidden="false" customHeight="false" outlineLevel="0" collapsed="false">
      <c r="A937" s="61" t="s">
        <v>56</v>
      </c>
      <c r="B937" s="61" t="s">
        <v>57</v>
      </c>
      <c r="C937" s="61" t="s">
        <v>1927</v>
      </c>
      <c r="D937" s="61" t="s">
        <v>155</v>
      </c>
      <c r="E937" s="61" t="s">
        <v>2220</v>
      </c>
      <c r="F937" s="61" t="s">
        <v>2221</v>
      </c>
      <c r="G937" s="61" t="s">
        <v>97</v>
      </c>
      <c r="H937" s="61" t="s">
        <v>110</v>
      </c>
    </row>
    <row r="938" customFormat="false" ht="14.25" hidden="false" customHeight="false" outlineLevel="0" collapsed="false">
      <c r="A938" s="61" t="s">
        <v>56</v>
      </c>
      <c r="B938" s="61" t="s">
        <v>57</v>
      </c>
      <c r="C938" s="61" t="s">
        <v>1927</v>
      </c>
      <c r="D938" s="61" t="s">
        <v>155</v>
      </c>
      <c r="E938" s="61" t="s">
        <v>2222</v>
      </c>
      <c r="F938" s="61" t="s">
        <v>2223</v>
      </c>
      <c r="G938" s="61" t="s">
        <v>97</v>
      </c>
      <c r="H938" s="61" t="s">
        <v>110</v>
      </c>
    </row>
    <row r="939" customFormat="false" ht="14.25" hidden="false" customHeight="false" outlineLevel="0" collapsed="false">
      <c r="A939" s="61" t="s">
        <v>56</v>
      </c>
      <c r="B939" s="61" t="s">
        <v>57</v>
      </c>
      <c r="C939" s="61" t="s">
        <v>1927</v>
      </c>
      <c r="D939" s="61" t="s">
        <v>155</v>
      </c>
      <c r="E939" s="61" t="s">
        <v>2224</v>
      </c>
      <c r="F939" s="61" t="s">
        <v>2225</v>
      </c>
      <c r="G939" s="61" t="s">
        <v>97</v>
      </c>
      <c r="H939" s="61" t="s">
        <v>110</v>
      </c>
    </row>
    <row r="940" customFormat="false" ht="14.25" hidden="false" customHeight="false" outlineLevel="0" collapsed="false">
      <c r="A940" s="61" t="s">
        <v>56</v>
      </c>
      <c r="B940" s="61" t="s">
        <v>57</v>
      </c>
      <c r="C940" s="61" t="s">
        <v>1927</v>
      </c>
      <c r="D940" s="61" t="s">
        <v>155</v>
      </c>
      <c r="E940" s="61" t="s">
        <v>2226</v>
      </c>
      <c r="F940" s="61" t="s">
        <v>2227</v>
      </c>
      <c r="G940" s="61" t="s">
        <v>97</v>
      </c>
      <c r="H940" s="61" t="s">
        <v>110</v>
      </c>
    </row>
    <row r="941" customFormat="false" ht="14.25" hidden="false" customHeight="false" outlineLevel="0" collapsed="false">
      <c r="A941" s="61" t="s">
        <v>56</v>
      </c>
      <c r="B941" s="61" t="s">
        <v>57</v>
      </c>
      <c r="C941" s="61" t="s">
        <v>1927</v>
      </c>
      <c r="D941" s="61" t="s">
        <v>155</v>
      </c>
      <c r="E941" s="61" t="s">
        <v>2228</v>
      </c>
      <c r="F941" s="61" t="s">
        <v>2229</v>
      </c>
      <c r="G941" s="61" t="s">
        <v>97</v>
      </c>
      <c r="H941" s="61" t="s">
        <v>110</v>
      </c>
    </row>
    <row r="942" customFormat="false" ht="14.25" hidden="false" customHeight="false" outlineLevel="0" collapsed="false">
      <c r="A942" s="61" t="s">
        <v>56</v>
      </c>
      <c r="B942" s="61" t="s">
        <v>57</v>
      </c>
      <c r="C942" s="61" t="s">
        <v>1927</v>
      </c>
      <c r="D942" s="61" t="s">
        <v>155</v>
      </c>
      <c r="E942" s="61" t="s">
        <v>2230</v>
      </c>
      <c r="F942" s="61" t="s">
        <v>2231</v>
      </c>
      <c r="G942" s="61" t="s">
        <v>97</v>
      </c>
      <c r="H942" s="61" t="s">
        <v>110</v>
      </c>
    </row>
    <row r="943" customFormat="false" ht="14.25" hidden="false" customHeight="false" outlineLevel="0" collapsed="false">
      <c r="A943" s="61" t="s">
        <v>56</v>
      </c>
      <c r="B943" s="61" t="s">
        <v>57</v>
      </c>
      <c r="C943" s="61" t="s">
        <v>1927</v>
      </c>
      <c r="D943" s="61" t="s">
        <v>155</v>
      </c>
      <c r="E943" s="61" t="s">
        <v>2232</v>
      </c>
      <c r="F943" s="61" t="s">
        <v>2233</v>
      </c>
      <c r="G943" s="61" t="s">
        <v>97</v>
      </c>
      <c r="H943" s="61" t="s">
        <v>110</v>
      </c>
    </row>
    <row r="944" customFormat="false" ht="14.25" hidden="false" customHeight="false" outlineLevel="0" collapsed="false">
      <c r="A944" s="61" t="s">
        <v>56</v>
      </c>
      <c r="B944" s="61" t="s">
        <v>57</v>
      </c>
      <c r="C944" s="61" t="s">
        <v>1927</v>
      </c>
      <c r="D944" s="61" t="s">
        <v>155</v>
      </c>
      <c r="E944" s="61" t="s">
        <v>2234</v>
      </c>
      <c r="F944" s="61" t="s">
        <v>2235</v>
      </c>
      <c r="G944" s="61" t="s">
        <v>97</v>
      </c>
      <c r="H944" s="61" t="s">
        <v>110</v>
      </c>
    </row>
    <row r="945" customFormat="false" ht="14.25" hidden="false" customHeight="false" outlineLevel="0" collapsed="false">
      <c r="A945" s="61" t="s">
        <v>56</v>
      </c>
      <c r="B945" s="61" t="s">
        <v>57</v>
      </c>
      <c r="C945" s="61" t="s">
        <v>1965</v>
      </c>
      <c r="D945" s="61" t="s">
        <v>1758</v>
      </c>
      <c r="E945" s="61" t="s">
        <v>2862</v>
      </c>
      <c r="F945" s="61" t="s">
        <v>2862</v>
      </c>
      <c r="G945" s="61" t="s">
        <v>97</v>
      </c>
      <c r="H945" s="61" t="s">
        <v>110</v>
      </c>
    </row>
    <row r="946" customFormat="false" ht="14.25" hidden="false" customHeight="false" outlineLevel="0" collapsed="false">
      <c r="A946" s="61" t="s">
        <v>56</v>
      </c>
      <c r="B946" s="61" t="s">
        <v>57</v>
      </c>
      <c r="C946" s="61" t="s">
        <v>1965</v>
      </c>
      <c r="D946" s="61" t="s">
        <v>1758</v>
      </c>
      <c r="E946" s="61" t="s">
        <v>2863</v>
      </c>
      <c r="F946" s="61" t="s">
        <v>2863</v>
      </c>
      <c r="G946" s="61" t="s">
        <v>97</v>
      </c>
      <c r="H946" s="61" t="s">
        <v>110</v>
      </c>
    </row>
    <row r="947" customFormat="false" ht="14.25" hidden="false" customHeight="false" outlineLevel="0" collapsed="false">
      <c r="A947" s="61" t="s">
        <v>56</v>
      </c>
      <c r="B947" s="61" t="s">
        <v>57</v>
      </c>
      <c r="C947" s="61" t="s">
        <v>1965</v>
      </c>
      <c r="D947" s="61" t="s">
        <v>1758</v>
      </c>
      <c r="E947" s="61" t="s">
        <v>2864</v>
      </c>
      <c r="F947" s="61" t="s">
        <v>2864</v>
      </c>
      <c r="G947" s="61" t="s">
        <v>97</v>
      </c>
      <c r="H947" s="61" t="s">
        <v>97</v>
      </c>
    </row>
    <row r="948" customFormat="false" ht="14.25" hidden="false" customHeight="false" outlineLevel="0" collapsed="false">
      <c r="A948" s="61" t="s">
        <v>56</v>
      </c>
      <c r="B948" s="61" t="s">
        <v>57</v>
      </c>
      <c r="C948" s="61" t="s">
        <v>1965</v>
      </c>
      <c r="D948" s="61" t="s">
        <v>1758</v>
      </c>
      <c r="E948" s="61" t="s">
        <v>2865</v>
      </c>
      <c r="F948" s="61" t="s">
        <v>2865</v>
      </c>
      <c r="G948" s="61" t="s">
        <v>97</v>
      </c>
      <c r="H948" s="61" t="s">
        <v>110</v>
      </c>
    </row>
    <row r="949" customFormat="false" ht="14.25" hidden="false" customHeight="false" outlineLevel="0" collapsed="false">
      <c r="A949" s="61" t="s">
        <v>56</v>
      </c>
      <c r="B949" s="61" t="s">
        <v>57</v>
      </c>
      <c r="C949" s="61" t="s">
        <v>1965</v>
      </c>
      <c r="D949" s="61" t="s">
        <v>1758</v>
      </c>
      <c r="E949" s="61" t="s">
        <v>2843</v>
      </c>
      <c r="F949" s="61" t="s">
        <v>2843</v>
      </c>
      <c r="G949" s="61" t="s">
        <v>97</v>
      </c>
      <c r="H949" s="61" t="s">
        <v>110</v>
      </c>
    </row>
    <row r="950" customFormat="false" ht="14.25" hidden="false" customHeight="false" outlineLevel="0" collapsed="false">
      <c r="A950" s="61" t="s">
        <v>56</v>
      </c>
      <c r="B950" s="61" t="s">
        <v>57</v>
      </c>
      <c r="C950" s="61" t="s">
        <v>1918</v>
      </c>
      <c r="D950" s="61" t="s">
        <v>1919</v>
      </c>
      <c r="E950" s="61" t="s">
        <v>2866</v>
      </c>
      <c r="F950" s="61" t="s">
        <v>2866</v>
      </c>
      <c r="G950" s="61" t="s">
        <v>97</v>
      </c>
      <c r="H950" s="61" t="s">
        <v>110</v>
      </c>
    </row>
    <row r="951" customFormat="false" ht="14.25" hidden="false" customHeight="false" outlineLevel="0" collapsed="false">
      <c r="A951" s="61" t="s">
        <v>56</v>
      </c>
      <c r="B951" s="61" t="s">
        <v>57</v>
      </c>
      <c r="C951" s="61" t="s">
        <v>1918</v>
      </c>
      <c r="D951" s="61" t="s">
        <v>1919</v>
      </c>
      <c r="E951" s="61" t="s">
        <v>2867</v>
      </c>
      <c r="F951" s="61" t="s">
        <v>2867</v>
      </c>
      <c r="G951" s="61" t="s">
        <v>97</v>
      </c>
      <c r="H951" s="61" t="s">
        <v>110</v>
      </c>
    </row>
    <row r="952" customFormat="false" ht="14.25" hidden="false" customHeight="false" outlineLevel="0" collapsed="false">
      <c r="A952" s="61" t="s">
        <v>56</v>
      </c>
      <c r="B952" s="61" t="s">
        <v>57</v>
      </c>
      <c r="C952" s="61" t="s">
        <v>1918</v>
      </c>
      <c r="D952" s="61" t="s">
        <v>1919</v>
      </c>
      <c r="E952" s="61" t="s">
        <v>2868</v>
      </c>
      <c r="F952" s="61" t="s">
        <v>2868</v>
      </c>
      <c r="G952" s="61" t="s">
        <v>97</v>
      </c>
      <c r="H952" s="61" t="s">
        <v>110</v>
      </c>
    </row>
  </sheetData>
  <autoFilter ref="A1:I952"/>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827e7169-f20d-4e9d-b2dc-17e22361bb4b" xsi:nil="true"/>
    <lcf76f155ced4ddcb4097134ff3c332f xmlns="810fb89b-3607-4b65-a4b4-9fbe8607065e">
      <Terms xmlns="http://schemas.microsoft.com/office/infopath/2007/PartnerControls"/>
    </lcf76f155ced4ddcb4097134ff3c332f>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BE482F69591404FA1308A4CC9910081" ma:contentTypeVersion="14" ma:contentTypeDescription="Create a new document." ma:contentTypeScope="" ma:versionID="1260c0972cd4149fc30e9af237b72b17">
  <xsd:schema xmlns:xsd="http://www.w3.org/2001/XMLSchema" xmlns:xs="http://www.w3.org/2001/XMLSchema" xmlns:p="http://schemas.microsoft.com/office/2006/metadata/properties" xmlns:ns1="http://schemas.microsoft.com/sharepoint/v3" xmlns:ns2="810fb89b-3607-4b65-a4b4-9fbe8607065e" xmlns:ns3="827e7169-f20d-4e9d-b2dc-17e22361bb4b" targetNamespace="http://schemas.microsoft.com/office/2006/metadata/properties" ma:root="true" ma:fieldsID="9326dbbde4886192fd607af9e0e12bdf" ns1:_="" ns2:_="" ns3:_="">
    <xsd:import namespace="http://schemas.microsoft.com/sharepoint/v3"/>
    <xsd:import namespace="810fb89b-3607-4b65-a4b4-9fbe8607065e"/>
    <xsd:import namespace="827e7169-f20d-4e9d-b2dc-17e22361bb4b"/>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0fb89b-3607-4b65-a4b4-9fbe860706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ee4fd0a-b474-4a32-a144-dd33b078337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7e7169-f20d-4e9d-b2dc-17e22361bb4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142531f6-5e6e-4976-b0f1-f92928dc2e22}" ma:internalName="TaxCatchAll" ma:showField="CatchAllData" ma:web="827e7169-f20d-4e9d-b2dc-17e22361bb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B3B5EC-9CC9-4129-A011-6ED1B52BB55B}"/>
</file>

<file path=customXml/itemProps2.xml><?xml version="1.0" encoding="utf-8"?>
<ds:datastoreItem xmlns:ds="http://schemas.openxmlformats.org/officeDocument/2006/customXml" ds:itemID="{0759FDF3-DFFE-427A-907E-3526CEF8A59E}"/>
</file>

<file path=customXml/itemProps3.xml><?xml version="1.0" encoding="utf-8"?>
<ds:datastoreItem xmlns:ds="http://schemas.openxmlformats.org/officeDocument/2006/customXml" ds:itemID="{5792726D-AD00-4D1C-B5A8-D5BCDED43F1C}"/>
</file>

<file path=docMetadata/LabelInfo.xml><?xml version="1.0" encoding="utf-8"?>
<clbl:labelList xmlns:clbl="http://schemas.microsoft.com/office/2020/mipLabelMetadata">
  <clbl:label id="{7bc792f8-6d75-423a-9981-629281829092}" enabled="1" method="Privileged" siteId="{3ded2960-214a-46ff-8cf4-611f125e2398}" contentBits="1" removed="0"/>
</clbl:labelList>
</file>

<file path=docProps/app.xml><?xml version="1.0" encoding="utf-8"?>
<Properties xmlns="http://schemas.openxmlformats.org/officeDocument/2006/extended-properties" xmlns:vt="http://schemas.openxmlformats.org/officeDocument/2006/docPropsVTypes">
  <Template/>
  <TotalTime>4104</TotalTime>
  <Application>LibreOffice/7.5.1.2$MacOSX_X86_64 LibreOffice_project/fcbaee479e84c6cd81291587d2ee68cba099e129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2023-01-31T16:40:04Z</dcterms:created>
  <dc:creator>8516806</dc:creator>
  <dc:description/>
  <dc:language>en-GB</dc:language>
  <cp:lastModifiedBy/>
  <dcterms:modified xsi:type="dcterms:W3CDTF">2023-06-19T08:36:17Z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0x010100FBE482F69591404FA1308A4CC9910081</vt:lpwstr>
  </property>
  <property fmtid="{D5CDD505-2E9C-101B-9397-08002B2CF9AE}" pid="3" name="MSIP_Label_7bc792f8-6d75-423a-9981-629281829092_ActionId">
    <vt:lpwstr>62d6e56b-2227-4e85-86d7-d10a96a32b24</vt:lpwstr>
  </property>
  <property fmtid="{D5CDD505-2E9C-101B-9397-08002B2CF9AE}" pid="4" name="MSIP_Label_7bc792f8-6d75-423a-9981-629281829092_ContentBits">
    <vt:lpwstr>1</vt:lpwstr>
  </property>
  <property fmtid="{D5CDD505-2E9C-101B-9397-08002B2CF9AE}" pid="5" name="MSIP_Label_7bc792f8-6d75-423a-9981-629281829092_Enabled">
    <vt:lpwstr>true</vt:lpwstr>
  </property>
  <property fmtid="{D5CDD505-2E9C-101B-9397-08002B2CF9AE}" pid="6" name="MSIP_Label_7bc792f8-6d75-423a-9981-629281829092_Method">
    <vt:lpwstr>Privileged</vt:lpwstr>
  </property>
  <property fmtid="{D5CDD505-2E9C-101B-9397-08002B2CF9AE}" pid="7" name="MSIP_Label_7bc792f8-6d75-423a-9981-629281829092_Name">
    <vt:lpwstr>7bc792f8-6d75-423a-9981-629281829092</vt:lpwstr>
  </property>
  <property fmtid="{D5CDD505-2E9C-101B-9397-08002B2CF9AE}" pid="8" name="MSIP_Label_7bc792f8-6d75-423a-9981-629281829092_SetDate">
    <vt:lpwstr>2023-02-07T08:14:26Z</vt:lpwstr>
  </property>
  <property fmtid="{D5CDD505-2E9C-101B-9397-08002B2CF9AE}" pid="9" name="MSIP_Label_7bc792f8-6d75-423a-9981-629281829092_SiteId">
    <vt:lpwstr>3ded2960-214a-46ff-8cf4-611f125e2398</vt:lpwstr>
  </property>
  <property fmtid="{D5CDD505-2E9C-101B-9397-08002B2CF9AE}" pid="10" name="MediaServiceImageTags">
    <vt:lpwstr/>
  </property>
</Properties>
</file>