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Quan_Ly_CoffeeShop\Quan_Ly\Quan_Ly\bin\Debug\data\"/>
    </mc:Choice>
  </mc:AlternateContent>
  <xr:revisionPtr revIDLastSave="0" documentId="13_ncr:1_{9BAC4BF3-DBE6-47CE-B350-B41CC165CABC}" xr6:coauthVersionLast="47" xr6:coauthVersionMax="47" xr10:uidLastSave="{00000000-0000-0000-0000-000000000000}"/>
  <bookViews>
    <workbookView xWindow="-120" yWindow="-120" windowWidth="29040" windowHeight="15840" firstSheet="1" activeTab="10" xr2:uid="{00000000-000D-0000-FFFF-FFFF00000000}"/>
  </bookViews>
  <sheets>
    <sheet name="Tiền " sheetId="14" r:id="rId1"/>
    <sheet name="Tháng 1" sheetId="11" r:id="rId2"/>
    <sheet name="Tháng 2" sheetId="12" r:id="rId3"/>
    <sheet name="Tháng 3" sheetId="13" r:id="rId4"/>
    <sheet name="Tháng 4" sheetId="1" r:id="rId5"/>
    <sheet name="Tháng 5" sheetId="2" r:id="rId6"/>
    <sheet name="Tháng 6" sheetId="3" r:id="rId7"/>
    <sheet name="Tháng 7" sheetId="4" r:id="rId8"/>
    <sheet name="Tháng 8" sheetId="5" r:id="rId9"/>
    <sheet name="Tháng 9" sheetId="6" r:id="rId10"/>
    <sheet name="Tháng 10" sheetId="8" r:id="rId11"/>
    <sheet name="Tháng 11" sheetId="9" r:id="rId12"/>
    <sheet name="Tháng 12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voYfWB6yYP1lTQs8dbXuQPHnt4FABKozK4hc7Cioi6A="/>
    </ext>
  </extLst>
</workbook>
</file>

<file path=xl/calcChain.xml><?xml version="1.0" encoding="utf-8"?>
<calcChain xmlns="http://schemas.openxmlformats.org/spreadsheetml/2006/main">
  <c r="N34" i="10" l="1"/>
  <c r="M34" i="10"/>
  <c r="L34" i="10"/>
  <c r="K34" i="10"/>
  <c r="J34" i="10"/>
  <c r="I34" i="10"/>
  <c r="H34" i="10"/>
  <c r="G34" i="10"/>
  <c r="F34" i="10"/>
  <c r="E34" i="10"/>
  <c r="D34" i="10"/>
  <c r="C34" i="10"/>
  <c r="B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P32" i="9"/>
  <c r="O32" i="9"/>
  <c r="P31" i="9"/>
  <c r="O31" i="9"/>
  <c r="P30" i="9"/>
  <c r="O30" i="9"/>
  <c r="P29" i="9"/>
  <c r="O29" i="9"/>
  <c r="P28" i="9"/>
  <c r="O28" i="9"/>
  <c r="O27" i="9"/>
  <c r="P27" i="9" s="1"/>
  <c r="O26" i="9"/>
  <c r="P26" i="9" s="1"/>
  <c r="O25" i="9"/>
  <c r="P25" i="9" s="1"/>
  <c r="O24" i="9"/>
  <c r="P24" i="9" s="1"/>
  <c r="O23" i="9"/>
  <c r="P23" i="9" s="1"/>
  <c r="O22" i="9"/>
  <c r="P22" i="9" s="1"/>
  <c r="O21" i="9"/>
  <c r="P21" i="9" s="1"/>
  <c r="O20" i="9"/>
  <c r="P20" i="9" s="1"/>
  <c r="O19" i="9"/>
  <c r="P19" i="9" s="1"/>
  <c r="O18" i="9"/>
  <c r="P18" i="9" s="1"/>
  <c r="O17" i="9"/>
  <c r="P17" i="9" s="1"/>
  <c r="O16" i="9"/>
  <c r="P16" i="9" s="1"/>
  <c r="O15" i="9"/>
  <c r="P15" i="9" s="1"/>
  <c r="O14" i="9"/>
  <c r="P14" i="9" s="1"/>
  <c r="O13" i="9"/>
  <c r="P13" i="9" s="1"/>
  <c r="O12" i="9"/>
  <c r="P12" i="9" s="1"/>
  <c r="O11" i="9"/>
  <c r="P11" i="9" s="1"/>
  <c r="O10" i="9"/>
  <c r="P10" i="9" s="1"/>
  <c r="O9" i="9"/>
  <c r="P9" i="9" s="1"/>
  <c r="O8" i="9"/>
  <c r="P8" i="9" s="1"/>
  <c r="O7" i="9"/>
  <c r="P7" i="9" s="1"/>
  <c r="O6" i="9"/>
  <c r="P6" i="9" s="1"/>
  <c r="O5" i="9"/>
  <c r="P5" i="9" s="1"/>
  <c r="O4" i="9"/>
  <c r="P4" i="9" s="1"/>
  <c r="O3" i="9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34" i="8" s="1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3" i="6" s="1"/>
  <c r="O3" i="6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33" i="1" s="1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B26" i="14"/>
  <c r="B24" i="14"/>
  <c r="B22" i="14"/>
  <c r="B20" i="14"/>
  <c r="B18" i="14"/>
  <c r="B14" i="14"/>
  <c r="B12" i="14"/>
  <c r="B10" i="14"/>
  <c r="B8" i="14"/>
  <c r="B6" i="14"/>
  <c r="B4" i="14"/>
  <c r="P3" i="14" s="1"/>
  <c r="P4" i="14" s="1"/>
  <c r="Q3" i="14"/>
  <c r="Q4" i="14" s="1"/>
  <c r="N3" i="14"/>
  <c r="N4" i="14" s="1"/>
  <c r="M3" i="14"/>
  <c r="M4" i="14" s="1"/>
  <c r="I3" i="14"/>
  <c r="I4" i="14" s="1"/>
  <c r="F3" i="14"/>
  <c r="F4" i="14" s="1"/>
  <c r="E3" i="14"/>
  <c r="B2" i="14"/>
  <c r="E4" i="14" l="1"/>
  <c r="O34" i="13"/>
  <c r="A16" i="14"/>
  <c r="B16" i="14" s="1"/>
  <c r="O34" i="11"/>
  <c r="O31" i="12"/>
  <c r="O34" i="2"/>
  <c r="P33" i="9"/>
  <c r="G3" i="14"/>
  <c r="K3" i="14"/>
  <c r="K4" i="14" s="1"/>
  <c r="O3" i="14"/>
  <c r="O4" i="14" s="1"/>
  <c r="O34" i="5"/>
  <c r="O33" i="3"/>
  <c r="O34" i="4"/>
  <c r="O33" i="9"/>
  <c r="P3" i="9"/>
  <c r="O34" i="10"/>
  <c r="J3" i="14" l="1"/>
  <c r="J4" i="14" s="1"/>
  <c r="H3" i="14"/>
  <c r="L3" i="14"/>
  <c r="L4" i="14" s="1"/>
  <c r="Q25" i="2"/>
  <c r="Q25" i="5"/>
  <c r="Q15" i="1"/>
  <c r="Q30" i="3"/>
  <c r="Q28" i="8"/>
  <c r="Q7" i="3"/>
  <c r="Q10" i="5"/>
  <c r="Q25" i="8"/>
  <c r="R31" i="9"/>
  <c r="Q26" i="8"/>
  <c r="Q30" i="10"/>
  <c r="Q27" i="8"/>
  <c r="Q7" i="13"/>
  <c r="Q12" i="4"/>
  <c r="Q31" i="6"/>
  <c r="Q6" i="13"/>
  <c r="Q10" i="4"/>
  <c r="Q28" i="1"/>
  <c r="Q22" i="4"/>
  <c r="Q7" i="10"/>
  <c r="Q27" i="2"/>
  <c r="Q3" i="5"/>
  <c r="Q19" i="10"/>
  <c r="Q13" i="4"/>
  <c r="Q26" i="6"/>
  <c r="R15" i="9"/>
  <c r="Q28" i="6"/>
  <c r="Q32" i="10"/>
  <c r="Q29" i="6"/>
  <c r="Q33" i="10"/>
  <c r="Q29" i="2"/>
  <c r="Q16" i="11"/>
  <c r="Q3" i="2"/>
  <c r="G4" i="14"/>
  <c r="Q24" i="8"/>
  <c r="Q21" i="12"/>
  <c r="Q3" i="11"/>
  <c r="Q8" i="13"/>
  <c r="Q9" i="1"/>
  <c r="Q6" i="11"/>
  <c r="Q7" i="12"/>
  <c r="Q11" i="13"/>
  <c r="Q21" i="2"/>
  <c r="Q23" i="4"/>
  <c r="Q20" i="8"/>
  <c r="Q5" i="11"/>
  <c r="Q6" i="12"/>
  <c r="Q10" i="13"/>
  <c r="Q14" i="1"/>
  <c r="Q26" i="4"/>
  <c r="Q31" i="13"/>
  <c r="Q32" i="1"/>
  <c r="Q33" i="2"/>
  <c r="Q30" i="4"/>
  <c r="Q27" i="6"/>
  <c r="Q23" i="10"/>
  <c r="Q23" i="1"/>
  <c r="Q6" i="3"/>
  <c r="Q8" i="4"/>
  <c r="Q11" i="5"/>
  <c r="R14" i="9"/>
  <c r="Q27" i="10"/>
  <c r="Q15" i="3"/>
  <c r="Q17" i="4"/>
  <c r="Q18" i="5"/>
  <c r="Q30" i="6"/>
  <c r="Q33" i="8"/>
  <c r="R17" i="9"/>
  <c r="Q31" i="5"/>
  <c r="Q32" i="6"/>
  <c r="Q4" i="10"/>
  <c r="Q6" i="10"/>
  <c r="Q32" i="5"/>
  <c r="Q3" i="8"/>
  <c r="Q5" i="10"/>
  <c r="Q4" i="8"/>
  <c r="Q21" i="10" l="1"/>
  <c r="Q17" i="6"/>
  <c r="Q20" i="10"/>
  <c r="Q16" i="6"/>
  <c r="R9" i="9"/>
  <c r="Q14" i="6"/>
  <c r="Q31" i="3"/>
  <c r="R32" i="9"/>
  <c r="Q24" i="4"/>
  <c r="Q9" i="2"/>
  <c r="R16" i="9"/>
  <c r="Q28" i="3"/>
  <c r="Q16" i="1"/>
  <c r="Q30" i="1"/>
  <c r="Q22" i="12"/>
  <c r="Q24" i="3"/>
  <c r="Q18" i="3"/>
  <c r="Q23" i="12"/>
  <c r="Q25" i="1"/>
  <c r="Q20" i="12"/>
  <c r="Q4" i="11"/>
  <c r="Q34" i="11" s="1"/>
  <c r="Q31" i="2"/>
  <c r="Q15" i="4"/>
  <c r="Q24" i="11"/>
  <c r="Q10" i="3"/>
  <c r="Q17" i="10"/>
  <c r="Q13" i="6"/>
  <c r="Q16" i="10"/>
  <c r="Q12" i="6"/>
  <c r="R7" i="9"/>
  <c r="Q10" i="6"/>
  <c r="Q27" i="3"/>
  <c r="R28" i="9"/>
  <c r="Q19" i="4"/>
  <c r="Q5" i="2"/>
  <c r="R8" i="9"/>
  <c r="Q20" i="3"/>
  <c r="Q12" i="1"/>
  <c r="Q26" i="1"/>
  <c r="Q18" i="12"/>
  <c r="Q8" i="3"/>
  <c r="Q13" i="3"/>
  <c r="Q19" i="12"/>
  <c r="P7" i="8"/>
  <c r="P25" i="1"/>
  <c r="P3" i="12"/>
  <c r="P18" i="2"/>
  <c r="P33" i="11"/>
  <c r="P4" i="1"/>
  <c r="P18" i="10"/>
  <c r="P24" i="11"/>
  <c r="P3" i="2"/>
  <c r="P31" i="4"/>
  <c r="P9" i="2"/>
  <c r="P14" i="5"/>
  <c r="P10" i="1"/>
  <c r="P19" i="3"/>
  <c r="P14" i="6"/>
  <c r="P6" i="3"/>
  <c r="P9" i="5"/>
  <c r="P31" i="6"/>
  <c r="Q6" i="9"/>
  <c r="Q10" i="9"/>
  <c r="Q22" i="9"/>
  <c r="Q26" i="9"/>
  <c r="P23" i="10"/>
  <c r="P9" i="10"/>
  <c r="P16" i="6"/>
  <c r="P32" i="6"/>
  <c r="P20" i="10"/>
  <c r="Q8" i="5"/>
  <c r="Q11" i="8"/>
  <c r="Q14" i="10"/>
  <c r="Q10" i="8"/>
  <c r="R21" i="9"/>
  <c r="Q9" i="8"/>
  <c r="Q25" i="4"/>
  <c r="Q22" i="2"/>
  <c r="Q30" i="5"/>
  <c r="Q14" i="3"/>
  <c r="Q30" i="13"/>
  <c r="Q9" i="5"/>
  <c r="Q10" i="2"/>
  <c r="H4" i="14"/>
  <c r="P12" i="12" s="1"/>
  <c r="Q5" i="1"/>
  <c r="Q20" i="13"/>
  <c r="Q4" i="13"/>
  <c r="Q16" i="12"/>
  <c r="Q12" i="11"/>
  <c r="Q5" i="13"/>
  <c r="Q31" i="4"/>
  <c r="Q29" i="12"/>
  <c r="Q13" i="5"/>
  <c r="Q12" i="2"/>
  <c r="Q15" i="12"/>
  <c r="Q30" i="11"/>
  <c r="Q9" i="10"/>
  <c r="Q24" i="10"/>
  <c r="Q22" i="8"/>
  <c r="Q4" i="6"/>
  <c r="R19" i="9"/>
  <c r="Q21" i="8"/>
  <c r="Q22" i="5"/>
  <c r="Q5" i="4"/>
  <c r="Q3" i="3"/>
  <c r="Q18" i="2"/>
  <c r="R22" i="9"/>
  <c r="Q12" i="8"/>
  <c r="Q27" i="4"/>
  <c r="Q21" i="1"/>
  <c r="Q31" i="11"/>
  <c r="Q15" i="11"/>
  <c r="Q31" i="10"/>
  <c r="Q24" i="2"/>
  <c r="Q3" i="13"/>
  <c r="Q14" i="11"/>
  <c r="Q17" i="1"/>
  <c r="Q16" i="13"/>
  <c r="Q12" i="12"/>
  <c r="Q27" i="11"/>
  <c r="Q11" i="11"/>
  <c r="Q20" i="11"/>
  <c r="Q13" i="13"/>
  <c r="Q15" i="5"/>
  <c r="Q25" i="10"/>
  <c r="Q26" i="10"/>
  <c r="Q8" i="10"/>
  <c r="Q6" i="8"/>
  <c r="R27" i="9"/>
  <c r="R11" i="9"/>
  <c r="R3" i="9"/>
  <c r="Q5" i="8"/>
  <c r="Q34" i="8" s="1"/>
  <c r="Q6" i="5"/>
  <c r="Q19" i="3"/>
  <c r="Q3" i="10"/>
  <c r="Q11" i="4"/>
  <c r="R26" i="9"/>
  <c r="Q29" i="5"/>
  <c r="Q32" i="3"/>
  <c r="Q22" i="1"/>
  <c r="Q6" i="1"/>
  <c r="Q18" i="13"/>
  <c r="Q30" i="12"/>
  <c r="Q14" i="12"/>
  <c r="Q29" i="11"/>
  <c r="Q13" i="11"/>
  <c r="Q19" i="6"/>
  <c r="Q15" i="10"/>
  <c r="Q23" i="5"/>
  <c r="Q5" i="5"/>
  <c r="Q7" i="4"/>
  <c r="Q32" i="2"/>
  <c r="Q19" i="13"/>
  <c r="R18" i="9"/>
  <c r="Q33" i="13"/>
  <c r="Q28" i="12"/>
  <c r="R20" i="9"/>
  <c r="Q5" i="3"/>
  <c r="Q5" i="12"/>
  <c r="Q33" i="5"/>
  <c r="Q24" i="5"/>
  <c r="Q23" i="8"/>
  <c r="Q7" i="8"/>
  <c r="Q21" i="6"/>
  <c r="Q5" i="6"/>
  <c r="Q10" i="10"/>
  <c r="Q20" i="6"/>
  <c r="Q18" i="6"/>
  <c r="Q21" i="4"/>
  <c r="Q19" i="5"/>
  <c r="Q25" i="3"/>
  <c r="Q11" i="1"/>
  <c r="Q20" i="5"/>
  <c r="Q20" i="2"/>
  <c r="R10" i="9"/>
  <c r="Q32" i="13"/>
  <c r="Q25" i="11"/>
  <c r="Q21" i="5"/>
  <c r="Q8" i="2"/>
  <c r="Q26" i="11"/>
  <c r="Q13" i="1"/>
  <c r="Q8" i="12"/>
  <c r="Q28" i="11"/>
  <c r="Q12" i="13"/>
  <c r="Q21" i="13"/>
  <c r="Q16" i="8"/>
  <c r="Q4" i="1"/>
  <c r="Q10" i="12"/>
  <c r="R12" i="9"/>
  <c r="Q11" i="12"/>
  <c r="Q29" i="1"/>
  <c r="R4" i="9"/>
  <c r="Q9" i="3"/>
  <c r="Q26" i="13"/>
  <c r="Q4" i="5"/>
  <c r="Q34" i="5" s="1"/>
  <c r="Q6" i="2"/>
  <c r="Q26" i="5"/>
  <c r="Q14" i="13"/>
  <c r="Q9" i="11"/>
  <c r="Q28" i="4"/>
  <c r="Q15" i="13"/>
  <c r="Q10" i="11"/>
  <c r="Q29" i="13"/>
  <c r="Q23" i="11"/>
  <c r="Q15" i="2"/>
  <c r="Q6" i="4"/>
  <c r="Q20" i="1"/>
  <c r="Q16" i="3"/>
  <c r="Q26" i="12"/>
  <c r="Q18" i="4"/>
  <c r="Q29" i="3"/>
  <c r="Q27" i="12"/>
  <c r="Q7" i="11"/>
  <c r="Q27" i="1"/>
  <c r="Q4" i="3"/>
  <c r="Q18" i="1"/>
  <c r="Q23" i="2"/>
  <c r="Q24" i="12"/>
  <c r="Q26" i="3"/>
  <c r="Q13" i="12"/>
  <c r="Q13" i="2"/>
  <c r="R24" i="9"/>
  <c r="Q11" i="2"/>
  <c r="Q25" i="12"/>
  <c r="Q32" i="11"/>
  <c r="Q21" i="3"/>
  <c r="Q30" i="8"/>
  <c r="Q29" i="8"/>
  <c r="Q11" i="3"/>
  <c r="R6" i="9"/>
  <c r="Q3" i="4"/>
  <c r="Q11" i="6"/>
  <c r="Q28" i="2"/>
  <c r="Q27" i="13"/>
  <c r="Q10" i="1"/>
  <c r="Q33" i="11"/>
  <c r="Q8" i="8"/>
  <c r="Q16" i="2"/>
  <c r="Q3" i="12"/>
  <c r="P20" i="5"/>
  <c r="P27" i="13"/>
  <c r="P6" i="11"/>
  <c r="P22" i="11"/>
  <c r="P7" i="12"/>
  <c r="P23" i="12"/>
  <c r="P11" i="13"/>
  <c r="P6" i="2"/>
  <c r="P23" i="2"/>
  <c r="P7" i="4"/>
  <c r="P5" i="11"/>
  <c r="P21" i="11"/>
  <c r="P6" i="12"/>
  <c r="P22" i="12"/>
  <c r="P10" i="13"/>
  <c r="P26" i="13"/>
  <c r="P8" i="1"/>
  <c r="P24" i="1"/>
  <c r="P12" i="5"/>
  <c r="P11" i="8"/>
  <c r="P15" i="3"/>
  <c r="P14" i="4"/>
  <c r="P18" i="5"/>
  <c r="P12" i="11"/>
  <c r="P28" i="11"/>
  <c r="P13" i="12"/>
  <c r="P29" i="12"/>
  <c r="P17" i="13"/>
  <c r="P7" i="2"/>
  <c r="P31" i="2"/>
  <c r="P21" i="3"/>
  <c r="P15" i="4"/>
  <c r="P33" i="4"/>
  <c r="P4" i="8"/>
  <c r="P11" i="1"/>
  <c r="P27" i="1"/>
  <c r="P13" i="2"/>
  <c r="P30" i="2"/>
  <c r="P3" i="4"/>
  <c r="P3" i="5"/>
  <c r="P19" i="5"/>
  <c r="P18" i="6"/>
  <c r="P19" i="8"/>
  <c r="P29" i="13"/>
  <c r="P14" i="1"/>
  <c r="P30" i="1"/>
  <c r="P16" i="2"/>
  <c r="P8" i="3"/>
  <c r="P24" i="3"/>
  <c r="P10" i="4"/>
  <c r="P26" i="4"/>
  <c r="P24" i="5"/>
  <c r="P21" i="6"/>
  <c r="P24" i="8"/>
  <c r="P22" i="10"/>
  <c r="P25" i="2"/>
  <c r="P10" i="3"/>
  <c r="P26" i="3"/>
  <c r="P12" i="4"/>
  <c r="P28" i="4"/>
  <c r="P13" i="5"/>
  <c r="P29" i="5"/>
  <c r="P3" i="6"/>
  <c r="P19" i="6"/>
  <c r="P5" i="8"/>
  <c r="P21" i="8"/>
  <c r="Q3" i="9"/>
  <c r="Q7" i="9"/>
  <c r="Q11" i="9"/>
  <c r="Q15" i="9"/>
  <c r="Q19" i="9"/>
  <c r="Q23" i="9"/>
  <c r="Q27" i="9"/>
  <c r="Q31" i="9"/>
  <c r="P11" i="10"/>
  <c r="P27" i="10"/>
  <c r="P13" i="10"/>
  <c r="P29" i="10"/>
  <c r="P4" i="6"/>
  <c r="P20" i="6"/>
  <c r="P6" i="8"/>
  <c r="P22" i="8"/>
  <c r="P8" i="10"/>
  <c r="P24" i="10"/>
  <c r="Q29" i="10"/>
  <c r="Q25" i="6"/>
  <c r="Q28" i="10"/>
  <c r="Q24" i="6"/>
  <c r="R13" i="9"/>
  <c r="Q22" i="6"/>
  <c r="Q9" i="4"/>
  <c r="Q11" i="10"/>
  <c r="Q32" i="4"/>
  <c r="Q19" i="2"/>
  <c r="R30" i="9"/>
  <c r="Q14" i="4"/>
  <c r="Q24" i="1"/>
  <c r="Q4" i="12"/>
  <c r="Q25" i="13"/>
  <c r="Q9" i="12"/>
  <c r="Q31" i="8"/>
  <c r="Q28" i="5"/>
  <c r="Q27" i="5"/>
  <c r="Q14" i="5"/>
  <c r="Q19" i="1"/>
  <c r="Q19" i="8"/>
  <c r="Q22" i="10"/>
  <c r="Q18" i="8"/>
  <c r="R25" i="9"/>
  <c r="Q17" i="8"/>
  <c r="Q33" i="4"/>
  <c r="Q30" i="2"/>
  <c r="Q23" i="6"/>
  <c r="Q22" i="3"/>
  <c r="Q7" i="1"/>
  <c r="Q17" i="5"/>
  <c r="Q17" i="2"/>
  <c r="Q15" i="6"/>
  <c r="Q28" i="13"/>
  <c r="Q21" i="11"/>
  <c r="Q16" i="5"/>
  <c r="Q4" i="2"/>
  <c r="Q34" i="2" s="1"/>
  <c r="Q22" i="11"/>
  <c r="Q24" i="13"/>
  <c r="Q19" i="11"/>
  <c r="Q20" i="4"/>
  <c r="Q4" i="4"/>
  <c r="Q17" i="13"/>
  <c r="Q8" i="11"/>
  <c r="Q9" i="13"/>
  <c r="Q17" i="12"/>
  <c r="Q15" i="8"/>
  <c r="Q18" i="10"/>
  <c r="Q14" i="8"/>
  <c r="R23" i="9"/>
  <c r="Q13" i="8"/>
  <c r="Q29" i="4"/>
  <c r="Q26" i="2"/>
  <c r="Q7" i="6"/>
  <c r="Q17" i="3"/>
  <c r="Q3" i="1"/>
  <c r="Q12" i="5"/>
  <c r="Q14" i="2"/>
  <c r="Q3" i="6"/>
  <c r="Q33" i="6" s="1"/>
  <c r="Q22" i="13"/>
  <c r="Q17" i="11"/>
  <c r="Q7" i="5"/>
  <c r="Q23" i="13"/>
  <c r="Q18" i="11"/>
  <c r="P4" i="13"/>
  <c r="P28" i="12"/>
  <c r="P10" i="6"/>
  <c r="P12" i="13"/>
  <c r="P27" i="8"/>
  <c r="P31" i="11"/>
  <c r="P17" i="1"/>
  <c r="P8" i="12"/>
  <c r="P5" i="1"/>
  <c r="P10" i="11"/>
  <c r="P26" i="11"/>
  <c r="P11" i="12"/>
  <c r="P27" i="12"/>
  <c r="P15" i="13"/>
  <c r="P10" i="2"/>
  <c r="P4" i="3"/>
  <c r="P7" i="5"/>
  <c r="P9" i="11"/>
  <c r="P25" i="11"/>
  <c r="P10" i="12"/>
  <c r="P26" i="12"/>
  <c r="P14" i="13"/>
  <c r="P28" i="13"/>
  <c r="P12" i="1"/>
  <c r="P28" i="1"/>
  <c r="P17" i="6"/>
  <c r="P23" i="8"/>
  <c r="P20" i="3"/>
  <c r="P23" i="4"/>
  <c r="P23" i="5"/>
  <c r="P16" i="11"/>
  <c r="P32" i="11"/>
  <c r="P17" i="12"/>
  <c r="P5" i="13"/>
  <c r="P21" i="13"/>
  <c r="P11" i="2"/>
  <c r="P5" i="3"/>
  <c r="P23" i="3"/>
  <c r="P17" i="4"/>
  <c r="P10" i="5"/>
  <c r="P30" i="13"/>
  <c r="P15" i="1"/>
  <c r="P31" i="1"/>
  <c r="P19" i="2"/>
  <c r="P9" i="3"/>
  <c r="P11" i="4"/>
  <c r="P6" i="5"/>
  <c r="P22" i="5"/>
  <c r="P25" i="6"/>
  <c r="P28" i="8"/>
  <c r="P33" i="13"/>
  <c r="P18" i="1"/>
  <c r="P4" i="2"/>
  <c r="P24" i="2"/>
  <c r="P11" i="3"/>
  <c r="P27" i="3"/>
  <c r="P13" i="4"/>
  <c r="P29" i="4"/>
  <c r="P28" i="5"/>
  <c r="P30" i="6"/>
  <c r="P31" i="8"/>
  <c r="P30" i="10"/>
  <c r="P29" i="2"/>
  <c r="P14" i="3"/>
  <c r="P30" i="3"/>
  <c r="P16" i="4"/>
  <c r="P32" i="4"/>
  <c r="P17" i="5"/>
  <c r="P33" i="5"/>
  <c r="P7" i="6"/>
  <c r="P23" i="6"/>
  <c r="P9" i="8"/>
  <c r="P25" i="8"/>
  <c r="Q4" i="9"/>
  <c r="Q8" i="9"/>
  <c r="Q12" i="9"/>
  <c r="Q16" i="9"/>
  <c r="Q20" i="9"/>
  <c r="Q24" i="9"/>
  <c r="Q28" i="9"/>
  <c r="Q32" i="9"/>
  <c r="P15" i="10"/>
  <c r="P31" i="10"/>
  <c r="P17" i="10"/>
  <c r="P33" i="10"/>
  <c r="P8" i="6"/>
  <c r="P24" i="6"/>
  <c r="P10" i="8"/>
  <c r="P26" i="8"/>
  <c r="P12" i="10"/>
  <c r="Q13" i="10"/>
  <c r="Q9" i="6"/>
  <c r="Q12" i="10"/>
  <c r="Q8" i="6"/>
  <c r="R5" i="9"/>
  <c r="Q6" i="6"/>
  <c r="Q23" i="3"/>
  <c r="R29" i="9"/>
  <c r="Q16" i="4"/>
  <c r="Q31" i="1"/>
  <c r="Q32" i="8"/>
  <c r="Q12" i="3"/>
  <c r="Q8" i="1"/>
  <c r="Q7" i="2"/>
  <c r="Q34" i="10" l="1"/>
  <c r="R33" i="9"/>
  <c r="Q34" i="13"/>
  <c r="Q31" i="12"/>
  <c r="P15" i="6"/>
  <c r="P24" i="4"/>
  <c r="P21" i="2"/>
  <c r="P16" i="5"/>
  <c r="P3" i="3"/>
  <c r="P26" i="10"/>
  <c r="P27" i="4"/>
  <c r="P23" i="1"/>
  <c r="P6" i="4"/>
  <c r="P13" i="13"/>
  <c r="P8" i="11"/>
  <c r="P29" i="6"/>
  <c r="P22" i="13"/>
  <c r="P17" i="11"/>
  <c r="P23" i="13"/>
  <c r="P18" i="11"/>
  <c r="P16" i="13"/>
  <c r="P29" i="1"/>
  <c r="Q33" i="3"/>
  <c r="P4" i="10"/>
  <c r="P31" i="5"/>
  <c r="P7" i="10"/>
  <c r="Q18" i="9"/>
  <c r="P33" i="8"/>
  <c r="P30" i="5"/>
  <c r="P8" i="4"/>
  <c r="P14" i="10"/>
  <c r="P21" i="4"/>
  <c r="P12" i="2"/>
  <c r="P12" i="8"/>
  <c r="P25" i="3"/>
  <c r="P7" i="1"/>
  <c r="P12" i="3"/>
  <c r="P25" i="12"/>
  <c r="P30" i="4"/>
  <c r="P28" i="2"/>
  <c r="P6" i="13"/>
  <c r="P20" i="8"/>
  <c r="P7" i="13"/>
  <c r="P16" i="8"/>
  <c r="P15" i="11"/>
  <c r="Q34" i="4"/>
  <c r="Q33" i="1"/>
  <c r="Q21" i="9"/>
  <c r="P4" i="4"/>
  <c r="P34" i="4" s="1"/>
  <c r="P24" i="13"/>
  <c r="P23" i="11"/>
  <c r="P4" i="5"/>
  <c r="P19" i="11"/>
  <c r="P20" i="2"/>
  <c r="P20" i="12"/>
  <c r="P27" i="11"/>
  <c r="Q29" i="9"/>
  <c r="P21" i="5"/>
  <c r="P34" i="5" s="1"/>
  <c r="P18" i="3"/>
  <c r="P32" i="10"/>
  <c r="P16" i="10"/>
  <c r="P30" i="8"/>
  <c r="P14" i="8"/>
  <c r="P28" i="6"/>
  <c r="P12" i="6"/>
  <c r="P27" i="5"/>
  <c r="P21" i="10"/>
  <c r="P5" i="10"/>
  <c r="P19" i="10"/>
  <c r="P3" i="10"/>
  <c r="Q25" i="9"/>
  <c r="Q17" i="9"/>
  <c r="Q13" i="9"/>
  <c r="Q9" i="9"/>
  <c r="Q5" i="9"/>
  <c r="Q33" i="9" s="1"/>
  <c r="P29" i="8"/>
  <c r="P13" i="8"/>
  <c r="P27" i="6"/>
  <c r="P11" i="6"/>
  <c r="P26" i="5"/>
  <c r="P5" i="5"/>
  <c r="P20" i="4"/>
  <c r="P17" i="2"/>
  <c r="P8" i="5"/>
  <c r="P32" i="2"/>
  <c r="P10" i="10"/>
  <c r="P19" i="4"/>
  <c r="P19" i="1"/>
  <c r="P28" i="3"/>
  <c r="P9" i="13"/>
  <c r="P4" i="11"/>
  <c r="P26" i="6"/>
  <c r="P18" i="13"/>
  <c r="P13" i="11"/>
  <c r="P19" i="13"/>
  <c r="P14" i="11"/>
  <c r="P8" i="13"/>
  <c r="P13" i="1"/>
  <c r="P6" i="10"/>
  <c r="P18" i="4"/>
  <c r="P8" i="2"/>
  <c r="P3" i="8"/>
  <c r="P17" i="3"/>
  <c r="P3" i="1"/>
  <c r="P7" i="3"/>
  <c r="P21" i="12"/>
  <c r="P25" i="4"/>
  <c r="P32" i="1"/>
  <c r="P30" i="12"/>
  <c r="P22" i="6"/>
  <c r="P3" i="13"/>
  <c r="P21" i="1"/>
  <c r="P7" i="11"/>
  <c r="P4" i="12"/>
  <c r="P31" i="12" s="1"/>
  <c r="P29" i="3"/>
  <c r="P16" i="1"/>
  <c r="P13" i="3"/>
  <c r="P16" i="12"/>
  <c r="P3" i="11"/>
  <c r="P8" i="8"/>
  <c r="P32" i="3"/>
  <c r="P22" i="1"/>
  <c r="P32" i="5"/>
  <c r="P22" i="2"/>
  <c r="P15" i="5"/>
  <c r="P15" i="2"/>
  <c r="P34" i="2" s="1"/>
  <c r="P5" i="12"/>
  <c r="P14" i="12"/>
  <c r="P15" i="12"/>
  <c r="P20" i="13"/>
  <c r="P33" i="2"/>
  <c r="P5" i="6"/>
  <c r="P16" i="3"/>
  <c r="P6" i="1"/>
  <c r="P11" i="5"/>
  <c r="P5" i="2"/>
  <c r="P22" i="4"/>
  <c r="P25" i="13"/>
  <c r="P20" i="11"/>
  <c r="P32" i="8"/>
  <c r="P32" i="13"/>
  <c r="P29" i="11"/>
  <c r="P14" i="2"/>
  <c r="P30" i="11"/>
  <c r="P9" i="1"/>
  <c r="P13" i="6"/>
  <c r="P33" i="6" s="1"/>
  <c r="P18" i="8"/>
  <c r="P25" i="10"/>
  <c r="Q30" i="9"/>
  <c r="Q14" i="9"/>
  <c r="P17" i="8"/>
  <c r="P25" i="5"/>
  <c r="P22" i="3"/>
  <c r="P15" i="8"/>
  <c r="P5" i="4"/>
  <c r="P26" i="1"/>
  <c r="P9" i="6"/>
  <c r="P27" i="2"/>
  <c r="P6" i="6"/>
  <c r="P26" i="2"/>
  <c r="P9" i="12"/>
  <c r="P9" i="4"/>
  <c r="P20" i="1"/>
  <c r="P18" i="12"/>
  <c r="P31" i="3"/>
  <c r="P19" i="12"/>
  <c r="P24" i="12"/>
  <c r="P31" i="13"/>
  <c r="P11" i="11"/>
  <c r="P28" i="10"/>
  <c r="P34" i="8" l="1"/>
  <c r="P34" i="10"/>
  <c r="P33" i="1"/>
  <c r="P33" i="3"/>
  <c r="P34" i="11"/>
  <c r="P34" i="13"/>
</calcChain>
</file>

<file path=xl/sharedStrings.xml><?xml version="1.0" encoding="utf-8"?>
<sst xmlns="http://schemas.openxmlformats.org/spreadsheetml/2006/main" count="273" uniqueCount="62">
  <si>
    <t xml:space="preserve">đg 1kg: </t>
  </si>
  <si>
    <t>đg 1g</t>
  </si>
  <si>
    <t>Cafe đá</t>
  </si>
  <si>
    <t>Café sữa</t>
  </si>
  <si>
    <t>Bạc Xỉu</t>
  </si>
  <si>
    <t>Café muối</t>
  </si>
  <si>
    <t>Cacao</t>
  </si>
  <si>
    <t>Cacao muối</t>
  </si>
  <si>
    <t>Bạc xỉu m</t>
  </si>
  <si>
    <t>Cacao đx</t>
  </si>
  <si>
    <t>Việt quất</t>
  </si>
  <si>
    <t>Xoài</t>
  </si>
  <si>
    <t>DÂU</t>
  </si>
  <si>
    <t>Chanh dây</t>
  </si>
  <si>
    <t>Kiwi</t>
  </si>
  <si>
    <t xml:space="preserve">sữa 1,284g: </t>
  </si>
  <si>
    <t>sữa 1g</t>
  </si>
  <si>
    <t>Tiền cost</t>
  </si>
  <si>
    <t>Tiền lời</t>
  </si>
  <si>
    <t xml:space="preserve">kem béo 454g: </t>
  </si>
  <si>
    <t>kem béo 1g</t>
  </si>
  <si>
    <t>Tiền bán</t>
  </si>
  <si>
    <t xml:space="preserve">Sữa tươi1 lít: </t>
  </si>
  <si>
    <t>sữa tươi 1ml</t>
  </si>
  <si>
    <t>cafe 2kg</t>
  </si>
  <si>
    <t>cafe 1g</t>
  </si>
  <si>
    <t>Bột 500g</t>
  </si>
  <si>
    <t>Bột 1g</t>
  </si>
  <si>
    <t>Chất cấm 1.4kg</t>
  </si>
  <si>
    <t>Chất cấm 1g</t>
  </si>
  <si>
    <t>kem muối</t>
  </si>
  <si>
    <t>kem muối 1g</t>
  </si>
  <si>
    <t>Việt quất 1 lit</t>
  </si>
  <si>
    <t>Việt quất 1ml</t>
  </si>
  <si>
    <t>Xoài 1 lít</t>
  </si>
  <si>
    <t>Xoài 1ml</t>
  </si>
  <si>
    <t>Dâu 1 lit</t>
  </si>
  <si>
    <t>Dâu 1ml</t>
  </si>
  <si>
    <t>Chanh dây 1 lit</t>
  </si>
  <si>
    <t>Chanh dây 1ml</t>
  </si>
  <si>
    <t>Kiwi 1 lit</t>
  </si>
  <si>
    <t>Kiwi 1ml</t>
  </si>
  <si>
    <t xml:space="preserve">đá, nước: </t>
  </si>
  <si>
    <t xml:space="preserve">ly nắp:  </t>
  </si>
  <si>
    <t>Tiền bán cà phê</t>
  </si>
  <si>
    <t>Ngày</t>
  </si>
  <si>
    <t>Cà phê đen</t>
  </si>
  <si>
    <t>Cà phê sữa</t>
  </si>
  <si>
    <t>Bạc sỉu</t>
  </si>
  <si>
    <t>Cà phê muối</t>
  </si>
  <si>
    <t>Ca cao</t>
  </si>
  <si>
    <t>Ca cao muối</t>
  </si>
  <si>
    <t>Bạc xỉu muối</t>
  </si>
  <si>
    <t>Ca cao đá xay</t>
  </si>
  <si>
    <t>Sữa chua việt quất</t>
  </si>
  <si>
    <t>Sữa chua xoài</t>
  </si>
  <si>
    <t>Sữa chua dâu</t>
  </si>
  <si>
    <t>Sữa chua chanh dây</t>
  </si>
  <si>
    <t>Sữa chua kiwi</t>
  </si>
  <si>
    <t>Tổng Ly</t>
  </si>
  <si>
    <t>Tiền vốn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</si>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</sst>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809]d/m/yyyy"/>
    <numFmt numFmtId="165" formatCode="###,###,###"/>
    <numFmt numFmtId="166" formatCode="#,##0\ _₫"/>
  </numFmts>
  <fonts count="12">
    <font>
      <sz val="11"/>
      <color theme="1"/>
      <name val="Calibri"/>
      <scheme val="minor"/>
    </font>
    <font>
      <sz val="14"/>
      <color theme="1"/>
      <name val="Inherit"/>
    </font>
    <font>
      <sz val="11"/>
      <color theme="1"/>
      <name val="Inherit"/>
    </font>
    <font>
      <sz val="16"/>
      <color theme="1"/>
      <name val="Inherit"/>
    </font>
    <font>
      <b/>
      <sz val="14"/>
      <color theme="1"/>
      <name val="Inherit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Inherit"/>
    </font>
    <font>
      <sz val="11"/>
      <color theme="1"/>
      <name val="Calibri"/>
    </font>
    <font>
      <sz val="11"/>
      <color theme="1"/>
      <name val="Inheret"/>
    </font>
    <font>
      <sz val="16"/>
      <color theme="1"/>
      <name val="Inheret"/>
    </font>
    <font>
      <sz val="16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3" xfId="0" applyFont="1" applyBorder="1"/>
    <xf numFmtId="14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3" fontId="1" fillId="0" borderId="3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164" fontId="1" fillId="0" borderId="4" xfId="0" applyNumberFormat="1" applyFont="1" applyBorder="1" applyAlignment="1">
      <alignment horizontal="center" vertical="top"/>
    </xf>
    <xf numFmtId="0" fontId="6" fillId="0" borderId="0" xfId="0" applyFont="1"/>
    <xf numFmtId="164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vertical="center"/>
    </xf>
    <xf numFmtId="3" fontId="1" fillId="0" borderId="5" xfId="0" applyNumberFormat="1" applyFont="1" applyBorder="1" applyAlignment="1">
      <alignment vertical="top"/>
    </xf>
    <xf numFmtId="0" fontId="1" fillId="0" borderId="3" xfId="0" applyFont="1" applyBorder="1"/>
    <xf numFmtId="3" fontId="1" fillId="0" borderId="3" xfId="0" applyNumberFormat="1" applyFont="1" applyBorder="1"/>
    <xf numFmtId="0" fontId="3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3" fontId="3" fillId="3" borderId="3" xfId="0" applyNumberFormat="1" applyFont="1" applyFill="1" applyBorder="1"/>
    <xf numFmtId="1" fontId="8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10" fillId="0" borderId="0" xfId="0" applyFont="1"/>
    <xf numFmtId="3" fontId="11" fillId="0" borderId="0" xfId="0" applyNumberFormat="1" applyFont="1"/>
    <xf numFmtId="0" fontId="11" fillId="0" borderId="0" xfId="0" applyFont="1"/>
    <xf numFmtId="3" fontId="8" fillId="0" borderId="5" xfId="0" applyNumberFormat="1" applyFont="1" applyBorder="1"/>
    <xf numFmtId="165" fontId="8" fillId="0" borderId="0" xfId="0" applyNumberFormat="1" applyFont="1"/>
    <xf numFmtId="3" fontId="2" fillId="0" borderId="1" xfId="0" applyNumberFormat="1" applyFont="1" applyBorder="1"/>
    <xf numFmtId="0" fontId="3" fillId="3" borderId="1" xfId="0" applyFont="1" applyFill="1" applyBorder="1"/>
    <xf numFmtId="0" fontId="3" fillId="3" borderId="10" xfId="0" applyFont="1" applyFill="1" applyBorder="1"/>
    <xf numFmtId="3" fontId="3" fillId="3" borderId="1" xfId="0" applyNumberFormat="1" applyFont="1" applyFill="1" applyBorder="1"/>
    <xf numFmtId="0" fontId="10" fillId="3" borderId="1" xfId="0" applyFont="1" applyFill="1" applyBorder="1"/>
    <xf numFmtId="3" fontId="8" fillId="0" borderId="1" xfId="0" applyNumberFormat="1" applyFont="1" applyBorder="1"/>
    <xf numFmtId="3" fontId="9" fillId="0" borderId="1" xfId="0" applyNumberFormat="1" applyFont="1" applyBorder="1"/>
    <xf numFmtId="0" fontId="9" fillId="0" borderId="0" xfId="0" applyFont="1"/>
    <xf numFmtId="166" fontId="3" fillId="3" borderId="1" xfId="0" applyNumberFormat="1" applyFont="1" applyFill="1" applyBorder="1"/>
    <xf numFmtId="3" fontId="3" fillId="3" borderId="8" xfId="0" applyNumberFormat="1" applyFont="1" applyFill="1" applyBorder="1"/>
    <xf numFmtId="3" fontId="3" fillId="3" borderId="5" xfId="0" applyNumberFormat="1" applyFont="1" applyFill="1" applyBorder="1"/>
    <xf numFmtId="3" fontId="2" fillId="0" borderId="7" xfId="0" applyNumberFormat="1" applyFont="1" applyBorder="1"/>
    <xf numFmtId="3" fontId="3" fillId="3" borderId="7" xfId="0" applyNumberFormat="1" applyFont="1" applyFill="1" applyBorder="1"/>
    <xf numFmtId="0" fontId="3" fillId="3" borderId="7" xfId="0" applyFont="1" applyFill="1" applyBorder="1"/>
    <xf numFmtId="0" fontId="2" fillId="0" borderId="7" xfId="0" applyFont="1" applyBorder="1"/>
    <xf numFmtId="0" fontId="10" fillId="3" borderId="7" xfId="0" applyFont="1" applyFill="1" applyBorder="1"/>
    <xf numFmtId="3" fontId="8" fillId="0" borderId="7" xfId="0" applyNumberFormat="1" applyFont="1" applyBorder="1"/>
    <xf numFmtId="3" fontId="10" fillId="3" borderId="7" xfId="0" applyNumberFormat="1" applyFont="1" applyFill="1" applyBorder="1"/>
    <xf numFmtId="3" fontId="9" fillId="0" borderId="7" xfId="0" applyNumberFormat="1" applyFont="1" applyBorder="1"/>
    <xf numFmtId="3" fontId="2" fillId="4" borderId="7" xfId="0" applyNumberFormat="1" applyFont="1" applyFill="1" applyBorder="1"/>
    <xf numFmtId="3" fontId="3" fillId="0" borderId="5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2" xfId="0" applyNumberFormat="1" applyFont="1" applyBorder="1" applyAlignment="1">
      <alignment vertical="center"/>
    </xf>
    <xf numFmtId="165" fontId="2" fillId="0" borderId="7" xfId="0" applyNumberFormat="1" applyFont="1" applyBorder="1"/>
    <xf numFmtId="165" fontId="9" fillId="0" borderId="7" xfId="0" applyNumberFormat="1" applyFont="1" applyBorder="1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vertical="top"/>
    </xf>
    <xf numFmtId="3" fontId="1" fillId="0" borderId="10" xfId="0" applyNumberFormat="1" applyFont="1" applyBorder="1" applyAlignment="1">
      <alignment vertical="top"/>
    </xf>
    <xf numFmtId="0" fontId="1" fillId="0" borderId="7" xfId="0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4" fillId="2" borderId="11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3" fontId="1" fillId="5" borderId="7" xfId="0" applyNumberFormat="1" applyFont="1" applyFill="1" applyBorder="1" applyAlignment="1">
      <alignment vertical="center"/>
    </xf>
    <xf numFmtId="1" fontId="1" fillId="0" borderId="7" xfId="0" applyNumberFormat="1" applyFont="1" applyBorder="1" applyAlignment="1">
      <alignment vertical="center"/>
    </xf>
    <xf numFmtId="1" fontId="1" fillId="5" borderId="7" xfId="0" applyNumberFormat="1" applyFont="1" applyFill="1" applyBorder="1" applyAlignment="1">
      <alignment vertical="center"/>
    </xf>
    <xf numFmtId="3" fontId="1" fillId="5" borderId="7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5" fillId="0" borderId="2" xfId="0" applyFont="1" applyBorder="1"/>
    <xf numFmtId="0" fontId="4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849-F9F3-43D4-A78C-C4C5F1D53F76}">
  <dimension ref="A1:Y1008"/>
  <sheetViews>
    <sheetView workbookViewId="0">
      <selection activeCell="N9" sqref="N9"/>
    </sheetView>
  </sheetViews>
  <sheetFormatPr defaultColWidth="14.42578125" defaultRowHeight="15" customHeight="1"/>
  <cols>
    <col min="1" max="1" width="21.140625" customWidth="1"/>
    <col min="2" max="2" width="20.7109375" customWidth="1"/>
    <col min="3" max="3" width="11.28515625" customWidth="1"/>
    <col min="4" max="4" width="8.7109375" customWidth="1"/>
    <col min="5" max="5" width="11.28515625" customWidth="1"/>
    <col min="6" max="6" width="13" customWidth="1"/>
    <col min="7" max="7" width="11.140625" customWidth="1"/>
    <col min="9" max="9" width="9.42578125" customWidth="1"/>
    <col min="10" max="10" width="16.5703125" customWidth="1"/>
    <col min="11" max="11" width="13.85546875" bestFit="1" customWidth="1"/>
    <col min="12" max="12" width="13.85546875" customWidth="1"/>
    <col min="13" max="13" width="12.42578125" customWidth="1"/>
    <col min="14" max="15" width="8.7109375" customWidth="1"/>
    <col min="16" max="16" width="15.28515625" customWidth="1"/>
    <col min="17" max="25" width="8.7109375" customWidth="1"/>
  </cols>
  <sheetData>
    <row r="1" spans="1:25" ht="14.25" customHeight="1">
      <c r="A1" s="20" t="s">
        <v>0</v>
      </c>
      <c r="B1" s="39" t="s">
        <v>1</v>
      </c>
    </row>
    <row r="2" spans="1:25" ht="20.25">
      <c r="A2" s="29">
        <v>21000</v>
      </c>
      <c r="B2" s="40">
        <f>A2/1000</f>
        <v>21</v>
      </c>
      <c r="D2" s="27"/>
      <c r="E2" s="49" t="s">
        <v>2</v>
      </c>
      <c r="F2" s="49" t="s">
        <v>3</v>
      </c>
      <c r="G2" s="49" t="s">
        <v>4</v>
      </c>
      <c r="H2" s="49" t="s">
        <v>5</v>
      </c>
      <c r="I2" s="49" t="s">
        <v>6</v>
      </c>
      <c r="J2" s="50" t="s">
        <v>7</v>
      </c>
      <c r="K2" s="49" t="s">
        <v>8</v>
      </c>
      <c r="L2" s="51" t="s">
        <v>9</v>
      </c>
      <c r="M2" s="49" t="s">
        <v>10</v>
      </c>
      <c r="N2" s="49" t="s">
        <v>11</v>
      </c>
      <c r="O2" s="49" t="s">
        <v>12</v>
      </c>
      <c r="P2" s="49" t="s">
        <v>13</v>
      </c>
      <c r="Q2" s="49" t="s">
        <v>14</v>
      </c>
    </row>
    <row r="3" spans="1:25" ht="20.25">
      <c r="A3" s="32" t="s">
        <v>15</v>
      </c>
      <c r="B3" s="41" t="s">
        <v>16</v>
      </c>
      <c r="D3" s="45" t="s">
        <v>17</v>
      </c>
      <c r="E3" s="52">
        <f>(B10*20)+(B2*10)+B27+B28</f>
        <v>4010</v>
      </c>
      <c r="F3" s="52">
        <f>(B10*20)+(B4*30)+(B6*15)+B27+B28</f>
        <v>6183.3834245954968</v>
      </c>
      <c r="G3" s="52">
        <f>(B4*30)+(B6*15)+(B8*50)+B27+B28</f>
        <v>5583.3834245954959</v>
      </c>
      <c r="H3" s="52">
        <f>(B4*30)+(B6*10)+(B16*30)+B27+B28</f>
        <v>5377.8416155461327</v>
      </c>
      <c r="I3" s="52">
        <f>(B12*11)+(B8*60)+(B6*15)+(B4*30)+B27+B28</f>
        <v>7245.3834245954959</v>
      </c>
      <c r="J3" s="52">
        <f>(B12*9)+(B8*50)+(B6*10)+(B4*25)+(B16*30)+B27+B28</f>
        <v>7838.3026747361637</v>
      </c>
      <c r="K3" s="53">
        <f>(B4*20)+(B6*15)+(B8*40)+B27+B28</f>
        <v>4788.3055429755586</v>
      </c>
      <c r="L3" s="47">
        <f>(B12*15)+(B4*40)+(B6*15)+(B8*20)+(B14*20)+B28+B27+(B16*15)</f>
        <v>7999.6677459324128</v>
      </c>
      <c r="M3" s="47">
        <f>5500+(B4*15)+(B6*10)+(B18*20)+B27+B28</f>
        <v>10811.383342253695</v>
      </c>
      <c r="N3" s="47">
        <f>5500+(B4*15)+(B6*10)+(B20*25)+B27+B28</f>
        <v>10876.383342253695</v>
      </c>
      <c r="O3" s="47">
        <f>5500+(B4*15)+(B6*10)+(B22*25)+B27+B28</f>
        <v>10701.383342253695</v>
      </c>
      <c r="P3" s="47">
        <f>5500+(B4*15)+(B6*10)+(B24*25)+B27+B28</f>
        <v>10876.383342253695</v>
      </c>
      <c r="Q3" s="47">
        <f>5500+(B4*15)+(B6*10)+(B26*25)+B27+B28</f>
        <v>11001.383342253695</v>
      </c>
    </row>
    <row r="4" spans="1:25" ht="14.25" customHeight="1">
      <c r="A4" s="29">
        <v>61000</v>
      </c>
      <c r="B4" s="40">
        <f>A4/1284</f>
        <v>47.507788161993773</v>
      </c>
      <c r="C4" s="21"/>
      <c r="D4" s="45" t="s">
        <v>18</v>
      </c>
      <c r="E4" s="52">
        <f t="shared" ref="E4:Q4" si="0">E5-E3</f>
        <v>7990</v>
      </c>
      <c r="F4" s="52">
        <f t="shared" si="0"/>
        <v>8816.6165754045032</v>
      </c>
      <c r="G4" s="52">
        <f t="shared" si="0"/>
        <v>12416.616575404503</v>
      </c>
      <c r="H4" s="52">
        <f t="shared" si="0"/>
        <v>12622.158384453867</v>
      </c>
      <c r="I4" s="52">
        <f t="shared" si="0"/>
        <v>10754.616575404503</v>
      </c>
      <c r="J4" s="52">
        <f t="shared" si="0"/>
        <v>12161.697325263836</v>
      </c>
      <c r="K4" s="53">
        <f>K5-K3</f>
        <v>15211.694457024441</v>
      </c>
      <c r="L4" s="53">
        <f>L5-L3</f>
        <v>12000.332254067587</v>
      </c>
      <c r="M4" s="53">
        <f t="shared" si="0"/>
        <v>9188.6166577463046</v>
      </c>
      <c r="N4" s="53">
        <f t="shared" si="0"/>
        <v>9123.6166577463046</v>
      </c>
      <c r="O4" s="53">
        <f t="shared" si="0"/>
        <v>9298.6166577463046</v>
      </c>
      <c r="P4" s="53">
        <f t="shared" si="0"/>
        <v>9123.6166577463046</v>
      </c>
      <c r="Q4" s="53">
        <f t="shared" si="0"/>
        <v>8998.6166577463046</v>
      </c>
    </row>
    <row r="5" spans="1:25" ht="20.25">
      <c r="A5" s="32" t="s">
        <v>19</v>
      </c>
      <c r="B5" s="41" t="s">
        <v>20</v>
      </c>
      <c r="D5" s="45" t="s">
        <v>21</v>
      </c>
      <c r="E5" s="52">
        <v>12000</v>
      </c>
      <c r="F5" s="52">
        <v>15000</v>
      </c>
      <c r="G5" s="52">
        <v>18000</v>
      </c>
      <c r="H5" s="52">
        <v>18000</v>
      </c>
      <c r="I5" s="52">
        <v>18000</v>
      </c>
      <c r="J5" s="52">
        <v>20000</v>
      </c>
      <c r="K5" s="53">
        <v>20000</v>
      </c>
      <c r="L5" s="53">
        <v>20000</v>
      </c>
      <c r="M5" s="53">
        <v>20000</v>
      </c>
      <c r="N5" s="53">
        <v>20000</v>
      </c>
      <c r="O5" s="53">
        <v>20000</v>
      </c>
      <c r="P5" s="53">
        <v>20000</v>
      </c>
      <c r="Q5" s="53">
        <v>20000</v>
      </c>
    </row>
    <row r="6" spans="1:25" ht="14.25" customHeight="1">
      <c r="A6" s="29">
        <v>29000</v>
      </c>
      <c r="B6" s="40">
        <f>A6/454</f>
        <v>63.876651982378853</v>
      </c>
      <c r="C6" s="22"/>
      <c r="D6" s="22"/>
      <c r="E6" s="22"/>
      <c r="F6" s="22"/>
      <c r="G6" s="22"/>
      <c r="H6" s="22"/>
      <c r="I6" s="22"/>
      <c r="J6" s="22"/>
      <c r="K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20.25">
      <c r="A7" s="32" t="s">
        <v>22</v>
      </c>
      <c r="B7" s="42" t="s">
        <v>23</v>
      </c>
      <c r="C7" s="22"/>
      <c r="E7" s="22"/>
      <c r="F7" s="28"/>
      <c r="G7" s="28"/>
      <c r="H7" s="28"/>
      <c r="I7" s="28"/>
      <c r="J7" s="28"/>
      <c r="N7" s="22"/>
    </row>
    <row r="8" spans="1:25" ht="14.25" customHeight="1">
      <c r="A8" s="29">
        <v>32000</v>
      </c>
      <c r="B8" s="43">
        <f>A8/1000</f>
        <v>32</v>
      </c>
      <c r="E8" s="22"/>
      <c r="F8" s="28"/>
      <c r="G8" s="28"/>
      <c r="H8" s="28"/>
      <c r="I8" s="28"/>
      <c r="J8" s="28"/>
      <c r="N8" s="22"/>
    </row>
    <row r="9" spans="1:25" ht="14.25" customHeight="1">
      <c r="A9" s="37" t="s">
        <v>24</v>
      </c>
      <c r="B9" s="42" t="s">
        <v>25</v>
      </c>
      <c r="E9" s="22"/>
      <c r="F9" s="22"/>
      <c r="G9" s="22"/>
      <c r="I9" s="22"/>
      <c r="J9" s="23"/>
      <c r="N9" s="23"/>
    </row>
    <row r="10" spans="1:25" ht="14.25" customHeight="1">
      <c r="A10" s="29">
        <v>220000</v>
      </c>
      <c r="B10" s="43">
        <f>A10/2000</f>
        <v>110</v>
      </c>
      <c r="C10" s="21"/>
      <c r="F10" s="22"/>
      <c r="I10" s="22"/>
    </row>
    <row r="11" spans="1:25" ht="20.25">
      <c r="A11" s="31" t="s">
        <v>26</v>
      </c>
      <c r="B11" s="42" t="s">
        <v>27</v>
      </c>
      <c r="F11" s="22"/>
      <c r="I11" s="22"/>
    </row>
    <row r="12" spans="1:25" ht="14.25" customHeight="1">
      <c r="A12" s="29">
        <v>61000</v>
      </c>
      <c r="B12" s="40">
        <f>A12/500</f>
        <v>122</v>
      </c>
      <c r="C12" s="23"/>
      <c r="D12" s="23"/>
      <c r="E12" s="22"/>
      <c r="F12" s="22"/>
    </row>
    <row r="13" spans="1:25" ht="20.25">
      <c r="A13" s="32" t="s">
        <v>28</v>
      </c>
      <c r="B13" s="41" t="s">
        <v>29</v>
      </c>
      <c r="C13" s="23"/>
      <c r="D13" s="23"/>
      <c r="E13" s="22"/>
    </row>
    <row r="14" spans="1:25">
      <c r="A14" s="29">
        <v>150000</v>
      </c>
      <c r="B14" s="40">
        <f>A14/14000</f>
        <v>10.714285714285714</v>
      </c>
      <c r="C14" s="23"/>
      <c r="D14" s="23"/>
      <c r="E14" s="22"/>
    </row>
    <row r="15" spans="1:25" ht="20.25">
      <c r="A15" s="30" t="s">
        <v>30</v>
      </c>
      <c r="B15" s="41" t="s">
        <v>31</v>
      </c>
    </row>
    <row r="16" spans="1:25" ht="14.25" customHeight="1">
      <c r="A16" s="29">
        <f>(B4*150)+(B8*50)+(B6*400)</f>
        <v>34276.829017250609</v>
      </c>
      <c r="B16" s="40">
        <f>A16/600</f>
        <v>57.12804836208435</v>
      </c>
      <c r="C16" s="21"/>
      <c r="D16" s="23"/>
    </row>
    <row r="17" spans="1:25" ht="20.25">
      <c r="A17" s="30" t="s">
        <v>32</v>
      </c>
      <c r="B17" s="41" t="s">
        <v>33</v>
      </c>
    </row>
    <row r="18" spans="1:25" ht="14.25" customHeight="1">
      <c r="A18" s="29">
        <v>118000</v>
      </c>
      <c r="B18" s="40">
        <f>A18/1000</f>
        <v>118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20.25">
      <c r="A19" s="33" t="s">
        <v>34</v>
      </c>
      <c r="B19" s="44" t="s">
        <v>35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>
      <c r="A20" s="34">
        <v>97000</v>
      </c>
      <c r="B20" s="45">
        <f>A20/1000</f>
        <v>97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20.25">
      <c r="A21" s="33" t="s">
        <v>36</v>
      </c>
      <c r="B21" s="46" t="s">
        <v>37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>
      <c r="A22" s="35">
        <v>90000</v>
      </c>
      <c r="B22" s="47">
        <f>A22/1000</f>
        <v>90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21">
      <c r="A23" s="33" t="s">
        <v>38</v>
      </c>
      <c r="B23" s="44" t="s">
        <v>39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>
      <c r="A24" s="35">
        <v>97000</v>
      </c>
      <c r="B24" s="47">
        <f>A24/1000</f>
        <v>97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21">
      <c r="A25" s="33" t="s">
        <v>40</v>
      </c>
      <c r="B25" s="44" t="s">
        <v>41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>
      <c r="A26" s="35">
        <v>102000</v>
      </c>
      <c r="B26" s="47">
        <f>A26/1000</f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20.25">
      <c r="A27" s="32" t="s">
        <v>42</v>
      </c>
      <c r="B27" s="48">
        <v>540</v>
      </c>
    </row>
    <row r="28" spans="1:25" ht="14.25" customHeight="1">
      <c r="A28" s="38" t="s">
        <v>43</v>
      </c>
      <c r="B28" s="40">
        <v>1060</v>
      </c>
      <c r="C28" s="36"/>
      <c r="D28" s="36"/>
    </row>
    <row r="29" spans="1:25" ht="14.25" customHeight="1"/>
    <row r="30" spans="1:25" ht="14.25" customHeight="1"/>
    <row r="31" spans="1:25" ht="14.25" customHeight="1"/>
    <row r="32" spans="1:2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3"/>
  <sheetViews>
    <sheetView zoomScale="40" zoomScaleNormal="40" workbookViewId="0">
      <selection activeCell="I2" sqref="I2"/>
    </sheetView>
  </sheetViews>
  <sheetFormatPr defaultColWidth="14.42578125" defaultRowHeight="15" customHeight="1"/>
  <cols>
    <col min="1" max="1" width="16" style="9" customWidth="1"/>
    <col min="2" max="14" width="25.7109375" style="9" customWidth="1"/>
    <col min="15" max="15" width="19.57031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 ht="18.75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 ht="18.75">
      <c r="A3" s="4">
        <v>45170</v>
      </c>
      <c r="B3" s="5">
        <v>2</v>
      </c>
      <c r="C3" s="5">
        <v>20</v>
      </c>
      <c r="D3" s="5">
        <v>3</v>
      </c>
      <c r="E3" s="5">
        <v>22</v>
      </c>
      <c r="F3" s="5">
        <v>4</v>
      </c>
      <c r="G3" s="5">
        <v>2</v>
      </c>
      <c r="H3" s="5"/>
      <c r="I3" s="5"/>
      <c r="J3" s="5"/>
      <c r="K3" s="5"/>
      <c r="L3" s="5"/>
      <c r="M3" s="5"/>
      <c r="N3" s="5"/>
      <c r="O3" s="6">
        <f>SUM(B3:N3)</f>
        <v>53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574591.52664443431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311408.47335556563</v>
      </c>
    </row>
    <row r="4" spans="1:17" ht="18.75">
      <c r="A4" s="4">
        <v>45171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>
        <f>SUM(B4:N4)</f>
        <v>0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0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0</v>
      </c>
    </row>
    <row r="5" spans="1:17" ht="18.75">
      <c r="A5" s="4">
        <v>45172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>
        <f t="shared" ref="O5:O32" si="0">SUM(B5:N5)</f>
        <v>0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0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0</v>
      </c>
    </row>
    <row r="6" spans="1:17" ht="18.75">
      <c r="A6" s="4">
        <v>45173</v>
      </c>
      <c r="B6" s="5">
        <v>2</v>
      </c>
      <c r="C6" s="5">
        <v>18</v>
      </c>
      <c r="D6" s="5">
        <v>6</v>
      </c>
      <c r="E6" s="5">
        <v>19</v>
      </c>
      <c r="F6" s="5">
        <v>3</v>
      </c>
      <c r="G6" s="5">
        <v>8</v>
      </c>
      <c r="H6" s="5"/>
      <c r="I6" s="5"/>
      <c r="J6" s="5"/>
      <c r="K6" s="5"/>
      <c r="L6" s="5"/>
      <c r="M6" s="5"/>
      <c r="N6" s="5"/>
      <c r="O6" s="6">
        <f t="shared" si="0"/>
        <v>56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618557.23544265574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339442.76455734426</v>
      </c>
    </row>
    <row r="7" spans="1:17" ht="18.75">
      <c r="A7" s="4">
        <v>45174</v>
      </c>
      <c r="B7" s="5">
        <v>2</v>
      </c>
      <c r="C7" s="5">
        <v>24</v>
      </c>
      <c r="D7" s="5">
        <v>2</v>
      </c>
      <c r="E7" s="5">
        <v>16</v>
      </c>
      <c r="F7" s="5">
        <v>2</v>
      </c>
      <c r="G7" s="5">
        <v>2</v>
      </c>
      <c r="H7" s="5"/>
      <c r="I7" s="5"/>
      <c r="J7" s="5"/>
      <c r="K7" s="5"/>
      <c r="L7" s="5"/>
      <c r="M7" s="5"/>
      <c r="N7" s="5"/>
      <c r="O7" s="6">
        <f t="shared" si="0"/>
        <v>48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500199.19291311566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283800.80708688434</v>
      </c>
    </row>
    <row r="8" spans="1:17" ht="18.75">
      <c r="A8" s="4">
        <v>45175</v>
      </c>
      <c r="B8" s="5">
        <v>2</v>
      </c>
      <c r="C8" s="5">
        <v>20</v>
      </c>
      <c r="D8" s="5">
        <v>2</v>
      </c>
      <c r="E8" s="5">
        <v>17</v>
      </c>
      <c r="F8" s="5">
        <v>3</v>
      </c>
      <c r="G8" s="5">
        <v>2</v>
      </c>
      <c r="H8" s="5">
        <v>1</v>
      </c>
      <c r="I8" s="5">
        <v>0</v>
      </c>
      <c r="J8" s="5"/>
      <c r="K8" s="5"/>
      <c r="L8" s="5"/>
      <c r="M8" s="5"/>
      <c r="N8" s="5"/>
      <c r="O8" s="6">
        <f t="shared" si="0"/>
        <v>47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503521.19602838048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276478.80397161952</v>
      </c>
    </row>
    <row r="9" spans="1:17" ht="18.75">
      <c r="A9" s="4">
        <v>45176</v>
      </c>
      <c r="B9" s="6">
        <v>4</v>
      </c>
      <c r="C9" s="6">
        <v>18</v>
      </c>
      <c r="D9" s="6"/>
      <c r="E9" s="6">
        <v>14</v>
      </c>
      <c r="F9" s="6">
        <v>4</v>
      </c>
      <c r="G9" s="6">
        <v>3</v>
      </c>
      <c r="H9" s="6">
        <v>1</v>
      </c>
      <c r="I9" s="6"/>
      <c r="J9" s="6"/>
      <c r="K9" s="6"/>
      <c r="L9" s="6"/>
      <c r="M9" s="6"/>
      <c r="N9" s="6"/>
      <c r="O9" s="6">
        <f t="shared" si="0"/>
        <v>44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462084.56847406918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259915.43152593082</v>
      </c>
    </row>
    <row r="10" spans="1:17" ht="18.75">
      <c r="A10" s="4">
        <v>45177</v>
      </c>
      <c r="B10" s="6">
        <v>3</v>
      </c>
      <c r="C10" s="6">
        <v>27</v>
      </c>
      <c r="D10" s="6">
        <v>4</v>
      </c>
      <c r="E10" s="6">
        <v>13</v>
      </c>
      <c r="F10" s="6">
        <v>4</v>
      </c>
      <c r="G10" s="6">
        <v>1</v>
      </c>
      <c r="H10" s="6">
        <v>1</v>
      </c>
      <c r="I10" s="6"/>
      <c r="J10" s="6"/>
      <c r="K10" s="6"/>
      <c r="L10" s="6"/>
      <c r="M10" s="6"/>
      <c r="N10" s="6"/>
      <c r="O10" s="6">
        <f t="shared" si="0"/>
        <v>53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546165.03091934626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312834.9690806538</v>
      </c>
    </row>
    <row r="11" spans="1:17" ht="18.75">
      <c r="A11" s="4">
        <v>45178</v>
      </c>
      <c r="B11" s="6">
        <v>4</v>
      </c>
      <c r="C11" s="6">
        <v>18</v>
      </c>
      <c r="D11" s="6">
        <v>2</v>
      </c>
      <c r="E11" s="6">
        <v>21</v>
      </c>
      <c r="F11" s="6">
        <v>6</v>
      </c>
      <c r="G11" s="6">
        <v>4</v>
      </c>
      <c r="H11" s="6">
        <v>5</v>
      </c>
      <c r="I11" s="6"/>
      <c r="J11" s="6"/>
      <c r="K11" s="6"/>
      <c r="L11" s="6"/>
      <c r="M11" s="6"/>
      <c r="N11" s="6"/>
      <c r="O11" s="6">
        <f t="shared" si="0"/>
        <v>60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669790.61862022593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350209.38137977413</v>
      </c>
    </row>
    <row r="12" spans="1:17" ht="18.75">
      <c r="A12" s="4">
        <v>45179</v>
      </c>
      <c r="B12" s="6">
        <v>2</v>
      </c>
      <c r="C12" s="6">
        <v>26</v>
      </c>
      <c r="D12" s="6">
        <v>3</v>
      </c>
      <c r="E12" s="6">
        <v>27</v>
      </c>
      <c r="F12" s="6">
        <v>3</v>
      </c>
      <c r="G12" s="6">
        <v>5</v>
      </c>
      <c r="H12" s="6">
        <v>5</v>
      </c>
      <c r="I12" s="6">
        <v>3</v>
      </c>
      <c r="J12" s="6"/>
      <c r="K12" s="6"/>
      <c r="L12" s="6"/>
      <c r="M12" s="6"/>
      <c r="N12" s="6"/>
      <c r="O12" s="6">
        <f t="shared" si="0"/>
        <v>74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828391.96246684273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439608.03753315733</v>
      </c>
    </row>
    <row r="13" spans="1:17" ht="18.75">
      <c r="A13" s="4">
        <v>45180</v>
      </c>
      <c r="B13" s="6">
        <v>4</v>
      </c>
      <c r="C13" s="6">
        <v>19</v>
      </c>
      <c r="D13" s="6">
        <v>2</v>
      </c>
      <c r="E13" s="6">
        <v>15</v>
      </c>
      <c r="F13" s="6"/>
      <c r="G13" s="6">
        <v>1</v>
      </c>
      <c r="H13" s="6"/>
      <c r="I13" s="6"/>
      <c r="J13" s="6"/>
      <c r="K13" s="6"/>
      <c r="L13" s="6"/>
      <c r="M13" s="6"/>
      <c r="N13" s="6"/>
      <c r="O13" s="6">
        <f t="shared" si="0"/>
        <v>41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425803.02117556642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233196.97882443361</v>
      </c>
    </row>
    <row r="14" spans="1:17" ht="18.75">
      <c r="A14" s="4">
        <v>45181</v>
      </c>
      <c r="B14" s="6">
        <v>5</v>
      </c>
      <c r="C14" s="6">
        <v>18</v>
      </c>
      <c r="D14" s="6">
        <v>4</v>
      </c>
      <c r="E14" s="6">
        <v>12</v>
      </c>
      <c r="F14" s="6">
        <v>6</v>
      </c>
      <c r="G14" s="6">
        <v>1</v>
      </c>
      <c r="H14" s="6"/>
      <c r="I14" s="6"/>
      <c r="J14" s="6"/>
      <c r="K14" s="6"/>
      <c r="L14" s="6"/>
      <c r="M14" s="6"/>
      <c r="N14" s="6"/>
      <c r="O14" s="6">
        <f t="shared" si="0"/>
        <v>46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476470.86205003632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269529.13794996368</v>
      </c>
    </row>
    <row r="15" spans="1:17" ht="18.75">
      <c r="A15" s="4">
        <v>45182</v>
      </c>
      <c r="B15" s="5">
        <v>3</v>
      </c>
      <c r="C15" s="5">
        <v>23</v>
      </c>
      <c r="D15" s="5">
        <v>2</v>
      </c>
      <c r="E15" s="5">
        <v>24</v>
      </c>
      <c r="F15" s="5">
        <v>1</v>
      </c>
      <c r="G15" s="5">
        <v>5</v>
      </c>
      <c r="H15" s="5">
        <v>3</v>
      </c>
      <c r="I15" s="5"/>
      <c r="J15" s="5"/>
      <c r="K15" s="5"/>
      <c r="L15" s="5"/>
      <c r="M15" s="5"/>
      <c r="N15" s="5"/>
      <c r="O15" s="6">
        <f t="shared" si="0"/>
        <v>61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671715.40218480246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355284.59781519766</v>
      </c>
    </row>
    <row r="16" spans="1:17" ht="18.75">
      <c r="A16" s="4">
        <v>45183</v>
      </c>
      <c r="B16" s="5">
        <v>3</v>
      </c>
      <c r="C16" s="5">
        <v>17</v>
      </c>
      <c r="D16" s="5">
        <v>2</v>
      </c>
      <c r="E16" s="5">
        <v>10</v>
      </c>
      <c r="F16" s="5">
        <v>2</v>
      </c>
      <c r="G16" s="5">
        <v>1</v>
      </c>
      <c r="H16" s="5">
        <v>1</v>
      </c>
      <c r="I16" s="5"/>
      <c r="J16" s="5"/>
      <c r="K16" s="5"/>
      <c r="L16" s="5"/>
      <c r="M16" s="5"/>
      <c r="N16" s="5"/>
      <c r="O16" s="6">
        <f t="shared" si="0"/>
        <v>36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373789.92371032154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209210.07628967843</v>
      </c>
    </row>
    <row r="17" spans="1:17" ht="20.25">
      <c r="A17" s="4">
        <v>45184</v>
      </c>
      <c r="B17" s="5">
        <v>2</v>
      </c>
      <c r="C17" s="5">
        <v>20</v>
      </c>
      <c r="D17" s="5">
        <v>2</v>
      </c>
      <c r="E17" s="5">
        <v>14</v>
      </c>
      <c r="F17" s="5">
        <v>4</v>
      </c>
      <c r="G17" s="5"/>
      <c r="H17" s="5">
        <v>2</v>
      </c>
      <c r="I17" s="5"/>
      <c r="J17" s="5"/>
      <c r="K17" s="19"/>
      <c r="L17" s="19"/>
      <c r="M17" s="19"/>
      <c r="N17" s="19"/>
      <c r="O17" s="6">
        <f t="shared" si="0"/>
        <v>44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467297.63725692016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256702.36274307987</v>
      </c>
    </row>
    <row r="18" spans="1:17" ht="18.75">
      <c r="A18" s="4">
        <v>45185</v>
      </c>
      <c r="B18" s="5">
        <v>1</v>
      </c>
      <c r="C18" s="5">
        <v>16</v>
      </c>
      <c r="D18" s="5">
        <v>3</v>
      </c>
      <c r="E18" s="5">
        <v>17</v>
      </c>
      <c r="F18" s="5">
        <v>3</v>
      </c>
      <c r="G18" s="5">
        <v>1</v>
      </c>
      <c r="H18" s="5">
        <v>2</v>
      </c>
      <c r="I18" s="5">
        <v>2</v>
      </c>
      <c r="J18" s="5">
        <v>1</v>
      </c>
      <c r="K18" s="5"/>
      <c r="L18" s="5"/>
      <c r="M18" s="5"/>
      <c r="N18" s="5"/>
      <c r="O18" s="6">
        <f t="shared" si="0"/>
        <v>46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508920.62459980894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277079.375400191</v>
      </c>
    </row>
    <row r="19" spans="1:17" ht="18.75">
      <c r="A19" s="4">
        <v>45186</v>
      </c>
      <c r="B19" s="5">
        <v>8</v>
      </c>
      <c r="C19" s="5">
        <v>25</v>
      </c>
      <c r="D19" s="5">
        <v>3</v>
      </c>
      <c r="E19" s="5">
        <v>24</v>
      </c>
      <c r="F19" s="5"/>
      <c r="G19" s="5">
        <v>5</v>
      </c>
      <c r="H19" s="5">
        <v>2</v>
      </c>
      <c r="I19" s="5">
        <v>1</v>
      </c>
      <c r="J19" s="5">
        <v>5</v>
      </c>
      <c r="K19" s="5"/>
      <c r="L19" s="5"/>
      <c r="M19" s="5"/>
      <c r="N19" s="5"/>
      <c r="O19" s="6">
        <f t="shared" si="0"/>
        <v>73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773692.35642138589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443307.64357861388</v>
      </c>
    </row>
    <row r="20" spans="1:17" ht="18.75">
      <c r="A20" s="4">
        <v>45187</v>
      </c>
      <c r="B20" s="5">
        <v>2</v>
      </c>
      <c r="C20" s="5">
        <v>22</v>
      </c>
      <c r="D20" s="5">
        <v>1</v>
      </c>
      <c r="E20" s="5">
        <v>12</v>
      </c>
      <c r="F20" s="5">
        <v>4</v>
      </c>
      <c r="G20" s="5">
        <v>1</v>
      </c>
      <c r="H20" s="5">
        <v>1</v>
      </c>
      <c r="I20" s="5">
        <v>1</v>
      </c>
      <c r="J20" s="5"/>
      <c r="K20" s="5">
        <v>1</v>
      </c>
      <c r="L20" s="5"/>
      <c r="M20" s="5"/>
      <c r="N20" s="5"/>
      <c r="O20" s="6">
        <f t="shared" si="0"/>
        <v>45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465343.88884347019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274656.11115652981</v>
      </c>
    </row>
    <row r="21" spans="1:17" ht="18.75">
      <c r="A21" s="4">
        <v>45188</v>
      </c>
      <c r="B21" s="5">
        <v>4</v>
      </c>
      <c r="C21" s="5">
        <v>16</v>
      </c>
      <c r="D21" s="5">
        <v>3</v>
      </c>
      <c r="E21" s="5">
        <v>14</v>
      </c>
      <c r="F21" s="5">
        <v>1</v>
      </c>
      <c r="G21" s="5"/>
      <c r="H21" s="5">
        <v>3</v>
      </c>
      <c r="I21" s="5">
        <v>1</v>
      </c>
      <c r="J21" s="5"/>
      <c r="K21" s="5"/>
      <c r="L21" s="5"/>
      <c r="M21" s="5"/>
      <c r="N21" s="5"/>
      <c r="O21" s="6">
        <f t="shared" si="0"/>
        <v>42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455375.96451558504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236624.03548441487</v>
      </c>
    </row>
    <row r="22" spans="1:17" ht="18.75">
      <c r="A22" s="4">
        <v>45189</v>
      </c>
      <c r="B22" s="5">
        <v>1</v>
      </c>
      <c r="C22" s="5">
        <v>25</v>
      </c>
      <c r="D22" s="5">
        <v>2</v>
      </c>
      <c r="E22" s="5">
        <v>8</v>
      </c>
      <c r="F22" s="5">
        <v>2</v>
      </c>
      <c r="G22" s="5">
        <v>3</v>
      </c>
      <c r="H22" s="5">
        <v>4</v>
      </c>
      <c r="I22" s="5">
        <v>3</v>
      </c>
      <c r="J22" s="5"/>
      <c r="K22" s="5">
        <v>1</v>
      </c>
      <c r="L22" s="5"/>
      <c r="M22" s="5"/>
      <c r="N22" s="5"/>
      <c r="O22" s="6">
        <f t="shared" si="0"/>
        <v>49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518181.63098619989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304818.36901380011</v>
      </c>
    </row>
    <row r="23" spans="1:17" ht="18.75">
      <c r="A23" s="4">
        <v>45190</v>
      </c>
      <c r="B23" s="5">
        <v>1</v>
      </c>
      <c r="C23" s="5">
        <v>22</v>
      </c>
      <c r="D23" s="5">
        <v>4</v>
      </c>
      <c r="E23" s="5">
        <v>21</v>
      </c>
      <c r="F23" s="5"/>
      <c r="G23" s="5">
        <v>5</v>
      </c>
      <c r="H23" s="5">
        <v>1</v>
      </c>
      <c r="I23" s="5">
        <v>1</v>
      </c>
      <c r="J23" s="5">
        <v>1</v>
      </c>
      <c r="K23" s="5"/>
      <c r="L23" s="5"/>
      <c r="M23" s="5"/>
      <c r="N23" s="5"/>
      <c r="O23" s="6">
        <f t="shared" si="0"/>
        <v>56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613896.48702920577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338103.51297079417</v>
      </c>
    </row>
    <row r="24" spans="1:17" ht="18.75">
      <c r="A24" s="4">
        <v>45191</v>
      </c>
      <c r="B24" s="5">
        <v>2</v>
      </c>
      <c r="C24" s="5">
        <v>26</v>
      </c>
      <c r="D24" s="5">
        <v>1</v>
      </c>
      <c r="E24" s="5">
        <v>21</v>
      </c>
      <c r="F24" s="5">
        <v>1</v>
      </c>
      <c r="G24" s="5">
        <v>2</v>
      </c>
      <c r="H24" s="5">
        <v>1</v>
      </c>
      <c r="I24" s="5">
        <v>1</v>
      </c>
      <c r="J24" s="5">
        <v>11</v>
      </c>
      <c r="K24" s="5">
        <v>2</v>
      </c>
      <c r="L24" s="5"/>
      <c r="M24" s="5">
        <v>3</v>
      </c>
      <c r="N24" s="5"/>
      <c r="O24" s="6">
        <f t="shared" si="0"/>
        <v>71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731676.87807041779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496323.12192958209</v>
      </c>
    </row>
    <row r="25" spans="1:17" ht="18.75">
      <c r="A25" s="4">
        <v>45192</v>
      </c>
      <c r="B25" s="5">
        <v>4</v>
      </c>
      <c r="C25" s="5">
        <v>32</v>
      </c>
      <c r="D25" s="5">
        <v>4</v>
      </c>
      <c r="E25" s="5">
        <v>18</v>
      </c>
      <c r="F25" s="5">
        <v>2</v>
      </c>
      <c r="G25" s="5">
        <v>6</v>
      </c>
      <c r="H25" s="5">
        <v>5</v>
      </c>
      <c r="I25" s="5">
        <v>1</v>
      </c>
      <c r="J25" s="5">
        <v>3</v>
      </c>
      <c r="K25" s="5">
        <v>1</v>
      </c>
      <c r="L25" s="5">
        <v>1</v>
      </c>
      <c r="M25" s="5">
        <v>7</v>
      </c>
      <c r="N25" s="5"/>
      <c r="O25" s="6">
        <f t="shared" si="0"/>
        <v>84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883348.66916926904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556651.33083073073</v>
      </c>
    </row>
    <row r="26" spans="1:17" ht="18.75">
      <c r="A26" s="4">
        <v>45193</v>
      </c>
      <c r="B26" s="5">
        <v>4</v>
      </c>
      <c r="C26" s="5">
        <v>24</v>
      </c>
      <c r="D26" s="5">
        <v>5</v>
      </c>
      <c r="E26" s="5">
        <v>27</v>
      </c>
      <c r="F26" s="5">
        <v>4</v>
      </c>
      <c r="G26" s="5">
        <v>4</v>
      </c>
      <c r="H26" s="5"/>
      <c r="I26" s="5">
        <v>5</v>
      </c>
      <c r="J26" s="5"/>
      <c r="K26" s="5"/>
      <c r="L26" s="5">
        <v>1</v>
      </c>
      <c r="M26" s="5"/>
      <c r="N26" s="5"/>
      <c r="O26" s="6">
        <f t="shared" si="0"/>
        <v>74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807405.69059774256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448594.30940225732</v>
      </c>
    </row>
    <row r="27" spans="1:17" ht="18.75">
      <c r="A27" s="4">
        <v>45194</v>
      </c>
      <c r="B27" s="5">
        <v>4</v>
      </c>
      <c r="C27" s="5">
        <v>20</v>
      </c>
      <c r="D27" s="5">
        <v>1</v>
      </c>
      <c r="E27" s="5">
        <v>9</v>
      </c>
      <c r="F27" s="5">
        <v>2</v>
      </c>
      <c r="G27" s="5">
        <v>1</v>
      </c>
      <c r="H27" s="5">
        <v>6</v>
      </c>
      <c r="I27" s="5">
        <v>2</v>
      </c>
      <c r="J27" s="5"/>
      <c r="K27" s="5"/>
      <c r="L27" s="5"/>
      <c r="M27" s="5"/>
      <c r="N27" s="5"/>
      <c r="O27" s="6">
        <f t="shared" si="0"/>
        <v>45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483250.13526993402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260749.86473006592</v>
      </c>
    </row>
    <row r="28" spans="1:17" ht="18.75">
      <c r="A28" s="4">
        <v>45195</v>
      </c>
      <c r="B28" s="5">
        <v>4</v>
      </c>
      <c r="C28" s="5">
        <v>13</v>
      </c>
      <c r="D28" s="5">
        <v>2</v>
      </c>
      <c r="E28" s="5">
        <v>16</v>
      </c>
      <c r="F28" s="5"/>
      <c r="G28" s="5">
        <v>4</v>
      </c>
      <c r="H28" s="5"/>
      <c r="I28" s="5">
        <v>2</v>
      </c>
      <c r="J28" s="5">
        <v>8</v>
      </c>
      <c r="K28" s="5">
        <v>1</v>
      </c>
      <c r="L28" s="5"/>
      <c r="M28" s="5">
        <v>1</v>
      </c>
      <c r="N28" s="5">
        <v>1</v>
      </c>
      <c r="O28" s="6">
        <f t="shared" si="0"/>
        <v>52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546766.0198267292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360233.98017327068</v>
      </c>
    </row>
    <row r="29" spans="1:17" ht="18.75">
      <c r="A29" s="4">
        <v>45196</v>
      </c>
      <c r="B29" s="5">
        <v>1</v>
      </c>
      <c r="C29" s="5">
        <v>20</v>
      </c>
      <c r="D29" s="5">
        <v>1</v>
      </c>
      <c r="E29" s="5">
        <v>19</v>
      </c>
      <c r="F29" s="5">
        <v>1</v>
      </c>
      <c r="G29" s="5">
        <v>3</v>
      </c>
      <c r="H29" s="5">
        <v>3</v>
      </c>
      <c r="I29" s="5">
        <v>3</v>
      </c>
      <c r="J29" s="5">
        <v>6</v>
      </c>
      <c r="K29" s="5">
        <v>3</v>
      </c>
      <c r="L29" s="5">
        <v>4</v>
      </c>
      <c r="M29" s="5">
        <v>5</v>
      </c>
      <c r="N29" s="5">
        <v>3</v>
      </c>
      <c r="O29" s="6">
        <f t="shared" si="0"/>
        <v>72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757746.69588526245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532253.30411473755</v>
      </c>
    </row>
    <row r="30" spans="1:17" ht="18.75">
      <c r="A30" s="4">
        <v>45197</v>
      </c>
      <c r="B30" s="5">
        <v>2</v>
      </c>
      <c r="C30" s="5">
        <v>25</v>
      </c>
      <c r="D30" s="5">
        <v>1</v>
      </c>
      <c r="E30" s="5">
        <v>16</v>
      </c>
      <c r="F30" s="5"/>
      <c r="G30" s="5">
        <v>1</v>
      </c>
      <c r="H30" s="5">
        <v>1</v>
      </c>
      <c r="I30" s="5">
        <v>1</v>
      </c>
      <c r="J30" s="5"/>
      <c r="K30" s="5">
        <v>1</v>
      </c>
      <c r="L30" s="5"/>
      <c r="M30" s="5">
        <v>1</v>
      </c>
      <c r="N30" s="5">
        <v>1</v>
      </c>
      <c r="O30" s="6">
        <f t="shared" si="0"/>
        <v>50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517386.13912137377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307613.86087862623</v>
      </c>
    </row>
    <row r="31" spans="1:17" ht="18.75">
      <c r="A31" s="4">
        <v>45198</v>
      </c>
      <c r="B31" s="5">
        <v>1</v>
      </c>
      <c r="C31" s="5">
        <v>19</v>
      </c>
      <c r="D31" s="5">
        <v>3</v>
      </c>
      <c r="E31" s="5">
        <v>18</v>
      </c>
      <c r="F31" s="5">
        <v>1</v>
      </c>
      <c r="G31" s="5"/>
      <c r="H31" s="5">
        <v>1</v>
      </c>
      <c r="I31" s="5">
        <v>1</v>
      </c>
      <c r="J31" s="5">
        <v>2</v>
      </c>
      <c r="K31" s="5">
        <v>3</v>
      </c>
      <c r="L31" s="5">
        <v>1</v>
      </c>
      <c r="M31" s="5">
        <v>1</v>
      </c>
      <c r="N31" s="5"/>
      <c r="O31" s="6">
        <f t="shared" si="0"/>
        <v>51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542091.37546978926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330908.62453021063</v>
      </c>
    </row>
    <row r="32" spans="1:17" ht="18.75">
      <c r="A32" s="4">
        <v>45199</v>
      </c>
      <c r="B32" s="18">
        <v>4</v>
      </c>
      <c r="C32" s="18">
        <v>28</v>
      </c>
      <c r="D32" s="18">
        <v>1</v>
      </c>
      <c r="E32" s="18">
        <v>32</v>
      </c>
      <c r="F32" s="18">
        <v>2</v>
      </c>
      <c r="G32" s="18">
        <v>4</v>
      </c>
      <c r="H32" s="18">
        <v>2</v>
      </c>
      <c r="I32" s="18">
        <v>1</v>
      </c>
      <c r="J32" s="18">
        <v>2</v>
      </c>
      <c r="K32" s="18"/>
      <c r="L32" s="18">
        <v>3</v>
      </c>
      <c r="M32" s="18">
        <v>1</v>
      </c>
      <c r="N32" s="18">
        <v>2</v>
      </c>
      <c r="O32" s="6">
        <f t="shared" si="0"/>
        <v>82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881124.62587120559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516875.37412879436</v>
      </c>
    </row>
    <row r="33" spans="1:17" ht="18.75">
      <c r="A33" s="58" t="s">
        <v>61</v>
      </c>
      <c r="B33" s="59">
        <f t="shared" ref="B33:O33" si="1">SUM(B3:B32)</f>
        <v>81</v>
      </c>
      <c r="C33" s="59">
        <f t="shared" si="1"/>
        <v>601</v>
      </c>
      <c r="D33" s="59">
        <f t="shared" si="1"/>
        <v>69</v>
      </c>
      <c r="E33" s="59">
        <f t="shared" si="1"/>
        <v>496</v>
      </c>
      <c r="F33" s="59">
        <f t="shared" si="1"/>
        <v>65</v>
      </c>
      <c r="G33" s="59">
        <f t="shared" si="1"/>
        <v>75</v>
      </c>
      <c r="H33" s="59">
        <f t="shared" si="1"/>
        <v>51</v>
      </c>
      <c r="I33" s="59">
        <f t="shared" si="1"/>
        <v>29</v>
      </c>
      <c r="J33" s="59">
        <f t="shared" si="1"/>
        <v>39</v>
      </c>
      <c r="K33" s="59">
        <f t="shared" si="1"/>
        <v>13</v>
      </c>
      <c r="L33" s="59">
        <f t="shared" si="1"/>
        <v>10</v>
      </c>
      <c r="M33" s="59">
        <f t="shared" si="1"/>
        <v>19</v>
      </c>
      <c r="N33" s="59">
        <f t="shared" si="1"/>
        <v>7</v>
      </c>
      <c r="O33" s="59">
        <f t="shared" si="1"/>
        <v>1555</v>
      </c>
      <c r="P33" s="65">
        <f>SUM(P3:P32)</f>
        <v>16604585.359564099</v>
      </c>
      <c r="Q33" s="65">
        <f>SUM(Q3:Q32)</f>
        <v>9582414.6404359005</v>
      </c>
    </row>
  </sheetData>
  <mergeCells count="1">
    <mergeCell ref="A1:O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4"/>
  <sheetViews>
    <sheetView tabSelected="1" zoomScale="85" zoomScaleNormal="85" workbookViewId="0">
      <selection activeCell="S21" sqref="S21"/>
    </sheetView>
  </sheetViews>
  <sheetFormatPr defaultColWidth="14.42578125" defaultRowHeight="15" customHeight="1"/>
  <cols>
    <col min="1" max="1" width="16" style="9" customWidth="1"/>
    <col min="2" max="2" width="14.42578125" style="9" customWidth="1"/>
    <col min="3" max="3" width="14.5703125" style="9" customWidth="1"/>
    <col min="4" max="4" width="9.42578125" style="9" customWidth="1"/>
    <col min="5" max="5" width="15.7109375" style="9" customWidth="1"/>
    <col min="6" max="6" width="8.85546875" style="9" customWidth="1"/>
    <col min="7" max="14" width="15.2851562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 ht="18.75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 ht="18.75">
      <c r="A3" s="4">
        <v>45200</v>
      </c>
      <c r="B3" s="5">
        <v>7</v>
      </c>
      <c r="C3" s="5">
        <v>46</v>
      </c>
      <c r="D3" s="5">
        <v>3</v>
      </c>
      <c r="E3" s="5">
        <v>19</v>
      </c>
      <c r="F3" s="5">
        <v>5</v>
      </c>
      <c r="G3" s="5">
        <v>7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90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913870.82902215188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546129.17097784835</v>
      </c>
    </row>
    <row r="4" spans="1:17" ht="18.75">
      <c r="A4" s="4">
        <v>45201</v>
      </c>
      <c r="B4" s="5">
        <v>3</v>
      </c>
      <c r="C4" s="5">
        <v>16</v>
      </c>
      <c r="D4" s="5">
        <v>2</v>
      </c>
      <c r="E4" s="5">
        <v>12</v>
      </c>
      <c r="F4" s="5"/>
      <c r="G4" s="5">
        <v>5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46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490600.29005389469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297399.70994610531</v>
      </c>
    </row>
    <row r="5" spans="1:17" ht="18.75">
      <c r="A5" s="4">
        <v>45202</v>
      </c>
      <c r="B5" s="5">
        <v>1</v>
      </c>
      <c r="C5" s="5">
        <v>22</v>
      </c>
      <c r="D5" s="5">
        <v>1</v>
      </c>
      <c r="E5" s="5">
        <v>13</v>
      </c>
      <c r="F5" s="5"/>
      <c r="G5" s="5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50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513054.57658473653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340945.42341526347</v>
      </c>
    </row>
    <row r="6" spans="1:17" ht="18.75">
      <c r="A6" s="4">
        <v>45203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>
        <f t="shared" si="0"/>
        <v>0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0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0</v>
      </c>
    </row>
    <row r="7" spans="1:17" ht="18.75">
      <c r="A7" s="4">
        <v>45204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>
        <f t="shared" si="0"/>
        <v>0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0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0</v>
      </c>
    </row>
    <row r="8" spans="1:17" ht="18.75">
      <c r="A8" s="4">
        <v>45205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f t="shared" si="0"/>
        <v>0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0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0</v>
      </c>
    </row>
    <row r="9" spans="1:17" ht="18.75">
      <c r="A9" s="4">
        <v>45206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f t="shared" si="0"/>
        <v>0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0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0</v>
      </c>
    </row>
    <row r="10" spans="1:17" ht="18.75">
      <c r="A10" s="4">
        <v>45207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0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0</v>
      </c>
    </row>
    <row r="11" spans="1:17" ht="18.75">
      <c r="A11" s="4">
        <v>45208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f t="shared" si="0"/>
        <v>0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0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0</v>
      </c>
    </row>
    <row r="12" spans="1:17" ht="18.75">
      <c r="A12" s="4">
        <v>45209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f t="shared" si="0"/>
        <v>0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0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0</v>
      </c>
    </row>
    <row r="13" spans="1:17" ht="18.75">
      <c r="A13" s="4">
        <v>45210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0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0</v>
      </c>
    </row>
    <row r="14" spans="1:17" ht="18.75">
      <c r="A14" s="4">
        <v>45211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f t="shared" si="0"/>
        <v>0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0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0</v>
      </c>
    </row>
    <row r="15" spans="1:17" ht="18.75">
      <c r="A15" s="4">
        <v>45212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>
        <f t="shared" si="0"/>
        <v>0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0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0</v>
      </c>
    </row>
    <row r="16" spans="1:17" ht="18.75">
      <c r="A16" s="4">
        <v>45213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 t="shared" si="0"/>
        <v>0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0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0</v>
      </c>
    </row>
    <row r="17" spans="1:17" ht="18.75">
      <c r="A17" s="4">
        <v>45214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>
        <f t="shared" si="0"/>
        <v>0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0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0</v>
      </c>
    </row>
    <row r="18" spans="1:17" ht="18.75">
      <c r="A18" s="4">
        <v>45215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>
        <f t="shared" si="0"/>
        <v>0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0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0</v>
      </c>
    </row>
    <row r="19" spans="1:17" ht="18.75">
      <c r="A19" s="4">
        <v>45216</v>
      </c>
      <c r="B19" s="5">
        <v>8</v>
      </c>
      <c r="C19" s="5">
        <v>1</v>
      </c>
      <c r="D19" s="5"/>
      <c r="E19" s="5">
        <v>3</v>
      </c>
      <c r="F19" s="5">
        <v>1</v>
      </c>
      <c r="G19" s="5">
        <v>1</v>
      </c>
      <c r="H19" s="5">
        <v>1</v>
      </c>
      <c r="I19" s="5">
        <v>2</v>
      </c>
      <c r="J19" s="5"/>
      <c r="K19" s="5">
        <v>1</v>
      </c>
      <c r="L19" s="5">
        <v>1</v>
      </c>
      <c r="M19" s="5">
        <v>1</v>
      </c>
      <c r="N19" s="5">
        <v>7</v>
      </c>
      <c r="O19" s="6">
        <f t="shared" si="0"/>
        <v>27</v>
      </c>
      <c r="P19" s="64">
        <f>B19*'Tiền '!$E$4 + C19*'Tiền '!$F$4 + D19*'Tiền '!$G$4 + E19*'Tiền '!$H$4 + F19*'Tiền '!$I$4 + G19*'Tiền '!$J$4 + H19*'Tiền '!$K$4 + I19*'Tiền '!$L$4 + J19*'Tiền '!$M$4 + K19*'Tiền '!$N$4 + L19*'Tiền '!$O$4 + M19*'Tiền '!$P$4 + N19*'Tiền '!$Q$4</f>
        <v>263267.93117205717</v>
      </c>
      <c r="Q19" s="64">
        <f>(B19*'Tiền '!$E$3) + (C19*'Tiền '!$F$3) + (D19*'Tiền '!$G$3) + (E19*'Tiền '!$H$3) + (F19*'Tiền '!$I$3) + (G19*'Tiền '!$J$3) + (H19*'Tiền '!$K$3) + (I19*'Tiền '!$L$3) + (J19*'Tiền '!$M$3) + (K19*'Tiền '!$N$3) + (L19*'Tiền '!$O$3) + (M19*'Tiền '!$P$3) + (N19*'Tiền '!$Q$3)</f>
        <v>199732.06882794289</v>
      </c>
    </row>
    <row r="20" spans="1:17" ht="18.75">
      <c r="A20" s="4">
        <v>45217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>
        <f t="shared" si="0"/>
        <v>0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0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0</v>
      </c>
    </row>
    <row r="21" spans="1:17" ht="18.75">
      <c r="A21" s="4">
        <v>45218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>
        <f t="shared" si="0"/>
        <v>0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0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0</v>
      </c>
    </row>
    <row r="22" spans="1:17" ht="18.75">
      <c r="A22" s="4">
        <v>45219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>
        <f t="shared" si="0"/>
        <v>0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0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0</v>
      </c>
    </row>
    <row r="23" spans="1:17" ht="18.75">
      <c r="A23" s="4">
        <v>45220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 ht="18.75">
      <c r="A24" s="4">
        <v>45221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>
        <f t="shared" si="0"/>
        <v>0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0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0</v>
      </c>
    </row>
    <row r="25" spans="1:17" ht="18.75">
      <c r="A25" s="4">
        <v>45222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 ht="18.75">
      <c r="A26" s="4">
        <v>45223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>
        <f t="shared" si="0"/>
        <v>0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0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0</v>
      </c>
    </row>
    <row r="27" spans="1:17" ht="18.75">
      <c r="A27" s="4">
        <v>45224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>
        <f t="shared" si="0"/>
        <v>0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0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0</v>
      </c>
    </row>
    <row r="28" spans="1:17" ht="18.75">
      <c r="A28" s="4">
        <v>45225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>
        <f t="shared" si="0"/>
        <v>0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0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0</v>
      </c>
    </row>
    <row r="29" spans="1:17" ht="18.75">
      <c r="A29" s="4">
        <v>45226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>
        <f t="shared" si="0"/>
        <v>0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0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0</v>
      </c>
    </row>
    <row r="30" spans="1:17" ht="18.75">
      <c r="A30" s="4">
        <v>45227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>
        <f t="shared" si="0"/>
        <v>0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0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0</v>
      </c>
    </row>
    <row r="31" spans="1:17" ht="18.75">
      <c r="A31" s="4">
        <v>45228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>
        <f t="shared" si="0"/>
        <v>0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0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0</v>
      </c>
    </row>
    <row r="32" spans="1:17" ht="18.75">
      <c r="A32" s="8">
        <v>45229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 ht="18.75">
      <c r="A33" s="10">
        <v>45230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>
        <f t="shared" si="0"/>
        <v>0</v>
      </c>
      <c r="P33" s="64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4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 ht="18.75">
      <c r="A34" s="58" t="s">
        <v>61</v>
      </c>
      <c r="B34" s="59">
        <f>SUM(B3:B33)</f>
        <v>19</v>
      </c>
      <c r="C34" s="59">
        <f t="shared" ref="C34:O34" si="1">SUM(C3:C33)</f>
        <v>85</v>
      </c>
      <c r="D34" s="59">
        <f t="shared" si="1"/>
        <v>6</v>
      </c>
      <c r="E34" s="59">
        <f t="shared" si="1"/>
        <v>47</v>
      </c>
      <c r="F34" s="59">
        <f t="shared" si="1"/>
        <v>6</v>
      </c>
      <c r="G34" s="59">
        <f t="shared" si="1"/>
        <v>16</v>
      </c>
      <c r="H34" s="59">
        <f t="shared" si="1"/>
        <v>5</v>
      </c>
      <c r="I34" s="59">
        <f t="shared" si="1"/>
        <v>4</v>
      </c>
      <c r="J34" s="59">
        <f t="shared" si="1"/>
        <v>6</v>
      </c>
      <c r="K34" s="59">
        <f t="shared" si="1"/>
        <v>4</v>
      </c>
      <c r="L34" s="59">
        <f t="shared" si="1"/>
        <v>6</v>
      </c>
      <c r="M34" s="59">
        <f t="shared" si="1"/>
        <v>2</v>
      </c>
      <c r="N34" s="59">
        <f t="shared" si="1"/>
        <v>7</v>
      </c>
      <c r="O34" s="59">
        <f t="shared" si="1"/>
        <v>213</v>
      </c>
      <c r="P34" s="65">
        <f>SUM(P3:P33)</f>
        <v>2180793.6268328405</v>
      </c>
      <c r="Q34" s="65">
        <f>SUM(Q3:Q33)</f>
        <v>1384206.37316716</v>
      </c>
    </row>
  </sheetData>
  <mergeCells count="1">
    <mergeCell ref="A1:O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3"/>
  <sheetViews>
    <sheetView zoomScale="40" zoomScaleNormal="40" workbookViewId="0">
      <selection activeCell="J2" sqref="J2"/>
    </sheetView>
  </sheetViews>
  <sheetFormatPr defaultColWidth="14.42578125" defaultRowHeight="15" customHeight="1"/>
  <cols>
    <col min="1" max="1" width="16" style="9" customWidth="1"/>
    <col min="2" max="2" width="14.42578125" style="9" customWidth="1"/>
    <col min="3" max="3" width="14.5703125" style="9" customWidth="1"/>
    <col min="4" max="4" width="9.42578125" style="9" customWidth="1"/>
    <col min="5" max="5" width="15.7109375" style="9" customWidth="1"/>
    <col min="6" max="6" width="15.7109375" style="9" bestFit="1" customWidth="1"/>
    <col min="7" max="14" width="15.28515625" style="9" customWidth="1"/>
    <col min="15" max="16" width="10.140625" style="9" customWidth="1"/>
    <col min="17" max="18" width="20.5703125" style="9" customWidth="1"/>
    <col min="19" max="31" width="14.42578125" style="9" customWidth="1"/>
    <col min="32" max="16384" width="14.42578125" style="9"/>
  </cols>
  <sheetData>
    <row r="1" spans="1:18" ht="15.95" customHeight="1">
      <c r="A1" s="69" t="s">
        <v>44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2"/>
      <c r="R1" s="62"/>
    </row>
    <row r="2" spans="1:18" ht="18.75">
      <c r="A2" s="2" t="s">
        <v>45</v>
      </c>
      <c r="B2" s="3" t="s">
        <v>46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  <c r="L2" s="3" t="s">
        <v>55</v>
      </c>
      <c r="M2" s="3" t="s">
        <v>56</v>
      </c>
      <c r="N2" s="3" t="s">
        <v>57</v>
      </c>
      <c r="O2" s="3" t="s">
        <v>58</v>
      </c>
      <c r="P2" s="3" t="s">
        <v>59</v>
      </c>
      <c r="Q2" s="57" t="s">
        <v>18</v>
      </c>
      <c r="R2" s="57" t="s">
        <v>60</v>
      </c>
    </row>
    <row r="3" spans="1:18" ht="18.75">
      <c r="A3" s="4">
        <v>45231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>
        <f>SUM(B3:N3)</f>
        <v>0</v>
      </c>
      <c r="P3" s="6">
        <f>SUM(C3:O3)</f>
        <v>0</v>
      </c>
      <c r="Q3" s="64">
        <f>C3*'Tiền '!$E$4 + D3*'Tiền '!$F$4 + E3*'Tiền '!$G$4 +  F3*'Tiền '!$H$4 + G3*'Tiền '!$I$4 + H3*'Tiền '!$J$4 + I3*'Tiền '!$K$4 + J3*'Tiền '!$L$4 + K3*'Tiền '!$M$4 + L3*'Tiền '!$N$4 + M3*'Tiền '!$O$4 + N3*'Tiền '!$P$4 + O3*'Tiền '!$Q$4</f>
        <v>0</v>
      </c>
      <c r="R3" s="64">
        <f>C3*'Tiền '!$E$3 + D3*'Tiền '!$F$3 + E3*'Tiền '!$G$3 +  F3*'Tiền '!$H$3 + G3*'Tiền '!$I$3 + H3*'Tiền '!$J$3 + I3*'Tiền '!$K$3 + J3*'Tiền '!$L$3 + K3*'Tiền '!$M$3 + L3*'Tiền '!$N$3 + M3*'Tiền '!$O$3 + N3*'Tiền '!$P$3 + O3*'Tiền '!$Q$3</f>
        <v>0</v>
      </c>
    </row>
    <row r="4" spans="1:18" ht="18.75">
      <c r="A4" s="4">
        <v>45232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>
        <f>SUM(B4:N4)</f>
        <v>0</v>
      </c>
      <c r="P4" s="6">
        <f>SUM(C4:O4)</f>
        <v>0</v>
      </c>
      <c r="Q4" s="64">
        <f>C4*'Tiền '!$E$4 + D4*'Tiền '!$F$4 + E4*'Tiền '!$G$4 +  F4*'Tiền '!$H$4 + G4*'Tiền '!$I$4 + H4*'Tiền '!$J$4 + I4*'Tiền '!$K$4 + J4*'Tiền '!$L$4 + K4*'Tiền '!$M$4 + L4*'Tiền '!$N$4 + M4*'Tiền '!$O$4 + N4*'Tiền '!$P$4 + O4*'Tiền '!$Q$4</f>
        <v>0</v>
      </c>
      <c r="R4" s="64">
        <f>C4*'Tiền '!$E$3 + D4*'Tiền '!$F$3 + E4*'Tiền '!$G$3 +  F4*'Tiền '!$H$3 + G4*'Tiền '!$I$3 + H4*'Tiền '!$J$3 + I4*'Tiền '!$K$3 + J4*'Tiền '!$L$3 + K4*'Tiền '!$M$3 + L4*'Tiền '!$N$3 + M4*'Tiền '!$O$3 + N4*'Tiền '!$P$3 + O4*'Tiền '!$Q$3</f>
        <v>0</v>
      </c>
    </row>
    <row r="5" spans="1:18" ht="18.75">
      <c r="A5" s="4">
        <v>45233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>
        <f t="shared" ref="O5:P32" si="0">SUM(B5:N5)</f>
        <v>0</v>
      </c>
      <c r="P5" s="6">
        <f t="shared" si="0"/>
        <v>0</v>
      </c>
      <c r="Q5" s="64">
        <f>C5*'Tiền '!$E$4 + D5*'Tiền '!$F$4 + E5*'Tiền '!$G$4 +  F5*'Tiền '!$H$4 + G5*'Tiền '!$I$4 + H5*'Tiền '!$J$4 + I5*'Tiền '!$K$4 + J5*'Tiền '!$L$4 + K5*'Tiền '!$M$4 + L5*'Tiền '!$N$4 + M5*'Tiền '!$O$4 + N5*'Tiền '!$P$4 + O5*'Tiền '!$Q$4</f>
        <v>0</v>
      </c>
      <c r="R5" s="64">
        <f>C5*'Tiền '!$E$3 + D5*'Tiền '!$F$3 + E5*'Tiền '!$G$3 +  F5*'Tiền '!$H$3 + G5*'Tiền '!$I$3 + H5*'Tiền '!$J$3 + I5*'Tiền '!$K$3 + J5*'Tiền '!$L$3 + K5*'Tiền '!$M$3 + L5*'Tiền '!$N$3 + M5*'Tiền '!$O$3 + N5*'Tiền '!$P$3 + O5*'Tiền '!$Q$3</f>
        <v>0</v>
      </c>
    </row>
    <row r="6" spans="1:18" ht="18.75">
      <c r="A6" s="4">
        <v>45234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>
        <f t="shared" si="0"/>
        <v>0</v>
      </c>
      <c r="P6" s="6">
        <f t="shared" si="0"/>
        <v>0</v>
      </c>
      <c r="Q6" s="64">
        <f>C6*'Tiền '!$E$4 + D6*'Tiền '!$F$4 + E6*'Tiền '!$G$4 +  F6*'Tiền '!$H$4 + G6*'Tiền '!$I$4 + H6*'Tiền '!$J$4 + I6*'Tiền '!$K$4 + J6*'Tiền '!$L$4 + K6*'Tiền '!$M$4 + L6*'Tiền '!$N$4 + M6*'Tiền '!$O$4 + N6*'Tiền '!$P$4 + O6*'Tiền '!$Q$4</f>
        <v>0</v>
      </c>
      <c r="R6" s="64">
        <f>C6*'Tiền '!$E$3 + D6*'Tiền '!$F$3 + E6*'Tiền '!$G$3 +  F6*'Tiền '!$H$3 + G6*'Tiền '!$I$3 + H6*'Tiền '!$J$3 + I6*'Tiền '!$K$3 + J6*'Tiền '!$L$3 + K6*'Tiền '!$M$3 + L6*'Tiền '!$N$3 + M6*'Tiền '!$O$3 + N6*'Tiền '!$P$3 + O6*'Tiền '!$Q$3</f>
        <v>0</v>
      </c>
    </row>
    <row r="7" spans="1:18" ht="18.75">
      <c r="A7" s="4">
        <v>45235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>
        <f t="shared" si="0"/>
        <v>0</v>
      </c>
      <c r="P7" s="6">
        <f t="shared" si="0"/>
        <v>0</v>
      </c>
      <c r="Q7" s="64">
        <f>C7*'Tiền '!$E$4 + D7*'Tiền '!$F$4 + E7*'Tiền '!$G$4 +  F7*'Tiền '!$H$4 + G7*'Tiền '!$I$4 + H7*'Tiền '!$J$4 + I7*'Tiền '!$K$4 + J7*'Tiền '!$L$4 + K7*'Tiền '!$M$4 + L7*'Tiền '!$N$4 + M7*'Tiền '!$O$4 + N7*'Tiền '!$P$4 + O7*'Tiền '!$Q$4</f>
        <v>0</v>
      </c>
      <c r="R7" s="64">
        <f>C7*'Tiền '!$E$3 + D7*'Tiền '!$F$3 + E7*'Tiền '!$G$3 +  F7*'Tiền '!$H$3 + G7*'Tiền '!$I$3 + H7*'Tiền '!$J$3 + I7*'Tiền '!$K$3 + J7*'Tiền '!$L$3 + K7*'Tiền '!$M$3 + L7*'Tiền '!$N$3 + M7*'Tiền '!$O$3 + N7*'Tiền '!$P$3 + O7*'Tiền '!$Q$3</f>
        <v>0</v>
      </c>
    </row>
    <row r="8" spans="1:18" ht="18.75">
      <c r="A8" s="4">
        <v>45236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f t="shared" si="0"/>
        <v>0</v>
      </c>
      <c r="P8" s="6">
        <f t="shared" si="0"/>
        <v>0</v>
      </c>
      <c r="Q8" s="64">
        <f>C8*'Tiền '!$E$4 + D8*'Tiền '!$F$4 + E8*'Tiền '!$G$4 +  F8*'Tiền '!$H$4 + G8*'Tiền '!$I$4 + H8*'Tiền '!$J$4 + I8*'Tiền '!$K$4 + J8*'Tiền '!$L$4 + K8*'Tiền '!$M$4 + L8*'Tiền '!$N$4 + M8*'Tiền '!$O$4 + N8*'Tiền '!$P$4 + O8*'Tiền '!$Q$4</f>
        <v>0</v>
      </c>
      <c r="R8" s="64">
        <f>C8*'Tiền '!$E$3 + D8*'Tiền '!$F$3 + E8*'Tiền '!$G$3 +  F8*'Tiền '!$H$3 + G8*'Tiền '!$I$3 + H8*'Tiền '!$J$3 + I8*'Tiền '!$K$3 + J8*'Tiền '!$L$3 + K8*'Tiền '!$M$3 + L8*'Tiền '!$N$3 + M8*'Tiền '!$O$3 + N8*'Tiền '!$P$3 + O8*'Tiền '!$Q$3</f>
        <v>0</v>
      </c>
    </row>
    <row r="9" spans="1:18" ht="18.75">
      <c r="A9" s="4">
        <v>45237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f t="shared" si="0"/>
        <v>0</v>
      </c>
      <c r="P9" s="6">
        <f t="shared" si="0"/>
        <v>0</v>
      </c>
      <c r="Q9" s="64">
        <f>C9*'Tiền '!$E$4 + D9*'Tiền '!$F$4 + E9*'Tiền '!$G$4 +  F9*'Tiền '!$H$4 + G9*'Tiền '!$I$4 + H9*'Tiền '!$J$4 + I9*'Tiền '!$K$4 + J9*'Tiền '!$L$4 + K9*'Tiền '!$M$4 + L9*'Tiền '!$N$4 + M9*'Tiền '!$O$4 + N9*'Tiền '!$P$4 + O9*'Tiền '!$Q$4</f>
        <v>0</v>
      </c>
      <c r="R9" s="64">
        <f>C9*'Tiền '!$E$3 + D9*'Tiền '!$F$3 + E9*'Tiền '!$G$3 +  F9*'Tiền '!$H$3 + G9*'Tiền '!$I$3 + H9*'Tiền '!$J$3 + I9*'Tiền '!$K$3 + J9*'Tiền '!$L$3 + K9*'Tiền '!$M$3 + L9*'Tiền '!$N$3 + M9*'Tiền '!$O$3 + N9*'Tiền '!$P$3 + O9*'Tiền '!$Q$3</f>
        <v>0</v>
      </c>
    </row>
    <row r="10" spans="1:18" ht="18.75">
      <c r="A10" s="4">
        <v>45238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">
        <f t="shared" si="0"/>
        <v>0</v>
      </c>
      <c r="Q10" s="64">
        <f>C10*'Tiền '!$E$4 + D10*'Tiền '!$F$4 + E10*'Tiền '!$G$4 +  F10*'Tiền '!$H$4 + G10*'Tiền '!$I$4 + H10*'Tiền '!$J$4 + I10*'Tiền '!$K$4 + J10*'Tiền '!$L$4 + K10*'Tiền '!$M$4 + L10*'Tiền '!$N$4 + M10*'Tiền '!$O$4 + N10*'Tiền '!$P$4 + O10*'Tiền '!$Q$4</f>
        <v>0</v>
      </c>
      <c r="R10" s="64">
        <f>C10*'Tiền '!$E$3 + D10*'Tiền '!$F$3 + E10*'Tiền '!$G$3 +  F10*'Tiền '!$H$3 + G10*'Tiền '!$I$3 + H10*'Tiền '!$J$3 + I10*'Tiền '!$K$3 + J10*'Tiền '!$L$3 + K10*'Tiền '!$M$3 + L10*'Tiền '!$N$3 + M10*'Tiền '!$O$3 + N10*'Tiền '!$P$3 + O10*'Tiền '!$Q$3</f>
        <v>0</v>
      </c>
    </row>
    <row r="11" spans="1:18" ht="18.75">
      <c r="A11" s="4">
        <v>45239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f t="shared" si="0"/>
        <v>0</v>
      </c>
      <c r="P11" s="6">
        <f t="shared" si="0"/>
        <v>0</v>
      </c>
      <c r="Q11" s="64">
        <f>C11*'Tiền '!$E$4 + D11*'Tiền '!$F$4 + E11*'Tiền '!$G$4 +  F11*'Tiền '!$H$4 + G11*'Tiền '!$I$4 + H11*'Tiền '!$J$4 + I11*'Tiền '!$K$4 + J11*'Tiền '!$L$4 + K11*'Tiền '!$M$4 + L11*'Tiền '!$N$4 + M11*'Tiền '!$O$4 + N11*'Tiền '!$P$4 + O11*'Tiền '!$Q$4</f>
        <v>0</v>
      </c>
      <c r="R11" s="64">
        <f>C11*'Tiền '!$E$3 + D11*'Tiền '!$F$3 + E11*'Tiền '!$G$3 +  F11*'Tiền '!$H$3 + G11*'Tiền '!$I$3 + H11*'Tiền '!$J$3 + I11*'Tiền '!$K$3 + J11*'Tiền '!$L$3 + K11*'Tiền '!$M$3 + L11*'Tiền '!$N$3 + M11*'Tiền '!$O$3 + N11*'Tiền '!$P$3 + O11*'Tiền '!$Q$3</f>
        <v>0</v>
      </c>
    </row>
    <row r="12" spans="1:18" ht="18.75">
      <c r="A12" s="4">
        <v>45240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f t="shared" si="0"/>
        <v>0</v>
      </c>
      <c r="P12" s="6">
        <f t="shared" si="0"/>
        <v>0</v>
      </c>
      <c r="Q12" s="64">
        <f>C12*'Tiền '!$E$4 + D12*'Tiền '!$F$4 + E12*'Tiền '!$G$4 +  F12*'Tiền '!$H$4 + G12*'Tiền '!$I$4 + H12*'Tiền '!$J$4 + I12*'Tiền '!$K$4 + J12*'Tiền '!$L$4 + K12*'Tiền '!$M$4 + L12*'Tiền '!$N$4 + M12*'Tiền '!$O$4 + N12*'Tiền '!$P$4 + O12*'Tiền '!$Q$4</f>
        <v>0</v>
      </c>
      <c r="R12" s="64">
        <f>C12*'Tiền '!$E$3 + D12*'Tiền '!$F$3 + E12*'Tiền '!$G$3 +  F12*'Tiền '!$H$3 + G12*'Tiền '!$I$3 + H12*'Tiền '!$J$3 + I12*'Tiền '!$K$3 + J12*'Tiền '!$L$3 + K12*'Tiền '!$M$3 + L12*'Tiền '!$N$3 + M12*'Tiền '!$O$3 + N12*'Tiền '!$P$3 + O12*'Tiền '!$Q$3</f>
        <v>0</v>
      </c>
    </row>
    <row r="13" spans="1:18" ht="18.75">
      <c r="A13" s="4">
        <v>45241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">
        <f t="shared" si="0"/>
        <v>0</v>
      </c>
      <c r="Q13" s="64">
        <f>C13*'Tiền '!$E$4 + D13*'Tiền '!$F$4 + E13*'Tiền '!$G$4 +  F13*'Tiền '!$H$4 + G13*'Tiền '!$I$4 + H13*'Tiền '!$J$4 + I13*'Tiền '!$K$4 + J13*'Tiền '!$L$4 + K13*'Tiền '!$M$4 + L13*'Tiền '!$N$4 + M13*'Tiền '!$O$4 + N13*'Tiền '!$P$4 + O13*'Tiền '!$Q$4</f>
        <v>0</v>
      </c>
      <c r="R13" s="64">
        <f>C13*'Tiền '!$E$3 + D13*'Tiền '!$F$3 + E13*'Tiền '!$G$3 +  F13*'Tiền '!$H$3 + G13*'Tiền '!$I$3 + H13*'Tiền '!$J$3 + I13*'Tiền '!$K$3 + J13*'Tiền '!$L$3 + K13*'Tiền '!$M$3 + L13*'Tiền '!$N$3 + M13*'Tiền '!$O$3 + N13*'Tiền '!$P$3 + O13*'Tiền '!$Q$3</f>
        <v>0</v>
      </c>
    </row>
    <row r="14" spans="1:18" ht="18.75">
      <c r="A14" s="4">
        <v>45242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f t="shared" si="0"/>
        <v>0</v>
      </c>
      <c r="P14" s="6">
        <f t="shared" si="0"/>
        <v>0</v>
      </c>
      <c r="Q14" s="64">
        <f>C14*'Tiền '!$E$4 + D14*'Tiền '!$F$4 + E14*'Tiền '!$G$4 +  F14*'Tiền '!$H$4 + G14*'Tiền '!$I$4 + H14*'Tiền '!$J$4 + I14*'Tiền '!$K$4 + J14*'Tiền '!$L$4 + K14*'Tiền '!$M$4 + L14*'Tiền '!$N$4 + M14*'Tiền '!$O$4 + N14*'Tiền '!$P$4 + O14*'Tiền '!$Q$4</f>
        <v>0</v>
      </c>
      <c r="R14" s="64">
        <f>C14*'Tiền '!$E$3 + D14*'Tiền '!$F$3 + E14*'Tiền '!$G$3 +  F14*'Tiền '!$H$3 + G14*'Tiền '!$I$3 + H14*'Tiền '!$J$3 + I14*'Tiền '!$K$3 + J14*'Tiền '!$L$3 + K14*'Tiền '!$M$3 + L14*'Tiền '!$N$3 + M14*'Tiền '!$O$3 + N14*'Tiền '!$P$3 + O14*'Tiền '!$Q$3</f>
        <v>0</v>
      </c>
    </row>
    <row r="15" spans="1:18" ht="18.75">
      <c r="A15" s="4">
        <v>45243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>
        <f t="shared" si="0"/>
        <v>0</v>
      </c>
      <c r="P15" s="6">
        <f t="shared" si="0"/>
        <v>0</v>
      </c>
      <c r="Q15" s="64">
        <f>C15*'Tiền '!$E$4 + D15*'Tiền '!$F$4 + E15*'Tiền '!$G$4 +  F15*'Tiền '!$H$4 + G15*'Tiền '!$I$4 + H15*'Tiền '!$J$4 + I15*'Tiền '!$K$4 + J15*'Tiền '!$L$4 + K15*'Tiền '!$M$4 + L15*'Tiền '!$N$4 + M15*'Tiền '!$O$4 + N15*'Tiền '!$P$4 + O15*'Tiền '!$Q$4</f>
        <v>0</v>
      </c>
      <c r="R15" s="64">
        <f>C15*'Tiền '!$E$3 + D15*'Tiền '!$F$3 + E15*'Tiền '!$G$3 +  F15*'Tiền '!$H$3 + G15*'Tiền '!$I$3 + H15*'Tiền '!$J$3 + I15*'Tiền '!$K$3 + J15*'Tiền '!$L$3 + K15*'Tiền '!$M$3 + L15*'Tiền '!$N$3 + M15*'Tiền '!$O$3 + N15*'Tiền '!$P$3 + O15*'Tiền '!$Q$3</f>
        <v>0</v>
      </c>
    </row>
    <row r="16" spans="1:18" ht="18.75">
      <c r="A16" s="4">
        <v>45244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 t="shared" si="0"/>
        <v>0</v>
      </c>
      <c r="P16" s="6">
        <f t="shared" si="0"/>
        <v>0</v>
      </c>
      <c r="Q16" s="64">
        <f>C16*'Tiền '!$E$4 + D16*'Tiền '!$F$4 + E16*'Tiền '!$G$4 +  F16*'Tiền '!$H$4 + G16*'Tiền '!$I$4 + H16*'Tiền '!$J$4 + I16*'Tiền '!$K$4 + J16*'Tiền '!$L$4 + K16*'Tiền '!$M$4 + L16*'Tiền '!$N$4 + M16*'Tiền '!$O$4 + N16*'Tiền '!$P$4 + O16*'Tiền '!$Q$4</f>
        <v>0</v>
      </c>
      <c r="R16" s="64">
        <f>C16*'Tiền '!$E$3 + D16*'Tiền '!$F$3 + E16*'Tiền '!$G$3 +  F16*'Tiền '!$H$3 + G16*'Tiền '!$I$3 + H16*'Tiền '!$J$3 + I16*'Tiền '!$K$3 + J16*'Tiền '!$L$3 + K16*'Tiền '!$M$3 + L16*'Tiền '!$N$3 + M16*'Tiền '!$O$3 + N16*'Tiền '!$P$3 + O16*'Tiền '!$Q$3</f>
        <v>0</v>
      </c>
    </row>
    <row r="17" spans="1:18" ht="18.75">
      <c r="A17" s="4">
        <v>45245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>
        <f t="shared" si="0"/>
        <v>0</v>
      </c>
      <c r="P17" s="6">
        <f t="shared" si="0"/>
        <v>0</v>
      </c>
      <c r="Q17" s="64">
        <f>C17*'Tiền '!$E$4 + D17*'Tiền '!$F$4 + E17*'Tiền '!$G$4 +  F17*'Tiền '!$H$4 + G17*'Tiền '!$I$4 + H17*'Tiền '!$J$4 + I17*'Tiền '!$K$4 + J17*'Tiền '!$L$4 + K17*'Tiền '!$M$4 + L17*'Tiền '!$N$4 + M17*'Tiền '!$O$4 + N17*'Tiền '!$P$4 + O17*'Tiền '!$Q$4</f>
        <v>0</v>
      </c>
      <c r="R17" s="64">
        <f>C17*'Tiền '!$E$3 + D17*'Tiền '!$F$3 + E17*'Tiền '!$G$3 +  F17*'Tiền '!$H$3 + G17*'Tiền '!$I$3 + H17*'Tiền '!$J$3 + I17*'Tiền '!$K$3 + J17*'Tiền '!$L$3 + K17*'Tiền '!$M$3 + L17*'Tiền '!$N$3 + M17*'Tiền '!$O$3 + N17*'Tiền '!$P$3 + O17*'Tiền '!$Q$3</f>
        <v>0</v>
      </c>
    </row>
    <row r="18" spans="1:18" ht="18.75">
      <c r="A18" s="4">
        <v>45246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>
        <f t="shared" si="0"/>
        <v>0</v>
      </c>
      <c r="P18" s="6">
        <f t="shared" si="0"/>
        <v>0</v>
      </c>
      <c r="Q18" s="64">
        <f>C18*'Tiền '!$E$4 + D18*'Tiền '!$F$4 + E18*'Tiền '!$G$4 +  F18*'Tiền '!$H$4 + G18*'Tiền '!$I$4 + H18*'Tiền '!$J$4 + I18*'Tiền '!$K$4 + J18*'Tiền '!$L$4 + K18*'Tiền '!$M$4 + L18*'Tiền '!$N$4 + M18*'Tiền '!$O$4 + N18*'Tiền '!$P$4 + O18*'Tiền '!$Q$4</f>
        <v>0</v>
      </c>
      <c r="R18" s="64">
        <f>C18*'Tiền '!$E$3 + D18*'Tiền '!$F$3 + E18*'Tiền '!$G$3 +  F18*'Tiền '!$H$3 + G18*'Tiền '!$I$3 + H18*'Tiền '!$J$3 + I18*'Tiền '!$K$3 + J18*'Tiền '!$L$3 + K18*'Tiền '!$M$3 + L18*'Tiền '!$N$3 + M18*'Tiền '!$O$3 + N18*'Tiền '!$P$3 + O18*'Tiền '!$Q$3</f>
        <v>0</v>
      </c>
    </row>
    <row r="19" spans="1:18" ht="18.75">
      <c r="A19" s="4">
        <v>45247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>
        <f t="shared" si="0"/>
        <v>0</v>
      </c>
      <c r="P19" s="6">
        <f t="shared" si="0"/>
        <v>0</v>
      </c>
      <c r="Q19" s="64">
        <f>C19*'Tiền '!$E$4 + D19*'Tiền '!$F$4 + E19*'Tiền '!$G$4 +  F19*'Tiền '!$H$4 + G19*'Tiền '!$I$4 + H19*'Tiền '!$J$4 + I19*'Tiền '!$K$4 + J19*'Tiền '!$L$4 + K19*'Tiền '!$M$4 + L19*'Tiền '!$N$4 + M19*'Tiền '!$O$4 + N19*'Tiền '!$P$4 + O19*'Tiền '!$Q$4</f>
        <v>0</v>
      </c>
      <c r="R19" s="64">
        <f>C19*'Tiền '!$E$3 + D19*'Tiền '!$F$3 + E19*'Tiền '!$G$3 +  F19*'Tiền '!$H$3 + G19*'Tiền '!$I$3 + H19*'Tiền '!$J$3 + I19*'Tiền '!$K$3 + J19*'Tiền '!$L$3 + K19*'Tiền '!$M$3 + L19*'Tiền '!$N$3 + M19*'Tiền '!$O$3 + N19*'Tiền '!$P$3 + O19*'Tiền '!$Q$3</f>
        <v>0</v>
      </c>
    </row>
    <row r="20" spans="1:18" ht="18.75">
      <c r="A20" s="4">
        <v>45248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>
        <f t="shared" si="0"/>
        <v>0</v>
      </c>
      <c r="P20" s="6">
        <f t="shared" si="0"/>
        <v>0</v>
      </c>
      <c r="Q20" s="64">
        <f>C20*'Tiền '!$E$4 + D20*'Tiền '!$F$4 + E20*'Tiền '!$G$4 +  F20*'Tiền '!$H$4 + G20*'Tiền '!$I$4 + H20*'Tiền '!$J$4 + I20*'Tiền '!$K$4 + J20*'Tiền '!$L$4 + K20*'Tiền '!$M$4 + L20*'Tiền '!$N$4 + M20*'Tiền '!$O$4 + N20*'Tiền '!$P$4 + O20*'Tiền '!$Q$4</f>
        <v>0</v>
      </c>
      <c r="R20" s="64">
        <f>C20*'Tiền '!$E$3 + D20*'Tiền '!$F$3 + E20*'Tiền '!$G$3 +  F20*'Tiền '!$H$3 + G20*'Tiền '!$I$3 + H20*'Tiền '!$J$3 + I20*'Tiền '!$K$3 + J20*'Tiền '!$L$3 + K20*'Tiền '!$M$3 + L20*'Tiền '!$N$3 + M20*'Tiền '!$O$3 + N20*'Tiền '!$P$3 + O20*'Tiền '!$Q$3</f>
        <v>0</v>
      </c>
    </row>
    <row r="21" spans="1:18" ht="18.75">
      <c r="A21" s="4">
        <v>45249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>
        <f t="shared" si="0"/>
        <v>0</v>
      </c>
      <c r="P21" s="6">
        <f t="shared" si="0"/>
        <v>0</v>
      </c>
      <c r="Q21" s="64">
        <f>C21*'Tiền '!$E$4 + D21*'Tiền '!$F$4 + E21*'Tiền '!$G$4 +  F21*'Tiền '!$H$4 + G21*'Tiền '!$I$4 + H21*'Tiền '!$J$4 + I21*'Tiền '!$K$4 + J21*'Tiền '!$L$4 + K21*'Tiền '!$M$4 + L21*'Tiền '!$N$4 + M21*'Tiền '!$O$4 + N21*'Tiền '!$P$4 + O21*'Tiền '!$Q$4</f>
        <v>0</v>
      </c>
      <c r="R21" s="64">
        <f>C21*'Tiền '!$E$3 + D21*'Tiền '!$F$3 + E21*'Tiền '!$G$3 +  F21*'Tiền '!$H$3 + G21*'Tiền '!$I$3 + H21*'Tiền '!$J$3 + I21*'Tiền '!$K$3 + J21*'Tiền '!$L$3 + K21*'Tiền '!$M$3 + L21*'Tiền '!$N$3 + M21*'Tiền '!$O$3 + N21*'Tiền '!$P$3 + O21*'Tiền '!$Q$3</f>
        <v>0</v>
      </c>
    </row>
    <row r="22" spans="1:18" ht="18.75">
      <c r="A22" s="4">
        <v>45250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>
        <f t="shared" si="0"/>
        <v>0</v>
      </c>
      <c r="P22" s="6">
        <f t="shared" si="0"/>
        <v>0</v>
      </c>
      <c r="Q22" s="64">
        <f>C22*'Tiền '!$E$4 + D22*'Tiền '!$F$4 + E22*'Tiền '!$G$4 +  F22*'Tiền '!$H$4 + G22*'Tiền '!$I$4 + H22*'Tiền '!$J$4 + I22*'Tiền '!$K$4 + J22*'Tiền '!$L$4 + K22*'Tiền '!$M$4 + L22*'Tiền '!$N$4 + M22*'Tiền '!$O$4 + N22*'Tiền '!$P$4 + O22*'Tiền '!$Q$4</f>
        <v>0</v>
      </c>
      <c r="R22" s="64">
        <f>C22*'Tiền '!$E$3 + D22*'Tiền '!$F$3 + E22*'Tiền '!$G$3 +  F22*'Tiền '!$H$3 + G22*'Tiền '!$I$3 + H22*'Tiền '!$J$3 + I22*'Tiền '!$K$3 + J22*'Tiền '!$L$3 + K22*'Tiền '!$M$3 + L22*'Tiền '!$N$3 + M22*'Tiền '!$O$3 + N22*'Tiền '!$P$3 + O22*'Tiền '!$Q$3</f>
        <v>0</v>
      </c>
    </row>
    <row r="23" spans="1:18" ht="18.75">
      <c r="A23" s="4">
        <v>45251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">
        <f t="shared" si="0"/>
        <v>0</v>
      </c>
      <c r="Q23" s="64">
        <f>C23*'Tiền '!$E$4 + D23*'Tiền '!$F$4 + E23*'Tiền '!$G$4 +  F23*'Tiền '!$H$4 + G23*'Tiền '!$I$4 + H23*'Tiền '!$J$4 + I23*'Tiền '!$K$4 + J23*'Tiền '!$L$4 + K23*'Tiền '!$M$4 + L23*'Tiền '!$N$4 + M23*'Tiền '!$O$4 + N23*'Tiền '!$P$4 + O23*'Tiền '!$Q$4</f>
        <v>0</v>
      </c>
      <c r="R23" s="64">
        <f>C23*'Tiền '!$E$3 + D23*'Tiền '!$F$3 + E23*'Tiền '!$G$3 +  F23*'Tiền '!$H$3 + G23*'Tiền '!$I$3 + H23*'Tiền '!$J$3 + I23*'Tiền '!$K$3 + J23*'Tiền '!$L$3 + K23*'Tiền '!$M$3 + L23*'Tiền '!$N$3 + M23*'Tiền '!$O$3 + N23*'Tiền '!$P$3 + O23*'Tiền '!$Q$3</f>
        <v>0</v>
      </c>
    </row>
    <row r="24" spans="1:18" ht="18.75">
      <c r="A24" s="4">
        <v>45252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>
        <f t="shared" si="0"/>
        <v>0</v>
      </c>
      <c r="P24" s="6">
        <f t="shared" si="0"/>
        <v>0</v>
      </c>
      <c r="Q24" s="64">
        <f>C24*'Tiền '!$E$4 + D24*'Tiền '!$F$4 + E24*'Tiền '!$G$4 +  F24*'Tiền '!$H$4 + G24*'Tiền '!$I$4 + H24*'Tiền '!$J$4 + I24*'Tiền '!$K$4 + J24*'Tiền '!$L$4 + K24*'Tiền '!$M$4 + L24*'Tiền '!$N$4 + M24*'Tiền '!$O$4 + N24*'Tiền '!$P$4 + O24*'Tiền '!$Q$4</f>
        <v>0</v>
      </c>
      <c r="R24" s="64">
        <f>C24*'Tiền '!$E$3 + D24*'Tiền '!$F$3 + E24*'Tiền '!$G$3 +  F24*'Tiền '!$H$3 + G24*'Tiền '!$I$3 + H24*'Tiền '!$J$3 + I24*'Tiền '!$K$3 + J24*'Tiền '!$L$3 + K24*'Tiền '!$M$3 + L24*'Tiền '!$N$3 + M24*'Tiền '!$O$3 + N24*'Tiền '!$P$3 + O24*'Tiền '!$Q$3</f>
        <v>0</v>
      </c>
    </row>
    <row r="25" spans="1:18" ht="18.75">
      <c r="A25" s="4">
        <v>45253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">
        <f t="shared" si="0"/>
        <v>0</v>
      </c>
      <c r="Q25" s="64">
        <f>C25*'Tiền '!$E$4 + D25*'Tiền '!$F$4 + E25*'Tiền '!$G$4 +  F25*'Tiền '!$H$4 + G25*'Tiền '!$I$4 + H25*'Tiền '!$J$4 + I25*'Tiền '!$K$4 + J25*'Tiền '!$L$4 + K25*'Tiền '!$M$4 + L25*'Tiền '!$N$4 + M25*'Tiền '!$O$4 + N25*'Tiền '!$P$4 + O25*'Tiền '!$Q$4</f>
        <v>0</v>
      </c>
      <c r="R25" s="64">
        <f>C25*'Tiền '!$E$3 + D25*'Tiền '!$F$3 + E25*'Tiền '!$G$3 +  F25*'Tiền '!$H$3 + G25*'Tiền '!$I$3 + H25*'Tiền '!$J$3 + I25*'Tiền '!$K$3 + J25*'Tiền '!$L$3 + K25*'Tiền '!$M$3 + L25*'Tiền '!$N$3 + M25*'Tiền '!$O$3 + N25*'Tiền '!$P$3 + O25*'Tiền '!$Q$3</f>
        <v>0</v>
      </c>
    </row>
    <row r="26" spans="1:18" ht="18.75">
      <c r="A26" s="4">
        <v>45254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>
        <f t="shared" si="0"/>
        <v>0</v>
      </c>
      <c r="P26" s="6">
        <f t="shared" si="0"/>
        <v>0</v>
      </c>
      <c r="Q26" s="64">
        <f>C26*'Tiền '!$E$4 + D26*'Tiền '!$F$4 + E26*'Tiền '!$G$4 +  F26*'Tiền '!$H$4 + G26*'Tiền '!$I$4 + H26*'Tiền '!$J$4 + I26*'Tiền '!$K$4 + J26*'Tiền '!$L$4 + K26*'Tiền '!$M$4 + L26*'Tiền '!$N$4 + M26*'Tiền '!$O$4 + N26*'Tiền '!$P$4 + O26*'Tiền '!$Q$4</f>
        <v>0</v>
      </c>
      <c r="R26" s="64">
        <f>C26*'Tiền '!$E$3 + D26*'Tiền '!$F$3 + E26*'Tiền '!$G$3 +  F26*'Tiền '!$H$3 + G26*'Tiền '!$I$3 + H26*'Tiền '!$J$3 + I26*'Tiền '!$K$3 + J26*'Tiền '!$L$3 + K26*'Tiền '!$M$3 + L26*'Tiền '!$N$3 + M26*'Tiền '!$O$3 + N26*'Tiền '!$P$3 + O26*'Tiền '!$Q$3</f>
        <v>0</v>
      </c>
    </row>
    <row r="27" spans="1:18" ht="18.75">
      <c r="A27" s="4">
        <v>45255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>
        <f t="shared" si="0"/>
        <v>0</v>
      </c>
      <c r="P27" s="6">
        <f t="shared" si="0"/>
        <v>0</v>
      </c>
      <c r="Q27" s="64">
        <f>C27*'Tiền '!$E$4 + D27*'Tiền '!$F$4 + E27*'Tiền '!$G$4 +  F27*'Tiền '!$H$4 + G27*'Tiền '!$I$4 + H27*'Tiền '!$J$4 + I27*'Tiền '!$K$4 + J27*'Tiền '!$L$4 + K27*'Tiền '!$M$4 + L27*'Tiền '!$N$4 + M27*'Tiền '!$O$4 + N27*'Tiền '!$P$4 + O27*'Tiền '!$Q$4</f>
        <v>0</v>
      </c>
      <c r="R27" s="64">
        <f>C27*'Tiền '!$E$3 + D27*'Tiền '!$F$3 + E27*'Tiền '!$G$3 +  F27*'Tiền '!$H$3 + G27*'Tiền '!$I$3 + H27*'Tiền '!$J$3 + I27*'Tiền '!$K$3 + J27*'Tiền '!$L$3 + K27*'Tiền '!$M$3 + L27*'Tiền '!$N$3 + M27*'Tiền '!$O$3 + N27*'Tiền '!$P$3 + O27*'Tiền '!$Q$3</f>
        <v>0</v>
      </c>
    </row>
    <row r="28" spans="1:18" ht="18.75">
      <c r="A28" s="4">
        <v>45256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>
        <f t="shared" si="0"/>
        <v>0</v>
      </c>
      <c r="P28" s="6">
        <f t="shared" si="0"/>
        <v>0</v>
      </c>
      <c r="Q28" s="64">
        <f>C28*'Tiền '!$E$4 + D28*'Tiền '!$F$4 + E28*'Tiền '!$G$4 +  F28*'Tiền '!$H$4 + G28*'Tiền '!$I$4 + H28*'Tiền '!$J$4 + I28*'Tiền '!$K$4 + J28*'Tiền '!$L$4 + K28*'Tiền '!$M$4 + L28*'Tiền '!$N$4 + M28*'Tiền '!$O$4 + N28*'Tiền '!$P$4 + O28*'Tiền '!$Q$4</f>
        <v>0</v>
      </c>
      <c r="R28" s="64">
        <f>C28*'Tiền '!$E$3 + D28*'Tiền '!$F$3 + E28*'Tiền '!$G$3 +  F28*'Tiền '!$H$3 + G28*'Tiền '!$I$3 + H28*'Tiền '!$J$3 + I28*'Tiền '!$K$3 + J28*'Tiền '!$L$3 + K28*'Tiền '!$M$3 + L28*'Tiền '!$N$3 + M28*'Tiền '!$O$3 + N28*'Tiền '!$P$3 + O28*'Tiền '!$Q$3</f>
        <v>0</v>
      </c>
    </row>
    <row r="29" spans="1:18" ht="18.75">
      <c r="A29" s="4">
        <v>45257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>
        <f t="shared" si="0"/>
        <v>0</v>
      </c>
      <c r="P29" s="6">
        <f t="shared" si="0"/>
        <v>0</v>
      </c>
      <c r="Q29" s="64">
        <f>C29*'Tiền '!$E$4 + D29*'Tiền '!$F$4 + E29*'Tiền '!$G$4 +  F29*'Tiền '!$H$4 + G29*'Tiền '!$I$4 + H29*'Tiền '!$J$4 + I29*'Tiền '!$K$4 + J29*'Tiền '!$L$4 + K29*'Tiền '!$M$4 + L29*'Tiền '!$N$4 + M29*'Tiền '!$O$4 + N29*'Tiền '!$P$4 + O29*'Tiền '!$Q$4</f>
        <v>0</v>
      </c>
      <c r="R29" s="64">
        <f>C29*'Tiền '!$E$3 + D29*'Tiền '!$F$3 + E29*'Tiền '!$G$3 +  F29*'Tiền '!$H$3 + G29*'Tiền '!$I$3 + H29*'Tiền '!$J$3 + I29*'Tiền '!$K$3 + J29*'Tiền '!$L$3 + K29*'Tiền '!$M$3 + L29*'Tiền '!$N$3 + M29*'Tiền '!$O$3 + N29*'Tiền '!$P$3 + O29*'Tiền '!$Q$3</f>
        <v>0</v>
      </c>
    </row>
    <row r="30" spans="1:18" ht="18.75">
      <c r="A30" s="4">
        <v>45258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>
        <f t="shared" si="0"/>
        <v>0</v>
      </c>
      <c r="P30" s="6">
        <f t="shared" si="0"/>
        <v>0</v>
      </c>
      <c r="Q30" s="64">
        <f>C30*'Tiền '!$E$4 + D30*'Tiền '!$F$4 + E30*'Tiền '!$G$4 +  F30*'Tiền '!$H$4 + G30*'Tiền '!$I$4 + H30*'Tiền '!$J$4 + I30*'Tiền '!$K$4 + J30*'Tiền '!$L$4 + K30*'Tiền '!$M$4 + L30*'Tiền '!$N$4 + M30*'Tiền '!$O$4 + N30*'Tiền '!$P$4 + O30*'Tiền '!$Q$4</f>
        <v>0</v>
      </c>
      <c r="R30" s="64">
        <f>C30*'Tiền '!$E$3 + D30*'Tiền '!$F$3 + E30*'Tiền '!$G$3 +  F30*'Tiền '!$H$3 + G30*'Tiền '!$I$3 + H30*'Tiền '!$J$3 + I30*'Tiền '!$K$3 + J30*'Tiền '!$L$3 + K30*'Tiền '!$M$3 + L30*'Tiền '!$N$3 + M30*'Tiền '!$O$3 + N30*'Tiền '!$P$3 + O30*'Tiền '!$Q$3</f>
        <v>0</v>
      </c>
    </row>
    <row r="31" spans="1:18" ht="18.75">
      <c r="A31" s="4">
        <v>45259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>
        <f t="shared" si="0"/>
        <v>0</v>
      </c>
      <c r="P31" s="6">
        <f t="shared" si="0"/>
        <v>0</v>
      </c>
      <c r="Q31" s="64">
        <f>C31*'Tiền '!$E$4 + D31*'Tiền '!$F$4 + E31*'Tiền '!$G$4 +  F31*'Tiền '!$H$4 + G31*'Tiền '!$I$4 + H31*'Tiền '!$J$4 + I31*'Tiền '!$K$4 + J31*'Tiền '!$L$4 + K31*'Tiền '!$M$4 + L31*'Tiền '!$N$4 + M31*'Tiền '!$O$4 + N31*'Tiền '!$P$4 + O31*'Tiền '!$Q$4</f>
        <v>0</v>
      </c>
      <c r="R31" s="64">
        <f>C31*'Tiền '!$E$3 + D31*'Tiền '!$F$3 + E31*'Tiền '!$G$3 +  F31*'Tiền '!$H$3 + G31*'Tiền '!$I$3 + H31*'Tiền '!$J$3 + I31*'Tiền '!$K$3 + J31*'Tiền '!$L$3 + K31*'Tiền '!$M$3 + L31*'Tiền '!$N$3 + M31*'Tiền '!$O$3 + N31*'Tiền '!$P$3 + O31*'Tiền '!$Q$3</f>
        <v>0</v>
      </c>
    </row>
    <row r="32" spans="1:18" ht="18.75">
      <c r="A32" s="4">
        <v>45260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12">
        <f t="shared" si="0"/>
        <v>0</v>
      </c>
      <c r="Q32" s="64">
        <f>C32*'Tiền '!$E$4 + D32*'Tiền '!$F$4 + E32*'Tiền '!$G$4 +  F32*'Tiền '!$H$4 + G32*'Tiền '!$I$4 + H32*'Tiền '!$J$4 + I32*'Tiền '!$K$4 + J32*'Tiền '!$L$4 + K32*'Tiền '!$M$4 + L32*'Tiền '!$N$4 + M32*'Tiền '!$O$4 + N32*'Tiền '!$P$4 + O32*'Tiền '!$Q$4</f>
        <v>0</v>
      </c>
      <c r="R32" s="64">
        <f>C32*'Tiền '!$E$3 + D32*'Tiền '!$F$3 + E32*'Tiền '!$G$3 +  F32*'Tiền '!$H$3 + G32*'Tiền '!$I$3 + H32*'Tiền '!$J$3 + I32*'Tiền '!$K$3 + J32*'Tiền '!$L$3 + K32*'Tiền '!$M$3 + L32*'Tiền '!$N$3 + M32*'Tiền '!$O$3 + N32*'Tiền '!$P$3 + O32*'Tiền '!$Q$3</f>
        <v>0</v>
      </c>
    </row>
    <row r="33" spans="1:18" ht="18.75">
      <c r="A33" s="58" t="s">
        <v>61</v>
      </c>
      <c r="B33" s="59">
        <f t="shared" ref="B33:O33" si="1">SUM(B3:B32)</f>
        <v>0</v>
      </c>
      <c r="C33" s="59">
        <f t="shared" si="1"/>
        <v>0</v>
      </c>
      <c r="D33" s="59">
        <f t="shared" si="1"/>
        <v>0</v>
      </c>
      <c r="E33" s="59">
        <f t="shared" si="1"/>
        <v>0</v>
      </c>
      <c r="F33" s="59">
        <f t="shared" si="1"/>
        <v>0</v>
      </c>
      <c r="G33" s="59">
        <f t="shared" si="1"/>
        <v>0</v>
      </c>
      <c r="H33" s="59">
        <f t="shared" si="1"/>
        <v>0</v>
      </c>
      <c r="I33" s="59">
        <f t="shared" si="1"/>
        <v>0</v>
      </c>
      <c r="J33" s="59">
        <f t="shared" si="1"/>
        <v>0</v>
      </c>
      <c r="K33" s="59">
        <f t="shared" si="1"/>
        <v>0</v>
      </c>
      <c r="L33" s="59">
        <f t="shared" si="1"/>
        <v>0</v>
      </c>
      <c r="M33" s="59">
        <f t="shared" si="1"/>
        <v>0</v>
      </c>
      <c r="N33" s="59">
        <f t="shared" si="1"/>
        <v>0</v>
      </c>
      <c r="O33" s="59">
        <f t="shared" si="1"/>
        <v>0</v>
      </c>
      <c r="P33" s="66">
        <f>SUM(C33:O33)</f>
        <v>0</v>
      </c>
      <c r="Q33" s="65">
        <f>SUM(Q3:Q32)</f>
        <v>0</v>
      </c>
      <c r="R33" s="65">
        <f>SUM(R3:R32)</f>
        <v>0</v>
      </c>
    </row>
  </sheetData>
  <mergeCells count="1">
    <mergeCell ref="A1:P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4"/>
  <sheetViews>
    <sheetView zoomScaleNormal="100" workbookViewId="0">
      <selection activeCell="I2" sqref="I2"/>
    </sheetView>
  </sheetViews>
  <sheetFormatPr defaultColWidth="14.42578125" defaultRowHeight="18.75"/>
  <cols>
    <col min="1" max="1" width="16" style="9" customWidth="1"/>
    <col min="2" max="2" width="14.42578125" style="9" customWidth="1"/>
    <col min="3" max="3" width="14.5703125" style="9" customWidth="1"/>
    <col min="4" max="4" width="9.42578125" style="9" customWidth="1"/>
    <col min="5" max="5" width="15.7109375" style="9" customWidth="1"/>
    <col min="6" max="6" width="8.85546875" style="9" customWidth="1"/>
    <col min="7" max="14" width="15.2851562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>
      <c r="A3" s="4">
        <v>45261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>
        <f>SUM(B3:N3)</f>
        <v>0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0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0</v>
      </c>
    </row>
    <row r="4" spans="1:17">
      <c r="A4" s="4">
        <v>45262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>
        <f>SUM(B4:N4)</f>
        <v>0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0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0</v>
      </c>
    </row>
    <row r="5" spans="1:17">
      <c r="A5" s="4">
        <v>45263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>
        <f t="shared" ref="O5:O33" si="0">SUM(B5:N5)</f>
        <v>0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0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0</v>
      </c>
    </row>
    <row r="6" spans="1:17">
      <c r="A6" s="4">
        <v>45264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>
        <f t="shared" si="0"/>
        <v>0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0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0</v>
      </c>
    </row>
    <row r="7" spans="1:17">
      <c r="A7" s="4">
        <v>45265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>
        <f t="shared" si="0"/>
        <v>0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0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0</v>
      </c>
    </row>
    <row r="8" spans="1:17">
      <c r="A8" s="4">
        <v>45266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f t="shared" si="0"/>
        <v>0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0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0</v>
      </c>
    </row>
    <row r="9" spans="1:17">
      <c r="A9" s="4">
        <v>45267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f t="shared" si="0"/>
        <v>0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0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0</v>
      </c>
    </row>
    <row r="10" spans="1:17">
      <c r="A10" s="4">
        <v>45268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0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0</v>
      </c>
    </row>
    <row r="11" spans="1:17">
      <c r="A11" s="4">
        <v>45269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f t="shared" si="0"/>
        <v>0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0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0</v>
      </c>
    </row>
    <row r="12" spans="1:17">
      <c r="A12" s="4">
        <v>45270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f t="shared" si="0"/>
        <v>0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0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0</v>
      </c>
    </row>
    <row r="13" spans="1:17">
      <c r="A13" s="4">
        <v>45271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0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0</v>
      </c>
    </row>
    <row r="14" spans="1:17">
      <c r="A14" s="4">
        <v>45272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f t="shared" si="0"/>
        <v>0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0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0</v>
      </c>
    </row>
    <row r="15" spans="1:17">
      <c r="A15" s="4">
        <v>45273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>
        <f t="shared" si="0"/>
        <v>0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0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0</v>
      </c>
    </row>
    <row r="16" spans="1:17">
      <c r="A16" s="4">
        <v>45274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 t="shared" si="0"/>
        <v>0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0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0</v>
      </c>
    </row>
    <row r="17" spans="1:17">
      <c r="A17" s="4">
        <v>45275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>
        <f t="shared" si="0"/>
        <v>0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0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0</v>
      </c>
    </row>
    <row r="18" spans="1:17">
      <c r="A18" s="4">
        <v>45276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>
        <f t="shared" si="0"/>
        <v>0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0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0</v>
      </c>
    </row>
    <row r="19" spans="1:17">
      <c r="A19" s="4">
        <v>45277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>
        <f t="shared" si="0"/>
        <v>0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0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0</v>
      </c>
    </row>
    <row r="20" spans="1:17">
      <c r="A20" s="4">
        <v>45278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>
        <f t="shared" si="0"/>
        <v>0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0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0</v>
      </c>
    </row>
    <row r="21" spans="1:17">
      <c r="A21" s="4">
        <v>45279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>
        <f t="shared" si="0"/>
        <v>0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0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0</v>
      </c>
    </row>
    <row r="22" spans="1:17">
      <c r="A22" s="4">
        <v>45280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>
        <f t="shared" si="0"/>
        <v>0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0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0</v>
      </c>
    </row>
    <row r="23" spans="1:17">
      <c r="A23" s="4">
        <v>45281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>
      <c r="A24" s="4">
        <v>45282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>
        <f t="shared" si="0"/>
        <v>0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0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0</v>
      </c>
    </row>
    <row r="25" spans="1:17">
      <c r="A25" s="4">
        <v>45283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>
      <c r="A26" s="4">
        <v>45284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>
        <f t="shared" si="0"/>
        <v>0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0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0</v>
      </c>
    </row>
    <row r="27" spans="1:17">
      <c r="A27" s="4">
        <v>45285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>
        <f t="shared" si="0"/>
        <v>0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0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0</v>
      </c>
    </row>
    <row r="28" spans="1:17">
      <c r="A28" s="4">
        <v>45286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>
        <f t="shared" si="0"/>
        <v>0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0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0</v>
      </c>
    </row>
    <row r="29" spans="1:17">
      <c r="A29" s="4">
        <v>45287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>
        <f t="shared" si="0"/>
        <v>0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0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0</v>
      </c>
    </row>
    <row r="30" spans="1:17">
      <c r="A30" s="4">
        <v>45288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>
        <f t="shared" si="0"/>
        <v>0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0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0</v>
      </c>
    </row>
    <row r="31" spans="1:17">
      <c r="A31" s="4">
        <v>45289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>
        <f t="shared" si="0"/>
        <v>0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0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0</v>
      </c>
    </row>
    <row r="32" spans="1:17">
      <c r="A32" s="4">
        <v>45290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>
      <c r="A33" s="10">
        <v>45291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>
        <f t="shared" si="0"/>
        <v>0</v>
      </c>
      <c r="P33" s="64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4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>
      <c r="A34" s="58" t="s">
        <v>61</v>
      </c>
      <c r="B34" s="59">
        <f>SUM(B3:B33)</f>
        <v>0</v>
      </c>
      <c r="C34" s="59">
        <f t="shared" ref="C34:O34" si="1">SUM(C3:C33)</f>
        <v>0</v>
      </c>
      <c r="D34" s="59">
        <f t="shared" si="1"/>
        <v>0</v>
      </c>
      <c r="E34" s="59">
        <f t="shared" si="1"/>
        <v>0</v>
      </c>
      <c r="F34" s="59">
        <f t="shared" si="1"/>
        <v>0</v>
      </c>
      <c r="G34" s="59">
        <f t="shared" si="1"/>
        <v>0</v>
      </c>
      <c r="H34" s="59">
        <f t="shared" si="1"/>
        <v>0</v>
      </c>
      <c r="I34" s="59">
        <f t="shared" si="1"/>
        <v>0</v>
      </c>
      <c r="J34" s="59">
        <f t="shared" si="1"/>
        <v>0</v>
      </c>
      <c r="K34" s="59">
        <f t="shared" si="1"/>
        <v>0</v>
      </c>
      <c r="L34" s="59">
        <f t="shared" si="1"/>
        <v>0</v>
      </c>
      <c r="M34" s="59">
        <f t="shared" si="1"/>
        <v>0</v>
      </c>
      <c r="N34" s="59">
        <f t="shared" si="1"/>
        <v>0</v>
      </c>
      <c r="O34" s="59">
        <f t="shared" si="1"/>
        <v>0</v>
      </c>
      <c r="P34" s="65">
        <f>SUM(P3:P33)</f>
        <v>0</v>
      </c>
      <c r="Q34" s="65">
        <f>SUM(Q3:Q33)</f>
        <v>0</v>
      </c>
    </row>
  </sheetData>
  <mergeCells count="1">
    <mergeCell ref="A1:O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7309-D6EF-4604-A5EF-7F5023CB98D5}">
  <dimension ref="A1:Q5815"/>
  <sheetViews>
    <sheetView zoomScale="55" zoomScaleNormal="55" workbookViewId="0">
      <selection activeCell="D49" sqref="D49"/>
    </sheetView>
  </sheetViews>
  <sheetFormatPr defaultColWidth="14.42578125" defaultRowHeight="18.75"/>
  <cols>
    <col min="1" max="1" width="16" style="9" customWidth="1"/>
    <col min="2" max="14" width="25.710937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1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54" t="s">
        <v>59</v>
      </c>
      <c r="P2" s="57" t="s">
        <v>18</v>
      </c>
      <c r="Q2" s="57" t="s">
        <v>60</v>
      </c>
    </row>
    <row r="3" spans="1:17">
      <c r="A3" s="4">
        <v>44927</v>
      </c>
      <c r="B3" s="5">
        <v>3</v>
      </c>
      <c r="C3" s="5">
        <v>6</v>
      </c>
      <c r="D3" s="5">
        <v>4</v>
      </c>
      <c r="E3" s="5">
        <v>5</v>
      </c>
      <c r="F3" s="5">
        <v>5</v>
      </c>
      <c r="G3" s="5">
        <v>4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55">
        <f>SUM(B3:N3)</f>
        <v>30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328467.47322323063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189532.5267767694</v>
      </c>
    </row>
    <row r="4" spans="1:17">
      <c r="A4" s="4">
        <v>44928</v>
      </c>
      <c r="B4" s="5">
        <v>3</v>
      </c>
      <c r="C4" s="5">
        <v>5</v>
      </c>
      <c r="D4" s="5">
        <v>4</v>
      </c>
      <c r="E4" s="5">
        <v>3</v>
      </c>
      <c r="F4" s="5">
        <v>4</v>
      </c>
      <c r="G4" s="5">
        <v>4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55">
        <f>SUM(B4:N4)</f>
        <v>31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335708.0843915235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213291.9156084765</v>
      </c>
    </row>
    <row r="5" spans="1:17">
      <c r="A5" s="4">
        <v>44929</v>
      </c>
      <c r="B5" s="5">
        <v>1</v>
      </c>
      <c r="C5" s="5">
        <v>6</v>
      </c>
      <c r="D5" s="5">
        <v>3</v>
      </c>
      <c r="E5" s="5">
        <v>4</v>
      </c>
      <c r="F5" s="5">
        <v>1</v>
      </c>
      <c r="G5" s="5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55">
        <f t="shared" ref="O5:O33" si="0">SUM(B5:N5)</f>
        <v>28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293977.13564439322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212022.86435560678</v>
      </c>
    </row>
    <row r="6" spans="1:17">
      <c r="A6" s="4">
        <v>44930</v>
      </c>
      <c r="B6" s="5">
        <v>0</v>
      </c>
      <c r="C6" s="5">
        <v>4</v>
      </c>
      <c r="D6" s="5">
        <v>3</v>
      </c>
      <c r="E6" s="5">
        <v>7</v>
      </c>
      <c r="F6" s="5">
        <v>1</v>
      </c>
      <c r="G6" s="5">
        <v>7</v>
      </c>
      <c r="H6" s="5"/>
      <c r="I6" s="5"/>
      <c r="J6" s="5"/>
      <c r="K6" s="5"/>
      <c r="L6" s="5"/>
      <c r="M6" s="5"/>
      <c r="N6" s="5"/>
      <c r="O6" s="55">
        <f t="shared" si="0"/>
        <v>22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256757.92257125996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141242.07742874004</v>
      </c>
    </row>
    <row r="7" spans="1:17">
      <c r="A7" s="4">
        <v>44931</v>
      </c>
      <c r="B7" s="5">
        <v>2</v>
      </c>
      <c r="C7" s="5">
        <v>3</v>
      </c>
      <c r="D7" s="5">
        <v>6</v>
      </c>
      <c r="E7" s="5">
        <v>6</v>
      </c>
      <c r="F7" s="5">
        <v>1</v>
      </c>
      <c r="G7" s="5">
        <v>9</v>
      </c>
      <c r="H7" s="5"/>
      <c r="I7" s="5"/>
      <c r="J7" s="5"/>
      <c r="K7" s="5"/>
      <c r="L7" s="5"/>
      <c r="M7" s="5"/>
      <c r="N7" s="5"/>
      <c r="O7" s="55">
        <f t="shared" si="0"/>
        <v>27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312872.39198814274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170127.60801185723</v>
      </c>
    </row>
    <row r="8" spans="1:17">
      <c r="A8" s="4">
        <v>44932</v>
      </c>
      <c r="B8" s="5">
        <v>1</v>
      </c>
      <c r="C8" s="5">
        <v>3</v>
      </c>
      <c r="D8" s="5">
        <v>0</v>
      </c>
      <c r="E8" s="5">
        <v>2</v>
      </c>
      <c r="F8" s="5">
        <v>0</v>
      </c>
      <c r="G8" s="5">
        <v>0</v>
      </c>
      <c r="H8" s="5"/>
      <c r="I8" s="5"/>
      <c r="J8" s="5"/>
      <c r="K8" s="5"/>
      <c r="L8" s="5"/>
      <c r="M8" s="5"/>
      <c r="N8" s="5"/>
      <c r="O8" s="55">
        <f t="shared" si="0"/>
        <v>6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59684.166495121244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33315.833504878756</v>
      </c>
    </row>
    <row r="9" spans="1:17">
      <c r="A9" s="4">
        <v>44933</v>
      </c>
      <c r="B9" s="6">
        <v>2</v>
      </c>
      <c r="C9" s="6">
        <v>9</v>
      </c>
      <c r="D9" s="6">
        <v>3</v>
      </c>
      <c r="E9" s="6">
        <v>6</v>
      </c>
      <c r="F9" s="6">
        <v>1</v>
      </c>
      <c r="G9" s="6"/>
      <c r="H9" s="6"/>
      <c r="I9" s="6"/>
      <c r="J9" s="6"/>
      <c r="K9" s="6"/>
      <c r="L9" s="6"/>
      <c r="M9" s="6"/>
      <c r="N9" s="6"/>
      <c r="O9" s="55">
        <f t="shared" si="0"/>
        <v>21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219066.96578698172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119933.03421301824</v>
      </c>
    </row>
    <row r="10" spans="1:17">
      <c r="A10" s="4">
        <v>44934</v>
      </c>
      <c r="B10" s="6">
        <v>0</v>
      </c>
      <c r="C10" s="6">
        <v>5</v>
      </c>
      <c r="D10" s="6">
        <v>3</v>
      </c>
      <c r="E10" s="6">
        <v>9</v>
      </c>
      <c r="F10" s="6">
        <v>1</v>
      </c>
      <c r="G10" s="6">
        <v>3</v>
      </c>
      <c r="H10" s="6"/>
      <c r="I10" s="6"/>
      <c r="J10" s="6"/>
      <c r="K10" s="6"/>
      <c r="L10" s="6"/>
      <c r="M10" s="6"/>
      <c r="N10" s="6"/>
      <c r="O10" s="55">
        <f t="shared" si="0"/>
        <v>21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242172.06661451684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126827.93338548315</v>
      </c>
    </row>
    <row r="11" spans="1:17">
      <c r="A11" s="4">
        <v>44935</v>
      </c>
      <c r="B11" s="6">
        <v>0</v>
      </c>
      <c r="C11" s="6">
        <v>13</v>
      </c>
      <c r="D11" s="6">
        <v>4</v>
      </c>
      <c r="E11" s="6">
        <v>9</v>
      </c>
      <c r="F11" s="6">
        <v>2</v>
      </c>
      <c r="G11" s="6">
        <v>7</v>
      </c>
      <c r="H11" s="6"/>
      <c r="I11" s="6"/>
      <c r="J11" s="6"/>
      <c r="K11" s="6"/>
      <c r="L11" s="6"/>
      <c r="M11" s="6"/>
      <c r="N11" s="6"/>
      <c r="O11" s="55">
        <f t="shared" si="0"/>
        <v>35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384523.02166961721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220476.97833038276</v>
      </c>
    </row>
    <row r="12" spans="1:17">
      <c r="A12" s="4">
        <v>44936</v>
      </c>
      <c r="B12" s="6">
        <v>2</v>
      </c>
      <c r="C12" s="6">
        <v>9</v>
      </c>
      <c r="D12" s="6">
        <v>4</v>
      </c>
      <c r="E12" s="6">
        <v>8</v>
      </c>
      <c r="F12" s="6">
        <v>0</v>
      </c>
      <c r="G12" s="6">
        <v>2</v>
      </c>
      <c r="H12" s="6"/>
      <c r="I12" s="6"/>
      <c r="J12" s="6"/>
      <c r="K12" s="6"/>
      <c r="L12" s="6"/>
      <c r="M12" s="6"/>
      <c r="N12" s="6"/>
      <c r="O12" s="55">
        <f t="shared" si="0"/>
        <v>25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270296.6772064172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144703.32279358283</v>
      </c>
    </row>
    <row r="13" spans="1:17">
      <c r="A13" s="4">
        <v>44937</v>
      </c>
      <c r="B13" s="6">
        <v>0</v>
      </c>
      <c r="C13" s="6">
        <v>17</v>
      </c>
      <c r="D13" s="6">
        <v>5</v>
      </c>
      <c r="E13" s="6">
        <v>4</v>
      </c>
      <c r="F13" s="6">
        <v>1</v>
      </c>
      <c r="G13" s="6">
        <v>4</v>
      </c>
      <c r="H13" s="6"/>
      <c r="I13" s="6"/>
      <c r="J13" s="6"/>
      <c r="K13" s="6"/>
      <c r="L13" s="6"/>
      <c r="M13" s="6"/>
      <c r="N13" s="6"/>
      <c r="O13" s="55">
        <f t="shared" si="0"/>
        <v>31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321855.60407317441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193144.39592682559</v>
      </c>
    </row>
    <row r="14" spans="1:17">
      <c r="A14" s="4">
        <v>44938</v>
      </c>
      <c r="B14" s="6"/>
      <c r="C14" s="6">
        <v>21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5">
        <f t="shared" si="0"/>
        <v>21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185148.94808349456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129851.05191650543</v>
      </c>
    </row>
    <row r="15" spans="1:17">
      <c r="A15" s="4">
        <v>44939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5">
        <f t="shared" si="0"/>
        <v>0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0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0</v>
      </c>
    </row>
    <row r="16" spans="1:17">
      <c r="A16" s="4">
        <v>44940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5">
        <f t="shared" si="0"/>
        <v>0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0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0</v>
      </c>
    </row>
    <row r="17" spans="1:17">
      <c r="A17" s="4">
        <v>44941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5">
        <f t="shared" si="0"/>
        <v>0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0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0</v>
      </c>
    </row>
    <row r="18" spans="1:17">
      <c r="A18" s="4">
        <v>44942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5">
        <f t="shared" si="0"/>
        <v>0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0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0</v>
      </c>
    </row>
    <row r="19" spans="1:17">
      <c r="A19" s="4">
        <v>44943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5">
        <f t="shared" si="0"/>
        <v>0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0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0</v>
      </c>
    </row>
    <row r="20" spans="1:17">
      <c r="A20" s="4">
        <v>44944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5">
        <f t="shared" si="0"/>
        <v>0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0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0</v>
      </c>
    </row>
    <row r="21" spans="1:17">
      <c r="A21" s="4">
        <v>44945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5">
        <f t="shared" si="0"/>
        <v>0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0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0</v>
      </c>
    </row>
    <row r="22" spans="1:17">
      <c r="A22" s="4">
        <v>44946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5">
        <f t="shared" si="0"/>
        <v>0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0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0</v>
      </c>
    </row>
    <row r="23" spans="1:17">
      <c r="A23" s="4">
        <v>44947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5">
        <f t="shared" si="0"/>
        <v>0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>
      <c r="A24" s="4">
        <v>44948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5">
        <f t="shared" si="0"/>
        <v>0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0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0</v>
      </c>
    </row>
    <row r="25" spans="1:17">
      <c r="A25" s="4">
        <v>44949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5">
        <f t="shared" si="0"/>
        <v>0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>
      <c r="A26" s="4">
        <v>44950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5">
        <f t="shared" si="0"/>
        <v>0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0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0</v>
      </c>
    </row>
    <row r="27" spans="1:17">
      <c r="A27" s="4">
        <v>44951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5">
        <f t="shared" si="0"/>
        <v>0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0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0</v>
      </c>
    </row>
    <row r="28" spans="1:17">
      <c r="A28" s="4">
        <v>44952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5">
        <f t="shared" si="0"/>
        <v>0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0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0</v>
      </c>
    </row>
    <row r="29" spans="1:17">
      <c r="A29" s="4">
        <v>44953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5">
        <f t="shared" si="0"/>
        <v>0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0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0</v>
      </c>
    </row>
    <row r="30" spans="1:17">
      <c r="A30" s="4">
        <v>44954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5">
        <f t="shared" si="0"/>
        <v>0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0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0</v>
      </c>
    </row>
    <row r="31" spans="1:17">
      <c r="A31" s="4">
        <v>44955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5">
        <f t="shared" si="0"/>
        <v>0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0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0</v>
      </c>
    </row>
    <row r="32" spans="1:17">
      <c r="A32" s="4">
        <v>44956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55">
        <f t="shared" si="0"/>
        <v>0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>
      <c r="A33" s="4">
        <v>44957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56">
        <f t="shared" si="0"/>
        <v>0</v>
      </c>
      <c r="P33" s="64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4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>
      <c r="A34" s="58" t="s">
        <v>61</v>
      </c>
      <c r="B34" s="59">
        <f>SUM(B3:B33)</f>
        <v>14</v>
      </c>
      <c r="C34" s="59">
        <f t="shared" ref="C34:O34" si="1">SUM(C3:C33)</f>
        <v>101</v>
      </c>
      <c r="D34" s="59">
        <f t="shared" si="1"/>
        <v>39</v>
      </c>
      <c r="E34" s="59">
        <f t="shared" si="1"/>
        <v>63</v>
      </c>
      <c r="F34" s="59">
        <f t="shared" si="1"/>
        <v>17</v>
      </c>
      <c r="G34" s="59">
        <f t="shared" si="1"/>
        <v>43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60">
        <f t="shared" si="1"/>
        <v>298</v>
      </c>
      <c r="P34" s="65">
        <f>SUM(P3:P33)</f>
        <v>3210530.4577478729</v>
      </c>
      <c r="Q34" s="65">
        <f>SUM(Q3:Q33)</f>
        <v>1894469.5422521268</v>
      </c>
    </row>
    <row r="35" spans="1:17" ht="15" customHeight="1"/>
    <row r="36" spans="1:17" ht="15" customHeight="1"/>
    <row r="37" spans="1:17" ht="15" customHeight="1"/>
    <row r="38" spans="1:17" ht="15" customHeight="1"/>
    <row r="39" spans="1:17" ht="15" customHeight="1"/>
    <row r="40" spans="1:17" ht="15" customHeight="1"/>
    <row r="41" spans="1:17" ht="15" customHeight="1"/>
    <row r="42" spans="1:17" ht="15" customHeight="1"/>
    <row r="43" spans="1:17" ht="15" customHeight="1"/>
    <row r="44" spans="1:17" ht="15" customHeight="1"/>
    <row r="45" spans="1:17" ht="15" customHeight="1"/>
    <row r="46" spans="1:17" ht="15" customHeight="1"/>
    <row r="47" spans="1:17" ht="15" customHeight="1"/>
    <row r="48" spans="1:1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CA48-E78A-4127-B8AF-EF8A620D2B0B}">
  <dimension ref="A1:Q5863"/>
  <sheetViews>
    <sheetView zoomScale="40" zoomScaleNormal="40" workbookViewId="0">
      <selection activeCell="I2" sqref="I2"/>
    </sheetView>
  </sheetViews>
  <sheetFormatPr defaultColWidth="14.42578125" defaultRowHeight="18.75"/>
  <cols>
    <col min="1" max="1" width="16" style="9" customWidth="1"/>
    <col min="2" max="14" width="25.710937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>
      <c r="A3" s="4">
        <v>44958</v>
      </c>
      <c r="B3" s="13">
        <v>3</v>
      </c>
      <c r="C3" s="13">
        <v>13</v>
      </c>
      <c r="D3" s="13">
        <v>17</v>
      </c>
      <c r="E3" s="13">
        <v>4</v>
      </c>
      <c r="F3" s="13">
        <v>3</v>
      </c>
      <c r="G3" s="13">
        <v>5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48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529630.11052132165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293369.88947867835</v>
      </c>
    </row>
    <row r="4" spans="1:17">
      <c r="A4" s="4">
        <v>44959</v>
      </c>
      <c r="B4" s="13">
        <v>4</v>
      </c>
      <c r="C4" s="13">
        <v>14</v>
      </c>
      <c r="D4" s="13">
        <v>12</v>
      </c>
      <c r="E4" s="13">
        <v>2</v>
      </c>
      <c r="F4" s="13">
        <v>6</v>
      </c>
      <c r="G4" s="13">
        <v>5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51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543429.338265019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334570.66173498088</v>
      </c>
    </row>
    <row r="5" spans="1:17">
      <c r="A5" s="4">
        <v>44960</v>
      </c>
      <c r="B5" s="13">
        <v>1</v>
      </c>
      <c r="C5" s="13">
        <v>14</v>
      </c>
      <c r="D5" s="13">
        <v>8</v>
      </c>
      <c r="E5" s="13">
        <v>1</v>
      </c>
      <c r="F5" s="13">
        <v>3</v>
      </c>
      <c r="G5" s="13">
        <v>1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>SUM(B5:N5)</f>
        <v>38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385912.51447157143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272087.48552842851</v>
      </c>
    </row>
    <row r="6" spans="1:17">
      <c r="A6" s="4">
        <v>44961</v>
      </c>
      <c r="B6" s="13">
        <v>2</v>
      </c>
      <c r="C6" s="13">
        <v>19</v>
      </c>
      <c r="D6" s="13">
        <v>20</v>
      </c>
      <c r="E6" s="13">
        <v>2</v>
      </c>
      <c r="F6" s="13"/>
      <c r="G6" s="13">
        <v>3</v>
      </c>
      <c r="H6" s="5"/>
      <c r="I6" s="5"/>
      <c r="J6" s="5"/>
      <c r="K6" s="5"/>
      <c r="L6" s="5"/>
      <c r="M6" s="5"/>
      <c r="N6" s="5"/>
      <c r="O6" s="6">
        <f>SUM(B6:N6)</f>
        <v>46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493557.45518547483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271442.54481452511</v>
      </c>
    </row>
    <row r="7" spans="1:17">
      <c r="A7" s="4">
        <v>44962</v>
      </c>
      <c r="B7" s="13">
        <v>5</v>
      </c>
      <c r="C7" s="13">
        <v>14</v>
      </c>
      <c r="D7" s="13">
        <v>1</v>
      </c>
      <c r="E7" s="13">
        <v>22</v>
      </c>
      <c r="F7" s="13">
        <v>5</v>
      </c>
      <c r="G7" s="13">
        <v>2</v>
      </c>
      <c r="H7" s="5"/>
      <c r="I7" s="5"/>
      <c r="J7" s="5"/>
      <c r="K7" s="5"/>
      <c r="L7" s="5"/>
      <c r="M7" s="5"/>
      <c r="N7" s="5"/>
      <c r="O7" s="6">
        <f t="shared" ref="O7:O30" si="0">SUM(B7:N7)</f>
        <v>49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531583.2106166028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282416.7893833972</v>
      </c>
    </row>
    <row r="8" spans="1:17">
      <c r="A8" s="4">
        <v>44963</v>
      </c>
      <c r="B8" s="13"/>
      <c r="C8" s="13">
        <v>17</v>
      </c>
      <c r="D8" s="13">
        <v>1</v>
      </c>
      <c r="E8" s="13">
        <v>10</v>
      </c>
      <c r="F8" s="13"/>
      <c r="G8" s="13">
        <v>6</v>
      </c>
      <c r="H8" s="5"/>
      <c r="I8" s="5"/>
      <c r="J8" s="5"/>
      <c r="K8" s="5"/>
      <c r="L8" s="5"/>
      <c r="M8" s="5"/>
      <c r="N8" s="5"/>
      <c r="O8" s="6">
        <f t="shared" si="0"/>
        <v>34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361490.86615340272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211509.13384659725</v>
      </c>
    </row>
    <row r="9" spans="1:17">
      <c r="A9" s="4">
        <v>44964</v>
      </c>
      <c r="B9" s="14"/>
      <c r="C9" s="14">
        <v>14</v>
      </c>
      <c r="D9" s="14">
        <v>2</v>
      </c>
      <c r="E9" s="14">
        <v>21</v>
      </c>
      <c r="F9" s="14">
        <v>3</v>
      </c>
      <c r="G9" s="14">
        <v>4</v>
      </c>
      <c r="H9" s="6"/>
      <c r="I9" s="6"/>
      <c r="J9" s="6"/>
      <c r="K9" s="6"/>
      <c r="L9" s="6"/>
      <c r="M9" s="6"/>
      <c r="N9" s="6"/>
      <c r="O9" s="6">
        <f t="shared" si="0"/>
        <v>44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494241.83030727215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263758.16969272785</v>
      </c>
    </row>
    <row r="10" spans="1:17">
      <c r="A10" s="4">
        <v>44965</v>
      </c>
      <c r="B10" s="14"/>
      <c r="C10" s="14"/>
      <c r="D10" s="14"/>
      <c r="E10" s="14"/>
      <c r="F10" s="14"/>
      <c r="G10" s="14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0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0</v>
      </c>
    </row>
    <row r="11" spans="1:17">
      <c r="A11" s="4">
        <v>44966</v>
      </c>
      <c r="B11" s="14">
        <v>5</v>
      </c>
      <c r="C11" s="14">
        <v>11</v>
      </c>
      <c r="D11" s="14">
        <v>3</v>
      </c>
      <c r="E11" s="14">
        <v>12</v>
      </c>
      <c r="F11" s="14">
        <v>1</v>
      </c>
      <c r="G11" s="14">
        <v>4</v>
      </c>
      <c r="H11" s="6"/>
      <c r="I11" s="6"/>
      <c r="J11" s="6"/>
      <c r="K11" s="6"/>
      <c r="L11" s="6"/>
      <c r="M11" s="6"/>
      <c r="N11" s="6"/>
      <c r="O11" s="6">
        <f t="shared" si="0"/>
        <v>36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385049.93854556925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207950.06145443072</v>
      </c>
    </row>
    <row r="12" spans="1:17">
      <c r="A12" s="4">
        <v>44967</v>
      </c>
      <c r="B12" s="14"/>
      <c r="C12" s="14">
        <v>17</v>
      </c>
      <c r="D12" s="14">
        <v>1</v>
      </c>
      <c r="E12" s="14">
        <v>18</v>
      </c>
      <c r="F12" s="14">
        <v>4</v>
      </c>
      <c r="G12" s="14">
        <v>1</v>
      </c>
      <c r="H12" s="6"/>
      <c r="I12" s="6"/>
      <c r="J12" s="6"/>
      <c r="K12" s="6"/>
      <c r="L12" s="6"/>
      <c r="M12" s="6"/>
      <c r="N12" s="6"/>
      <c r="O12" s="6">
        <f t="shared" si="0"/>
        <v>41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444678.11290433252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244321.88709566745</v>
      </c>
    </row>
    <row r="13" spans="1:17">
      <c r="A13" s="4">
        <v>44968</v>
      </c>
      <c r="B13" s="14"/>
      <c r="C13" s="14">
        <v>15</v>
      </c>
      <c r="D13" s="14">
        <v>1</v>
      </c>
      <c r="E13" s="14">
        <v>17</v>
      </c>
      <c r="F13" s="14">
        <v>2</v>
      </c>
      <c r="G13" s="14">
        <v>1</v>
      </c>
      <c r="H13" s="6"/>
      <c r="I13" s="6"/>
      <c r="J13" s="6"/>
      <c r="K13" s="6"/>
      <c r="L13" s="6"/>
      <c r="M13" s="6"/>
      <c r="N13" s="6"/>
      <c r="O13" s="6">
        <f t="shared" si="0"/>
        <v>36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392913.48821826058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212086.51178173933</v>
      </c>
    </row>
    <row r="14" spans="1:17">
      <c r="A14" s="4">
        <v>44969</v>
      </c>
      <c r="B14" s="14">
        <v>4</v>
      </c>
      <c r="C14" s="14">
        <v>14</v>
      </c>
      <c r="D14" s="14">
        <v>1</v>
      </c>
      <c r="E14" s="14">
        <v>16</v>
      </c>
      <c r="F14" s="14">
        <v>6</v>
      </c>
      <c r="G14" s="14"/>
      <c r="H14" s="6"/>
      <c r="I14" s="6"/>
      <c r="J14" s="6"/>
      <c r="K14" s="6"/>
      <c r="L14" s="6"/>
      <c r="M14" s="6"/>
      <c r="N14" s="6"/>
      <c r="O14" s="6">
        <f t="shared" si="0"/>
        <v>41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434291.48223475646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237708.51776524354</v>
      </c>
    </row>
    <row r="15" spans="1:17">
      <c r="A15" s="4">
        <v>44970</v>
      </c>
      <c r="B15" s="13">
        <v>3</v>
      </c>
      <c r="C15" s="13">
        <v>18</v>
      </c>
      <c r="D15" s="13">
        <v>2</v>
      </c>
      <c r="E15" s="13">
        <v>17</v>
      </c>
      <c r="F15" s="13">
        <v>1</v>
      </c>
      <c r="G15" s="13">
        <v>1</v>
      </c>
      <c r="H15" s="5"/>
      <c r="I15" s="5"/>
      <c r="J15" s="5"/>
      <c r="K15" s="5"/>
      <c r="L15" s="5"/>
      <c r="M15" s="5"/>
      <c r="N15" s="5"/>
      <c r="O15" s="6">
        <f t="shared" si="0"/>
        <v>42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444995.33794447407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241004.66205552581</v>
      </c>
    </row>
    <row r="16" spans="1:17">
      <c r="A16" s="4">
        <v>44971</v>
      </c>
      <c r="B16" s="13">
        <v>2</v>
      </c>
      <c r="C16" s="13">
        <v>16</v>
      </c>
      <c r="D16" s="13">
        <v>3</v>
      </c>
      <c r="E16" s="13">
        <v>12</v>
      </c>
      <c r="F16" s="13">
        <v>2</v>
      </c>
      <c r="G16" s="13"/>
      <c r="H16" s="5"/>
      <c r="I16" s="5"/>
      <c r="J16" s="5"/>
      <c r="K16" s="5"/>
      <c r="L16" s="5"/>
      <c r="M16" s="5"/>
      <c r="N16" s="5"/>
      <c r="O16" s="6">
        <f t="shared" si="0"/>
        <v>35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367270.84869694099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202729.15130305901</v>
      </c>
    </row>
    <row r="17" spans="1:17" ht="20.25">
      <c r="A17" s="4">
        <v>44972</v>
      </c>
      <c r="B17" s="15"/>
      <c r="C17" s="13">
        <v>12</v>
      </c>
      <c r="D17" s="15"/>
      <c r="E17" s="13">
        <v>12</v>
      </c>
      <c r="F17" s="13">
        <v>1</v>
      </c>
      <c r="G17" s="13">
        <v>1</v>
      </c>
      <c r="H17" s="5"/>
      <c r="I17" s="5"/>
      <c r="J17" s="5"/>
      <c r="K17" s="5"/>
      <c r="L17" s="5"/>
      <c r="M17" s="5"/>
      <c r="N17" s="5"/>
      <c r="O17" s="6">
        <f t="shared" si="0"/>
        <v>26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280181.61341896874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153818.3865810312</v>
      </c>
    </row>
    <row r="18" spans="1:17">
      <c r="A18" s="4">
        <v>44973</v>
      </c>
      <c r="B18" s="13">
        <v>6</v>
      </c>
      <c r="C18" s="13">
        <v>11</v>
      </c>
      <c r="D18" s="13"/>
      <c r="E18" s="13">
        <v>23</v>
      </c>
      <c r="F18" s="13">
        <v>2</v>
      </c>
      <c r="G18" s="13">
        <v>8</v>
      </c>
      <c r="H18" s="5"/>
      <c r="I18" s="5"/>
      <c r="J18" s="5"/>
      <c r="K18" s="5"/>
      <c r="L18" s="5"/>
      <c r="M18" s="5"/>
      <c r="N18" s="5"/>
      <c r="O18" s="6">
        <f t="shared" si="0"/>
        <v>50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554035.23692480824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292964.76307519182</v>
      </c>
    </row>
    <row r="19" spans="1:17">
      <c r="A19" s="4">
        <v>44974</v>
      </c>
      <c r="B19" s="13">
        <v>1</v>
      </c>
      <c r="C19" s="13">
        <v>15</v>
      </c>
      <c r="D19" s="13"/>
      <c r="E19" s="13">
        <v>17</v>
      </c>
      <c r="F19" s="13">
        <v>2</v>
      </c>
      <c r="G19" s="13">
        <v>1</v>
      </c>
      <c r="H19" s="5"/>
      <c r="I19" s="5"/>
      <c r="J19" s="5"/>
      <c r="K19" s="5"/>
      <c r="L19" s="5"/>
      <c r="M19" s="5"/>
      <c r="N19" s="5"/>
      <c r="O19" s="6">
        <f t="shared" si="0"/>
        <v>36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388486.8716428561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210513.12835714387</v>
      </c>
    </row>
    <row r="20" spans="1:17">
      <c r="A20" s="4">
        <v>44975</v>
      </c>
      <c r="B20" s="13">
        <v>2</v>
      </c>
      <c r="C20" s="13">
        <v>20</v>
      </c>
      <c r="D20" s="13"/>
      <c r="E20" s="13">
        <v>17</v>
      </c>
      <c r="F20" s="13"/>
      <c r="G20" s="13">
        <v>3</v>
      </c>
      <c r="H20" s="5"/>
      <c r="I20" s="5"/>
      <c r="J20" s="5"/>
      <c r="K20" s="5"/>
      <c r="L20" s="5"/>
      <c r="M20" s="5"/>
      <c r="N20" s="5"/>
      <c r="O20" s="6">
        <f t="shared" si="0"/>
        <v>42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443374.11601959728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246625.88398040266</v>
      </c>
    </row>
    <row r="21" spans="1:17">
      <c r="A21" s="4">
        <v>44976</v>
      </c>
      <c r="B21" s="13">
        <v>5</v>
      </c>
      <c r="C21" s="13">
        <v>17</v>
      </c>
      <c r="D21" s="13"/>
      <c r="E21" s="13">
        <v>17</v>
      </c>
      <c r="F21" s="13"/>
      <c r="G21" s="13">
        <v>2</v>
      </c>
      <c r="H21" s="5"/>
      <c r="I21" s="5"/>
      <c r="J21" s="5"/>
      <c r="K21" s="5"/>
      <c r="L21" s="5"/>
      <c r="M21" s="5"/>
      <c r="N21" s="5"/>
      <c r="O21" s="6">
        <f t="shared" si="0"/>
        <v>41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428732.56896811997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232267.43103188003</v>
      </c>
    </row>
    <row r="22" spans="1:17">
      <c r="A22" s="4">
        <v>44977</v>
      </c>
      <c r="B22" s="13">
        <v>2</v>
      </c>
      <c r="C22" s="13">
        <v>13</v>
      </c>
      <c r="D22" s="13">
        <v>2</v>
      </c>
      <c r="E22" s="13">
        <v>14</v>
      </c>
      <c r="F22" s="13">
        <v>2</v>
      </c>
      <c r="G22" s="13">
        <v>2</v>
      </c>
      <c r="H22" s="5"/>
      <c r="I22" s="5"/>
      <c r="J22" s="5"/>
      <c r="K22" s="5"/>
      <c r="L22" s="5"/>
      <c r="M22" s="5"/>
      <c r="N22" s="5"/>
      <c r="O22" s="6">
        <f t="shared" si="0"/>
        <v>35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377972.09381475835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205027.90618524159</v>
      </c>
    </row>
    <row r="23" spans="1:17">
      <c r="A23" s="4">
        <v>44978</v>
      </c>
      <c r="B23" s="13">
        <v>1</v>
      </c>
      <c r="C23" s="13">
        <v>12</v>
      </c>
      <c r="D23" s="13">
        <v>3</v>
      </c>
      <c r="E23" s="13">
        <v>15</v>
      </c>
      <c r="F23" s="13"/>
      <c r="G23" s="13">
        <v>1</v>
      </c>
      <c r="H23" s="5"/>
      <c r="I23" s="5"/>
      <c r="J23" s="5"/>
      <c r="K23" s="5"/>
      <c r="L23" s="5"/>
      <c r="M23" s="5"/>
      <c r="N23" s="5"/>
      <c r="O23" s="6">
        <f t="shared" si="0"/>
        <v>32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352533.32172313938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183466.67827686059</v>
      </c>
    </row>
    <row r="24" spans="1:17">
      <c r="A24" s="4">
        <v>44979</v>
      </c>
      <c r="B24" s="16">
        <v>1</v>
      </c>
      <c r="C24" s="16">
        <v>13</v>
      </c>
      <c r="D24" s="16">
        <v>3</v>
      </c>
      <c r="E24" s="16">
        <v>21</v>
      </c>
      <c r="F24" s="16">
        <v>1</v>
      </c>
      <c r="G24" s="16">
        <v>3</v>
      </c>
      <c r="H24" s="5"/>
      <c r="I24" s="5"/>
      <c r="J24" s="5"/>
      <c r="K24" s="5"/>
      <c r="L24" s="5"/>
      <c r="M24" s="5"/>
      <c r="N24" s="5"/>
      <c r="O24" s="6">
        <f t="shared" si="0"/>
        <v>42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472160.89983119926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244839.10016880074</v>
      </c>
    </row>
    <row r="25" spans="1:17">
      <c r="A25" s="4">
        <v>44980</v>
      </c>
      <c r="B25" s="1"/>
      <c r="C25" s="1"/>
      <c r="D25" s="1"/>
      <c r="E25" s="1"/>
      <c r="F25" s="1"/>
      <c r="G25" s="1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>
      <c r="A26" s="4">
        <v>44981</v>
      </c>
      <c r="B26" s="17">
        <v>4</v>
      </c>
      <c r="C26" s="17">
        <v>15</v>
      </c>
      <c r="D26" s="17">
        <v>2</v>
      </c>
      <c r="E26" s="17">
        <v>20</v>
      </c>
      <c r="F26" s="17"/>
      <c r="G26" s="17"/>
      <c r="H26" s="5"/>
      <c r="I26" s="5"/>
      <c r="J26" s="5"/>
      <c r="K26" s="5"/>
      <c r="L26" s="5"/>
      <c r="M26" s="5"/>
      <c r="N26" s="5"/>
      <c r="O26" s="6">
        <f t="shared" si="0"/>
        <v>41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441485.64947095391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227514.35052904609</v>
      </c>
    </row>
    <row r="27" spans="1:17">
      <c r="A27" s="4">
        <v>44982</v>
      </c>
      <c r="B27" s="13">
        <v>2</v>
      </c>
      <c r="C27" s="13">
        <v>19</v>
      </c>
      <c r="D27" s="13">
        <v>2</v>
      </c>
      <c r="E27" s="13">
        <v>12</v>
      </c>
      <c r="F27" s="13"/>
      <c r="G27" s="13"/>
      <c r="H27" s="5"/>
      <c r="I27" s="5"/>
      <c r="J27" s="5"/>
      <c r="K27" s="5"/>
      <c r="L27" s="5"/>
      <c r="M27" s="5"/>
      <c r="N27" s="5"/>
      <c r="O27" s="6">
        <f t="shared" si="0"/>
        <v>35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359794.84869694099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201205.15130305904</v>
      </c>
    </row>
    <row r="28" spans="1:17">
      <c r="A28" s="4">
        <v>44983</v>
      </c>
      <c r="B28" s="13">
        <v>5</v>
      </c>
      <c r="C28" s="13">
        <v>18</v>
      </c>
      <c r="D28" s="13">
        <v>4</v>
      </c>
      <c r="E28" s="13">
        <v>20</v>
      </c>
      <c r="F28" s="13">
        <v>2</v>
      </c>
      <c r="G28" s="13">
        <v>4</v>
      </c>
      <c r="H28" s="5"/>
      <c r="I28" s="5"/>
      <c r="J28" s="5"/>
      <c r="K28" s="5"/>
      <c r="L28" s="5"/>
      <c r="M28" s="5"/>
      <c r="N28" s="5"/>
      <c r="O28" s="6">
        <f t="shared" si="0"/>
        <v>53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570914.75479984074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307085.2452001592</v>
      </c>
    </row>
    <row r="29" spans="1:17">
      <c r="A29" s="4">
        <v>44984</v>
      </c>
      <c r="B29" s="13">
        <v>6</v>
      </c>
      <c r="C29" s="13">
        <v>18</v>
      </c>
      <c r="D29" s="13">
        <v>5</v>
      </c>
      <c r="E29" s="13">
        <v>12</v>
      </c>
      <c r="F29" s="13">
        <v>1</v>
      </c>
      <c r="G29" s="13">
        <v>3</v>
      </c>
      <c r="H29" s="5"/>
      <c r="I29" s="5"/>
      <c r="J29" s="5"/>
      <c r="K29" s="5"/>
      <c r="L29" s="5"/>
      <c r="M29" s="5"/>
      <c r="N29" s="5"/>
      <c r="O29" s="6">
        <f t="shared" si="0"/>
        <v>45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467427.79039894597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258572.20960105403</v>
      </c>
    </row>
    <row r="30" spans="1:17">
      <c r="A30" s="10">
        <v>44985</v>
      </c>
      <c r="B30" s="16">
        <v>6</v>
      </c>
      <c r="C30" s="16">
        <v>12</v>
      </c>
      <c r="D30" s="16">
        <v>3</v>
      </c>
      <c r="E30" s="16">
        <v>15</v>
      </c>
      <c r="F30" s="16"/>
      <c r="G30" s="16"/>
      <c r="H30" s="18"/>
      <c r="I30" s="5"/>
      <c r="J30" s="5"/>
      <c r="K30" s="5"/>
      <c r="L30" s="5"/>
      <c r="M30" s="5"/>
      <c r="N30" s="5"/>
      <c r="O30" s="6">
        <f t="shared" si="0"/>
        <v>36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380321.62439787551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195678.37560212443</v>
      </c>
    </row>
    <row r="31" spans="1:17">
      <c r="A31" s="58" t="s">
        <v>61</v>
      </c>
      <c r="B31" s="59">
        <f t="shared" ref="B31:G31" si="1">SUM(B3:B30)</f>
        <v>70</v>
      </c>
      <c r="C31" s="59">
        <f t="shared" si="1"/>
        <v>391</v>
      </c>
      <c r="D31" s="59">
        <f t="shared" si="1"/>
        <v>96</v>
      </c>
      <c r="E31" s="59">
        <f t="shared" si="1"/>
        <v>369</v>
      </c>
      <c r="F31" s="59">
        <f t="shared" si="1"/>
        <v>47</v>
      </c>
      <c r="G31" s="59">
        <f t="shared" si="1"/>
        <v>61</v>
      </c>
      <c r="H31" s="59">
        <f t="shared" ref="H31:O31" si="2">SUM(H3:H30)</f>
        <v>4</v>
      </c>
      <c r="I31" s="59">
        <f t="shared" si="2"/>
        <v>2</v>
      </c>
      <c r="J31" s="59">
        <f t="shared" si="2"/>
        <v>6</v>
      </c>
      <c r="K31" s="59">
        <f t="shared" si="2"/>
        <v>3</v>
      </c>
      <c r="L31" s="59">
        <f t="shared" si="2"/>
        <v>5</v>
      </c>
      <c r="M31" s="59">
        <f t="shared" si="2"/>
        <v>1</v>
      </c>
      <c r="N31" s="59">
        <f t="shared" si="2"/>
        <v>0</v>
      </c>
      <c r="O31" s="59">
        <f t="shared" si="2"/>
        <v>1055</v>
      </c>
      <c r="P31" s="65">
        <f>SUM(P3:P30)</f>
        <v>11326465.924173005</v>
      </c>
      <c r="Q31" s="65">
        <f>SUM(Q3:Q30)</f>
        <v>6234534.075826996</v>
      </c>
    </row>
    <row r="32" spans="1:17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4AB2-B818-4A9B-A29A-8948438B8303}">
  <dimension ref="A1:Q5586"/>
  <sheetViews>
    <sheetView zoomScale="40" zoomScaleNormal="40" workbookViewId="0">
      <selection activeCell="I2" sqref="I2"/>
    </sheetView>
  </sheetViews>
  <sheetFormatPr defaultColWidth="14.42578125" defaultRowHeight="18.75"/>
  <cols>
    <col min="1" max="1" width="16" style="9" customWidth="1"/>
    <col min="2" max="14" width="25.710937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>
      <c r="A3" s="4">
        <v>44986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3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36400.643368838333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23599.356631161667</v>
      </c>
    </row>
    <row r="4" spans="1:17">
      <c r="A4" s="4">
        <v>44987</v>
      </c>
      <c r="B4" s="13">
        <v>2</v>
      </c>
      <c r="C4" s="13">
        <v>7</v>
      </c>
      <c r="D4" s="13">
        <v>0</v>
      </c>
      <c r="E4" s="13">
        <v>9</v>
      </c>
      <c r="F4" s="13">
        <v>1</v>
      </c>
      <c r="G4" s="13">
        <v>6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33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363477.34647175192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225522.65352824813</v>
      </c>
    </row>
    <row r="5" spans="1:17">
      <c r="A5" s="4">
        <v>44988</v>
      </c>
      <c r="B5" s="13">
        <v>3</v>
      </c>
      <c r="C5" s="13">
        <v>10</v>
      </c>
      <c r="D5" s="13">
        <v>2</v>
      </c>
      <c r="E5" s="13">
        <v>5</v>
      </c>
      <c r="F5" s="13">
        <v>2</v>
      </c>
      <c r="G5" s="13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35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356183.7603304651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251816.2396695349</v>
      </c>
    </row>
    <row r="6" spans="1:17">
      <c r="A6" s="4">
        <v>44989</v>
      </c>
      <c r="B6" s="13">
        <v>0</v>
      </c>
      <c r="C6" s="13">
        <v>6</v>
      </c>
      <c r="D6" s="13">
        <v>4</v>
      </c>
      <c r="E6" s="13">
        <v>6</v>
      </c>
      <c r="F6" s="13">
        <v>1</v>
      </c>
      <c r="G6" s="13">
        <v>6</v>
      </c>
      <c r="H6" s="5"/>
      <c r="I6" s="5"/>
      <c r="J6" s="5"/>
      <c r="K6" s="5"/>
      <c r="L6" s="5"/>
      <c r="M6" s="5"/>
      <c r="N6" s="5"/>
      <c r="O6" s="6">
        <f t="shared" si="0"/>
        <v>23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262023.91658775578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145976.08341224422</v>
      </c>
    </row>
    <row r="7" spans="1:17">
      <c r="A7" s="4">
        <v>44990</v>
      </c>
      <c r="B7" s="13">
        <v>2</v>
      </c>
      <c r="C7" s="13">
        <v>10</v>
      </c>
      <c r="D7" s="13">
        <v>1</v>
      </c>
      <c r="E7" s="13">
        <v>6</v>
      </c>
      <c r="F7" s="13">
        <v>0</v>
      </c>
      <c r="G7" s="13">
        <v>2</v>
      </c>
      <c r="H7" s="5"/>
      <c r="I7" s="5"/>
      <c r="J7" s="5"/>
      <c r="K7" s="5"/>
      <c r="L7" s="5"/>
      <c r="M7" s="5"/>
      <c r="N7" s="5"/>
      <c r="O7" s="6">
        <f t="shared" si="0"/>
        <v>21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216619.12728670042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123380.87271329958</v>
      </c>
    </row>
    <row r="8" spans="1:17">
      <c r="A8" s="4">
        <v>44991</v>
      </c>
      <c r="B8" s="13">
        <v>0</v>
      </c>
      <c r="C8" s="13">
        <v>10</v>
      </c>
      <c r="D8" s="13">
        <v>3</v>
      </c>
      <c r="E8" s="13">
        <v>3</v>
      </c>
      <c r="F8" s="13">
        <v>1</v>
      </c>
      <c r="G8" s="13">
        <v>2</v>
      </c>
      <c r="H8" s="5"/>
      <c r="I8" s="5"/>
      <c r="J8" s="5"/>
      <c r="K8" s="5"/>
      <c r="L8" s="5"/>
      <c r="M8" s="5"/>
      <c r="N8" s="5"/>
      <c r="O8" s="6">
        <f t="shared" si="0"/>
        <v>19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198360.50185955234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117639.49814044767</v>
      </c>
    </row>
    <row r="9" spans="1:17">
      <c r="A9" s="4">
        <v>44992</v>
      </c>
      <c r="B9" s="14">
        <v>1</v>
      </c>
      <c r="C9" s="14">
        <v>7</v>
      </c>
      <c r="D9" s="14">
        <v>4</v>
      </c>
      <c r="E9" s="14">
        <v>7</v>
      </c>
      <c r="F9" s="14">
        <v>5</v>
      </c>
      <c r="G9" s="14">
        <v>6</v>
      </c>
      <c r="H9" s="6"/>
      <c r="I9" s="6"/>
      <c r="J9" s="6"/>
      <c r="K9" s="6"/>
      <c r="L9" s="6"/>
      <c r="M9" s="6"/>
      <c r="N9" s="6"/>
      <c r="O9" s="6">
        <f t="shared" si="0"/>
        <v>30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334471.15784923208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190528.84215076786</v>
      </c>
    </row>
    <row r="10" spans="1:17">
      <c r="A10" s="4">
        <v>44993</v>
      </c>
      <c r="B10" s="14">
        <v>2</v>
      </c>
      <c r="C10" s="14">
        <v>10</v>
      </c>
      <c r="D10" s="14">
        <v>6</v>
      </c>
      <c r="E10" s="14">
        <v>9</v>
      </c>
      <c r="F10" s="14">
        <v>1</v>
      </c>
      <c r="G10" s="14">
        <v>3</v>
      </c>
      <c r="H10" s="6"/>
      <c r="I10" s="6"/>
      <c r="J10" s="6"/>
      <c r="K10" s="6"/>
      <c r="L10" s="6"/>
      <c r="M10" s="6"/>
      <c r="N10" s="6"/>
      <c r="O10" s="6">
        <f t="shared" si="0"/>
        <v>31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339484.99921775283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182515.00078224711</v>
      </c>
    </row>
    <row r="11" spans="1:17">
      <c r="A11" s="4">
        <v>44994</v>
      </c>
      <c r="B11" s="14">
        <v>0</v>
      </c>
      <c r="C11" s="14">
        <v>12</v>
      </c>
      <c r="D11" s="14">
        <v>0</v>
      </c>
      <c r="E11" s="14">
        <v>13</v>
      </c>
      <c r="F11" s="14">
        <v>2</v>
      </c>
      <c r="G11" s="14">
        <v>4</v>
      </c>
      <c r="H11" s="6"/>
      <c r="I11" s="6"/>
      <c r="J11" s="6"/>
      <c r="K11" s="6"/>
      <c r="L11" s="6"/>
      <c r="M11" s="6"/>
      <c r="N11" s="6"/>
      <c r="O11" s="6">
        <f t="shared" si="0"/>
        <v>31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340043.48035461869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189956.51964538134</v>
      </c>
    </row>
    <row r="12" spans="1:17">
      <c r="A12" s="4">
        <v>44995</v>
      </c>
      <c r="B12" s="14">
        <v>0</v>
      </c>
      <c r="C12" s="14">
        <v>11</v>
      </c>
      <c r="D12" s="14">
        <v>1</v>
      </c>
      <c r="E12" s="14">
        <v>4</v>
      </c>
      <c r="F12" s="14">
        <v>0</v>
      </c>
      <c r="G12" s="14">
        <v>2</v>
      </c>
      <c r="H12" s="6"/>
      <c r="I12" s="6"/>
      <c r="J12" s="6"/>
      <c r="K12" s="6"/>
      <c r="L12" s="6"/>
      <c r="M12" s="6"/>
      <c r="N12" s="6"/>
      <c r="O12" s="6">
        <f t="shared" si="0"/>
        <v>18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184211.42709319718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110788.57290680283</v>
      </c>
    </row>
    <row r="13" spans="1:17">
      <c r="A13" s="4">
        <v>44996</v>
      </c>
      <c r="B13" s="14">
        <v>0</v>
      </c>
      <c r="C13" s="14">
        <v>24</v>
      </c>
      <c r="D13" s="14">
        <v>1</v>
      </c>
      <c r="E13" s="14">
        <v>7</v>
      </c>
      <c r="F13" s="14">
        <v>0</v>
      </c>
      <c r="G13" s="14">
        <v>2</v>
      </c>
      <c r="H13" s="6"/>
      <c r="I13" s="6"/>
      <c r="J13" s="6"/>
      <c r="K13" s="6"/>
      <c r="L13" s="6"/>
      <c r="M13" s="6"/>
      <c r="N13" s="6"/>
      <c r="O13" s="6">
        <f t="shared" si="0"/>
        <v>34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336693.91772681737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207306.08227318266</v>
      </c>
    </row>
    <row r="14" spans="1:17">
      <c r="A14" s="4">
        <v>44997</v>
      </c>
      <c r="B14" s="14">
        <v>1</v>
      </c>
      <c r="C14" s="14">
        <v>15</v>
      </c>
      <c r="D14" s="14">
        <v>7</v>
      </c>
      <c r="E14" s="14">
        <v>11</v>
      </c>
      <c r="F14" s="14">
        <v>3</v>
      </c>
      <c r="G14" s="14">
        <v>5</v>
      </c>
      <c r="H14" s="6"/>
      <c r="I14" s="6"/>
      <c r="J14" s="6"/>
      <c r="K14" s="6"/>
      <c r="L14" s="6"/>
      <c r="M14" s="6"/>
      <c r="N14" s="6"/>
      <c r="O14" s="6">
        <f t="shared" si="0"/>
        <v>42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459071.64324042428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255928.35675957569</v>
      </c>
    </row>
    <row r="15" spans="1:17">
      <c r="A15" s="4">
        <v>44998</v>
      </c>
      <c r="B15" s="13">
        <v>1</v>
      </c>
      <c r="C15" s="13">
        <v>19</v>
      </c>
      <c r="D15" s="13">
        <v>0</v>
      </c>
      <c r="E15" s="13">
        <v>5</v>
      </c>
      <c r="F15" s="13">
        <v>1</v>
      </c>
      <c r="G15" s="13">
        <v>0</v>
      </c>
      <c r="H15" s="5"/>
      <c r="I15" s="5"/>
      <c r="J15" s="5"/>
      <c r="K15" s="5"/>
      <c r="L15" s="5"/>
      <c r="M15" s="5"/>
      <c r="N15" s="5"/>
      <c r="O15" s="6">
        <f t="shared" si="0"/>
        <v>26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249371.12343035941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155628.87656964059</v>
      </c>
    </row>
    <row r="16" spans="1:17">
      <c r="A16" s="4">
        <v>44999</v>
      </c>
      <c r="B16" s="13">
        <v>3</v>
      </c>
      <c r="C16" s="13">
        <v>2</v>
      </c>
      <c r="D16" s="13">
        <v>2</v>
      </c>
      <c r="E16" s="13">
        <v>11</v>
      </c>
      <c r="F16" s="13">
        <v>1</v>
      </c>
      <c r="G16" s="13">
        <v>1</v>
      </c>
      <c r="H16" s="5"/>
      <c r="I16" s="5"/>
      <c r="J16" s="5"/>
      <c r="K16" s="5"/>
      <c r="L16" s="5"/>
      <c r="M16" s="5"/>
      <c r="N16" s="5"/>
      <c r="O16" s="6">
        <f t="shared" si="0"/>
        <v>20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228196.52243127889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109803.47756872111</v>
      </c>
    </row>
    <row r="17" spans="1:17">
      <c r="A17" s="4">
        <v>45000</v>
      </c>
      <c r="B17" s="13">
        <v>6</v>
      </c>
      <c r="C17" s="13">
        <v>18</v>
      </c>
      <c r="D17" s="13">
        <v>2</v>
      </c>
      <c r="E17" s="13">
        <v>6</v>
      </c>
      <c r="F17" s="13">
        <v>0</v>
      </c>
      <c r="G17" s="13">
        <v>2</v>
      </c>
      <c r="H17" s="5"/>
      <c r="I17" s="5"/>
      <c r="J17" s="5"/>
      <c r="K17" s="5"/>
      <c r="L17" s="5"/>
      <c r="M17" s="5"/>
      <c r="N17" s="5"/>
      <c r="O17" s="6">
        <f t="shared" si="0"/>
        <v>34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331528.67646534095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194471.32353465902</v>
      </c>
    </row>
    <row r="18" spans="1:17">
      <c r="A18" s="4">
        <v>45001</v>
      </c>
      <c r="B18" s="13">
        <v>3</v>
      </c>
      <c r="C18" s="13">
        <v>18</v>
      </c>
      <c r="D18" s="13">
        <v>1</v>
      </c>
      <c r="E18" s="13">
        <v>8</v>
      </c>
      <c r="F18" s="13">
        <v>1</v>
      </c>
      <c r="G18" s="13">
        <v>1</v>
      </c>
      <c r="H18" s="5"/>
      <c r="I18" s="5"/>
      <c r="J18" s="5"/>
      <c r="K18" s="5"/>
      <c r="L18" s="5"/>
      <c r="M18" s="5"/>
      <c r="N18" s="5"/>
      <c r="O18" s="6">
        <f t="shared" si="0"/>
        <v>32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318979.29590898479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187020.70409101516</v>
      </c>
    </row>
    <row r="19" spans="1:17">
      <c r="A19" s="4">
        <v>45002</v>
      </c>
      <c r="B19" s="13">
        <v>1</v>
      </c>
      <c r="C19" s="13">
        <v>9</v>
      </c>
      <c r="D19" s="13">
        <v>2</v>
      </c>
      <c r="E19" s="13">
        <v>7</v>
      </c>
      <c r="F19" s="13">
        <v>1</v>
      </c>
      <c r="G19" s="13">
        <v>3</v>
      </c>
      <c r="H19" s="5"/>
      <c r="I19" s="5"/>
      <c r="J19" s="5"/>
      <c r="K19" s="5"/>
      <c r="L19" s="5"/>
      <c r="M19" s="5"/>
      <c r="N19" s="5"/>
      <c r="O19" s="6">
        <f t="shared" si="0"/>
        <v>23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247767.59957182262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139232.40042817738</v>
      </c>
    </row>
    <row r="20" spans="1:17">
      <c r="A20" s="4">
        <v>45003</v>
      </c>
      <c r="B20" s="13">
        <v>1</v>
      </c>
      <c r="C20" s="13">
        <v>7</v>
      </c>
      <c r="D20" s="13">
        <v>2</v>
      </c>
      <c r="E20" s="13">
        <v>9</v>
      </c>
      <c r="F20" s="13">
        <v>1</v>
      </c>
      <c r="G20" s="13">
        <v>1</v>
      </c>
      <c r="H20" s="5"/>
      <c r="I20" s="5"/>
      <c r="J20" s="5"/>
      <c r="K20" s="5"/>
      <c r="L20" s="5"/>
      <c r="M20" s="5"/>
      <c r="N20" s="5"/>
      <c r="O20" s="6">
        <f t="shared" si="0"/>
        <v>21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231055.28853939369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121944.71146060631</v>
      </c>
    </row>
    <row r="21" spans="1:17">
      <c r="A21" s="4">
        <v>45004</v>
      </c>
      <c r="B21" s="13">
        <v>1</v>
      </c>
      <c r="C21" s="13">
        <v>14</v>
      </c>
      <c r="D21" s="13">
        <v>2</v>
      </c>
      <c r="E21" s="13">
        <v>18</v>
      </c>
      <c r="F21" s="13">
        <v>2</v>
      </c>
      <c r="G21" s="13">
        <v>2</v>
      </c>
      <c r="H21" s="5"/>
      <c r="I21" s="5"/>
      <c r="J21" s="5"/>
      <c r="K21" s="5"/>
      <c r="L21" s="5"/>
      <c r="M21" s="5"/>
      <c r="N21" s="5"/>
      <c r="O21" s="6">
        <f t="shared" si="0"/>
        <v>39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429287.34392797836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228712.65607202164</v>
      </c>
    </row>
    <row r="22" spans="1:17">
      <c r="A22" s="4">
        <v>45005</v>
      </c>
      <c r="B22" s="13">
        <v>2</v>
      </c>
      <c r="C22" s="13">
        <v>16</v>
      </c>
      <c r="D22" s="13">
        <v>1</v>
      </c>
      <c r="E22" s="13">
        <v>4</v>
      </c>
      <c r="F22" s="13">
        <v>12</v>
      </c>
      <c r="G22" s="13">
        <v>6</v>
      </c>
      <c r="H22" s="5"/>
      <c r="I22" s="5"/>
      <c r="J22" s="5"/>
      <c r="K22" s="5"/>
      <c r="L22" s="5"/>
      <c r="M22" s="5"/>
      <c r="N22" s="5"/>
      <c r="O22" s="6">
        <f t="shared" si="0"/>
        <v>41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421976.69817612914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268023.30182387086</v>
      </c>
    </row>
    <row r="23" spans="1:17">
      <c r="A23" s="4">
        <v>45006</v>
      </c>
      <c r="B23" s="13">
        <v>5</v>
      </c>
      <c r="C23" s="13">
        <v>9</v>
      </c>
      <c r="D23" s="13">
        <v>0</v>
      </c>
      <c r="E23" s="13">
        <v>12</v>
      </c>
      <c r="F23" s="13">
        <v>3</v>
      </c>
      <c r="G23" s="13">
        <v>6</v>
      </c>
      <c r="H23" s="5"/>
      <c r="I23" s="5"/>
      <c r="J23" s="5"/>
      <c r="K23" s="5"/>
      <c r="L23" s="5"/>
      <c r="M23" s="5"/>
      <c r="N23" s="5"/>
      <c r="O23" s="6">
        <f t="shared" si="0"/>
        <v>35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375999.48346988345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209000.51653011653</v>
      </c>
    </row>
    <row r="24" spans="1:17">
      <c r="A24" s="4">
        <v>45007</v>
      </c>
      <c r="B24" s="13">
        <v>1</v>
      </c>
      <c r="C24" s="13">
        <v>16</v>
      </c>
      <c r="D24" s="13">
        <v>3</v>
      </c>
      <c r="E24" s="13">
        <v>10</v>
      </c>
      <c r="F24" s="13">
        <v>1</v>
      </c>
      <c r="G24" s="13">
        <v>1</v>
      </c>
      <c r="H24" s="5"/>
      <c r="I24" s="5"/>
      <c r="J24" s="5"/>
      <c r="K24" s="5"/>
      <c r="L24" s="5"/>
      <c r="M24" s="5"/>
      <c r="N24" s="5"/>
      <c r="O24" s="6">
        <f t="shared" si="0"/>
        <v>32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335443.6126778925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188556.38732210739</v>
      </c>
    </row>
    <row r="25" spans="1:17">
      <c r="A25" s="4">
        <v>45008</v>
      </c>
      <c r="B25" s="13">
        <v>3</v>
      </c>
      <c r="C25" s="13">
        <v>11</v>
      </c>
      <c r="D25" s="13">
        <v>2</v>
      </c>
      <c r="E25" s="13">
        <v>11</v>
      </c>
      <c r="F25" s="13">
        <v>3</v>
      </c>
      <c r="G25" s="13">
        <v>3</v>
      </c>
      <c r="H25" s="5"/>
      <c r="I25" s="5"/>
      <c r="J25" s="5"/>
      <c r="K25" s="5"/>
      <c r="L25" s="5"/>
      <c r="M25" s="5"/>
      <c r="N25" s="5"/>
      <c r="O25" s="6">
        <f t="shared" si="0"/>
        <v>33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353378.69941125606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195621.30058874388</v>
      </c>
    </row>
    <row r="26" spans="1:17">
      <c r="A26" s="4">
        <v>45009</v>
      </c>
      <c r="B26" s="13">
        <v>2</v>
      </c>
      <c r="C26" s="13">
        <v>9</v>
      </c>
      <c r="D26" s="13">
        <v>1</v>
      </c>
      <c r="E26" s="13">
        <v>12</v>
      </c>
      <c r="F26" s="13">
        <v>1</v>
      </c>
      <c r="G26" s="13">
        <v>4</v>
      </c>
      <c r="H26" s="5"/>
      <c r="I26" s="5"/>
      <c r="J26" s="5"/>
      <c r="K26" s="5"/>
      <c r="L26" s="5"/>
      <c r="M26" s="5"/>
      <c r="N26" s="5"/>
      <c r="O26" s="6">
        <f t="shared" si="0"/>
        <v>29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318613.47224395128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172386.52775604872</v>
      </c>
    </row>
    <row r="27" spans="1:17">
      <c r="A27" s="4">
        <v>45010</v>
      </c>
      <c r="B27" s="13">
        <v>1</v>
      </c>
      <c r="C27" s="13">
        <v>16</v>
      </c>
      <c r="D27" s="13">
        <v>1</v>
      </c>
      <c r="E27" s="13">
        <v>10</v>
      </c>
      <c r="F27" s="13">
        <v>1</v>
      </c>
      <c r="G27" s="13">
        <v>4</v>
      </c>
      <c r="H27" s="5"/>
      <c r="I27" s="5"/>
      <c r="J27" s="5"/>
      <c r="K27" s="5"/>
      <c r="L27" s="5"/>
      <c r="M27" s="5"/>
      <c r="N27" s="5"/>
      <c r="O27" s="6">
        <f t="shared" si="0"/>
        <v>33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347095.47150287509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200904.52849712491</v>
      </c>
    </row>
    <row r="28" spans="1:17">
      <c r="A28" s="4">
        <v>45011</v>
      </c>
      <c r="B28" s="13">
        <v>3</v>
      </c>
      <c r="C28" s="13">
        <v>6</v>
      </c>
      <c r="D28" s="13">
        <v>3</v>
      </c>
      <c r="E28" s="13">
        <v>17</v>
      </c>
      <c r="F28" s="13">
        <v>0</v>
      </c>
      <c r="G28" s="13">
        <v>5</v>
      </c>
      <c r="H28" s="5"/>
      <c r="I28" s="5"/>
      <c r="J28" s="5"/>
      <c r="K28" s="5"/>
      <c r="L28" s="5"/>
      <c r="M28" s="5"/>
      <c r="N28" s="5"/>
      <c r="O28" s="6">
        <f t="shared" si="0"/>
        <v>34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389504.72834067541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196495.27165932453</v>
      </c>
    </row>
    <row r="29" spans="1:17">
      <c r="A29" s="4">
        <v>45012</v>
      </c>
      <c r="B29" s="13">
        <v>4</v>
      </c>
      <c r="C29" s="13">
        <v>6</v>
      </c>
      <c r="D29" s="13">
        <v>2</v>
      </c>
      <c r="E29" s="13">
        <v>16</v>
      </c>
      <c r="F29" s="13">
        <v>1</v>
      </c>
      <c r="G29" s="13">
        <v>7</v>
      </c>
      <c r="H29" s="5"/>
      <c r="I29" s="5"/>
      <c r="J29" s="5"/>
      <c r="K29" s="5"/>
      <c r="L29" s="5"/>
      <c r="M29" s="5"/>
      <c r="N29" s="5"/>
      <c r="O29" s="6">
        <f t="shared" si="0"/>
        <v>36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407533.96460674924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212466.03539325073</v>
      </c>
    </row>
    <row r="30" spans="1:17">
      <c r="A30" s="4">
        <v>45013</v>
      </c>
      <c r="B30" s="13">
        <v>4</v>
      </c>
      <c r="C30" s="13">
        <v>8</v>
      </c>
      <c r="D30" s="13">
        <v>6</v>
      </c>
      <c r="E30" s="13">
        <v>8</v>
      </c>
      <c r="F30" s="13">
        <v>0</v>
      </c>
      <c r="G30" s="13">
        <v>3</v>
      </c>
      <c r="H30" s="5"/>
      <c r="I30" s="5"/>
      <c r="J30" s="5"/>
      <c r="K30" s="5"/>
      <c r="L30" s="5"/>
      <c r="M30" s="5"/>
      <c r="N30" s="5"/>
      <c r="O30" s="6">
        <f t="shared" si="0"/>
        <v>29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314454.99110708549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165545.00889291451</v>
      </c>
    </row>
    <row r="31" spans="1:17">
      <c r="A31" s="4">
        <v>45014</v>
      </c>
      <c r="B31" s="13">
        <v>3</v>
      </c>
      <c r="C31" s="13">
        <v>13</v>
      </c>
      <c r="D31" s="13">
        <v>1</v>
      </c>
      <c r="E31" s="13">
        <v>10</v>
      </c>
      <c r="F31" s="13">
        <v>0</v>
      </c>
      <c r="G31" s="13">
        <v>3</v>
      </c>
      <c r="H31" s="5"/>
      <c r="I31" s="5"/>
      <c r="J31" s="5"/>
      <c r="K31" s="5"/>
      <c r="L31" s="5"/>
      <c r="M31" s="5"/>
      <c r="N31" s="5"/>
      <c r="O31" s="6">
        <f t="shared" si="0"/>
        <v>30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313709.30787599325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175290.69212400675</v>
      </c>
    </row>
    <row r="32" spans="1:17">
      <c r="A32" s="4">
        <v>45015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>
      <c r="A33" s="4">
        <v>45016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>
        <f t="shared" si="0"/>
        <v>0</v>
      </c>
      <c r="P33" s="64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4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>
      <c r="A34" s="58" t="s">
        <v>61</v>
      </c>
      <c r="B34" s="59">
        <f>SUM(B3:B33)</f>
        <v>55</v>
      </c>
      <c r="C34" s="59">
        <f t="shared" ref="C34:O34" si="1">SUM(C3:C33)</f>
        <v>319</v>
      </c>
      <c r="D34" s="59">
        <f t="shared" si="1"/>
        <v>60</v>
      </c>
      <c r="E34" s="59">
        <f t="shared" si="1"/>
        <v>254</v>
      </c>
      <c r="F34" s="59">
        <f t="shared" si="1"/>
        <v>45</v>
      </c>
      <c r="G34" s="59">
        <f t="shared" si="1"/>
        <v>93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59">
        <f t="shared" si="1"/>
        <v>847</v>
      </c>
      <c r="P34" s="65">
        <f>SUM(P3:P33)</f>
        <v>9040938.2010747567</v>
      </c>
      <c r="Q34" s="65">
        <f>SUM(Q3:Q33)</f>
        <v>5146061.7989252433</v>
      </c>
    </row>
    <row r="35" spans="1:17" ht="15" customHeight="1"/>
    <row r="36" spans="1:17" ht="15" customHeight="1"/>
    <row r="37" spans="1:17" ht="15" customHeight="1"/>
    <row r="38" spans="1:17" ht="15" customHeight="1"/>
    <row r="39" spans="1:17" ht="15" customHeight="1"/>
    <row r="40" spans="1:17" ht="15" customHeight="1"/>
    <row r="41" spans="1:17" ht="15" customHeight="1"/>
    <row r="42" spans="1:17" ht="15" customHeight="1"/>
    <row r="43" spans="1:17" ht="15" customHeight="1"/>
    <row r="44" spans="1:17" ht="15" customHeight="1"/>
    <row r="45" spans="1:17" ht="15" customHeight="1"/>
    <row r="46" spans="1:17" ht="15" customHeight="1"/>
    <row r="47" spans="1:17" ht="15" customHeight="1"/>
    <row r="48" spans="1:1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zoomScale="70" zoomScaleNormal="70" workbookViewId="0">
      <selection activeCell="I2" sqref="I2"/>
    </sheetView>
  </sheetViews>
  <sheetFormatPr defaultColWidth="14.42578125" defaultRowHeight="15" customHeight="1"/>
  <cols>
    <col min="1" max="1" width="16" style="9" customWidth="1"/>
    <col min="2" max="2" width="14.42578125" style="9" customWidth="1"/>
    <col min="3" max="3" width="14.5703125" style="9" customWidth="1"/>
    <col min="4" max="4" width="9.42578125" style="9" customWidth="1"/>
    <col min="5" max="5" width="15.7109375" style="9" customWidth="1"/>
    <col min="6" max="6" width="8.85546875" style="9" customWidth="1"/>
    <col min="7" max="14" width="15.2851562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 ht="18.75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 ht="18.75">
      <c r="A3" s="4">
        <v>45017</v>
      </c>
      <c r="B3" s="5">
        <v>3</v>
      </c>
      <c r="C3" s="5">
        <v>6</v>
      </c>
      <c r="D3" s="5">
        <v>4</v>
      </c>
      <c r="E3" s="5">
        <v>5</v>
      </c>
      <c r="F3" s="5">
        <v>5</v>
      </c>
      <c r="G3" s="5">
        <v>4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30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328467.47322323063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189532.5267767694</v>
      </c>
    </row>
    <row r="4" spans="1:17" ht="18.75">
      <c r="A4" s="4">
        <v>45018</v>
      </c>
      <c r="B4" s="5">
        <v>3</v>
      </c>
      <c r="C4" s="5">
        <v>5</v>
      </c>
      <c r="D4" s="5">
        <v>4</v>
      </c>
      <c r="E4" s="5">
        <v>3</v>
      </c>
      <c r="F4" s="5">
        <v>4</v>
      </c>
      <c r="G4" s="5">
        <v>4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31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335708.0843915235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213291.9156084765</v>
      </c>
    </row>
    <row r="5" spans="1:17" ht="18.75">
      <c r="A5" s="4">
        <v>45019</v>
      </c>
      <c r="B5" s="5">
        <v>1</v>
      </c>
      <c r="C5" s="5">
        <v>6</v>
      </c>
      <c r="D5" s="5">
        <v>3</v>
      </c>
      <c r="E5" s="5">
        <v>4</v>
      </c>
      <c r="F5" s="5">
        <v>1</v>
      </c>
      <c r="G5" s="5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2" si="0">SUM(B5:N5)</f>
        <v>28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293977.13564439322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212022.86435560678</v>
      </c>
    </row>
    <row r="6" spans="1:17" ht="18.75">
      <c r="A6" s="4">
        <v>45020</v>
      </c>
      <c r="B6" s="5">
        <v>0</v>
      </c>
      <c r="C6" s="5">
        <v>4</v>
      </c>
      <c r="D6" s="5">
        <v>3</v>
      </c>
      <c r="E6" s="5">
        <v>7</v>
      </c>
      <c r="F6" s="5">
        <v>1</v>
      </c>
      <c r="G6" s="5">
        <v>7</v>
      </c>
      <c r="H6" s="5"/>
      <c r="I6" s="5"/>
      <c r="J6" s="5"/>
      <c r="K6" s="5"/>
      <c r="L6" s="5"/>
      <c r="M6" s="5"/>
      <c r="N6" s="5"/>
      <c r="O6" s="6">
        <f t="shared" si="0"/>
        <v>22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256757.92257125996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141242.07742874004</v>
      </c>
    </row>
    <row r="7" spans="1:17" ht="18.75">
      <c r="A7" s="4">
        <v>45021</v>
      </c>
      <c r="B7" s="5">
        <v>2</v>
      </c>
      <c r="C7" s="5">
        <v>3</v>
      </c>
      <c r="D7" s="5">
        <v>6</v>
      </c>
      <c r="E7" s="5">
        <v>6</v>
      </c>
      <c r="F7" s="5">
        <v>1</v>
      </c>
      <c r="G7" s="5">
        <v>9</v>
      </c>
      <c r="H7" s="5"/>
      <c r="I7" s="5"/>
      <c r="J7" s="5"/>
      <c r="K7" s="5"/>
      <c r="L7" s="5"/>
      <c r="M7" s="5"/>
      <c r="N7" s="5"/>
      <c r="O7" s="6">
        <f t="shared" si="0"/>
        <v>27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312872.39198814274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170127.60801185723</v>
      </c>
    </row>
    <row r="8" spans="1:17" ht="18.75">
      <c r="A8" s="4">
        <v>45022</v>
      </c>
      <c r="B8" s="5">
        <v>1</v>
      </c>
      <c r="C8" s="5">
        <v>3</v>
      </c>
      <c r="D8" s="5">
        <v>0</v>
      </c>
      <c r="E8" s="5">
        <v>2</v>
      </c>
      <c r="F8" s="5">
        <v>0</v>
      </c>
      <c r="G8" s="5">
        <v>0</v>
      </c>
      <c r="H8" s="5"/>
      <c r="I8" s="5"/>
      <c r="J8" s="5"/>
      <c r="K8" s="5"/>
      <c r="L8" s="5"/>
      <c r="M8" s="5"/>
      <c r="N8" s="5"/>
      <c r="O8" s="6">
        <f t="shared" si="0"/>
        <v>6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59684.166495121244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33315.833504878756</v>
      </c>
    </row>
    <row r="9" spans="1:17" ht="18.75">
      <c r="A9" s="4">
        <v>45023</v>
      </c>
      <c r="B9" s="6">
        <v>2</v>
      </c>
      <c r="C9" s="6">
        <v>9</v>
      </c>
      <c r="D9" s="6">
        <v>3</v>
      </c>
      <c r="E9" s="6">
        <v>6</v>
      </c>
      <c r="F9" s="6">
        <v>1</v>
      </c>
      <c r="G9" s="6"/>
      <c r="H9" s="6"/>
      <c r="I9" s="6"/>
      <c r="J9" s="6"/>
      <c r="K9" s="6"/>
      <c r="L9" s="6"/>
      <c r="M9" s="6"/>
      <c r="N9" s="6"/>
      <c r="O9" s="6">
        <f t="shared" si="0"/>
        <v>21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219066.96578698172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119933.03421301824</v>
      </c>
    </row>
    <row r="10" spans="1:17" ht="18.75">
      <c r="A10" s="4">
        <v>45024</v>
      </c>
      <c r="B10" s="6">
        <v>0</v>
      </c>
      <c r="C10" s="6">
        <v>5</v>
      </c>
      <c r="D10" s="6">
        <v>3</v>
      </c>
      <c r="E10" s="6">
        <v>9</v>
      </c>
      <c r="F10" s="6">
        <v>1</v>
      </c>
      <c r="G10" s="6">
        <v>3</v>
      </c>
      <c r="H10" s="6"/>
      <c r="I10" s="6"/>
      <c r="J10" s="6"/>
      <c r="K10" s="6"/>
      <c r="L10" s="6"/>
      <c r="M10" s="6"/>
      <c r="N10" s="6"/>
      <c r="O10" s="6">
        <f t="shared" si="0"/>
        <v>21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242172.06661451684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126827.93338548315</v>
      </c>
    </row>
    <row r="11" spans="1:17" ht="18.75">
      <c r="A11" s="4">
        <v>45025</v>
      </c>
      <c r="B11" s="6">
        <v>0</v>
      </c>
      <c r="C11" s="6">
        <v>13</v>
      </c>
      <c r="D11" s="6">
        <v>4</v>
      </c>
      <c r="E11" s="6">
        <v>9</v>
      </c>
      <c r="F11" s="6">
        <v>2</v>
      </c>
      <c r="G11" s="6">
        <v>7</v>
      </c>
      <c r="H11" s="6"/>
      <c r="I11" s="6"/>
      <c r="J11" s="6"/>
      <c r="K11" s="6"/>
      <c r="L11" s="6"/>
      <c r="M11" s="6"/>
      <c r="N11" s="6"/>
      <c r="O11" s="6">
        <f t="shared" si="0"/>
        <v>35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384523.02166961721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220476.97833038276</v>
      </c>
    </row>
    <row r="12" spans="1:17" ht="18.75">
      <c r="A12" s="4">
        <v>45026</v>
      </c>
      <c r="B12" s="6">
        <v>2</v>
      </c>
      <c r="C12" s="6">
        <v>9</v>
      </c>
      <c r="D12" s="6">
        <v>4</v>
      </c>
      <c r="E12" s="6">
        <v>8</v>
      </c>
      <c r="F12" s="6">
        <v>0</v>
      </c>
      <c r="G12" s="6">
        <v>2</v>
      </c>
      <c r="H12" s="6"/>
      <c r="I12" s="6"/>
      <c r="J12" s="6"/>
      <c r="K12" s="6"/>
      <c r="L12" s="6"/>
      <c r="M12" s="6"/>
      <c r="N12" s="6"/>
      <c r="O12" s="6">
        <f t="shared" si="0"/>
        <v>25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270296.6772064172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144703.32279358283</v>
      </c>
    </row>
    <row r="13" spans="1:17" ht="18.75">
      <c r="A13" s="4">
        <v>45027</v>
      </c>
      <c r="B13" s="6">
        <v>0</v>
      </c>
      <c r="C13" s="6">
        <v>17</v>
      </c>
      <c r="D13" s="6">
        <v>5</v>
      </c>
      <c r="E13" s="6">
        <v>4</v>
      </c>
      <c r="F13" s="6">
        <v>1</v>
      </c>
      <c r="G13" s="6">
        <v>4</v>
      </c>
      <c r="H13" s="6"/>
      <c r="I13" s="6"/>
      <c r="J13" s="6"/>
      <c r="K13" s="6"/>
      <c r="L13" s="6"/>
      <c r="M13" s="6"/>
      <c r="N13" s="6"/>
      <c r="O13" s="6">
        <f t="shared" si="0"/>
        <v>31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321855.60407317441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193144.39592682559</v>
      </c>
    </row>
    <row r="14" spans="1:17" ht="18.75">
      <c r="A14" s="4">
        <v>45028</v>
      </c>
      <c r="B14" s="6"/>
      <c r="C14" s="6">
        <v>21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f t="shared" si="0"/>
        <v>21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185148.94808349456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129851.05191650543</v>
      </c>
    </row>
    <row r="15" spans="1:17" ht="18.75">
      <c r="A15" s="4">
        <v>45029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>
        <f t="shared" si="0"/>
        <v>0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0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0</v>
      </c>
    </row>
    <row r="16" spans="1:17" ht="18.75">
      <c r="A16" s="4">
        <v>45030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 t="shared" si="0"/>
        <v>0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0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0</v>
      </c>
    </row>
    <row r="17" spans="1:17" ht="18.75">
      <c r="A17" s="4">
        <v>45031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>
        <f t="shared" si="0"/>
        <v>0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0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0</v>
      </c>
    </row>
    <row r="18" spans="1:17" ht="18.75">
      <c r="A18" s="4">
        <v>45032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>
        <f t="shared" si="0"/>
        <v>0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0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0</v>
      </c>
    </row>
    <row r="19" spans="1:17" ht="18.75">
      <c r="A19" s="4">
        <v>45033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>
        <f t="shared" si="0"/>
        <v>0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0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0</v>
      </c>
    </row>
    <row r="20" spans="1:17" ht="18.75">
      <c r="A20" s="4">
        <v>45034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>
        <f t="shared" si="0"/>
        <v>0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0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0</v>
      </c>
    </row>
    <row r="21" spans="1:17" ht="18.75">
      <c r="A21" s="4">
        <v>45035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>
        <f t="shared" si="0"/>
        <v>0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0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0</v>
      </c>
    </row>
    <row r="22" spans="1:17" ht="18.75">
      <c r="A22" s="4">
        <v>45036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>
        <f t="shared" si="0"/>
        <v>0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0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0</v>
      </c>
    </row>
    <row r="23" spans="1:17" ht="18.75">
      <c r="A23" s="4">
        <v>45037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 ht="18.75">
      <c r="A24" s="4">
        <v>45038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>
        <f t="shared" si="0"/>
        <v>0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0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0</v>
      </c>
    </row>
    <row r="25" spans="1:17" ht="18.75">
      <c r="A25" s="4">
        <v>45039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 ht="18.75">
      <c r="A26" s="4">
        <v>45040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>
        <f t="shared" si="0"/>
        <v>0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0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0</v>
      </c>
    </row>
    <row r="27" spans="1:17" ht="18.75">
      <c r="A27" s="4">
        <v>45041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>
        <f t="shared" si="0"/>
        <v>0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0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0</v>
      </c>
    </row>
    <row r="28" spans="1:17" ht="18.75">
      <c r="A28" s="4">
        <v>45042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>
        <f t="shared" si="0"/>
        <v>0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0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0</v>
      </c>
    </row>
    <row r="29" spans="1:17" ht="18.75">
      <c r="A29" s="4">
        <v>45043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>
        <f t="shared" si="0"/>
        <v>0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0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0</v>
      </c>
    </row>
    <row r="30" spans="1:17" ht="18.75">
      <c r="A30" s="4">
        <v>45044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>
        <f t="shared" si="0"/>
        <v>0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0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0</v>
      </c>
    </row>
    <row r="31" spans="1:17" ht="18.75">
      <c r="A31" s="4">
        <v>45045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>
        <f t="shared" si="0"/>
        <v>0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0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0</v>
      </c>
    </row>
    <row r="32" spans="1:17" ht="18.75">
      <c r="A32" s="4">
        <v>45046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 ht="18.75">
      <c r="A33" s="58" t="s">
        <v>61</v>
      </c>
      <c r="B33" s="59">
        <f t="shared" ref="B33:O33" si="1">SUM(B3:B32)</f>
        <v>14</v>
      </c>
      <c r="C33" s="59">
        <f t="shared" si="1"/>
        <v>101</v>
      </c>
      <c r="D33" s="59">
        <f t="shared" si="1"/>
        <v>39</v>
      </c>
      <c r="E33" s="59">
        <f t="shared" si="1"/>
        <v>63</v>
      </c>
      <c r="F33" s="59">
        <f t="shared" si="1"/>
        <v>17</v>
      </c>
      <c r="G33" s="59">
        <f t="shared" si="1"/>
        <v>43</v>
      </c>
      <c r="H33" s="59">
        <f t="shared" si="1"/>
        <v>4</v>
      </c>
      <c r="I33" s="59">
        <f t="shared" si="1"/>
        <v>2</v>
      </c>
      <c r="J33" s="59">
        <f t="shared" si="1"/>
        <v>6</v>
      </c>
      <c r="K33" s="59">
        <f t="shared" si="1"/>
        <v>3</v>
      </c>
      <c r="L33" s="59">
        <f t="shared" si="1"/>
        <v>5</v>
      </c>
      <c r="M33" s="59">
        <f t="shared" si="1"/>
        <v>1</v>
      </c>
      <c r="N33" s="59">
        <f t="shared" si="1"/>
        <v>0</v>
      </c>
      <c r="O33" s="59">
        <f t="shared" si="1"/>
        <v>298</v>
      </c>
      <c r="P33" s="65">
        <f>SUM(P3:P32)</f>
        <v>3210530.4577478729</v>
      </c>
      <c r="Q33" s="65">
        <f>SUM(Q3:Q32)</f>
        <v>1894469.5422521268</v>
      </c>
    </row>
  </sheetData>
  <mergeCells count="1">
    <mergeCell ref="A1:O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zoomScale="55" zoomScaleNormal="55" workbookViewId="0">
      <selection activeCell="I2" sqref="I2"/>
    </sheetView>
  </sheetViews>
  <sheetFormatPr defaultColWidth="14.42578125" defaultRowHeight="15" customHeight="1"/>
  <cols>
    <col min="1" max="1" width="16" style="9" customWidth="1"/>
    <col min="2" max="14" width="16.710937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 ht="18.75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 ht="18.75">
      <c r="A3" s="4">
        <v>45047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3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36400.643368838333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23599.356631161667</v>
      </c>
    </row>
    <row r="4" spans="1:17" ht="18.75">
      <c r="A4" s="4">
        <v>45048</v>
      </c>
      <c r="B4" s="13">
        <v>2</v>
      </c>
      <c r="C4" s="13">
        <v>7</v>
      </c>
      <c r="D4" s="13">
        <v>0</v>
      </c>
      <c r="E4" s="13">
        <v>9</v>
      </c>
      <c r="F4" s="13">
        <v>1</v>
      </c>
      <c r="G4" s="13">
        <v>6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33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363477.34647175192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225522.65352824813</v>
      </c>
    </row>
    <row r="5" spans="1:17" ht="18.75">
      <c r="A5" s="4">
        <v>45049</v>
      </c>
      <c r="B5" s="13">
        <v>3</v>
      </c>
      <c r="C5" s="13">
        <v>10</v>
      </c>
      <c r="D5" s="13">
        <v>2</v>
      </c>
      <c r="E5" s="13">
        <v>5</v>
      </c>
      <c r="F5" s="13">
        <v>2</v>
      </c>
      <c r="G5" s="13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35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356183.7603304651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251816.2396695349</v>
      </c>
    </row>
    <row r="6" spans="1:17" ht="18.75">
      <c r="A6" s="4">
        <v>45050</v>
      </c>
      <c r="B6" s="13">
        <v>0</v>
      </c>
      <c r="C6" s="13">
        <v>6</v>
      </c>
      <c r="D6" s="13">
        <v>4</v>
      </c>
      <c r="E6" s="13">
        <v>6</v>
      </c>
      <c r="F6" s="13">
        <v>1</v>
      </c>
      <c r="G6" s="13">
        <v>6</v>
      </c>
      <c r="H6" s="5"/>
      <c r="I6" s="5"/>
      <c r="J6" s="5"/>
      <c r="K6" s="5"/>
      <c r="L6" s="5"/>
      <c r="M6" s="5"/>
      <c r="N6" s="5"/>
      <c r="O6" s="6">
        <f t="shared" si="0"/>
        <v>23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262023.91658775578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145976.08341224422</v>
      </c>
    </row>
    <row r="7" spans="1:17" ht="18.75">
      <c r="A7" s="4">
        <v>45051</v>
      </c>
      <c r="B7" s="13">
        <v>2</v>
      </c>
      <c r="C7" s="13">
        <v>10</v>
      </c>
      <c r="D7" s="13">
        <v>1</v>
      </c>
      <c r="E7" s="13">
        <v>6</v>
      </c>
      <c r="F7" s="13">
        <v>0</v>
      </c>
      <c r="G7" s="13">
        <v>2</v>
      </c>
      <c r="H7" s="5"/>
      <c r="I7" s="5"/>
      <c r="J7" s="5"/>
      <c r="K7" s="5"/>
      <c r="L7" s="5"/>
      <c r="M7" s="5"/>
      <c r="N7" s="5"/>
      <c r="O7" s="6">
        <f t="shared" si="0"/>
        <v>21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216619.12728670042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123380.87271329958</v>
      </c>
    </row>
    <row r="8" spans="1:17" ht="18.75">
      <c r="A8" s="4">
        <v>45052</v>
      </c>
      <c r="B8" s="13">
        <v>0</v>
      </c>
      <c r="C8" s="13">
        <v>10</v>
      </c>
      <c r="D8" s="13">
        <v>3</v>
      </c>
      <c r="E8" s="13">
        <v>3</v>
      </c>
      <c r="F8" s="13">
        <v>1</v>
      </c>
      <c r="G8" s="13">
        <v>2</v>
      </c>
      <c r="H8" s="5"/>
      <c r="I8" s="5"/>
      <c r="J8" s="5"/>
      <c r="K8" s="5"/>
      <c r="L8" s="5"/>
      <c r="M8" s="5"/>
      <c r="N8" s="5"/>
      <c r="O8" s="6">
        <f t="shared" si="0"/>
        <v>19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198360.50185955234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117639.49814044767</v>
      </c>
    </row>
    <row r="9" spans="1:17" ht="18.75">
      <c r="A9" s="4">
        <v>45053</v>
      </c>
      <c r="B9" s="14">
        <v>1</v>
      </c>
      <c r="C9" s="14">
        <v>7</v>
      </c>
      <c r="D9" s="14">
        <v>4</v>
      </c>
      <c r="E9" s="14">
        <v>7</v>
      </c>
      <c r="F9" s="14">
        <v>5</v>
      </c>
      <c r="G9" s="14">
        <v>6</v>
      </c>
      <c r="H9" s="6"/>
      <c r="I9" s="6"/>
      <c r="J9" s="6"/>
      <c r="K9" s="6"/>
      <c r="L9" s="6"/>
      <c r="M9" s="6"/>
      <c r="N9" s="6"/>
      <c r="O9" s="6">
        <f t="shared" si="0"/>
        <v>30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334471.15784923208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190528.84215076786</v>
      </c>
    </row>
    <row r="10" spans="1:17" ht="18.75">
      <c r="A10" s="4">
        <v>45054</v>
      </c>
      <c r="B10" s="14">
        <v>2</v>
      </c>
      <c r="C10" s="14">
        <v>10</v>
      </c>
      <c r="D10" s="14">
        <v>6</v>
      </c>
      <c r="E10" s="14">
        <v>9</v>
      </c>
      <c r="F10" s="14">
        <v>1</v>
      </c>
      <c r="G10" s="14">
        <v>3</v>
      </c>
      <c r="H10" s="6"/>
      <c r="I10" s="6"/>
      <c r="J10" s="6"/>
      <c r="K10" s="6"/>
      <c r="L10" s="6"/>
      <c r="M10" s="6"/>
      <c r="N10" s="6"/>
      <c r="O10" s="6">
        <f t="shared" si="0"/>
        <v>31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339484.99921775283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182515.00078224711</v>
      </c>
    </row>
    <row r="11" spans="1:17" ht="18.75">
      <c r="A11" s="4">
        <v>45055</v>
      </c>
      <c r="B11" s="14">
        <v>0</v>
      </c>
      <c r="C11" s="14">
        <v>12</v>
      </c>
      <c r="D11" s="14">
        <v>0</v>
      </c>
      <c r="E11" s="14">
        <v>13</v>
      </c>
      <c r="F11" s="14">
        <v>2</v>
      </c>
      <c r="G11" s="14">
        <v>4</v>
      </c>
      <c r="H11" s="6"/>
      <c r="I11" s="6"/>
      <c r="J11" s="6"/>
      <c r="K11" s="6"/>
      <c r="L11" s="6"/>
      <c r="M11" s="6"/>
      <c r="N11" s="6"/>
      <c r="O11" s="6">
        <f t="shared" si="0"/>
        <v>31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340043.48035461869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189956.51964538134</v>
      </c>
    </row>
    <row r="12" spans="1:17" ht="18.75">
      <c r="A12" s="4">
        <v>45056</v>
      </c>
      <c r="B12" s="14">
        <v>0</v>
      </c>
      <c r="C12" s="14">
        <v>11</v>
      </c>
      <c r="D12" s="14">
        <v>1</v>
      </c>
      <c r="E12" s="14">
        <v>4</v>
      </c>
      <c r="F12" s="14">
        <v>0</v>
      </c>
      <c r="G12" s="14">
        <v>2</v>
      </c>
      <c r="H12" s="6"/>
      <c r="I12" s="6"/>
      <c r="J12" s="6"/>
      <c r="K12" s="6"/>
      <c r="L12" s="6"/>
      <c r="M12" s="6"/>
      <c r="N12" s="6"/>
      <c r="O12" s="6">
        <f t="shared" si="0"/>
        <v>18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184211.42709319718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110788.57290680283</v>
      </c>
    </row>
    <row r="13" spans="1:17" ht="18.75">
      <c r="A13" s="4">
        <v>45057</v>
      </c>
      <c r="B13" s="14">
        <v>0</v>
      </c>
      <c r="C13" s="14">
        <v>24</v>
      </c>
      <c r="D13" s="14">
        <v>1</v>
      </c>
      <c r="E13" s="14">
        <v>7</v>
      </c>
      <c r="F13" s="14">
        <v>0</v>
      </c>
      <c r="G13" s="14">
        <v>2</v>
      </c>
      <c r="H13" s="6"/>
      <c r="I13" s="6"/>
      <c r="J13" s="6"/>
      <c r="K13" s="6"/>
      <c r="L13" s="6"/>
      <c r="M13" s="6"/>
      <c r="N13" s="6"/>
      <c r="O13" s="6">
        <f t="shared" si="0"/>
        <v>34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336693.91772681737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207306.08227318266</v>
      </c>
    </row>
    <row r="14" spans="1:17" ht="18.75">
      <c r="A14" s="4">
        <v>45058</v>
      </c>
      <c r="B14" s="14">
        <v>1</v>
      </c>
      <c r="C14" s="14">
        <v>15</v>
      </c>
      <c r="D14" s="14">
        <v>7</v>
      </c>
      <c r="E14" s="14">
        <v>11</v>
      </c>
      <c r="F14" s="14">
        <v>3</v>
      </c>
      <c r="G14" s="14">
        <v>5</v>
      </c>
      <c r="H14" s="6"/>
      <c r="I14" s="6"/>
      <c r="J14" s="6"/>
      <c r="K14" s="6"/>
      <c r="L14" s="6"/>
      <c r="M14" s="6"/>
      <c r="N14" s="6"/>
      <c r="O14" s="6">
        <f t="shared" si="0"/>
        <v>42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459071.64324042428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255928.35675957569</v>
      </c>
    </row>
    <row r="15" spans="1:17" ht="18.75">
      <c r="A15" s="4">
        <v>45059</v>
      </c>
      <c r="B15" s="13">
        <v>1</v>
      </c>
      <c r="C15" s="13">
        <v>19</v>
      </c>
      <c r="D15" s="13">
        <v>0</v>
      </c>
      <c r="E15" s="13">
        <v>5</v>
      </c>
      <c r="F15" s="13">
        <v>1</v>
      </c>
      <c r="G15" s="13">
        <v>0</v>
      </c>
      <c r="H15" s="5"/>
      <c r="I15" s="5"/>
      <c r="J15" s="5"/>
      <c r="K15" s="5"/>
      <c r="L15" s="5"/>
      <c r="M15" s="5"/>
      <c r="N15" s="5"/>
      <c r="O15" s="6">
        <f t="shared" si="0"/>
        <v>26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249371.12343035941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155628.87656964059</v>
      </c>
    </row>
    <row r="16" spans="1:17" ht="18.75">
      <c r="A16" s="4">
        <v>45060</v>
      </c>
      <c r="B16" s="13">
        <v>3</v>
      </c>
      <c r="C16" s="13">
        <v>2</v>
      </c>
      <c r="D16" s="13">
        <v>2</v>
      </c>
      <c r="E16" s="13">
        <v>11</v>
      </c>
      <c r="F16" s="13">
        <v>1</v>
      </c>
      <c r="G16" s="13">
        <v>1</v>
      </c>
      <c r="H16" s="5"/>
      <c r="I16" s="5"/>
      <c r="J16" s="5"/>
      <c r="K16" s="5"/>
      <c r="L16" s="5"/>
      <c r="M16" s="5"/>
      <c r="N16" s="5"/>
      <c r="O16" s="6">
        <f t="shared" si="0"/>
        <v>20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228196.52243127889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109803.47756872111</v>
      </c>
    </row>
    <row r="17" spans="1:17" ht="18.75">
      <c r="A17" s="4">
        <v>45061</v>
      </c>
      <c r="B17" s="13">
        <v>6</v>
      </c>
      <c r="C17" s="13">
        <v>18</v>
      </c>
      <c r="D17" s="13">
        <v>2</v>
      </c>
      <c r="E17" s="13">
        <v>6</v>
      </c>
      <c r="F17" s="13">
        <v>0</v>
      </c>
      <c r="G17" s="13">
        <v>2</v>
      </c>
      <c r="H17" s="5"/>
      <c r="I17" s="5"/>
      <c r="J17" s="5"/>
      <c r="K17" s="5"/>
      <c r="L17" s="5"/>
      <c r="M17" s="5"/>
      <c r="N17" s="5"/>
      <c r="O17" s="6">
        <f t="shared" si="0"/>
        <v>34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331528.67646534095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194471.32353465902</v>
      </c>
    </row>
    <row r="18" spans="1:17" ht="18.75">
      <c r="A18" s="4">
        <v>45062</v>
      </c>
      <c r="B18" s="13">
        <v>3</v>
      </c>
      <c r="C18" s="13">
        <v>18</v>
      </c>
      <c r="D18" s="13">
        <v>1</v>
      </c>
      <c r="E18" s="13">
        <v>8</v>
      </c>
      <c r="F18" s="13">
        <v>1</v>
      </c>
      <c r="G18" s="13">
        <v>1</v>
      </c>
      <c r="H18" s="5"/>
      <c r="I18" s="5"/>
      <c r="J18" s="5"/>
      <c r="K18" s="5"/>
      <c r="L18" s="5"/>
      <c r="M18" s="5"/>
      <c r="N18" s="5"/>
      <c r="O18" s="6">
        <f t="shared" si="0"/>
        <v>32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318979.29590898479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187020.70409101516</v>
      </c>
    </row>
    <row r="19" spans="1:17" ht="18.75">
      <c r="A19" s="4">
        <v>45063</v>
      </c>
      <c r="B19" s="13">
        <v>1</v>
      </c>
      <c r="C19" s="13">
        <v>9</v>
      </c>
      <c r="D19" s="13">
        <v>2</v>
      </c>
      <c r="E19" s="13">
        <v>7</v>
      </c>
      <c r="F19" s="13">
        <v>1</v>
      </c>
      <c r="G19" s="13">
        <v>3</v>
      </c>
      <c r="H19" s="5"/>
      <c r="I19" s="5"/>
      <c r="J19" s="5"/>
      <c r="K19" s="5"/>
      <c r="L19" s="5"/>
      <c r="M19" s="5"/>
      <c r="N19" s="5"/>
      <c r="O19" s="6">
        <f t="shared" si="0"/>
        <v>23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247767.59957182262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139232.40042817738</v>
      </c>
    </row>
    <row r="20" spans="1:17" ht="18.75">
      <c r="A20" s="4">
        <v>45064</v>
      </c>
      <c r="B20" s="13">
        <v>1</v>
      </c>
      <c r="C20" s="13">
        <v>7</v>
      </c>
      <c r="D20" s="13">
        <v>2</v>
      </c>
      <c r="E20" s="13">
        <v>9</v>
      </c>
      <c r="F20" s="13">
        <v>1</v>
      </c>
      <c r="G20" s="13">
        <v>1</v>
      </c>
      <c r="H20" s="5"/>
      <c r="I20" s="5"/>
      <c r="J20" s="5"/>
      <c r="K20" s="5"/>
      <c r="L20" s="5"/>
      <c r="M20" s="5"/>
      <c r="N20" s="5"/>
      <c r="O20" s="6">
        <f t="shared" si="0"/>
        <v>21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231055.28853939369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121944.71146060631</v>
      </c>
    </row>
    <row r="21" spans="1:17" ht="18.75">
      <c r="A21" s="4">
        <v>45065</v>
      </c>
      <c r="B21" s="13">
        <v>1</v>
      </c>
      <c r="C21" s="13">
        <v>14</v>
      </c>
      <c r="D21" s="13">
        <v>2</v>
      </c>
      <c r="E21" s="13">
        <v>18</v>
      </c>
      <c r="F21" s="13">
        <v>2</v>
      </c>
      <c r="G21" s="13">
        <v>2</v>
      </c>
      <c r="H21" s="5"/>
      <c r="I21" s="5"/>
      <c r="J21" s="5"/>
      <c r="K21" s="5"/>
      <c r="L21" s="5"/>
      <c r="M21" s="5"/>
      <c r="N21" s="5"/>
      <c r="O21" s="6">
        <f t="shared" si="0"/>
        <v>39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429287.34392797836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228712.65607202164</v>
      </c>
    </row>
    <row r="22" spans="1:17" ht="18.75">
      <c r="A22" s="4">
        <v>45066</v>
      </c>
      <c r="B22" s="13">
        <v>2</v>
      </c>
      <c r="C22" s="13">
        <v>16</v>
      </c>
      <c r="D22" s="13">
        <v>1</v>
      </c>
      <c r="E22" s="13">
        <v>4</v>
      </c>
      <c r="F22" s="13">
        <v>12</v>
      </c>
      <c r="G22" s="13">
        <v>6</v>
      </c>
      <c r="H22" s="5"/>
      <c r="I22" s="5"/>
      <c r="J22" s="5"/>
      <c r="K22" s="5"/>
      <c r="L22" s="5"/>
      <c r="M22" s="5"/>
      <c r="N22" s="5"/>
      <c r="O22" s="6">
        <f t="shared" si="0"/>
        <v>41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421976.69817612914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268023.30182387086</v>
      </c>
    </row>
    <row r="23" spans="1:17" ht="18.75">
      <c r="A23" s="4">
        <v>45067</v>
      </c>
      <c r="B23" s="13">
        <v>5</v>
      </c>
      <c r="C23" s="13">
        <v>9</v>
      </c>
      <c r="D23" s="13">
        <v>0</v>
      </c>
      <c r="E23" s="13">
        <v>12</v>
      </c>
      <c r="F23" s="13">
        <v>3</v>
      </c>
      <c r="G23" s="13">
        <v>6</v>
      </c>
      <c r="H23" s="5"/>
      <c r="I23" s="5"/>
      <c r="J23" s="5"/>
      <c r="K23" s="5"/>
      <c r="L23" s="5"/>
      <c r="M23" s="5"/>
      <c r="N23" s="5"/>
      <c r="O23" s="6">
        <f t="shared" si="0"/>
        <v>35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375999.48346988345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209000.51653011653</v>
      </c>
    </row>
    <row r="24" spans="1:17" ht="18.75">
      <c r="A24" s="4">
        <v>45068</v>
      </c>
      <c r="B24" s="13">
        <v>1</v>
      </c>
      <c r="C24" s="13">
        <v>16</v>
      </c>
      <c r="D24" s="13">
        <v>3</v>
      </c>
      <c r="E24" s="13">
        <v>10</v>
      </c>
      <c r="F24" s="13">
        <v>1</v>
      </c>
      <c r="G24" s="13">
        <v>1</v>
      </c>
      <c r="H24" s="5"/>
      <c r="I24" s="5"/>
      <c r="J24" s="5"/>
      <c r="K24" s="5"/>
      <c r="L24" s="5"/>
      <c r="M24" s="5"/>
      <c r="N24" s="5"/>
      <c r="O24" s="6">
        <f t="shared" si="0"/>
        <v>32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335443.6126778925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188556.38732210739</v>
      </c>
    </row>
    <row r="25" spans="1:17" ht="18.75">
      <c r="A25" s="4">
        <v>45069</v>
      </c>
      <c r="B25" s="13">
        <v>3</v>
      </c>
      <c r="C25" s="13">
        <v>11</v>
      </c>
      <c r="D25" s="13">
        <v>2</v>
      </c>
      <c r="E25" s="13">
        <v>11</v>
      </c>
      <c r="F25" s="13">
        <v>3</v>
      </c>
      <c r="G25" s="13">
        <v>3</v>
      </c>
      <c r="H25" s="5"/>
      <c r="I25" s="5"/>
      <c r="J25" s="5"/>
      <c r="K25" s="5"/>
      <c r="L25" s="5"/>
      <c r="M25" s="5"/>
      <c r="N25" s="5"/>
      <c r="O25" s="6">
        <f t="shared" si="0"/>
        <v>33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353378.69941125606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195621.30058874388</v>
      </c>
    </row>
    <row r="26" spans="1:17" ht="18.75">
      <c r="A26" s="4">
        <v>45070</v>
      </c>
      <c r="B26" s="13">
        <v>2</v>
      </c>
      <c r="C26" s="13">
        <v>9</v>
      </c>
      <c r="D26" s="13">
        <v>1</v>
      </c>
      <c r="E26" s="13">
        <v>12</v>
      </c>
      <c r="F26" s="13">
        <v>1</v>
      </c>
      <c r="G26" s="13">
        <v>4</v>
      </c>
      <c r="H26" s="5"/>
      <c r="I26" s="5"/>
      <c r="J26" s="5"/>
      <c r="K26" s="5"/>
      <c r="L26" s="5"/>
      <c r="M26" s="5"/>
      <c r="N26" s="5"/>
      <c r="O26" s="6">
        <f t="shared" si="0"/>
        <v>29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318613.47224395128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172386.52775604872</v>
      </c>
    </row>
    <row r="27" spans="1:17" ht="18.75">
      <c r="A27" s="4">
        <v>45071</v>
      </c>
      <c r="B27" s="13">
        <v>1</v>
      </c>
      <c r="C27" s="13">
        <v>16</v>
      </c>
      <c r="D27" s="13">
        <v>1</v>
      </c>
      <c r="E27" s="13">
        <v>10</v>
      </c>
      <c r="F27" s="13">
        <v>1</v>
      </c>
      <c r="G27" s="13">
        <v>4</v>
      </c>
      <c r="H27" s="5"/>
      <c r="I27" s="5"/>
      <c r="J27" s="5"/>
      <c r="K27" s="5"/>
      <c r="L27" s="5"/>
      <c r="M27" s="5"/>
      <c r="N27" s="5"/>
      <c r="O27" s="6">
        <f t="shared" si="0"/>
        <v>33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347095.47150287509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200904.52849712491</v>
      </c>
    </row>
    <row r="28" spans="1:17" ht="18.75">
      <c r="A28" s="4">
        <v>45072</v>
      </c>
      <c r="B28" s="13">
        <v>3</v>
      </c>
      <c r="C28" s="13">
        <v>6</v>
      </c>
      <c r="D28" s="13">
        <v>3</v>
      </c>
      <c r="E28" s="13">
        <v>17</v>
      </c>
      <c r="F28" s="13">
        <v>0</v>
      </c>
      <c r="G28" s="13">
        <v>5</v>
      </c>
      <c r="H28" s="5"/>
      <c r="I28" s="5"/>
      <c r="J28" s="5"/>
      <c r="K28" s="5"/>
      <c r="L28" s="5"/>
      <c r="M28" s="5"/>
      <c r="N28" s="5"/>
      <c r="O28" s="6">
        <f t="shared" si="0"/>
        <v>34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389504.72834067541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196495.27165932453</v>
      </c>
    </row>
    <row r="29" spans="1:17" ht="18.75">
      <c r="A29" s="4">
        <v>45073</v>
      </c>
      <c r="B29" s="13">
        <v>4</v>
      </c>
      <c r="C29" s="13">
        <v>6</v>
      </c>
      <c r="D29" s="13">
        <v>2</v>
      </c>
      <c r="E29" s="13">
        <v>16</v>
      </c>
      <c r="F29" s="13">
        <v>1</v>
      </c>
      <c r="G29" s="13">
        <v>7</v>
      </c>
      <c r="H29" s="5"/>
      <c r="I29" s="5"/>
      <c r="J29" s="5"/>
      <c r="K29" s="5"/>
      <c r="L29" s="5"/>
      <c r="M29" s="5"/>
      <c r="N29" s="5"/>
      <c r="O29" s="6">
        <f t="shared" si="0"/>
        <v>36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407533.96460674924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212466.03539325073</v>
      </c>
    </row>
    <row r="30" spans="1:17" ht="18.75">
      <c r="A30" s="4">
        <v>45074</v>
      </c>
      <c r="B30" s="13">
        <v>4</v>
      </c>
      <c r="C30" s="13">
        <v>8</v>
      </c>
      <c r="D30" s="13">
        <v>6</v>
      </c>
      <c r="E30" s="13">
        <v>8</v>
      </c>
      <c r="F30" s="13">
        <v>0</v>
      </c>
      <c r="G30" s="13">
        <v>3</v>
      </c>
      <c r="H30" s="5"/>
      <c r="I30" s="5"/>
      <c r="J30" s="5"/>
      <c r="K30" s="5"/>
      <c r="L30" s="5"/>
      <c r="M30" s="5"/>
      <c r="N30" s="5"/>
      <c r="O30" s="6">
        <f t="shared" si="0"/>
        <v>29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314454.99110708549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165545.00889291451</v>
      </c>
    </row>
    <row r="31" spans="1:17" ht="18.75">
      <c r="A31" s="4">
        <v>45075</v>
      </c>
      <c r="B31" s="13">
        <v>3</v>
      </c>
      <c r="C31" s="13">
        <v>13</v>
      </c>
      <c r="D31" s="13">
        <v>1</v>
      </c>
      <c r="E31" s="13">
        <v>10</v>
      </c>
      <c r="F31" s="13">
        <v>0</v>
      </c>
      <c r="G31" s="13">
        <v>3</v>
      </c>
      <c r="H31" s="5"/>
      <c r="I31" s="5"/>
      <c r="J31" s="5"/>
      <c r="K31" s="5"/>
      <c r="L31" s="5"/>
      <c r="M31" s="5"/>
      <c r="N31" s="5"/>
      <c r="O31" s="6">
        <f t="shared" si="0"/>
        <v>30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313709.30787599325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175290.69212400675</v>
      </c>
    </row>
    <row r="32" spans="1:17" ht="18.75">
      <c r="A32" s="4">
        <v>45076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 ht="18.75">
      <c r="A33" s="4">
        <v>45077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>
        <f t="shared" si="0"/>
        <v>0</v>
      </c>
      <c r="P33" s="64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4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 ht="18.75">
      <c r="A34" s="58" t="s">
        <v>61</v>
      </c>
      <c r="B34" s="59">
        <f>SUM(B3:B33)</f>
        <v>55</v>
      </c>
      <c r="C34" s="59">
        <f t="shared" ref="C34:O34" si="1">SUM(C3:C33)</f>
        <v>319</v>
      </c>
      <c r="D34" s="59">
        <f t="shared" si="1"/>
        <v>60</v>
      </c>
      <c r="E34" s="59">
        <f t="shared" si="1"/>
        <v>254</v>
      </c>
      <c r="F34" s="59">
        <f t="shared" si="1"/>
        <v>45</v>
      </c>
      <c r="G34" s="59">
        <f t="shared" si="1"/>
        <v>93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59">
        <f t="shared" si="1"/>
        <v>847</v>
      </c>
      <c r="P34" s="65">
        <f>SUM(P3:P33)</f>
        <v>9040938.2010747567</v>
      </c>
      <c r="Q34" s="65">
        <f>SUM(Q3:Q33)</f>
        <v>5146061.7989252433</v>
      </c>
    </row>
  </sheetData>
  <mergeCells count="1">
    <mergeCell ref="A1:O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zoomScale="40" zoomScaleNormal="40" workbookViewId="0">
      <selection activeCell="I2" sqref="I2"/>
    </sheetView>
  </sheetViews>
  <sheetFormatPr defaultColWidth="14.42578125" defaultRowHeight="15" customHeight="1"/>
  <cols>
    <col min="1" max="1" width="16" style="9" customWidth="1"/>
    <col min="2" max="14" width="16.710937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 ht="18.75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 ht="18.75">
      <c r="A3" s="4">
        <v>45078</v>
      </c>
      <c r="B3" s="13"/>
      <c r="C3" s="13"/>
      <c r="D3" s="13"/>
      <c r="E3" s="13"/>
      <c r="F3" s="13"/>
      <c r="G3" s="13"/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3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36400.643368838333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23599.356631161667</v>
      </c>
    </row>
    <row r="4" spans="1:17" ht="18.75">
      <c r="A4" s="4">
        <v>45079</v>
      </c>
      <c r="B4" s="13"/>
      <c r="C4" s="13"/>
      <c r="D4" s="13"/>
      <c r="E4" s="13"/>
      <c r="F4" s="13"/>
      <c r="G4" s="13"/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8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88456.804456847996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71543.195543152004</v>
      </c>
    </row>
    <row r="5" spans="1:17" ht="18.75">
      <c r="A5" s="4">
        <v>45080</v>
      </c>
      <c r="B5" s="13"/>
      <c r="C5" s="13"/>
      <c r="D5" s="13"/>
      <c r="E5" s="13"/>
      <c r="F5" s="13"/>
      <c r="G5" s="13"/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2" si="0">SUM(B5:N5)</f>
        <v>10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98109.244376741175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101890.75562325882</v>
      </c>
    </row>
    <row r="6" spans="1:17" ht="18.75">
      <c r="A6" s="4">
        <v>45081</v>
      </c>
      <c r="B6" s="13"/>
      <c r="C6" s="13"/>
      <c r="D6" s="13"/>
      <c r="E6" s="13"/>
      <c r="F6" s="13"/>
      <c r="G6" s="13"/>
      <c r="H6" s="5"/>
      <c r="I6" s="5"/>
      <c r="J6" s="5"/>
      <c r="K6" s="5"/>
      <c r="L6" s="5"/>
      <c r="M6" s="5"/>
      <c r="N6" s="5"/>
      <c r="O6" s="6">
        <f t="shared" si="0"/>
        <v>0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0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0</v>
      </c>
    </row>
    <row r="7" spans="1:17" ht="18.75">
      <c r="A7" s="4">
        <v>45082</v>
      </c>
      <c r="B7" s="13">
        <v>1</v>
      </c>
      <c r="C7" s="13">
        <v>13</v>
      </c>
      <c r="D7" s="13">
        <v>1</v>
      </c>
      <c r="E7" s="13">
        <v>13</v>
      </c>
      <c r="F7" s="13">
        <v>1</v>
      </c>
      <c r="G7" s="13">
        <v>7</v>
      </c>
      <c r="H7" s="5"/>
      <c r="I7" s="5"/>
      <c r="J7" s="5"/>
      <c r="K7" s="5"/>
      <c r="L7" s="5"/>
      <c r="M7" s="5"/>
      <c r="N7" s="5"/>
      <c r="O7" s="6">
        <f t="shared" si="0"/>
        <v>36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394997.18890581466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222002.81109418531</v>
      </c>
    </row>
    <row r="8" spans="1:17" ht="18.75">
      <c r="A8" s="4">
        <v>45083</v>
      </c>
      <c r="B8" s="13">
        <v>2</v>
      </c>
      <c r="C8" s="13">
        <v>9</v>
      </c>
      <c r="D8" s="13"/>
      <c r="E8" s="13">
        <v>11</v>
      </c>
      <c r="F8" s="13">
        <v>4</v>
      </c>
      <c r="G8" s="13">
        <v>4</v>
      </c>
      <c r="H8" s="5"/>
      <c r="I8" s="5"/>
      <c r="J8" s="5"/>
      <c r="K8" s="5"/>
      <c r="L8" s="5"/>
      <c r="M8" s="5"/>
      <c r="N8" s="5"/>
      <c r="O8" s="6">
        <f t="shared" si="0"/>
        <v>30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325838.54701030644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183161.45298969356</v>
      </c>
    </row>
    <row r="9" spans="1:17" ht="18.75">
      <c r="A9" s="4">
        <v>45084</v>
      </c>
      <c r="B9" s="14">
        <v>2</v>
      </c>
      <c r="C9" s="14">
        <v>8</v>
      </c>
      <c r="D9" s="14"/>
      <c r="E9" s="14">
        <v>11</v>
      </c>
      <c r="F9" s="14"/>
      <c r="G9" s="14">
        <v>5</v>
      </c>
      <c r="H9" s="6"/>
      <c r="I9" s="6"/>
      <c r="J9" s="6"/>
      <c r="K9" s="6"/>
      <c r="L9" s="6"/>
      <c r="M9" s="6"/>
      <c r="N9" s="6"/>
      <c r="O9" s="6">
        <f t="shared" si="0"/>
        <v>26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286165.16145854775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155834.83854145225</v>
      </c>
    </row>
    <row r="10" spans="1:17" ht="18.75">
      <c r="A10" s="4">
        <v>45085</v>
      </c>
      <c r="B10" s="14">
        <v>6</v>
      </c>
      <c r="C10" s="14">
        <v>13</v>
      </c>
      <c r="D10" s="14"/>
      <c r="E10" s="14">
        <v>20</v>
      </c>
      <c r="F10" s="14">
        <v>1</v>
      </c>
      <c r="G10" s="14">
        <v>2</v>
      </c>
      <c r="H10" s="6"/>
      <c r="I10" s="6"/>
      <c r="J10" s="6"/>
      <c r="K10" s="6"/>
      <c r="L10" s="6"/>
      <c r="M10" s="6"/>
      <c r="N10" s="6"/>
      <c r="O10" s="6">
        <f t="shared" si="0"/>
        <v>42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450077.1943952681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234922.80560473193</v>
      </c>
    </row>
    <row r="11" spans="1:17" ht="18.75">
      <c r="A11" s="4">
        <v>45086</v>
      </c>
      <c r="B11" s="14">
        <v>3</v>
      </c>
      <c r="C11" s="14">
        <v>6</v>
      </c>
      <c r="D11" s="14">
        <v>3</v>
      </c>
      <c r="E11" s="14">
        <v>12</v>
      </c>
      <c r="F11" s="14">
        <v>4</v>
      </c>
      <c r="G11" s="14">
        <v>1</v>
      </c>
      <c r="H11" s="6"/>
      <c r="I11" s="6"/>
      <c r="J11" s="6"/>
      <c r="K11" s="6"/>
      <c r="L11" s="6"/>
      <c r="M11" s="6"/>
      <c r="N11" s="6"/>
      <c r="O11" s="6">
        <f t="shared" si="0"/>
        <v>29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320765.61341896874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167234.3865810312</v>
      </c>
    </row>
    <row r="12" spans="1:17" ht="18.75">
      <c r="A12" s="4">
        <v>45087</v>
      </c>
      <c r="B12" s="14">
        <v>2</v>
      </c>
      <c r="C12" s="14">
        <v>4</v>
      </c>
      <c r="D12" s="14">
        <v>3</v>
      </c>
      <c r="E12" s="14">
        <v>14</v>
      </c>
      <c r="F12" s="14">
        <v>1</v>
      </c>
      <c r="G12" s="14">
        <v>2</v>
      </c>
      <c r="H12" s="6"/>
      <c r="I12" s="6"/>
      <c r="J12" s="6"/>
      <c r="K12" s="6"/>
      <c r="L12" s="6"/>
      <c r="M12" s="6"/>
      <c r="N12" s="6"/>
      <c r="O12" s="6">
        <f t="shared" si="0"/>
        <v>26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300284.54463611782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147715.45536388215</v>
      </c>
    </row>
    <row r="13" spans="1:17" ht="18.75">
      <c r="A13" s="4">
        <v>45088</v>
      </c>
      <c r="B13" s="14">
        <v>5</v>
      </c>
      <c r="C13" s="14">
        <v>6</v>
      </c>
      <c r="D13" s="14">
        <v>2</v>
      </c>
      <c r="E13" s="14">
        <v>15</v>
      </c>
      <c r="F13" s="14">
        <v>1</v>
      </c>
      <c r="G13" s="14">
        <v>3</v>
      </c>
      <c r="H13" s="6"/>
      <c r="I13" s="6"/>
      <c r="J13" s="6"/>
      <c r="K13" s="6"/>
      <c r="L13" s="6"/>
      <c r="M13" s="6"/>
      <c r="N13" s="6"/>
      <c r="O13" s="6">
        <f t="shared" si="0"/>
        <v>32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354255.01692124002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179744.98307875992</v>
      </c>
    </row>
    <row r="14" spans="1:17" ht="18.75">
      <c r="A14" s="4">
        <v>45089</v>
      </c>
      <c r="B14" s="14">
        <v>2</v>
      </c>
      <c r="C14" s="14">
        <v>9</v>
      </c>
      <c r="D14" s="14">
        <v>1</v>
      </c>
      <c r="E14" s="14">
        <v>21</v>
      </c>
      <c r="F14" s="14">
        <v>1</v>
      </c>
      <c r="G14" s="14"/>
      <c r="H14" s="6"/>
      <c r="I14" s="6"/>
      <c r="J14" s="6"/>
      <c r="K14" s="6"/>
      <c r="L14" s="6"/>
      <c r="M14" s="6"/>
      <c r="N14" s="6"/>
      <c r="O14" s="6">
        <f t="shared" si="0"/>
        <v>34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383566.10840298078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189433.89159701925</v>
      </c>
    </row>
    <row r="15" spans="1:17" ht="18.75">
      <c r="A15" s="4">
        <v>45090</v>
      </c>
      <c r="B15" s="13">
        <v>1</v>
      </c>
      <c r="C15" s="13">
        <v>15</v>
      </c>
      <c r="D15" s="13">
        <v>7</v>
      </c>
      <c r="E15" s="13">
        <v>12</v>
      </c>
      <c r="F15" s="13">
        <v>1</v>
      </c>
      <c r="G15" s="13">
        <v>5</v>
      </c>
      <c r="H15" s="5"/>
      <c r="I15" s="5"/>
      <c r="J15" s="5"/>
      <c r="K15" s="5"/>
      <c r="L15" s="5"/>
      <c r="M15" s="5"/>
      <c r="N15" s="5"/>
      <c r="O15" s="6">
        <f t="shared" si="0"/>
        <v>41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450184.56847406912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246815.43152593085</v>
      </c>
    </row>
    <row r="16" spans="1:17" ht="18.75">
      <c r="A16" s="4">
        <v>45091</v>
      </c>
      <c r="B16" s="13">
        <v>1</v>
      </c>
      <c r="C16" s="13">
        <v>9</v>
      </c>
      <c r="D16" s="13">
        <v>2</v>
      </c>
      <c r="E16" s="13">
        <v>8</v>
      </c>
      <c r="F16" s="13"/>
      <c r="G16" s="13">
        <v>2</v>
      </c>
      <c r="H16" s="5"/>
      <c r="I16" s="5"/>
      <c r="J16" s="5"/>
      <c r="K16" s="5"/>
      <c r="L16" s="5"/>
      <c r="M16" s="5"/>
      <c r="N16" s="5"/>
      <c r="O16" s="6">
        <f t="shared" si="0"/>
        <v>22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237473.44405560818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129526.55594439185</v>
      </c>
    </row>
    <row r="17" spans="1:17" ht="20.25">
      <c r="A17" s="4">
        <v>45092</v>
      </c>
      <c r="B17" s="15">
        <v>2</v>
      </c>
      <c r="C17" s="15">
        <v>11</v>
      </c>
      <c r="D17" s="15">
        <v>1</v>
      </c>
      <c r="E17" s="15">
        <v>10</v>
      </c>
      <c r="F17" s="15">
        <v>1</v>
      </c>
      <c r="G17" s="15">
        <v>3</v>
      </c>
      <c r="H17" s="5"/>
      <c r="I17" s="5"/>
      <c r="J17" s="5"/>
      <c r="K17" s="5"/>
      <c r="L17" s="5"/>
      <c r="M17" s="5"/>
      <c r="N17" s="5"/>
      <c r="O17" s="6">
        <f t="shared" si="0"/>
        <v>28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298840.69130058872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166159.30869941128</v>
      </c>
    </row>
    <row r="18" spans="1:17" ht="18.75">
      <c r="A18" s="4">
        <v>45093</v>
      </c>
      <c r="B18" s="13">
        <v>2</v>
      </c>
      <c r="C18" s="13">
        <v>14</v>
      </c>
      <c r="D18" s="13">
        <v>1</v>
      </c>
      <c r="E18" s="13">
        <v>14</v>
      </c>
      <c r="F18" s="13">
        <v>3</v>
      </c>
      <c r="G18" s="13">
        <v>3</v>
      </c>
      <c r="H18" s="5"/>
      <c r="I18" s="5"/>
      <c r="J18" s="5"/>
      <c r="K18" s="5"/>
      <c r="L18" s="5"/>
      <c r="M18" s="5"/>
      <c r="N18" s="5"/>
      <c r="O18" s="6">
        <f t="shared" si="0"/>
        <v>37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397288.40771542664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220711.5922845733</v>
      </c>
    </row>
    <row r="19" spans="1:17" ht="18.75">
      <c r="A19" s="4">
        <v>45094</v>
      </c>
      <c r="B19" s="13"/>
      <c r="C19" s="13">
        <v>8</v>
      </c>
      <c r="D19" s="13">
        <v>1</v>
      </c>
      <c r="E19" s="13">
        <v>7</v>
      </c>
      <c r="F19" s="13">
        <v>2</v>
      </c>
      <c r="G19" s="13">
        <v>0</v>
      </c>
      <c r="H19" s="5"/>
      <c r="I19" s="5"/>
      <c r="J19" s="5"/>
      <c r="K19" s="5"/>
      <c r="L19" s="5"/>
      <c r="M19" s="5"/>
      <c r="N19" s="5"/>
      <c r="O19" s="6">
        <f t="shared" si="0"/>
        <v>18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192813.89102062662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107186.10897937338</v>
      </c>
    </row>
    <row r="20" spans="1:17" ht="18.75">
      <c r="A20" s="4">
        <v>45095</v>
      </c>
      <c r="B20" s="13">
        <v>4</v>
      </c>
      <c r="C20" s="13">
        <v>12</v>
      </c>
      <c r="D20" s="13">
        <v>0</v>
      </c>
      <c r="E20" s="13">
        <v>9</v>
      </c>
      <c r="F20" s="13">
        <v>2</v>
      </c>
      <c r="G20" s="13">
        <v>3</v>
      </c>
      <c r="H20" s="5"/>
      <c r="I20" s="5"/>
      <c r="J20" s="5"/>
      <c r="K20" s="5"/>
      <c r="L20" s="5"/>
      <c r="M20" s="5"/>
      <c r="N20" s="5"/>
      <c r="O20" s="6">
        <f t="shared" si="0"/>
        <v>30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309353.14949153934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176646.85050846066</v>
      </c>
    </row>
    <row r="21" spans="1:17" ht="18.75">
      <c r="A21" s="4">
        <v>45096</v>
      </c>
      <c r="B21" s="13"/>
      <c r="C21" s="13">
        <v>6</v>
      </c>
      <c r="D21" s="13">
        <v>1</v>
      </c>
      <c r="E21" s="13">
        <v>9</v>
      </c>
      <c r="F21" s="13">
        <v>1</v>
      </c>
      <c r="G21" s="13">
        <v>1</v>
      </c>
      <c r="H21" s="5"/>
      <c r="I21" s="5"/>
      <c r="J21" s="5"/>
      <c r="K21" s="5"/>
      <c r="L21" s="5"/>
      <c r="M21" s="5"/>
      <c r="N21" s="5"/>
      <c r="O21" s="6">
        <f t="shared" si="0"/>
        <v>18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201832.05538858467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106167.94461141533</v>
      </c>
    </row>
    <row r="22" spans="1:17" ht="18.75">
      <c r="A22" s="4">
        <v>45097</v>
      </c>
      <c r="B22" s="13">
        <v>1</v>
      </c>
      <c r="C22" s="13">
        <v>9</v>
      </c>
      <c r="D22" s="13">
        <v>1</v>
      </c>
      <c r="E22" s="13">
        <v>14</v>
      </c>
      <c r="F22" s="13">
        <v>2</v>
      </c>
      <c r="G22" s="13">
        <v>3</v>
      </c>
      <c r="H22" s="5"/>
      <c r="I22" s="5"/>
      <c r="J22" s="5"/>
      <c r="K22" s="5"/>
      <c r="L22" s="5"/>
      <c r="M22" s="5"/>
      <c r="N22" s="5"/>
      <c r="O22" s="6">
        <f t="shared" si="0"/>
        <v>30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334460.70826299972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178539.29173700028</v>
      </c>
    </row>
    <row r="23" spans="1:17" ht="18.75">
      <c r="A23" s="4">
        <v>45098</v>
      </c>
      <c r="B23" s="13"/>
      <c r="C23" s="13"/>
      <c r="D23" s="13"/>
      <c r="E23" s="13"/>
      <c r="F23" s="13"/>
      <c r="G23" s="13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 ht="18.75">
      <c r="A24" s="4">
        <v>45099</v>
      </c>
      <c r="B24" s="13"/>
      <c r="C24" s="13">
        <v>10</v>
      </c>
      <c r="D24" s="13">
        <v>3</v>
      </c>
      <c r="E24" s="13">
        <v>12</v>
      </c>
      <c r="F24" s="13"/>
      <c r="G24" s="13">
        <v>3</v>
      </c>
      <c r="H24" s="5"/>
      <c r="I24" s="5"/>
      <c r="J24" s="5"/>
      <c r="K24" s="5"/>
      <c r="L24" s="5"/>
      <c r="M24" s="5"/>
      <c r="N24" s="5"/>
      <c r="O24" s="6">
        <f t="shared" si="0"/>
        <v>28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313367.00806949643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166632.99193050351</v>
      </c>
    </row>
    <row r="25" spans="1:17" ht="18.75">
      <c r="A25" s="4">
        <v>45100</v>
      </c>
      <c r="B25" s="13">
        <v>3</v>
      </c>
      <c r="C25" s="13">
        <v>11</v>
      </c>
      <c r="D25" s="13"/>
      <c r="E25" s="13">
        <v>10</v>
      </c>
      <c r="F25" s="13">
        <v>1</v>
      </c>
      <c r="G25" s="13">
        <v>3</v>
      </c>
      <c r="H25" s="5"/>
      <c r="I25" s="5"/>
      <c r="J25" s="5"/>
      <c r="K25" s="5"/>
      <c r="L25" s="5"/>
      <c r="M25" s="5"/>
      <c r="N25" s="5"/>
      <c r="O25" s="6">
        <f t="shared" si="0"/>
        <v>28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294414.07472518424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164585.92527481576</v>
      </c>
    </row>
    <row r="26" spans="1:17" ht="18.75">
      <c r="A26" s="4">
        <v>45101</v>
      </c>
      <c r="B26" s="13">
        <v>3</v>
      </c>
      <c r="C26" s="13">
        <v>10</v>
      </c>
      <c r="D26" s="13">
        <v>2</v>
      </c>
      <c r="E26" s="13">
        <v>11</v>
      </c>
      <c r="F26" s="13">
        <v>3</v>
      </c>
      <c r="G26" s="13">
        <v>6</v>
      </c>
      <c r="H26" s="5"/>
      <c r="I26" s="5"/>
      <c r="J26" s="5"/>
      <c r="K26" s="5"/>
      <c r="L26" s="5"/>
      <c r="M26" s="5"/>
      <c r="N26" s="5"/>
      <c r="O26" s="6">
        <f t="shared" si="0"/>
        <v>35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381047.17481164308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212952.82518835686</v>
      </c>
    </row>
    <row r="27" spans="1:17" ht="18.75">
      <c r="A27" s="4">
        <v>45102</v>
      </c>
      <c r="B27" s="13">
        <v>1</v>
      </c>
      <c r="C27" s="13">
        <v>9</v>
      </c>
      <c r="D27" s="13">
        <v>2</v>
      </c>
      <c r="E27" s="13">
        <v>13</v>
      </c>
      <c r="F27" s="13">
        <v>1</v>
      </c>
      <c r="G27" s="13">
        <v>2</v>
      </c>
      <c r="H27" s="5"/>
      <c r="I27" s="5"/>
      <c r="J27" s="5"/>
      <c r="K27" s="5"/>
      <c r="L27" s="5"/>
      <c r="M27" s="5"/>
      <c r="N27" s="5"/>
      <c r="O27" s="6">
        <f t="shared" si="0"/>
        <v>28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311338.85255328199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163661.14744671798</v>
      </c>
    </row>
    <row r="28" spans="1:17" ht="18.75">
      <c r="A28" s="4">
        <v>45103</v>
      </c>
      <c r="B28" s="13">
        <v>1</v>
      </c>
      <c r="C28" s="13">
        <v>13</v>
      </c>
      <c r="D28" s="13"/>
      <c r="E28" s="13">
        <v>18</v>
      </c>
      <c r="F28" s="13">
        <v>4</v>
      </c>
      <c r="G28" s="13">
        <v>1</v>
      </c>
      <c r="H28" s="5"/>
      <c r="I28" s="5"/>
      <c r="J28" s="5"/>
      <c r="K28" s="5"/>
      <c r="L28" s="5"/>
      <c r="M28" s="5"/>
      <c r="N28" s="5"/>
      <c r="O28" s="6">
        <f t="shared" si="0"/>
        <v>37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404985.03002731001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218014.96997268996</v>
      </c>
    </row>
    <row r="29" spans="1:17" ht="18.75">
      <c r="A29" s="4">
        <v>45104</v>
      </c>
      <c r="B29" s="13">
        <v>5</v>
      </c>
      <c r="C29" s="13">
        <v>13</v>
      </c>
      <c r="D29" s="13"/>
      <c r="E29" s="13">
        <v>15</v>
      </c>
      <c r="F29" s="13">
        <v>2</v>
      </c>
      <c r="G29" s="13">
        <v>1</v>
      </c>
      <c r="H29" s="5"/>
      <c r="I29" s="5"/>
      <c r="J29" s="5"/>
      <c r="K29" s="5"/>
      <c r="L29" s="5"/>
      <c r="M29" s="5"/>
      <c r="N29" s="5"/>
      <c r="O29" s="6">
        <f t="shared" si="0"/>
        <v>36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377569.32172313938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203430.67827686059</v>
      </c>
    </row>
    <row r="30" spans="1:17" ht="18.75">
      <c r="A30" s="4">
        <v>45105</v>
      </c>
      <c r="B30" s="13">
        <v>1</v>
      </c>
      <c r="C30" s="13">
        <v>25</v>
      </c>
      <c r="D30" s="13">
        <v>3</v>
      </c>
      <c r="E30" s="13">
        <v>6</v>
      </c>
      <c r="F30" s="13">
        <v>4</v>
      </c>
      <c r="G30" s="13">
        <v>4</v>
      </c>
      <c r="H30" s="5"/>
      <c r="I30" s="5"/>
      <c r="J30" s="5"/>
      <c r="K30" s="5"/>
      <c r="L30" s="5"/>
      <c r="M30" s="5"/>
      <c r="N30" s="5"/>
      <c r="O30" s="6">
        <f t="shared" si="0"/>
        <v>43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433053.47002072266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267946.52997927729</v>
      </c>
    </row>
    <row r="31" spans="1:17" ht="18.75">
      <c r="A31" s="4">
        <v>45106</v>
      </c>
      <c r="B31" s="13"/>
      <c r="C31" s="13">
        <v>24</v>
      </c>
      <c r="D31" s="13">
        <v>2</v>
      </c>
      <c r="E31" s="13">
        <v>9</v>
      </c>
      <c r="F31" s="13">
        <v>2</v>
      </c>
      <c r="G31" s="13">
        <v>3</v>
      </c>
      <c r="H31" s="5"/>
      <c r="I31" s="5"/>
      <c r="J31" s="5"/>
      <c r="K31" s="5"/>
      <c r="L31" s="5"/>
      <c r="M31" s="5"/>
      <c r="N31" s="5"/>
      <c r="O31" s="6">
        <f t="shared" si="0"/>
        <v>40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408025.78154720244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245974.21845279756</v>
      </c>
    </row>
    <row r="32" spans="1:17" ht="18.75">
      <c r="A32" s="4">
        <v>45107</v>
      </c>
      <c r="B32" s="16">
        <v>1</v>
      </c>
      <c r="C32" s="16">
        <v>16</v>
      </c>
      <c r="D32" s="16">
        <v>4</v>
      </c>
      <c r="E32" s="16">
        <v>14</v>
      </c>
      <c r="F32" s="16">
        <v>3</v>
      </c>
      <c r="G32" s="16">
        <v>2</v>
      </c>
      <c r="H32" s="7"/>
      <c r="I32" s="7"/>
      <c r="J32" s="7"/>
      <c r="K32" s="7"/>
      <c r="L32" s="7"/>
      <c r="M32" s="7"/>
      <c r="N32" s="7"/>
      <c r="O32" s="6">
        <f t="shared" si="0"/>
        <v>40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432019.79326718539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237980.20673281458</v>
      </c>
    </row>
    <row r="33" spans="1:17" ht="18.75">
      <c r="A33" s="58" t="s">
        <v>61</v>
      </c>
      <c r="B33" s="59">
        <f t="shared" ref="B33:O33" si="1">SUM(B3:B32)</f>
        <v>49</v>
      </c>
      <c r="C33" s="59">
        <f t="shared" si="1"/>
        <v>283</v>
      </c>
      <c r="D33" s="59">
        <f t="shared" si="1"/>
        <v>40</v>
      </c>
      <c r="E33" s="59">
        <f t="shared" si="1"/>
        <v>308</v>
      </c>
      <c r="F33" s="59">
        <f t="shared" si="1"/>
        <v>45</v>
      </c>
      <c r="G33" s="59">
        <f t="shared" si="1"/>
        <v>69</v>
      </c>
      <c r="H33" s="59">
        <f t="shared" si="1"/>
        <v>4</v>
      </c>
      <c r="I33" s="59">
        <f t="shared" si="1"/>
        <v>2</v>
      </c>
      <c r="J33" s="59">
        <f t="shared" si="1"/>
        <v>6</v>
      </c>
      <c r="K33" s="59">
        <f t="shared" si="1"/>
        <v>3</v>
      </c>
      <c r="L33" s="59">
        <f t="shared" si="1"/>
        <v>5</v>
      </c>
      <c r="M33" s="59">
        <f t="shared" si="1"/>
        <v>1</v>
      </c>
      <c r="N33" s="59">
        <f t="shared" si="1"/>
        <v>0</v>
      </c>
      <c r="O33" s="59">
        <f t="shared" si="1"/>
        <v>815</v>
      </c>
      <c r="P33" s="65">
        <f>SUM(P3:P32)</f>
        <v>8816983.4898062814</v>
      </c>
      <c r="Q33" s="65">
        <f>SUM(Q3:Q32)</f>
        <v>4890016.5101937186</v>
      </c>
    </row>
  </sheetData>
  <mergeCells count="1">
    <mergeCell ref="A1:O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zoomScale="40" zoomScaleNormal="40" workbookViewId="0">
      <selection activeCell="I2" sqref="I2"/>
    </sheetView>
  </sheetViews>
  <sheetFormatPr defaultColWidth="14.42578125" defaultRowHeight="15" customHeight="1"/>
  <cols>
    <col min="1" max="1" width="16" style="9" customWidth="1"/>
    <col min="2" max="14" width="16.710937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 ht="18.75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 ht="18.75">
      <c r="A3" s="4">
        <v>45108</v>
      </c>
      <c r="B3" s="13">
        <v>3</v>
      </c>
      <c r="C3" s="13">
        <v>13</v>
      </c>
      <c r="D3" s="13">
        <v>17</v>
      </c>
      <c r="E3" s="13">
        <v>4</v>
      </c>
      <c r="F3" s="13">
        <v>3</v>
      </c>
      <c r="G3" s="13">
        <v>5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48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529630.11052132165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293369.88947867835</v>
      </c>
    </row>
    <row r="4" spans="1:17" ht="18.75">
      <c r="A4" s="4">
        <v>45109</v>
      </c>
      <c r="B4" s="13">
        <v>4</v>
      </c>
      <c r="C4" s="13">
        <v>14</v>
      </c>
      <c r="D4" s="13">
        <v>12</v>
      </c>
      <c r="E4" s="13">
        <v>2</v>
      </c>
      <c r="F4" s="13">
        <v>6</v>
      </c>
      <c r="G4" s="13">
        <v>5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51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543429.338265019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334570.66173498088</v>
      </c>
    </row>
    <row r="5" spans="1:17" ht="18.75">
      <c r="A5" s="4">
        <v>45110</v>
      </c>
      <c r="B5" s="13">
        <v>1</v>
      </c>
      <c r="C5" s="13">
        <v>14</v>
      </c>
      <c r="D5" s="13">
        <v>8</v>
      </c>
      <c r="E5" s="13">
        <v>1</v>
      </c>
      <c r="F5" s="13">
        <v>3</v>
      </c>
      <c r="G5" s="13">
        <v>1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38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385912.51447157143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272087.48552842851</v>
      </c>
    </row>
    <row r="6" spans="1:17" ht="18.75">
      <c r="A6" s="4">
        <v>45111</v>
      </c>
      <c r="B6" s="13">
        <v>2</v>
      </c>
      <c r="C6" s="13">
        <v>19</v>
      </c>
      <c r="D6" s="13">
        <v>20</v>
      </c>
      <c r="E6" s="13">
        <v>2</v>
      </c>
      <c r="F6" s="13"/>
      <c r="G6" s="13">
        <v>3</v>
      </c>
      <c r="H6" s="5"/>
      <c r="I6" s="5"/>
      <c r="J6" s="5"/>
      <c r="K6" s="5"/>
      <c r="L6" s="5"/>
      <c r="M6" s="5"/>
      <c r="N6" s="5"/>
      <c r="O6" s="6">
        <f t="shared" si="0"/>
        <v>46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493557.45518547483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271442.54481452511</v>
      </c>
    </row>
    <row r="7" spans="1:17" ht="18.75">
      <c r="A7" s="4">
        <v>45112</v>
      </c>
      <c r="B7" s="13">
        <v>5</v>
      </c>
      <c r="C7" s="13">
        <v>14</v>
      </c>
      <c r="D7" s="13">
        <v>1</v>
      </c>
      <c r="E7" s="13">
        <v>22</v>
      </c>
      <c r="F7" s="13">
        <v>5</v>
      </c>
      <c r="G7" s="13">
        <v>2</v>
      </c>
      <c r="H7" s="5"/>
      <c r="I7" s="5"/>
      <c r="J7" s="5"/>
      <c r="K7" s="5"/>
      <c r="L7" s="5"/>
      <c r="M7" s="5"/>
      <c r="N7" s="5"/>
      <c r="O7" s="6">
        <f t="shared" si="0"/>
        <v>49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531583.2106166028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282416.7893833972</v>
      </c>
    </row>
    <row r="8" spans="1:17" ht="18.75">
      <c r="A8" s="4">
        <v>45113</v>
      </c>
      <c r="B8" s="13"/>
      <c r="C8" s="13">
        <v>17</v>
      </c>
      <c r="D8" s="13">
        <v>1</v>
      </c>
      <c r="E8" s="13">
        <v>10</v>
      </c>
      <c r="F8" s="13"/>
      <c r="G8" s="13">
        <v>6</v>
      </c>
      <c r="H8" s="5"/>
      <c r="I8" s="5"/>
      <c r="J8" s="5"/>
      <c r="K8" s="5"/>
      <c r="L8" s="5"/>
      <c r="M8" s="5"/>
      <c r="N8" s="5"/>
      <c r="O8" s="6">
        <f t="shared" si="0"/>
        <v>34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361490.86615340272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211509.13384659725</v>
      </c>
    </row>
    <row r="9" spans="1:17" ht="18.75">
      <c r="A9" s="4">
        <v>45114</v>
      </c>
      <c r="B9" s="14"/>
      <c r="C9" s="14">
        <v>14</v>
      </c>
      <c r="D9" s="14">
        <v>2</v>
      </c>
      <c r="E9" s="14">
        <v>21</v>
      </c>
      <c r="F9" s="14">
        <v>3</v>
      </c>
      <c r="G9" s="14">
        <v>4</v>
      </c>
      <c r="H9" s="6"/>
      <c r="I9" s="6"/>
      <c r="J9" s="6"/>
      <c r="K9" s="6"/>
      <c r="L9" s="6"/>
      <c r="M9" s="6"/>
      <c r="N9" s="6"/>
      <c r="O9" s="6">
        <f t="shared" si="0"/>
        <v>44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494241.83030727215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263758.16969272785</v>
      </c>
    </row>
    <row r="10" spans="1:17" ht="18.75">
      <c r="A10" s="4">
        <v>45115</v>
      </c>
      <c r="B10" s="14"/>
      <c r="C10" s="14"/>
      <c r="D10" s="14"/>
      <c r="E10" s="14"/>
      <c r="F10" s="14"/>
      <c r="G10" s="14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0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0</v>
      </c>
    </row>
    <row r="11" spans="1:17" ht="18.75">
      <c r="A11" s="4">
        <v>45116</v>
      </c>
      <c r="B11" s="14">
        <v>5</v>
      </c>
      <c r="C11" s="14">
        <v>11</v>
      </c>
      <c r="D11" s="14">
        <v>3</v>
      </c>
      <c r="E11" s="14">
        <v>12</v>
      </c>
      <c r="F11" s="14">
        <v>1</v>
      </c>
      <c r="G11" s="14">
        <v>4</v>
      </c>
      <c r="H11" s="6"/>
      <c r="I11" s="6"/>
      <c r="J11" s="6"/>
      <c r="K11" s="6"/>
      <c r="L11" s="6"/>
      <c r="M11" s="6"/>
      <c r="N11" s="6"/>
      <c r="O11" s="6">
        <f t="shared" si="0"/>
        <v>36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385049.93854556925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207950.06145443072</v>
      </c>
    </row>
    <row r="12" spans="1:17" ht="18.75">
      <c r="A12" s="4">
        <v>45117</v>
      </c>
      <c r="B12" s="14"/>
      <c r="C12" s="14">
        <v>17</v>
      </c>
      <c r="D12" s="14">
        <v>1</v>
      </c>
      <c r="E12" s="14">
        <v>18</v>
      </c>
      <c r="F12" s="14">
        <v>4</v>
      </c>
      <c r="G12" s="14">
        <v>1</v>
      </c>
      <c r="H12" s="6"/>
      <c r="I12" s="6"/>
      <c r="J12" s="6"/>
      <c r="K12" s="6"/>
      <c r="L12" s="6"/>
      <c r="M12" s="6"/>
      <c r="N12" s="6"/>
      <c r="O12" s="6">
        <f t="shared" si="0"/>
        <v>41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444678.11290433252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244321.88709566745</v>
      </c>
    </row>
    <row r="13" spans="1:17" ht="18.75">
      <c r="A13" s="4">
        <v>45118</v>
      </c>
      <c r="B13" s="14"/>
      <c r="C13" s="14">
        <v>15</v>
      </c>
      <c r="D13" s="14">
        <v>1</v>
      </c>
      <c r="E13" s="14">
        <v>17</v>
      </c>
      <c r="F13" s="14">
        <v>2</v>
      </c>
      <c r="G13" s="14">
        <v>1</v>
      </c>
      <c r="H13" s="6"/>
      <c r="I13" s="6"/>
      <c r="J13" s="6"/>
      <c r="K13" s="6"/>
      <c r="L13" s="6"/>
      <c r="M13" s="6"/>
      <c r="N13" s="6"/>
      <c r="O13" s="6">
        <f t="shared" si="0"/>
        <v>36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392913.48821826058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212086.51178173933</v>
      </c>
    </row>
    <row r="14" spans="1:17" ht="18.75">
      <c r="A14" s="4">
        <v>45119</v>
      </c>
      <c r="B14" s="14">
        <v>4</v>
      </c>
      <c r="C14" s="14">
        <v>14</v>
      </c>
      <c r="D14" s="14">
        <v>1</v>
      </c>
      <c r="E14" s="14">
        <v>16</v>
      </c>
      <c r="F14" s="14">
        <v>6</v>
      </c>
      <c r="G14" s="14"/>
      <c r="H14" s="6"/>
      <c r="I14" s="6"/>
      <c r="J14" s="6"/>
      <c r="K14" s="6"/>
      <c r="L14" s="6"/>
      <c r="M14" s="6"/>
      <c r="N14" s="6"/>
      <c r="O14" s="6">
        <f t="shared" si="0"/>
        <v>41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434291.48223475646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237708.51776524354</v>
      </c>
    </row>
    <row r="15" spans="1:17" ht="18.75">
      <c r="A15" s="4">
        <v>45120</v>
      </c>
      <c r="B15" s="13">
        <v>3</v>
      </c>
      <c r="C15" s="13">
        <v>18</v>
      </c>
      <c r="D15" s="13">
        <v>2</v>
      </c>
      <c r="E15" s="13">
        <v>17</v>
      </c>
      <c r="F15" s="13">
        <v>1</v>
      </c>
      <c r="G15" s="13">
        <v>1</v>
      </c>
      <c r="H15" s="5"/>
      <c r="I15" s="5"/>
      <c r="J15" s="5"/>
      <c r="K15" s="5"/>
      <c r="L15" s="5"/>
      <c r="M15" s="5"/>
      <c r="N15" s="5"/>
      <c r="O15" s="6">
        <f t="shared" si="0"/>
        <v>42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444995.33794447407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241004.66205552581</v>
      </c>
    </row>
    <row r="16" spans="1:17" ht="18.75">
      <c r="A16" s="4">
        <v>45121</v>
      </c>
      <c r="B16" s="13">
        <v>2</v>
      </c>
      <c r="C16" s="13">
        <v>16</v>
      </c>
      <c r="D16" s="13">
        <v>3</v>
      </c>
      <c r="E16" s="13">
        <v>12</v>
      </c>
      <c r="F16" s="13">
        <v>2</v>
      </c>
      <c r="G16" s="13"/>
      <c r="H16" s="5"/>
      <c r="I16" s="5"/>
      <c r="J16" s="5"/>
      <c r="K16" s="5"/>
      <c r="L16" s="5"/>
      <c r="M16" s="5"/>
      <c r="N16" s="5"/>
      <c r="O16" s="6">
        <f t="shared" si="0"/>
        <v>35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367270.84869694099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202729.15130305901</v>
      </c>
    </row>
    <row r="17" spans="1:17" ht="20.25">
      <c r="A17" s="4">
        <v>45122</v>
      </c>
      <c r="B17" s="15"/>
      <c r="C17" s="13">
        <v>12</v>
      </c>
      <c r="D17" s="15"/>
      <c r="E17" s="13">
        <v>12</v>
      </c>
      <c r="F17" s="13">
        <v>1</v>
      </c>
      <c r="G17" s="13">
        <v>1</v>
      </c>
      <c r="H17" s="5"/>
      <c r="I17" s="5"/>
      <c r="J17" s="5"/>
      <c r="K17" s="5"/>
      <c r="L17" s="5"/>
      <c r="M17" s="5"/>
      <c r="N17" s="5"/>
      <c r="O17" s="6">
        <f t="shared" si="0"/>
        <v>26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280181.61341896874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153818.3865810312</v>
      </c>
    </row>
    <row r="18" spans="1:17" ht="18.75">
      <c r="A18" s="4">
        <v>45123</v>
      </c>
      <c r="B18" s="13">
        <v>6</v>
      </c>
      <c r="C18" s="13">
        <v>11</v>
      </c>
      <c r="D18" s="13"/>
      <c r="E18" s="13">
        <v>23</v>
      </c>
      <c r="F18" s="13">
        <v>2</v>
      </c>
      <c r="G18" s="13">
        <v>8</v>
      </c>
      <c r="H18" s="5"/>
      <c r="I18" s="5"/>
      <c r="J18" s="5"/>
      <c r="K18" s="5"/>
      <c r="L18" s="5"/>
      <c r="M18" s="5"/>
      <c r="N18" s="5"/>
      <c r="O18" s="6">
        <f t="shared" si="0"/>
        <v>50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554035.23692480824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292964.76307519182</v>
      </c>
    </row>
    <row r="19" spans="1:17" ht="18.75">
      <c r="A19" s="4">
        <v>45124</v>
      </c>
      <c r="B19" s="13">
        <v>1</v>
      </c>
      <c r="C19" s="13">
        <v>15</v>
      </c>
      <c r="D19" s="13"/>
      <c r="E19" s="13">
        <v>17</v>
      </c>
      <c r="F19" s="13">
        <v>2</v>
      </c>
      <c r="G19" s="13">
        <v>1</v>
      </c>
      <c r="H19" s="5"/>
      <c r="I19" s="5"/>
      <c r="J19" s="5"/>
      <c r="K19" s="5"/>
      <c r="L19" s="5"/>
      <c r="M19" s="5"/>
      <c r="N19" s="5"/>
      <c r="O19" s="6">
        <f t="shared" si="0"/>
        <v>36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388486.8716428561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210513.12835714387</v>
      </c>
    </row>
    <row r="20" spans="1:17" ht="18.75">
      <c r="A20" s="4">
        <v>45125</v>
      </c>
      <c r="B20" s="13">
        <v>2</v>
      </c>
      <c r="C20" s="13">
        <v>20</v>
      </c>
      <c r="D20" s="13"/>
      <c r="E20" s="13">
        <v>17</v>
      </c>
      <c r="F20" s="13"/>
      <c r="G20" s="13">
        <v>3</v>
      </c>
      <c r="H20" s="5"/>
      <c r="I20" s="5"/>
      <c r="J20" s="5"/>
      <c r="K20" s="5"/>
      <c r="L20" s="5"/>
      <c r="M20" s="5"/>
      <c r="N20" s="5"/>
      <c r="O20" s="6">
        <f t="shared" si="0"/>
        <v>42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443374.11601959728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246625.88398040266</v>
      </c>
    </row>
    <row r="21" spans="1:17" ht="18.75">
      <c r="A21" s="4">
        <v>45126</v>
      </c>
      <c r="B21" s="13">
        <v>5</v>
      </c>
      <c r="C21" s="13">
        <v>17</v>
      </c>
      <c r="D21" s="13"/>
      <c r="E21" s="13">
        <v>17</v>
      </c>
      <c r="F21" s="13"/>
      <c r="G21" s="13">
        <v>2</v>
      </c>
      <c r="H21" s="5"/>
      <c r="I21" s="5"/>
      <c r="J21" s="5"/>
      <c r="K21" s="5"/>
      <c r="L21" s="5"/>
      <c r="M21" s="5"/>
      <c r="N21" s="5"/>
      <c r="O21" s="6">
        <f t="shared" si="0"/>
        <v>41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428732.56896811997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232267.43103188003</v>
      </c>
    </row>
    <row r="22" spans="1:17" ht="18.75">
      <c r="A22" s="4">
        <v>45127</v>
      </c>
      <c r="B22" s="13">
        <v>2</v>
      </c>
      <c r="C22" s="13">
        <v>13</v>
      </c>
      <c r="D22" s="13">
        <v>2</v>
      </c>
      <c r="E22" s="13">
        <v>14</v>
      </c>
      <c r="F22" s="13">
        <v>2</v>
      </c>
      <c r="G22" s="13">
        <v>2</v>
      </c>
      <c r="H22" s="5"/>
      <c r="I22" s="5"/>
      <c r="J22" s="5"/>
      <c r="K22" s="5"/>
      <c r="L22" s="5"/>
      <c r="M22" s="5"/>
      <c r="N22" s="5"/>
      <c r="O22" s="6">
        <f t="shared" si="0"/>
        <v>35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377972.09381475835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205027.90618524159</v>
      </c>
    </row>
    <row r="23" spans="1:17" ht="18.75">
      <c r="A23" s="4">
        <v>45128</v>
      </c>
      <c r="B23" s="13">
        <v>1</v>
      </c>
      <c r="C23" s="13">
        <v>12</v>
      </c>
      <c r="D23" s="13">
        <v>3</v>
      </c>
      <c r="E23" s="13">
        <v>15</v>
      </c>
      <c r="F23" s="13"/>
      <c r="G23" s="13">
        <v>1</v>
      </c>
      <c r="H23" s="5"/>
      <c r="I23" s="5"/>
      <c r="J23" s="5"/>
      <c r="K23" s="5"/>
      <c r="L23" s="5"/>
      <c r="M23" s="5"/>
      <c r="N23" s="5"/>
      <c r="O23" s="6">
        <f t="shared" si="0"/>
        <v>32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352533.32172313938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183466.67827686059</v>
      </c>
    </row>
    <row r="24" spans="1:17" ht="18.75">
      <c r="A24" s="4">
        <v>45129</v>
      </c>
      <c r="B24" s="16">
        <v>1</v>
      </c>
      <c r="C24" s="16">
        <v>13</v>
      </c>
      <c r="D24" s="16">
        <v>3</v>
      </c>
      <c r="E24" s="16">
        <v>21</v>
      </c>
      <c r="F24" s="16">
        <v>1</v>
      </c>
      <c r="G24" s="16">
        <v>3</v>
      </c>
      <c r="H24" s="5"/>
      <c r="I24" s="5"/>
      <c r="J24" s="5"/>
      <c r="K24" s="5"/>
      <c r="L24" s="5"/>
      <c r="M24" s="5"/>
      <c r="N24" s="5"/>
      <c r="O24" s="6">
        <f t="shared" si="0"/>
        <v>42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472160.89983119926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244839.10016880074</v>
      </c>
    </row>
    <row r="25" spans="1:17" ht="18.75">
      <c r="A25" s="4">
        <v>45130</v>
      </c>
      <c r="B25" s="1"/>
      <c r="C25" s="1"/>
      <c r="D25" s="1"/>
      <c r="E25" s="1"/>
      <c r="F25" s="1"/>
      <c r="G25" s="1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 ht="18.75">
      <c r="A26" s="4">
        <v>45131</v>
      </c>
      <c r="B26" s="17">
        <v>4</v>
      </c>
      <c r="C26" s="17">
        <v>15</v>
      </c>
      <c r="D26" s="17">
        <v>2</v>
      </c>
      <c r="E26" s="17">
        <v>20</v>
      </c>
      <c r="F26" s="17"/>
      <c r="G26" s="17"/>
      <c r="H26" s="5"/>
      <c r="I26" s="5"/>
      <c r="J26" s="5"/>
      <c r="K26" s="5"/>
      <c r="L26" s="5"/>
      <c r="M26" s="5"/>
      <c r="N26" s="5"/>
      <c r="O26" s="6">
        <f t="shared" si="0"/>
        <v>41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441485.64947095391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227514.35052904609</v>
      </c>
    </row>
    <row r="27" spans="1:17" ht="18.75">
      <c r="A27" s="4">
        <v>45132</v>
      </c>
      <c r="B27" s="13">
        <v>2</v>
      </c>
      <c r="C27" s="13">
        <v>19</v>
      </c>
      <c r="D27" s="13">
        <v>2</v>
      </c>
      <c r="E27" s="13">
        <v>12</v>
      </c>
      <c r="F27" s="13"/>
      <c r="G27" s="13"/>
      <c r="H27" s="5"/>
      <c r="I27" s="5"/>
      <c r="J27" s="5"/>
      <c r="K27" s="5"/>
      <c r="L27" s="5"/>
      <c r="M27" s="5"/>
      <c r="N27" s="5"/>
      <c r="O27" s="6">
        <f t="shared" si="0"/>
        <v>35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359794.84869694099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201205.15130305904</v>
      </c>
    </row>
    <row r="28" spans="1:17" ht="18.75">
      <c r="A28" s="4">
        <v>45133</v>
      </c>
      <c r="B28" s="13">
        <v>5</v>
      </c>
      <c r="C28" s="13">
        <v>18</v>
      </c>
      <c r="D28" s="13">
        <v>4</v>
      </c>
      <c r="E28" s="13">
        <v>20</v>
      </c>
      <c r="F28" s="13">
        <v>2</v>
      </c>
      <c r="G28" s="13">
        <v>4</v>
      </c>
      <c r="H28" s="5"/>
      <c r="I28" s="5"/>
      <c r="J28" s="5"/>
      <c r="K28" s="5"/>
      <c r="L28" s="5"/>
      <c r="M28" s="5"/>
      <c r="N28" s="5"/>
      <c r="O28" s="6">
        <f t="shared" si="0"/>
        <v>53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570914.75479984074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307085.2452001592</v>
      </c>
    </row>
    <row r="29" spans="1:17" ht="18.75">
      <c r="A29" s="4">
        <v>45134</v>
      </c>
      <c r="B29" s="13">
        <v>6</v>
      </c>
      <c r="C29" s="13">
        <v>18</v>
      </c>
      <c r="D29" s="13">
        <v>5</v>
      </c>
      <c r="E29" s="13">
        <v>12</v>
      </c>
      <c r="F29" s="13">
        <v>1</v>
      </c>
      <c r="G29" s="13">
        <v>3</v>
      </c>
      <c r="H29" s="5"/>
      <c r="I29" s="5"/>
      <c r="J29" s="5"/>
      <c r="K29" s="5"/>
      <c r="L29" s="5"/>
      <c r="M29" s="5"/>
      <c r="N29" s="5"/>
      <c r="O29" s="6">
        <f t="shared" si="0"/>
        <v>45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467427.79039894597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258572.20960105403</v>
      </c>
    </row>
    <row r="30" spans="1:17" ht="18.75">
      <c r="A30" s="4">
        <v>45135</v>
      </c>
      <c r="B30" s="13">
        <v>6</v>
      </c>
      <c r="C30" s="13">
        <v>12</v>
      </c>
      <c r="D30" s="13">
        <v>3</v>
      </c>
      <c r="E30" s="13">
        <v>15</v>
      </c>
      <c r="F30" s="13"/>
      <c r="G30" s="13"/>
      <c r="H30" s="5"/>
      <c r="I30" s="5"/>
      <c r="J30" s="5"/>
      <c r="K30" s="5"/>
      <c r="L30" s="5"/>
      <c r="M30" s="5"/>
      <c r="N30" s="5"/>
      <c r="O30" s="6">
        <f t="shared" si="0"/>
        <v>36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380321.62439787551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195678.37560212443</v>
      </c>
    </row>
    <row r="31" spans="1:17" ht="18.75">
      <c r="A31" s="4">
        <v>45136</v>
      </c>
      <c r="B31" s="13">
        <v>2</v>
      </c>
      <c r="C31" s="13">
        <v>17</v>
      </c>
      <c r="D31" s="13">
        <v>6</v>
      </c>
      <c r="E31" s="13">
        <v>20</v>
      </c>
      <c r="F31" s="13">
        <v>4</v>
      </c>
      <c r="G31" s="13">
        <v>1</v>
      </c>
      <c r="H31" s="5"/>
      <c r="I31" s="5"/>
      <c r="J31" s="5"/>
      <c r="K31" s="5"/>
      <c r="L31" s="5"/>
      <c r="M31" s="5"/>
      <c r="N31" s="5"/>
      <c r="O31" s="6">
        <f t="shared" si="0"/>
        <v>50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547985.51255026285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291014.48744973727</v>
      </c>
    </row>
    <row r="32" spans="1:17" ht="18.75">
      <c r="A32" s="4">
        <v>45137</v>
      </c>
      <c r="B32" s="13">
        <v>4</v>
      </c>
      <c r="C32" s="13">
        <v>15</v>
      </c>
      <c r="D32" s="13">
        <v>4</v>
      </c>
      <c r="E32" s="13">
        <v>20</v>
      </c>
      <c r="F32" s="13">
        <v>8</v>
      </c>
      <c r="G32" s="13">
        <v>4</v>
      </c>
      <c r="H32" s="7"/>
      <c r="I32" s="7"/>
      <c r="J32" s="7"/>
      <c r="K32" s="7"/>
      <c r="L32" s="7"/>
      <c r="M32" s="7"/>
      <c r="N32" s="7"/>
      <c r="O32" s="6">
        <f t="shared" si="0"/>
        <v>55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601002.60452605435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327997.39547394565</v>
      </c>
    </row>
    <row r="33" spans="1:17" ht="18.75">
      <c r="A33" s="4">
        <v>45138</v>
      </c>
      <c r="B33" s="13">
        <v>2</v>
      </c>
      <c r="C33" s="13">
        <v>15</v>
      </c>
      <c r="D33" s="13">
        <v>0</v>
      </c>
      <c r="E33" s="13">
        <v>21</v>
      </c>
      <c r="F33" s="13">
        <v>1</v>
      </c>
      <c r="G33" s="13">
        <v>1</v>
      </c>
      <c r="H33" s="11"/>
      <c r="I33" s="11"/>
      <c r="J33" s="11"/>
      <c r="K33" s="11"/>
      <c r="L33" s="11"/>
      <c r="M33" s="11"/>
      <c r="N33" s="11"/>
      <c r="O33" s="12">
        <f t="shared" si="0"/>
        <v>40</v>
      </c>
      <c r="P33" s="64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436210.88860526704</v>
      </c>
      <c r="Q33" s="64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228789.1113947329</v>
      </c>
    </row>
    <row r="34" spans="1:17" ht="18.75">
      <c r="A34" s="58" t="s">
        <v>61</v>
      </c>
      <c r="B34" s="59">
        <f>SUM(B3:B33)</f>
        <v>78</v>
      </c>
      <c r="C34" s="59">
        <f t="shared" ref="C34:O34" si="1">SUM(C3:C33)</f>
        <v>438</v>
      </c>
      <c r="D34" s="59">
        <f t="shared" si="1"/>
        <v>106</v>
      </c>
      <c r="E34" s="59">
        <f t="shared" si="1"/>
        <v>430</v>
      </c>
      <c r="F34" s="59">
        <f t="shared" si="1"/>
        <v>60</v>
      </c>
      <c r="G34" s="59">
        <f t="shared" si="1"/>
        <v>67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59">
        <f t="shared" si="1"/>
        <v>1200</v>
      </c>
      <c r="P34" s="63">
        <f>SUM(P3:P33)</f>
        <v>12911664.929854589</v>
      </c>
      <c r="Q34" s="63">
        <f>SUM(Q3:Q33)</f>
        <v>7082335.0701454123</v>
      </c>
    </row>
  </sheetData>
  <mergeCells count="1">
    <mergeCell ref="A1:O1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"/>
  <sheetViews>
    <sheetView zoomScale="40" zoomScaleNormal="40" workbookViewId="0">
      <selection activeCell="I2" sqref="I2"/>
    </sheetView>
  </sheetViews>
  <sheetFormatPr defaultColWidth="14.42578125" defaultRowHeight="15" customHeight="1"/>
  <cols>
    <col min="1" max="1" width="16" style="9" customWidth="1"/>
    <col min="2" max="14" width="16.7109375" style="9" customWidth="1"/>
    <col min="15" max="15" width="10.140625" style="9" customWidth="1"/>
    <col min="16" max="17" width="20.5703125" style="9" customWidth="1"/>
    <col min="18" max="30" width="14.42578125" style="9" customWidth="1"/>
    <col min="31" max="16384" width="14.42578125" style="9"/>
  </cols>
  <sheetData>
    <row r="1" spans="1:17" ht="15.95" customHeigh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2"/>
      <c r="Q1" s="62"/>
    </row>
    <row r="2" spans="1:17" ht="18.75">
      <c r="A2" s="2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57" t="s">
        <v>18</v>
      </c>
      <c r="Q2" s="57" t="s">
        <v>60</v>
      </c>
    </row>
    <row r="3" spans="1:17" ht="18.75">
      <c r="A3" s="4">
        <v>45139</v>
      </c>
      <c r="B3" s="13">
        <v>3</v>
      </c>
      <c r="C3" s="13">
        <v>18</v>
      </c>
      <c r="D3" s="13">
        <v>4</v>
      </c>
      <c r="E3" s="13">
        <v>21</v>
      </c>
      <c r="F3" s="13">
        <v>1</v>
      </c>
      <c r="G3" s="13">
        <v>2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52</v>
      </c>
      <c r="P3" s="64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568879.54532720079</v>
      </c>
      <c r="Q3" s="64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305120.45467279915</v>
      </c>
    </row>
    <row r="4" spans="1:17" ht="18.75">
      <c r="A4" s="4">
        <v>45140</v>
      </c>
      <c r="B4" s="13">
        <v>3</v>
      </c>
      <c r="C4" s="13">
        <v>21</v>
      </c>
      <c r="D4" s="13">
        <v>1</v>
      </c>
      <c r="E4" s="13">
        <v>9</v>
      </c>
      <c r="F4" s="13">
        <v>1</v>
      </c>
      <c r="G4" s="13">
        <v>1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44</v>
      </c>
      <c r="P4" s="64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446508.10847650026</v>
      </c>
      <c r="Q4" s="64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282491.89152349974</v>
      </c>
    </row>
    <row r="5" spans="1:17" ht="18.75">
      <c r="A5" s="4">
        <v>45141</v>
      </c>
      <c r="B5" s="13">
        <v>3</v>
      </c>
      <c r="C5" s="13">
        <v>20</v>
      </c>
      <c r="D5" s="13">
        <v>3</v>
      </c>
      <c r="E5" s="13">
        <v>22</v>
      </c>
      <c r="F5" s="13">
        <v>1</v>
      </c>
      <c r="G5" s="13"/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59</v>
      </c>
      <c r="P5" s="64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624103.52664443443</v>
      </c>
      <c r="Q5" s="64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379896.47335556569</v>
      </c>
    </row>
    <row r="6" spans="1:17" ht="18.75">
      <c r="A6" s="4">
        <v>45142</v>
      </c>
      <c r="B6" s="13">
        <v>3</v>
      </c>
      <c r="C6" s="13">
        <v>19</v>
      </c>
      <c r="D6" s="13">
        <v>1</v>
      </c>
      <c r="E6" s="13">
        <v>12</v>
      </c>
      <c r="F6" s="13">
        <v>1</v>
      </c>
      <c r="G6" s="13"/>
      <c r="H6" s="5"/>
      <c r="I6" s="5"/>
      <c r="J6" s="5"/>
      <c r="K6" s="5"/>
      <c r="L6" s="5"/>
      <c r="M6" s="5"/>
      <c r="N6" s="5"/>
      <c r="O6" s="6">
        <f t="shared" si="0"/>
        <v>36</v>
      </c>
      <c r="P6" s="64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366122.84869694099</v>
      </c>
      <c r="Q6" s="64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206877.15130305904</v>
      </c>
    </row>
    <row r="7" spans="1:17" ht="18.75">
      <c r="A7" s="4">
        <v>45143</v>
      </c>
      <c r="B7" s="13">
        <v>3</v>
      </c>
      <c r="C7" s="13">
        <v>16</v>
      </c>
      <c r="D7" s="13">
        <v>1</v>
      </c>
      <c r="E7" s="13">
        <v>16</v>
      </c>
      <c r="F7" s="13">
        <v>2</v>
      </c>
      <c r="G7" s="13">
        <v>4</v>
      </c>
      <c r="H7" s="5"/>
      <c r="I7" s="5"/>
      <c r="J7" s="5"/>
      <c r="K7" s="5"/>
      <c r="L7" s="5"/>
      <c r="M7" s="5"/>
      <c r="N7" s="5"/>
      <c r="O7" s="6">
        <f t="shared" si="0"/>
        <v>42</v>
      </c>
      <c r="P7" s="64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449563.03838500282</v>
      </c>
      <c r="Q7" s="64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248436.96161499721</v>
      </c>
    </row>
    <row r="8" spans="1:17" ht="18.75">
      <c r="A8" s="4">
        <v>45144</v>
      </c>
      <c r="B8" s="13">
        <v>1</v>
      </c>
      <c r="C8" s="13">
        <v>12</v>
      </c>
      <c r="D8" s="13">
        <v>5</v>
      </c>
      <c r="E8" s="13">
        <v>25</v>
      </c>
      <c r="F8" s="13">
        <v>2</v>
      </c>
      <c r="G8" s="13">
        <v>4</v>
      </c>
      <c r="H8" s="5"/>
      <c r="I8" s="5"/>
      <c r="J8" s="5"/>
      <c r="K8" s="5"/>
      <c r="L8" s="5"/>
      <c r="M8" s="5"/>
      <c r="N8" s="5"/>
      <c r="O8" s="6">
        <f t="shared" si="0"/>
        <v>49</v>
      </c>
      <c r="P8" s="64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561582.46384508756</v>
      </c>
      <c r="Q8" s="64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286417.53615491238</v>
      </c>
    </row>
    <row r="9" spans="1:17" ht="18.75">
      <c r="A9" s="4">
        <v>45145</v>
      </c>
      <c r="B9" s="14">
        <v>3</v>
      </c>
      <c r="C9" s="14">
        <v>20</v>
      </c>
      <c r="D9" s="14">
        <v>2</v>
      </c>
      <c r="E9" s="14">
        <v>18</v>
      </c>
      <c r="F9" s="14">
        <v>1</v>
      </c>
      <c r="G9" s="14">
        <v>1</v>
      </c>
      <c r="H9" s="6"/>
      <c r="I9" s="6"/>
      <c r="J9" s="6"/>
      <c r="K9" s="6"/>
      <c r="L9" s="6"/>
      <c r="M9" s="6"/>
      <c r="N9" s="6"/>
      <c r="O9" s="6">
        <f t="shared" si="0"/>
        <v>45</v>
      </c>
      <c r="P9" s="64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475250.729479737</v>
      </c>
      <c r="Q9" s="64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258749.27052026294</v>
      </c>
    </row>
    <row r="10" spans="1:17" ht="18.75">
      <c r="A10" s="4">
        <v>45146</v>
      </c>
      <c r="B10" s="14">
        <v>3</v>
      </c>
      <c r="C10" s="14">
        <v>19</v>
      </c>
      <c r="D10" s="14">
        <v>2</v>
      </c>
      <c r="E10" s="14">
        <v>21</v>
      </c>
      <c r="F10" s="14">
        <v>1</v>
      </c>
      <c r="G10" s="14">
        <v>3</v>
      </c>
      <c r="H10" s="6"/>
      <c r="I10" s="6"/>
      <c r="J10" s="6"/>
      <c r="K10" s="6"/>
      <c r="L10" s="6"/>
      <c r="M10" s="6"/>
      <c r="N10" s="6"/>
      <c r="O10" s="6">
        <f t="shared" si="0"/>
        <v>49</v>
      </c>
      <c r="P10" s="64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528623.98270822188</v>
      </c>
      <c r="Q10" s="64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284376.01729177823</v>
      </c>
    </row>
    <row r="11" spans="1:17" ht="18.75">
      <c r="A11" s="4">
        <v>45147</v>
      </c>
      <c r="B11" s="14">
        <v>3</v>
      </c>
      <c r="C11" s="14">
        <v>17</v>
      </c>
      <c r="D11" s="14">
        <v>5</v>
      </c>
      <c r="E11" s="14">
        <v>27</v>
      </c>
      <c r="F11" s="14"/>
      <c r="G11" s="14">
        <v>2</v>
      </c>
      <c r="H11" s="6"/>
      <c r="I11" s="6"/>
      <c r="J11" s="6"/>
      <c r="K11" s="6"/>
      <c r="L11" s="6"/>
      <c r="M11" s="6"/>
      <c r="N11" s="6"/>
      <c r="O11" s="6">
        <f t="shared" si="0"/>
        <v>54</v>
      </c>
      <c r="P11" s="64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601057.23568968114</v>
      </c>
      <c r="Q11" s="64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305942.7643103188</v>
      </c>
    </row>
    <row r="12" spans="1:17" ht="18.75">
      <c r="A12" s="4">
        <v>45148</v>
      </c>
      <c r="B12" s="14">
        <v>7</v>
      </c>
      <c r="C12" s="14">
        <v>20</v>
      </c>
      <c r="D12" s="14">
        <v>4</v>
      </c>
      <c r="E12" s="14">
        <v>15</v>
      </c>
      <c r="F12" s="14">
        <v>1</v>
      </c>
      <c r="G12" s="14">
        <v>1</v>
      </c>
      <c r="H12" s="6"/>
      <c r="I12" s="6"/>
      <c r="J12" s="6"/>
      <c r="K12" s="6"/>
      <c r="L12" s="6"/>
      <c r="M12" s="6"/>
      <c r="N12" s="6"/>
      <c r="O12" s="6">
        <f t="shared" si="0"/>
        <v>48</v>
      </c>
      <c r="P12" s="64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494177.48747718439</v>
      </c>
      <c r="Q12" s="64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269822.51252281555</v>
      </c>
    </row>
    <row r="13" spans="1:17" ht="18.75">
      <c r="A13" s="4">
        <v>45149</v>
      </c>
      <c r="B13" s="14">
        <v>2</v>
      </c>
      <c r="C13" s="14">
        <v>23</v>
      </c>
      <c r="D13" s="14">
        <v>4</v>
      </c>
      <c r="E13" s="14">
        <v>17</v>
      </c>
      <c r="F13" s="14">
        <v>1</v>
      </c>
      <c r="G13" s="14">
        <v>1</v>
      </c>
      <c r="H13" s="6"/>
      <c r="I13" s="6"/>
      <c r="J13" s="6"/>
      <c r="K13" s="6"/>
      <c r="L13" s="6"/>
      <c r="M13" s="6"/>
      <c r="N13" s="6"/>
      <c r="O13" s="6">
        <f t="shared" si="0"/>
        <v>48</v>
      </c>
      <c r="P13" s="64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505921.65397230559</v>
      </c>
      <c r="Q13" s="64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279078.34602769435</v>
      </c>
    </row>
    <row r="14" spans="1:17" ht="18.75">
      <c r="A14" s="4">
        <v>45150</v>
      </c>
      <c r="B14" s="14">
        <v>1</v>
      </c>
      <c r="C14" s="14">
        <v>17</v>
      </c>
      <c r="D14" s="14">
        <v>3</v>
      </c>
      <c r="E14" s="14">
        <v>28</v>
      </c>
      <c r="F14" s="14">
        <v>4</v>
      </c>
      <c r="G14" s="14">
        <v>6</v>
      </c>
      <c r="H14" s="6"/>
      <c r="I14" s="6"/>
      <c r="J14" s="6"/>
      <c r="K14" s="6"/>
      <c r="L14" s="6"/>
      <c r="M14" s="6"/>
      <c r="N14" s="6"/>
      <c r="O14" s="6">
        <f t="shared" si="0"/>
        <v>59</v>
      </c>
      <c r="P14" s="64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664531.41652599943</v>
      </c>
      <c r="Q14" s="64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352468.58347400057</v>
      </c>
    </row>
    <row r="15" spans="1:17" ht="18.75">
      <c r="A15" s="4">
        <v>45151</v>
      </c>
      <c r="B15" s="13">
        <v>6</v>
      </c>
      <c r="C15" s="13">
        <v>20</v>
      </c>
      <c r="D15" s="13">
        <v>4</v>
      </c>
      <c r="E15" s="13">
        <v>22</v>
      </c>
      <c r="F15" s="13">
        <v>4</v>
      </c>
      <c r="G15" s="13">
        <v>2</v>
      </c>
      <c r="H15" s="5"/>
      <c r="I15" s="5"/>
      <c r="J15" s="5"/>
      <c r="K15" s="5"/>
      <c r="L15" s="5"/>
      <c r="M15" s="5"/>
      <c r="N15" s="5"/>
      <c r="O15" s="6">
        <f t="shared" si="0"/>
        <v>58</v>
      </c>
      <c r="P15" s="64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618968.14321983885</v>
      </c>
      <c r="Q15" s="64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333031.85678016109</v>
      </c>
    </row>
    <row r="16" spans="1:17" ht="18.75">
      <c r="A16" s="4">
        <v>45152</v>
      </c>
      <c r="B16" s="13">
        <v>1</v>
      </c>
      <c r="C16" s="13">
        <v>21</v>
      </c>
      <c r="D16" s="13">
        <v>2</v>
      </c>
      <c r="E16" s="13">
        <v>18</v>
      </c>
      <c r="F16" s="13">
        <v>1</v>
      </c>
      <c r="G16" s="13">
        <v>2</v>
      </c>
      <c r="H16" s="5"/>
      <c r="I16" s="5"/>
      <c r="J16" s="5"/>
      <c r="K16" s="5"/>
      <c r="L16" s="5"/>
      <c r="M16" s="5"/>
      <c r="N16" s="5"/>
      <c r="O16" s="6">
        <f t="shared" si="0"/>
        <v>45</v>
      </c>
      <c r="P16" s="64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480249.04338040535</v>
      </c>
      <c r="Q16" s="64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264750.95661959465</v>
      </c>
    </row>
    <row r="17" spans="1:17" ht="20.25">
      <c r="A17" s="4">
        <v>45153</v>
      </c>
      <c r="B17" s="15">
        <v>1</v>
      </c>
      <c r="C17" s="15">
        <v>18</v>
      </c>
      <c r="D17" s="15">
        <v>3</v>
      </c>
      <c r="E17" s="15">
        <v>22</v>
      </c>
      <c r="F17" s="15">
        <v>2</v>
      </c>
      <c r="G17" s="15">
        <v>3</v>
      </c>
      <c r="H17" s="5"/>
      <c r="I17" s="5"/>
      <c r="J17" s="5"/>
      <c r="K17" s="5"/>
      <c r="L17" s="5"/>
      <c r="M17" s="5"/>
      <c r="N17" s="5"/>
      <c r="O17" s="6">
        <f t="shared" si="0"/>
        <v>49</v>
      </c>
      <c r="P17" s="64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539620.75766808016</v>
      </c>
      <c r="Q17" s="64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288379.24233191984</v>
      </c>
    </row>
    <row r="18" spans="1:17" ht="18.75">
      <c r="A18" s="4">
        <v>45154</v>
      </c>
      <c r="B18" s="13">
        <v>2</v>
      </c>
      <c r="C18" s="13">
        <v>19</v>
      </c>
      <c r="D18" s="13">
        <v>1</v>
      </c>
      <c r="E18" s="13">
        <v>20</v>
      </c>
      <c r="F18" s="13">
        <v>2</v>
      </c>
      <c r="G18" s="13">
        <v>2</v>
      </c>
      <c r="H18" s="5"/>
      <c r="I18" s="5"/>
      <c r="J18" s="5"/>
      <c r="K18" s="5"/>
      <c r="L18" s="5"/>
      <c r="M18" s="5"/>
      <c r="N18" s="5"/>
      <c r="O18" s="6">
        <f t="shared" si="0"/>
        <v>46</v>
      </c>
      <c r="P18" s="64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494188.12699850416</v>
      </c>
      <c r="Q18" s="64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268811.8730014959</v>
      </c>
    </row>
    <row r="19" spans="1:17" ht="18.75">
      <c r="A19" s="4">
        <v>45155</v>
      </c>
      <c r="B19" s="13">
        <v>1</v>
      </c>
      <c r="C19" s="13">
        <v>16</v>
      </c>
      <c r="D19" s="13">
        <v>6</v>
      </c>
      <c r="E19" s="13">
        <v>18</v>
      </c>
      <c r="F19" s="13"/>
      <c r="G19" s="13">
        <v>0</v>
      </c>
      <c r="H19" s="5"/>
      <c r="I19" s="5"/>
      <c r="J19" s="5"/>
      <c r="K19" s="5"/>
      <c r="L19" s="5"/>
      <c r="M19" s="5"/>
      <c r="N19" s="5"/>
      <c r="O19" s="6">
        <f t="shared" si="0"/>
        <v>41</v>
      </c>
      <c r="P19" s="64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450754.41557906871</v>
      </c>
      <c r="Q19" s="64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233245.58442093129</v>
      </c>
    </row>
    <row r="20" spans="1:17" ht="18.75">
      <c r="A20" s="4">
        <v>45156</v>
      </c>
      <c r="B20" s="13">
        <v>2</v>
      </c>
      <c r="C20" s="13">
        <v>22</v>
      </c>
      <c r="D20" s="13">
        <v>4</v>
      </c>
      <c r="E20" s="13">
        <v>23</v>
      </c>
      <c r="F20" s="13">
        <v>4</v>
      </c>
      <c r="G20" s="13">
        <v>1</v>
      </c>
      <c r="H20" s="5"/>
      <c r="I20" s="5"/>
      <c r="J20" s="5"/>
      <c r="K20" s="5"/>
      <c r="L20" s="5"/>
      <c r="M20" s="5"/>
      <c r="N20" s="5"/>
      <c r="O20" s="6">
        <f t="shared" si="0"/>
        <v>56</v>
      </c>
      <c r="P20" s="64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605101.83742983791</v>
      </c>
      <c r="Q20" s="64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326898.16257016215</v>
      </c>
    </row>
    <row r="21" spans="1:17" ht="18.75">
      <c r="A21" s="4">
        <v>45157</v>
      </c>
      <c r="B21" s="13">
        <v>5</v>
      </c>
      <c r="C21" s="13">
        <v>20</v>
      </c>
      <c r="D21" s="13">
        <v>3</v>
      </c>
      <c r="E21" s="13">
        <v>19</v>
      </c>
      <c r="F21" s="13"/>
      <c r="G21" s="13">
        <v>3</v>
      </c>
      <c r="H21" s="5"/>
      <c r="I21" s="5"/>
      <c r="J21" s="5"/>
      <c r="K21" s="5"/>
      <c r="L21" s="5"/>
      <c r="M21" s="5"/>
      <c r="N21" s="5"/>
      <c r="O21" s="6">
        <f t="shared" si="0"/>
        <v>50</v>
      </c>
      <c r="P21" s="64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529838.28251471859</v>
      </c>
      <c r="Q21" s="64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286161.71748528141</v>
      </c>
    </row>
    <row r="22" spans="1:17" ht="18.75">
      <c r="A22" s="4">
        <v>45158</v>
      </c>
      <c r="B22" s="13">
        <v>3</v>
      </c>
      <c r="C22" s="13">
        <v>13</v>
      </c>
      <c r="D22" s="13">
        <v>2</v>
      </c>
      <c r="E22" s="13">
        <v>32</v>
      </c>
      <c r="F22" s="13">
        <v>7</v>
      </c>
      <c r="G22" s="13">
        <v>5</v>
      </c>
      <c r="H22" s="5"/>
      <c r="I22" s="5"/>
      <c r="J22" s="5"/>
      <c r="K22" s="5"/>
      <c r="L22" s="5"/>
      <c r="M22" s="5"/>
      <c r="N22" s="5"/>
      <c r="O22" s="6">
        <f t="shared" si="0"/>
        <v>62</v>
      </c>
      <c r="P22" s="64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703419.11958774203</v>
      </c>
      <c r="Q22" s="64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365580.88041225797</v>
      </c>
    </row>
    <row r="23" spans="1:17" ht="18.75">
      <c r="A23" s="4">
        <v>45159</v>
      </c>
      <c r="B23" s="13">
        <v>2</v>
      </c>
      <c r="C23" s="13">
        <v>23</v>
      </c>
      <c r="D23" s="13">
        <v>2</v>
      </c>
      <c r="E23" s="13">
        <v>17</v>
      </c>
      <c r="F23" s="13"/>
      <c r="G23" s="13">
        <v>2</v>
      </c>
      <c r="H23" s="5"/>
      <c r="I23" s="5"/>
      <c r="J23" s="5"/>
      <c r="K23" s="5"/>
      <c r="L23" s="5"/>
      <c r="M23" s="5"/>
      <c r="N23" s="5"/>
      <c r="O23" s="6">
        <f t="shared" si="0"/>
        <v>46</v>
      </c>
      <c r="P23" s="64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482495.50157135603</v>
      </c>
      <c r="Q23" s="64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268504.49842864397</v>
      </c>
    </row>
    <row r="24" spans="1:17" ht="18.75">
      <c r="A24" s="4">
        <v>45160</v>
      </c>
      <c r="B24" s="13">
        <v>4</v>
      </c>
      <c r="C24" s="13">
        <v>18</v>
      </c>
      <c r="D24" s="13">
        <v>1</v>
      </c>
      <c r="E24" s="13">
        <v>23</v>
      </c>
      <c r="F24" s="13">
        <v>2</v>
      </c>
      <c r="G24" s="13"/>
      <c r="H24" s="5"/>
      <c r="I24" s="5"/>
      <c r="J24" s="5"/>
      <c r="K24" s="5"/>
      <c r="L24" s="5"/>
      <c r="M24" s="5"/>
      <c r="N24" s="5"/>
      <c r="O24" s="6">
        <f t="shared" si="0"/>
        <v>48</v>
      </c>
      <c r="P24" s="64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514894.5909259335</v>
      </c>
      <c r="Q24" s="64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271105.4090740665</v>
      </c>
    </row>
    <row r="25" spans="1:17" ht="18.75">
      <c r="A25" s="4">
        <v>45161</v>
      </c>
      <c r="B25" s="13">
        <v>1</v>
      </c>
      <c r="C25" s="13">
        <v>18</v>
      </c>
      <c r="D25" s="13"/>
      <c r="E25" s="13">
        <v>18</v>
      </c>
      <c r="F25" s="13"/>
      <c r="G25" s="13">
        <v>3</v>
      </c>
      <c r="H25" s="5"/>
      <c r="I25" s="5"/>
      <c r="J25" s="5"/>
      <c r="K25" s="5"/>
      <c r="L25" s="5"/>
      <c r="M25" s="5"/>
      <c r="N25" s="5"/>
      <c r="O25" s="6">
        <f t="shared" si="0"/>
        <v>40</v>
      </c>
      <c r="P25" s="64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430373.04125324218</v>
      </c>
      <c r="Q25" s="64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235626.95874675782</v>
      </c>
    </row>
    <row r="26" spans="1:17" ht="18.75">
      <c r="A26" s="4">
        <v>45162</v>
      </c>
      <c r="B26" s="13">
        <v>6</v>
      </c>
      <c r="C26" s="13">
        <v>19</v>
      </c>
      <c r="D26" s="13"/>
      <c r="E26" s="13">
        <v>16</v>
      </c>
      <c r="F26" s="13"/>
      <c r="G26" s="13"/>
      <c r="H26" s="5"/>
      <c r="I26" s="5"/>
      <c r="J26" s="5"/>
      <c r="K26" s="5"/>
      <c r="L26" s="5"/>
      <c r="M26" s="5"/>
      <c r="N26" s="5"/>
      <c r="O26" s="6">
        <f t="shared" si="0"/>
        <v>41</v>
      </c>
      <c r="P26" s="64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417410.24908394745</v>
      </c>
      <c r="Q26" s="64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227589.75091605258</v>
      </c>
    </row>
    <row r="27" spans="1:17" ht="18.75">
      <c r="A27" s="4">
        <v>45163</v>
      </c>
      <c r="B27" s="13">
        <v>3</v>
      </c>
      <c r="C27" s="13">
        <v>18</v>
      </c>
      <c r="D27" s="13">
        <v>2</v>
      </c>
      <c r="E27" s="13">
        <v>17</v>
      </c>
      <c r="F27" s="13">
        <v>2</v>
      </c>
      <c r="G27" s="13"/>
      <c r="H27" s="5"/>
      <c r="I27" s="5"/>
      <c r="J27" s="5"/>
      <c r="K27" s="5"/>
      <c r="L27" s="5"/>
      <c r="M27" s="5"/>
      <c r="N27" s="5"/>
      <c r="O27" s="6">
        <f t="shared" si="0"/>
        <v>42</v>
      </c>
      <c r="P27" s="64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443588.25719461479</v>
      </c>
      <c r="Q27" s="64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240411.74280538515</v>
      </c>
    </row>
    <row r="28" spans="1:17" ht="18.75">
      <c r="A28" s="4">
        <v>45164</v>
      </c>
      <c r="B28" s="13">
        <v>1</v>
      </c>
      <c r="C28" s="13">
        <v>20</v>
      </c>
      <c r="D28" s="13">
        <v>1</v>
      </c>
      <c r="E28" s="13">
        <v>16</v>
      </c>
      <c r="F28" s="13"/>
      <c r="G28" s="13">
        <v>2</v>
      </c>
      <c r="H28" s="5"/>
      <c r="I28" s="5"/>
      <c r="J28" s="5"/>
      <c r="K28" s="5"/>
      <c r="L28" s="5"/>
      <c r="M28" s="5"/>
      <c r="N28" s="5"/>
      <c r="O28" s="6">
        <f t="shared" si="0"/>
        <v>40</v>
      </c>
      <c r="P28" s="64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423016.87688528415</v>
      </c>
      <c r="Q28" s="64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234983.12311471588</v>
      </c>
    </row>
    <row r="29" spans="1:17" ht="18.75">
      <c r="A29" s="4">
        <v>45165</v>
      </c>
      <c r="B29" s="13">
        <v>2</v>
      </c>
      <c r="C29" s="13">
        <v>22</v>
      </c>
      <c r="D29" s="13">
        <v>1</v>
      </c>
      <c r="E29" s="13">
        <v>20</v>
      </c>
      <c r="F29" s="13">
        <v>4</v>
      </c>
      <c r="G29" s="13">
        <v>6</v>
      </c>
      <c r="H29" s="5"/>
      <c r="I29" s="5"/>
      <c r="J29" s="5"/>
      <c r="K29" s="5"/>
      <c r="L29" s="5"/>
      <c r="M29" s="5"/>
      <c r="N29" s="5"/>
      <c r="O29" s="6">
        <f t="shared" si="0"/>
        <v>55</v>
      </c>
      <c r="P29" s="64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590793.99917658197</v>
      </c>
      <c r="Q29" s="64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333206.00082341803</v>
      </c>
    </row>
    <row r="30" spans="1:17" ht="18.75">
      <c r="A30" s="4">
        <v>45166</v>
      </c>
      <c r="B30" s="13">
        <v>5</v>
      </c>
      <c r="C30" s="13">
        <v>21</v>
      </c>
      <c r="D30" s="13">
        <v>2</v>
      </c>
      <c r="E30" s="13">
        <v>20</v>
      </c>
      <c r="F30" s="13">
        <v>1</v>
      </c>
      <c r="G30" s="13">
        <v>4</v>
      </c>
      <c r="H30" s="5"/>
      <c r="I30" s="5"/>
      <c r="J30" s="5"/>
      <c r="K30" s="5"/>
      <c r="L30" s="5"/>
      <c r="M30" s="5"/>
      <c r="N30" s="5"/>
      <c r="O30" s="6">
        <f t="shared" si="0"/>
        <v>53</v>
      </c>
      <c r="P30" s="64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561776.75479984074</v>
      </c>
      <c r="Q30" s="64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307223.2452001592</v>
      </c>
    </row>
    <row r="31" spans="1:17" ht="18.75">
      <c r="A31" s="4">
        <v>45167</v>
      </c>
      <c r="B31" s="13">
        <v>4</v>
      </c>
      <c r="C31" s="13">
        <v>27</v>
      </c>
      <c r="D31" s="13">
        <v>2</v>
      </c>
      <c r="E31" s="13">
        <v>26</v>
      </c>
      <c r="F31" s="13">
        <v>1</v>
      </c>
      <c r="G31" s="13">
        <v>1</v>
      </c>
      <c r="H31" s="5"/>
      <c r="I31" s="5"/>
      <c r="J31" s="5"/>
      <c r="K31" s="5"/>
      <c r="L31" s="5"/>
      <c r="M31" s="5"/>
      <c r="N31" s="5"/>
      <c r="O31" s="6">
        <f t="shared" si="0"/>
        <v>61</v>
      </c>
      <c r="P31" s="64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645934.31258319959</v>
      </c>
      <c r="Q31" s="64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349065.68741680053</v>
      </c>
    </row>
    <row r="32" spans="1:17" ht="18.75">
      <c r="A32" s="4">
        <v>45168</v>
      </c>
      <c r="B32" s="16">
        <v>2</v>
      </c>
      <c r="C32" s="16">
        <v>24</v>
      </c>
      <c r="D32" s="16">
        <v>3</v>
      </c>
      <c r="E32" s="16">
        <v>16</v>
      </c>
      <c r="F32" s="16">
        <v>1</v>
      </c>
      <c r="G32" s="16">
        <v>2</v>
      </c>
      <c r="H32" s="7"/>
      <c r="I32" s="7"/>
      <c r="J32" s="7"/>
      <c r="K32" s="7"/>
      <c r="L32" s="7"/>
      <c r="M32" s="7"/>
      <c r="N32" s="7"/>
      <c r="O32" s="6">
        <f t="shared" si="0"/>
        <v>48</v>
      </c>
      <c r="P32" s="64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501861.19291311561</v>
      </c>
      <c r="Q32" s="64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282138.80708688434</v>
      </c>
    </row>
    <row r="33" spans="1:17" ht="18.75">
      <c r="A33" s="4">
        <v>45169</v>
      </c>
      <c r="B33" s="13">
        <v>1</v>
      </c>
      <c r="C33" s="13">
        <v>24</v>
      </c>
      <c r="D33" s="13">
        <v>5</v>
      </c>
      <c r="E33" s="13">
        <v>27</v>
      </c>
      <c r="F33" s="13">
        <v>5</v>
      </c>
      <c r="G33" s="13">
        <v>2</v>
      </c>
      <c r="H33" s="11"/>
      <c r="I33" s="11"/>
      <c r="J33" s="11"/>
      <c r="K33" s="11"/>
      <c r="L33" s="11"/>
      <c r="M33" s="11"/>
      <c r="N33" s="11"/>
      <c r="O33" s="12">
        <f t="shared" si="0"/>
        <v>64</v>
      </c>
      <c r="P33" s="64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700566.63459453522</v>
      </c>
      <c r="Q33" s="64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377433.36540546478</v>
      </c>
    </row>
    <row r="34" spans="1:17" ht="18.75">
      <c r="A34" s="58" t="s">
        <v>61</v>
      </c>
      <c r="B34" s="59">
        <f>SUM(B3:B33)</f>
        <v>87</v>
      </c>
      <c r="C34" s="59">
        <f t="shared" ref="C34:O34" si="1">SUM(C3:C33)</f>
        <v>605</v>
      </c>
      <c r="D34" s="59">
        <f t="shared" si="1"/>
        <v>79</v>
      </c>
      <c r="E34" s="59">
        <f t="shared" si="1"/>
        <v>621</v>
      </c>
      <c r="F34" s="59">
        <f t="shared" si="1"/>
        <v>52</v>
      </c>
      <c r="G34" s="59">
        <f t="shared" si="1"/>
        <v>65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59">
        <f t="shared" si="1"/>
        <v>1530</v>
      </c>
      <c r="P34" s="65">
        <f>SUM(P3:P33)</f>
        <v>16421173.174588142</v>
      </c>
      <c r="Q34" s="65">
        <f>SUM(Q3:Q33)</f>
        <v>8953826.8254118562</v>
      </c>
    </row>
  </sheetData>
  <mergeCells count="1">
    <mergeCell ref="A1:O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13</vt:i4>
      </vt:variant>
    </vt:vector>
  </HeadingPairs>
  <TitlesOfParts>
    <vt:vector size="13" baseType="lpstr">
      <vt:lpstr>Tiền </vt:lpstr>
      <vt:lpstr>Tháng 1</vt:lpstr>
      <vt:lpstr>Tháng 2</vt:lpstr>
      <vt:lpstr>Tháng 3</vt:lpstr>
      <vt:lpstr>Tháng 4</vt:lpstr>
      <vt:lpstr>Tháng 5</vt:lpstr>
      <vt:lpstr>Tháng 6</vt:lpstr>
      <vt:lpstr>Tháng 7</vt:lpstr>
      <vt:lpstr>Tháng 8</vt:lpstr>
      <vt:lpstr>Tháng 9</vt:lpstr>
      <vt:lpstr>Tháng 10</vt:lpstr>
      <vt:lpstr>Tháng 11</vt:lpstr>
      <vt:lpstr>Tháng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Gia Kiệt</dc:creator>
  <cp:lastModifiedBy>Kiệt Đặng Gia</cp:lastModifiedBy>
  <dcterms:created xsi:type="dcterms:W3CDTF">2023-04-23T03:27:21Z</dcterms:created>
  <dcterms:modified xsi:type="dcterms:W3CDTF">2023-10-17T03:41:54Z</dcterms:modified>
</cp:coreProperties>
</file>