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117"/>
  <workbookPr defaultThemeVersion="166925"/>
  <mc:AlternateContent xmlns:mc="http://schemas.openxmlformats.org/markup-compatibility/2006">
    <mc:Choice Requires="x15">
      <x15ac:absPath xmlns:x15ac="http://schemas.microsoft.com/office/spreadsheetml/2010/11/ac" url="C:\Users\nhung\Downloads\"/>
    </mc:Choice>
  </mc:AlternateContent>
  <xr:revisionPtr revIDLastSave="4" documentId="13_ncr:1_{8DE40D8B-575D-4641-B924-63005D8BB824}" xr6:coauthVersionLast="47" xr6:coauthVersionMax="47" xr10:uidLastSave="{1438A01A-BD47-44AD-A6F1-152526AF1EA6}"/>
  <bookViews>
    <workbookView xWindow="-103" yWindow="-103" windowWidth="22149" windowHeight="13320" activeTab="5" xr2:uid="{09481B96-552B-4D67-A025-E1806A455201}"/>
  </bookViews>
  <sheets>
    <sheet name="Cover" sheetId="1" r:id="rId1"/>
    <sheet name="Change_History" sheetId="2" r:id="rId2"/>
    <sheet name="Pre-condition" sheetId="3" r:id="rId3"/>
    <sheet name="Developmement_Environment" sheetId="4" r:id="rId4"/>
    <sheet name="Estimation" sheetId="5" r:id="rId5"/>
    <sheet name="Web_FeatureList_Estimation" sheetId="6" r:id="rId6"/>
  </sheets>
  <definedNames>
    <definedName name="_xlnm.Print_Area" localSheetId="3">Developmement_Environment!$A$1:$D$14</definedName>
    <definedName name="_xlnm.Print_Area" localSheetId="5">Web_FeatureList_Estimation!$A$1:$M$37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28" i="5" l="1"/>
  <c r="F37" i="6" l="1"/>
  <c r="G37" i="6"/>
  <c r="J8" i="6"/>
  <c r="J9" i="6"/>
  <c r="J10" i="6"/>
  <c r="J11" i="6"/>
  <c r="J12" i="6"/>
  <c r="J13" i="6"/>
  <c r="J14" i="6"/>
  <c r="J15" i="6"/>
  <c r="J16" i="6"/>
  <c r="J17" i="6"/>
  <c r="J18" i="6"/>
  <c r="J19" i="6"/>
  <c r="J20" i="6"/>
  <c r="J21" i="6"/>
  <c r="J22" i="6"/>
  <c r="J23" i="6"/>
  <c r="J24" i="6"/>
  <c r="J25" i="6"/>
  <c r="J26" i="6"/>
  <c r="J27" i="6"/>
  <c r="J28" i="6"/>
  <c r="J29" i="6"/>
  <c r="J30" i="6"/>
  <c r="J31" i="6"/>
  <c r="J32" i="6"/>
  <c r="J33" i="6"/>
  <c r="J34" i="6"/>
  <c r="J35" i="6"/>
  <c r="J36" i="6"/>
  <c r="J7" i="6"/>
  <c r="J37" i="6" s="1"/>
  <c r="H23" i="5" s="1"/>
  <c r="I23" i="5" s="1"/>
  <c r="I8" i="6"/>
  <c r="I9" i="6"/>
  <c r="I10" i="6"/>
  <c r="I11" i="6"/>
  <c r="I12" i="6"/>
  <c r="I13" i="6"/>
  <c r="I14" i="6"/>
  <c r="I15" i="6"/>
  <c r="I16" i="6"/>
  <c r="I17" i="6"/>
  <c r="I18" i="6"/>
  <c r="I19" i="6"/>
  <c r="I20" i="6"/>
  <c r="I21" i="6"/>
  <c r="I22" i="6"/>
  <c r="I23" i="6"/>
  <c r="I24" i="6"/>
  <c r="I25" i="6"/>
  <c r="I26" i="6"/>
  <c r="I27" i="6"/>
  <c r="I28" i="6"/>
  <c r="I29" i="6"/>
  <c r="I30" i="6"/>
  <c r="I31" i="6"/>
  <c r="I32" i="6"/>
  <c r="I33" i="6"/>
  <c r="I34" i="6"/>
  <c r="I35" i="6"/>
  <c r="I36" i="6"/>
  <c r="I7" i="6"/>
  <c r="I37" i="6" l="1"/>
  <c r="H22" i="5" s="1"/>
  <c r="I22" i="5" s="1"/>
  <c r="H8" i="6"/>
  <c r="K8" i="6" s="1"/>
  <c r="H9" i="6"/>
  <c r="K9" i="6" s="1"/>
  <c r="H10" i="6"/>
  <c r="K10" i="6" s="1"/>
  <c r="H11" i="6"/>
  <c r="K11" i="6" s="1"/>
  <c r="H12" i="6"/>
  <c r="K12" i="6" s="1"/>
  <c r="H13" i="6"/>
  <c r="K13" i="6" s="1"/>
  <c r="H14" i="6"/>
  <c r="K14" i="6" s="1"/>
  <c r="H15" i="6"/>
  <c r="K15" i="6" s="1"/>
  <c r="H16" i="6"/>
  <c r="K16" i="6" s="1"/>
  <c r="H17" i="6"/>
  <c r="K17" i="6" s="1"/>
  <c r="H18" i="6"/>
  <c r="K18" i="6" s="1"/>
  <c r="H19" i="6"/>
  <c r="K19" i="6" s="1"/>
  <c r="H20" i="6"/>
  <c r="K20" i="6" s="1"/>
  <c r="H21" i="6"/>
  <c r="K21" i="6" s="1"/>
  <c r="H22" i="6"/>
  <c r="K22" i="6" s="1"/>
  <c r="H23" i="6"/>
  <c r="K23" i="6" s="1"/>
  <c r="H24" i="6"/>
  <c r="K24" i="6" s="1"/>
  <c r="H25" i="6"/>
  <c r="K25" i="6" s="1"/>
  <c r="H26" i="6"/>
  <c r="K26" i="6" s="1"/>
  <c r="H27" i="6"/>
  <c r="K27" i="6" s="1"/>
  <c r="H28" i="6"/>
  <c r="K28" i="6" s="1"/>
  <c r="H29" i="6"/>
  <c r="K29" i="6" s="1"/>
  <c r="H30" i="6"/>
  <c r="K30" i="6" s="1"/>
  <c r="H31" i="6"/>
  <c r="K31" i="6" s="1"/>
  <c r="H32" i="6"/>
  <c r="K32" i="6" s="1"/>
  <c r="H33" i="6"/>
  <c r="K33" i="6" s="1"/>
  <c r="H34" i="6"/>
  <c r="K34" i="6" s="1"/>
  <c r="H35" i="6"/>
  <c r="K35" i="6" s="1"/>
  <c r="H36" i="6"/>
  <c r="K36" i="6" s="1"/>
  <c r="H7" i="6"/>
  <c r="H37" i="6" l="1"/>
  <c r="K7" i="6"/>
  <c r="K37" i="6" s="1"/>
  <c r="H24" i="5" s="1"/>
  <c r="I24" i="5" l="1"/>
  <c r="I21" i="5" s="1"/>
  <c r="H21" i="5"/>
  <c r="H26" i="5" l="1"/>
  <c r="H25" i="5"/>
  <c r="I25" i="5" s="1"/>
  <c r="I26" i="5" s="1"/>
  <c r="E14" i="5" s="1"/>
</calcChain>
</file>

<file path=xl/sharedStrings.xml><?xml version="1.0" encoding="utf-8"?>
<sst xmlns="http://schemas.openxmlformats.org/spreadsheetml/2006/main" count="209" uniqueCount="186">
  <si>
    <t>Change history</t>
  </si>
  <si>
    <t>#</t>
  </si>
  <si>
    <t>Creator</t>
  </si>
  <si>
    <t>Version</t>
  </si>
  <si>
    <t>Date</t>
  </si>
  <si>
    <t>Change contents</t>
  </si>
  <si>
    <t>Phạm Thị Nhung</t>
  </si>
  <si>
    <t>0.1</t>
  </si>
  <si>
    <t>Create new estimation</t>
  </si>
  <si>
    <t>Condition of Estimation</t>
  </si>
  <si>
    <t xml:space="preserve">1. </t>
  </si>
  <si>
    <t>Outline of business:</t>
  </si>
  <si>
    <t>This is website for development EC management system</t>
  </si>
  <si>
    <t>Scope of work</t>
  </si>
  <si>
    <t>We understand that our scope of work is as below:</t>
  </si>
  <si>
    <t>①</t>
  </si>
  <si>
    <t>Software design creation</t>
  </si>
  <si>
    <t>②</t>
  </si>
  <si>
    <t>Programming (Coding)</t>
  </si>
  <si>
    <t>③</t>
  </si>
  <si>
    <t>Bug fixing</t>
  </si>
  <si>
    <t>④</t>
  </si>
  <si>
    <t>UAT support</t>
  </si>
  <si>
    <t>⑤</t>
  </si>
  <si>
    <t>Go-live support</t>
  </si>
  <si>
    <t>Out of scope</t>
  </si>
  <si>
    <t>① Requirement specification will be created and provided by customer</t>
  </si>
  <si>
    <t>Not included in the estimation</t>
  </si>
  <si>
    <t>License fee for development.</t>
  </si>
  <si>
    <t>Deliverables</t>
  </si>
  <si>
    <t>No.</t>
  </si>
  <si>
    <t>Format</t>
  </si>
  <si>
    <t>Delivery Date</t>
  </si>
  <si>
    <t>Software design document (Class Diagram Only)</t>
  </si>
  <si>
    <t>Electronic file</t>
  </si>
  <si>
    <t>TBD</t>
  </si>
  <si>
    <t>Application source code, application package</t>
  </si>
  <si>
    <t>Test case/ Test report document</t>
  </si>
  <si>
    <t>Bug list document</t>
  </si>
  <si>
    <t>If there is any change in the above condition of estimations, we will re-estimate.</t>
  </si>
  <si>
    <t>1.4</t>
  </si>
  <si>
    <t>Scope of Intergration test:</t>
  </si>
  <si>
    <t>※We planned to execute intergration test with the following condition to reduce effort.</t>
  </si>
  <si>
    <t>①Create test document only for Normal case.</t>
  </si>
  <si>
    <t>②About test device, we will do test on 1 standard device of each OS (Android: 1 device, iOS: 1 device)</t>
  </si>
  <si>
    <t>③Productivity: We can increase productivity of executing intergration test 2 times with the condition① and ②.</t>
  </si>
  <si>
    <t>2.</t>
  </si>
  <si>
    <t>The conditions of re-estimation and reschedule</t>
  </si>
  <si>
    <t>If there is any change in work volumn, discuss with customer to re-estimate</t>
  </si>
  <si>
    <t>If the actual task is out of the scope stated above.</t>
  </si>
  <si>
    <t>Request items</t>
  </si>
  <si>
    <t>Please response our Q&amp;A within 2 working days.</t>
  </si>
  <si>
    <t>Communication plan</t>
  </si>
  <si>
    <t xml:space="preserve">To do development work in offshore smoothly, we will make communication plan about discussing by Q&amp;A, </t>
  </si>
  <si>
    <t>regular meeting or email.</t>
  </si>
  <si>
    <t>ｓ</t>
  </si>
  <si>
    <t>Development Environment</t>
  </si>
  <si>
    <t>Development Requirement List</t>
  </si>
  <si>
    <t>Target environment</t>
  </si>
  <si>
    <t>Supported OS</t>
  </si>
  <si>
    <t>Browser:
　・Chrome 20+
　・Safari 5+</t>
  </si>
  <si>
    <t>Device specs</t>
  </si>
  <si>
    <r>
      <rPr>
        <b/>
        <sz val="11"/>
        <color theme="1"/>
        <rFont val="Times New Roman"/>
        <family val="1"/>
      </rPr>
      <t>PC/Laptop</t>
    </r>
    <r>
      <rPr>
        <sz val="11"/>
        <color theme="1"/>
        <rFont val="Times New Roman"/>
        <family val="1"/>
      </rPr>
      <t xml:space="preserve">
　・Targeted device: RAM 4GB or more</t>
    </r>
  </si>
  <si>
    <t>Screen resolution</t>
  </si>
  <si>
    <r>
      <rPr>
        <b/>
        <sz val="11"/>
        <rFont val="Times New Roman"/>
        <family val="1"/>
      </rPr>
      <t>Tablet:</t>
    </r>
    <r>
      <rPr>
        <sz val="11"/>
        <rFont val="Times New Roman"/>
        <family val="1"/>
      </rPr>
      <t xml:space="preserve">
　・max-width: 600px (máy tính bảng, hiển thị chiều dọc)
　・max-width: 800px (máy tính bảng, hiển thị chiều ngang)
　・max-width: 768px (máy tính bảng loại to, hiển thị chiều dọc)
　・max-width: 1024px (máy tính bảng loại to, hiển thị chiều ngang)
</t>
    </r>
    <r>
      <rPr>
        <b/>
        <sz val="11"/>
        <rFont val="Times New Roman"/>
        <family val="1"/>
      </rPr>
      <t>Desktop:</t>
    </r>
    <r>
      <rPr>
        <sz val="11"/>
        <rFont val="Times New Roman"/>
        <family val="1"/>
      </rPr>
      <t xml:space="preserve">
　・min-width: 1025px (từ size này trở lên là danh cho desktop thông thường).</t>
    </r>
  </si>
  <si>
    <t>Application compatible language</t>
  </si>
  <si>
    <t>Application supported language</t>
  </si>
  <si>
    <t>English</t>
  </si>
  <si>
    <t>Development environment</t>
  </si>
  <si>
    <t>Development language</t>
  </si>
  <si>
    <t>Angular for Web-Frontend
NodeJS for Backend
MySQL for Database</t>
  </si>
  <si>
    <t>Test environment (main)</t>
  </si>
  <si>
    <t>OS</t>
  </si>
  <si>
    <t>MacOS 10.4 or latest version when executing test
Window 10 or latest version when executing test
Excecuting on 2 browser(Safari lasted version and Chrome lasted version)</t>
  </si>
  <si>
    <t>Number of test device model</t>
  </si>
  <si>
    <t>MacOS: asssumption to be tested on 1 model (Macbook Pro)
Windows: assumption to be teseted on 1 model (PC)</t>
  </si>
  <si>
    <t>Estimation Sheet</t>
  </si>
  <si>
    <t>Project Name</t>
  </si>
  <si>
    <t>：</t>
  </si>
  <si>
    <t>EC Management System</t>
  </si>
  <si>
    <t xml:space="preserve">  </t>
  </si>
  <si>
    <t>Valid Date</t>
  </si>
  <si>
    <t>Estimation Cost</t>
  </si>
  <si>
    <t>1. Cost</t>
  </si>
  <si>
    <t>Development Cost</t>
  </si>
  <si>
    <t>Development Item</t>
  </si>
  <si>
    <t>Scope</t>
  </si>
  <si>
    <t>Effort(MM)</t>
  </si>
  <si>
    <r>
      <t>Cost</t>
    </r>
    <r>
      <rPr>
        <b/>
        <sz val="9"/>
        <color theme="0"/>
        <rFont val="Times New Roman"/>
        <family val="1"/>
      </rPr>
      <t>(VND)</t>
    </r>
  </si>
  <si>
    <t>Note</t>
  </si>
  <si>
    <t>EC web development</t>
  </si>
  <si>
    <t>Front end</t>
  </si>
  <si>
    <t>Yes</t>
  </si>
  <si>
    <t>Back end</t>
  </si>
  <si>
    <t>Integration Test</t>
  </si>
  <si>
    <t>Overhead: Study API document, Study requirement, UAT support, hỗ trợ triển khai</t>
  </si>
  <si>
    <t>2 developers will support UAT in 2 weeks.</t>
  </si>
  <si>
    <t>Total</t>
  </si>
  <si>
    <t>2. Project duration</t>
  </si>
  <si>
    <t>・Start date：</t>
  </si>
  <si>
    <t>・End date：</t>
  </si>
  <si>
    <t>EC Management Estimation</t>
  </si>
  <si>
    <t>Function List</t>
  </si>
  <si>
    <t>Estimation Size (Line of Code)</t>
  </si>
  <si>
    <t>Estimation Effort (Man day)</t>
  </si>
  <si>
    <t>Main Function</t>
  </si>
  <si>
    <t>Medium Function</t>
  </si>
  <si>
    <t>Small Function</t>
  </si>
  <si>
    <t>Description</t>
  </si>
  <si>
    <t>Frontend</t>
  </si>
  <si>
    <t>Backend</t>
  </si>
  <si>
    <t>Q&amp;A</t>
  </si>
  <si>
    <t>Authentication</t>
  </si>
  <si>
    <t>Login</t>
  </si>
  <si>
    <t>Validate thông tin tài khoản của người quản lý và password.
Cung cấp role và permissions tương ứng cho tài khoản hợp lệ khi đăng nhập thành công vào hệ thống.
Đăng nhập trong và ngoài mạng Fsoft</t>
  </si>
  <si>
    <t>Logout</t>
  </si>
  <si>
    <t>Đăng xuất tài khoản khỏi hệ thống.</t>
  </si>
  <si>
    <t>Account Management</t>
  </si>
  <si>
    <t>Add new manager account</t>
  </si>
  <si>
    <t>Thêm mới tài khoản và role tương ứng. Sử dụng những tài khoản này để đăng nhập vào hệ thống.</t>
  </si>
  <si>
    <t>Display manager account</t>
  </si>
  <si>
    <t>Hiển thị danh sách các tài khoản dùng để đăng nhập vào hệ thống.</t>
  </si>
  <si>
    <t>Remove manager account</t>
  </si>
  <si>
    <t>Xoá tài khoản khỏi hệ thống. Những tài khoản này không thể đăng nhập sau đó.</t>
  </si>
  <si>
    <t>Account List</t>
  </si>
  <si>
    <t>Display account list</t>
  </si>
  <si>
    <t>Display account list in table</t>
  </si>
  <si>
    <t xml:space="preserve">Hiển thị danh sách tài khoản nhân viên của EC theo dạng table bao gồm các fields như: Full Name, ID, Phone number, Department... </t>
  </si>
  <si>
    <t>Edit record inline</t>
  </si>
  <si>
    <t>Update thông tin tài khoản nhân viên được hiển thị trên từng dòng của table.</t>
  </si>
  <si>
    <t>Filter account list</t>
  </si>
  <si>
    <t>Hiển thị những tài khoản nhân viên hợp lệ sau khi được filter bởi một hoặc group các fields như: Full Name, ID, Phone number, Department.</t>
  </si>
  <si>
    <t>Export account list</t>
  </si>
  <si>
    <t>Export by pagination</t>
  </si>
  <si>
    <t>Export các thông tin sau ra file excel:
1. Danh sách nhân viên của hệ thống.
2. Thống kê số lượng nhân viên theo từng main skill (Angular, PHP, NodeJS) và tình trạng tương ứng (Allocated, OJT, Onboarding, Pending...)</t>
  </si>
  <si>
    <t>Detail Account</t>
  </si>
  <si>
    <t>Display detail account</t>
  </si>
  <si>
    <t xml:space="preserve">Hiển thị các thông tin của mỗi nhân viên: Personal, Mobilitization, Profressional, Reference Information.
</t>
  </si>
  <si>
    <t>Download CV, Assegment</t>
  </si>
  <si>
    <t>Download thông tin CV, Assegment ra PDF hoặc file excel.</t>
  </si>
  <si>
    <t>Other Information</t>
  </si>
  <si>
    <t>Request</t>
  </si>
  <si>
    <t>Thông tin Request của nhân viên.</t>
  </si>
  <si>
    <t>Interview</t>
  </si>
  <si>
    <t>Thông tin Interview của nhân viên.</t>
  </si>
  <si>
    <t>Evaluation</t>
  </si>
  <si>
    <t>Thông tin Evaluation của nhân viên.</t>
  </si>
  <si>
    <t>Allocate</t>
  </si>
  <si>
    <t>Thông tin Allocate của nhân viên.</t>
  </si>
  <si>
    <t>Update History</t>
  </si>
  <si>
    <t>Thông tin Update History của nhân viên.</t>
  </si>
  <si>
    <t>Mobilitization History</t>
  </si>
  <si>
    <t>Thông tin Mobilitization History của nhân viên.</t>
  </si>
  <si>
    <t>In Black List checkbox</t>
  </si>
  <si>
    <t>Update nhân viên có thuộc black list hay không.</t>
  </si>
  <si>
    <t>Chức năng nay là đưa account này vào black list ?
black list này có ý nghĩa gì và có ảnh hưởng gì tới chức năng nào khác không</t>
  </si>
  <si>
    <t>Update Information</t>
  </si>
  <si>
    <t>Update thông tin nhân viên (Email, Phone, Skype...) bởi tài khoản đang đăng nhập vào hệ thống.</t>
  </si>
  <si>
    <t>Có chức năng edit thông tin này hay không , nếu có thì phần quyền chức năng này thế nào ?</t>
  </si>
  <si>
    <t>Reports Screen</t>
  </si>
  <si>
    <t>Skills Report</t>
  </si>
  <si>
    <t>Skills Report by filter options</t>
  </si>
  <si>
    <t>Hiển thị số lượng tuyển mới theo từng main skill của 3 miền (EC Hà Nội, EC Đà Nẵng, EC HCM).</t>
  </si>
  <si>
    <t>Members in EC and Skill Status Report</t>
  </si>
  <si>
    <t>Members in EC and Skill Status Report by filter options</t>
  </si>
  <si>
    <t>Hiển thị số lượng nhân viên trong EC theo từng miền và status của từng main skill.</t>
  </si>
  <si>
    <t>Mobilization for units Report</t>
  </si>
  <si>
    <t>Mobilization for units Report by filter options</t>
  </si>
  <si>
    <t>Hiển thị số lượng nhân viên được điều động cho các đơn vị của 3 miền (EC Hà Nội, EC Đà Nẵng, EC HCM).</t>
  </si>
  <si>
    <t>Export Report</t>
  </si>
  <si>
    <t>Export các thông tin được hiển thị trên màn hình Reports (5) ra file excel.</t>
  </si>
  <si>
    <t>Charts</t>
  </si>
  <si>
    <t>Hiển thị thông tin nhân viên được điều động cho các đơn vị, từng miền,  main skill  theo biểu đồ tròn và cột.</t>
  </si>
  <si>
    <t>Sync Accounts</t>
  </si>
  <si>
    <t>Lấy dữ liệu danh sách nhân viên từ FHU, cập nhập dữ liệu nhân viên của EC được quản lý trong hệ thống.
Dữ liệu được cập nhập theo duration (1 lần/ngày).</t>
  </si>
  <si>
    <t>Design Database</t>
  </si>
  <si>
    <t>Thiết kế database của hệ thống bao gồm các table và relation tương ứng.</t>
  </si>
  <si>
    <t>Design UI&amp;UX</t>
  </si>
  <si>
    <t>Thiết kế UI&amp;UX cho hệ thống quản lý nhân viên EC.</t>
  </si>
  <si>
    <t>Build Infra</t>
  </si>
  <si>
    <t>Setup Environment</t>
  </si>
  <si>
    <t>1.Request VM của FSOFT.
2. Cài đặt thư viện cần thiết cho hệ thống: NPM, Redis, Docker…
3. Build docker image.</t>
  </si>
  <si>
    <t>Create Document</t>
  </si>
  <si>
    <t>Tạo tài liệu mô tả chi tiết Infra Architecture</t>
  </si>
  <si>
    <t>Deployment</t>
  </si>
  <si>
    <t>Deploy source client và backend lên server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</si>
</sst>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4" formatCode="_(&quot;$&quot;* #,##0.00_);_(&quot;$&quot;* \(#,##0.00\);_(&quot;$&quot;* &quot;-&quot;??_);_(@_)"/>
    <numFmt numFmtId="43" formatCode="_(* #,##0.00_);_(* \(#,##0.00\);_(* &quot;-&quot;??_);_(@_)"/>
    <numFmt numFmtId="164" formatCode="[$-409]mmmm\ d\,\ yyyy;@"/>
    <numFmt numFmtId="165" formatCode="d&quot;¥&quot;\-mmm&quot;¥&quot;\-yyyy"/>
    <numFmt numFmtId="166" formatCode="_(&quot;VND&quot;* #,##0_);_(&quot;$&quot;* \(#,##0\);_(&quot;$&quot;* &quot;-&quot;??_);_(@_)"/>
    <numFmt numFmtId="167" formatCode="_(&quot;$&quot;* #,##0_);_(&quot;$&quot;* \(#,##0\);_(&quot;$&quot;* &quot;-&quot;??_);_(@_)"/>
    <numFmt numFmtId="168" formatCode="_(* #,##0_);_(* \(#,##0\);_(* &quot;-&quot;??_);_(@_)"/>
    <numFmt numFmtId="169" formatCode="_-* #,##0.00_-;\-* #,##0.00_-;_-* &quot;-&quot;??_-;_-@_-"/>
    <numFmt numFmtId="170" formatCode="00\ &quot;Months&quot;"/>
  </numFmts>
  <fonts count="44">
    <font>
      <sz val="11"/>
      <color theme="1"/>
      <name val="Calibri"/>
      <family val="2"/>
      <scheme val="minor"/>
    </font>
    <font>
      <b/>
      <sz val="20"/>
      <color rgb="FF0070C0"/>
      <name val="Times New Roman"/>
      <family val="1"/>
    </font>
    <font>
      <sz val="11"/>
      <color theme="1"/>
      <name val="Times New Roman"/>
      <family val="1"/>
    </font>
    <font>
      <b/>
      <sz val="11"/>
      <color theme="0"/>
      <name val="Times New Roman"/>
      <family val="1"/>
    </font>
    <font>
      <sz val="11"/>
      <color theme="0"/>
      <name val="Times New Roman"/>
      <family val="1"/>
    </font>
    <font>
      <b/>
      <sz val="11"/>
      <color theme="1"/>
      <name val="Times New Roman"/>
      <family val="1"/>
    </font>
    <font>
      <b/>
      <sz val="11"/>
      <color rgb="FFFF0000"/>
      <name val="Times New Roman"/>
      <family val="1"/>
    </font>
    <font>
      <b/>
      <sz val="11"/>
      <color theme="0" tint="-0.14999847407452621"/>
      <name val="Times New Roman"/>
      <family val="1"/>
    </font>
    <font>
      <sz val="11"/>
      <color theme="0" tint="-0.14999847407452621"/>
      <name val="Times New Roman"/>
      <family val="1"/>
    </font>
    <font>
      <sz val="12"/>
      <color theme="1"/>
      <name val="Calibri"/>
      <family val="2"/>
      <charset val="128"/>
      <scheme val="minor"/>
    </font>
    <font>
      <sz val="20"/>
      <color theme="1"/>
      <name val="Times New Roman"/>
      <family val="1"/>
    </font>
    <font>
      <sz val="16"/>
      <color theme="1"/>
      <name val="Times New Roman"/>
      <family val="1"/>
    </font>
    <font>
      <b/>
      <sz val="16"/>
      <color theme="0"/>
      <name val="Times New Roman"/>
      <family val="1"/>
    </font>
    <font>
      <b/>
      <sz val="12"/>
      <color theme="0"/>
      <name val="Times New Roman"/>
      <family val="1"/>
    </font>
    <font>
      <sz val="14"/>
      <color theme="1"/>
      <name val="Times New Roman"/>
      <family val="1"/>
    </font>
    <font>
      <sz val="12"/>
      <name val="Times New Roman"/>
      <family val="1"/>
    </font>
    <font>
      <sz val="11"/>
      <name val="Times New Roman"/>
      <family val="1"/>
    </font>
    <font>
      <b/>
      <sz val="11"/>
      <name val="Times New Roman"/>
      <family val="1"/>
    </font>
    <font>
      <sz val="14"/>
      <name val="Times New Roman"/>
      <family val="1"/>
    </font>
    <font>
      <sz val="12"/>
      <color theme="1"/>
      <name val="Times New Roman"/>
      <family val="1"/>
    </font>
    <font>
      <sz val="10"/>
      <name val="Arial"/>
      <family val="2"/>
    </font>
    <font>
      <sz val="10"/>
      <name val="Times New Roman"/>
      <family val="1"/>
    </font>
    <font>
      <sz val="11"/>
      <color indexed="8"/>
      <name val="Times New Roman"/>
      <family val="1"/>
    </font>
    <font>
      <sz val="11"/>
      <color indexed="10"/>
      <name val="Times New Roman"/>
      <family val="1"/>
    </font>
    <font>
      <sz val="11"/>
      <name val="Arial"/>
      <family val="2"/>
    </font>
    <font>
      <sz val="18"/>
      <name val="Arial"/>
      <family val="2"/>
    </font>
    <font>
      <b/>
      <sz val="20"/>
      <name val="Arial"/>
      <family val="2"/>
    </font>
    <font>
      <sz val="14"/>
      <name val="Arial"/>
      <family val="2"/>
    </font>
    <font>
      <sz val="16"/>
      <name val="Arial"/>
      <family val="2"/>
    </font>
    <font>
      <sz val="12"/>
      <name val="Arial"/>
      <family val="2"/>
    </font>
    <font>
      <sz val="12"/>
      <color theme="0"/>
      <name val="Times New Roman"/>
      <family val="1"/>
    </font>
    <font>
      <sz val="11"/>
      <color theme="1"/>
      <name val="Calibri"/>
      <family val="2"/>
      <scheme val="minor"/>
    </font>
    <font>
      <sz val="11"/>
      <name val="ＭＳ Ｐゴシック"/>
      <family val="3"/>
      <charset val="128"/>
    </font>
    <font>
      <sz val="20"/>
      <color theme="0"/>
      <name val="Times New Roman"/>
      <family val="1"/>
    </font>
    <font>
      <sz val="10.5"/>
      <color theme="1"/>
      <name val="Times New Roman"/>
      <family val="1"/>
    </font>
    <font>
      <b/>
      <sz val="10.5"/>
      <color theme="1"/>
      <name val="Times New Roman"/>
      <family val="1"/>
    </font>
    <font>
      <b/>
      <i/>
      <sz val="10.5"/>
      <color theme="1"/>
      <name val="Times New Roman"/>
      <family val="1"/>
    </font>
    <font>
      <u/>
      <sz val="10.5"/>
      <color theme="1"/>
      <name val="Times New Roman"/>
      <family val="1"/>
    </font>
    <font>
      <b/>
      <sz val="10.5"/>
      <color theme="0"/>
      <name val="Times New Roman"/>
      <family val="1"/>
    </font>
    <font>
      <b/>
      <sz val="9"/>
      <color theme="0"/>
      <name val="Times New Roman"/>
      <family val="1"/>
    </font>
    <font>
      <sz val="10"/>
      <color theme="1"/>
      <name val="Times New Roman"/>
      <family val="1"/>
    </font>
    <font>
      <sz val="10.5"/>
      <color theme="0"/>
      <name val="Times New Roman"/>
      <family val="1"/>
    </font>
    <font>
      <sz val="10"/>
      <color indexed="8"/>
      <name val="ＭＳ Ｐゴシック"/>
      <family val="3"/>
      <charset val="128"/>
    </font>
    <font>
      <b/>
      <u/>
      <sz val="20"/>
      <color rgb="FF0070C0"/>
      <name val="Times New Roman"/>
      <family val="1"/>
    </font>
  </fonts>
  <fills count="8">
    <fill>
      <patternFill patternType="none"/>
    </fill>
    <fill>
      <patternFill patternType="gray125"/>
    </fill>
    <fill>
      <patternFill patternType="solid">
        <fgColor theme="0"/>
        <bgColor indexed="64"/>
      </patternFill>
    </fill>
    <fill>
      <patternFill patternType="solid">
        <fgColor theme="4"/>
        <bgColor indexed="64"/>
      </patternFill>
    </fill>
    <fill>
      <patternFill patternType="solid">
        <fgColor rgb="FF4F81BD"/>
        <bgColor indexed="64"/>
      </patternFill>
    </fill>
    <fill>
      <patternFill patternType="solid">
        <fgColor indexed="9"/>
        <bgColor indexed="64"/>
      </patternFill>
    </fill>
    <fill>
      <patternFill patternType="solid">
        <fgColor theme="8" tint="0.59999389629810485"/>
        <bgColor indexed="64"/>
      </patternFill>
    </fill>
    <fill>
      <patternFill patternType="solid">
        <fgColor theme="4" tint="0.79998168889431442"/>
        <bgColor indexed="64"/>
      </patternFill>
    </fill>
  </fills>
  <borders count="25">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auto="1"/>
      </right>
      <top style="thin">
        <color auto="1"/>
      </top>
      <bottom style="thin">
        <color auto="1"/>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right/>
      <top style="thin">
        <color indexed="64"/>
      </top>
      <bottom/>
      <diagonal/>
    </border>
    <border>
      <left style="thin">
        <color indexed="64"/>
      </left>
      <right/>
      <top style="thin">
        <color indexed="64"/>
      </top>
      <bottom/>
      <diagonal/>
    </border>
    <border>
      <left/>
      <right style="thin">
        <color auto="1"/>
      </right>
      <top style="thin">
        <color auto="1"/>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indexed="64"/>
      </top>
      <bottom style="thin">
        <color auto="1"/>
      </bottom>
      <diagonal/>
    </border>
    <border>
      <left style="thin">
        <color auto="1"/>
      </left>
      <right style="medium">
        <color auto="1"/>
      </right>
      <top style="medium">
        <color auto="1"/>
      </top>
      <bottom style="thin">
        <color auto="1"/>
      </bottom>
      <diagonal/>
    </border>
    <border>
      <left style="medium">
        <color auto="1"/>
      </left>
      <right style="hair">
        <color auto="1"/>
      </right>
      <top style="hair">
        <color auto="1"/>
      </top>
      <bottom style="hair">
        <color auto="1"/>
      </bottom>
      <diagonal/>
    </border>
    <border>
      <left style="hair">
        <color auto="1"/>
      </left>
      <right style="hair">
        <color auto="1"/>
      </right>
      <top/>
      <bottom style="hair">
        <color auto="1"/>
      </bottom>
      <diagonal/>
    </border>
    <border>
      <left style="hair">
        <color auto="1"/>
      </left>
      <right style="medium">
        <color auto="1"/>
      </right>
      <top/>
      <bottom style="hair">
        <color auto="1"/>
      </bottom>
      <diagonal/>
    </border>
    <border>
      <left style="medium">
        <color auto="1"/>
      </left>
      <right style="hair">
        <color auto="1"/>
      </right>
      <top style="hair">
        <color auto="1"/>
      </top>
      <bottom style="medium">
        <color auto="1"/>
      </bottom>
      <diagonal/>
    </border>
    <border>
      <left style="hair">
        <color auto="1"/>
      </left>
      <right style="hair">
        <color auto="1"/>
      </right>
      <top style="hair">
        <color auto="1"/>
      </top>
      <bottom style="medium">
        <color auto="1"/>
      </bottom>
      <diagonal/>
    </border>
    <border>
      <left style="hair">
        <color auto="1"/>
      </left>
      <right style="medium">
        <color auto="1"/>
      </right>
      <top style="hair">
        <color auto="1"/>
      </top>
      <bottom style="medium">
        <color auto="1"/>
      </bottom>
      <diagonal/>
    </border>
  </borders>
  <cellStyleXfs count="8">
    <xf numFmtId="0" fontId="0" fillId="0" borderId="0"/>
    <xf numFmtId="0" fontId="9" fillId="0" borderId="0"/>
    <xf numFmtId="0" fontId="20" fillId="0" borderId="0"/>
    <xf numFmtId="43" fontId="31" fillId="0" borderId="0" applyFont="0" applyFill="0" applyBorder="0" applyAlignment="0" applyProtection="0"/>
    <xf numFmtId="44" fontId="31" fillId="0" borderId="0" applyFont="0" applyFill="0" applyBorder="0" applyAlignment="0" applyProtection="0"/>
    <xf numFmtId="0" fontId="32" fillId="0" borderId="0"/>
    <xf numFmtId="169" fontId="32" fillId="0" borderId="0" applyFont="0" applyFill="0" applyBorder="0" applyAlignment="0" applyProtection="0"/>
    <xf numFmtId="0" fontId="42" fillId="0" borderId="0">
      <alignment vertical="center"/>
    </xf>
  </cellStyleXfs>
  <cellXfs count="182">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3" borderId="1" xfId="0" applyFont="1" applyFill="1" applyBorder="1" applyAlignment="1">
      <alignment vertical="center"/>
    </xf>
    <xf numFmtId="0" fontId="3" fillId="3" borderId="2" xfId="0" applyFont="1" applyFill="1" applyBorder="1" applyAlignment="1">
      <alignment vertical="center"/>
    </xf>
    <xf numFmtId="0" fontId="4" fillId="3" borderId="2" xfId="0" applyFont="1" applyFill="1" applyBorder="1" applyAlignment="1">
      <alignment vertical="center"/>
    </xf>
    <xf numFmtId="0" fontId="4" fillId="3" borderId="3" xfId="0" applyFont="1" applyFill="1" applyBorder="1" applyAlignment="1">
      <alignment vertical="center"/>
    </xf>
    <xf numFmtId="0" fontId="2" fillId="2" borderId="4" xfId="0" applyFont="1" applyFill="1" applyBorder="1" applyAlignment="1">
      <alignment vertical="center"/>
    </xf>
    <xf numFmtId="0" fontId="5" fillId="2" borderId="0" xfId="0" applyFont="1" applyFill="1" applyAlignment="1">
      <alignment horizontal="left" vertical="center"/>
    </xf>
    <xf numFmtId="0" fontId="5" fillId="2" borderId="0" xfId="0" applyFont="1" applyFill="1" applyAlignment="1">
      <alignment vertical="center"/>
    </xf>
    <xf numFmtId="0" fontId="2" fillId="2" borderId="5" xfId="0" applyFont="1" applyFill="1" applyBorder="1" applyAlignment="1">
      <alignment vertical="center"/>
    </xf>
    <xf numFmtId="0" fontId="2" fillId="2" borderId="0" xfId="0" applyFont="1" applyFill="1" applyAlignment="1">
      <alignment horizontal="left" vertical="center"/>
    </xf>
    <xf numFmtId="0" fontId="2" fillId="2" borderId="0" xfId="0" applyFont="1" applyFill="1" applyAlignment="1">
      <alignment horizontal="center" vertical="center"/>
    </xf>
    <xf numFmtId="0" fontId="6" fillId="2" borderId="0" xfId="0" applyFont="1" applyFill="1" applyAlignment="1">
      <alignment vertical="center"/>
    </xf>
    <xf numFmtId="0" fontId="4" fillId="3" borderId="1" xfId="0" applyFont="1" applyFill="1" applyBorder="1" applyAlignment="1">
      <alignment vertical="center"/>
    </xf>
    <xf numFmtId="0" fontId="2" fillId="2" borderId="1" xfId="0" applyFont="1" applyFill="1" applyBorder="1" applyAlignment="1">
      <alignment horizontal="center" vertical="center"/>
    </xf>
    <xf numFmtId="0" fontId="7" fillId="2" borderId="0" xfId="0" applyFont="1" applyFill="1" applyAlignment="1">
      <alignment vertical="center"/>
    </xf>
    <xf numFmtId="0" fontId="8" fillId="2" borderId="0" xfId="0" applyFont="1" applyFill="1" applyAlignment="1">
      <alignment vertical="center"/>
    </xf>
    <xf numFmtId="0" fontId="2" fillId="2" borderId="6" xfId="0" applyFont="1" applyFill="1" applyBorder="1" applyAlignment="1">
      <alignment vertical="center"/>
    </xf>
    <xf numFmtId="0" fontId="8" fillId="2" borderId="7" xfId="0" applyFont="1" applyFill="1" applyBorder="1" applyAlignment="1">
      <alignment vertical="center"/>
    </xf>
    <xf numFmtId="0" fontId="2" fillId="2" borderId="7" xfId="0" applyFont="1" applyFill="1" applyBorder="1" applyAlignment="1">
      <alignment vertical="center"/>
    </xf>
    <xf numFmtId="0" fontId="2" fillId="2" borderId="8" xfId="0" applyFont="1" applyFill="1" applyBorder="1" applyAlignment="1">
      <alignment vertical="center"/>
    </xf>
    <xf numFmtId="0" fontId="3" fillId="3" borderId="1" xfId="0" applyFont="1" applyFill="1" applyBorder="1" applyAlignment="1">
      <alignment horizontal="left" vertical="center"/>
    </xf>
    <xf numFmtId="0" fontId="2" fillId="2" borderId="10" xfId="0" applyFont="1" applyFill="1" applyBorder="1" applyAlignment="1">
      <alignment vertical="center"/>
    </xf>
    <xf numFmtId="0" fontId="2" fillId="2" borderId="9" xfId="0" quotePrefix="1" applyFont="1" applyFill="1" applyBorder="1" applyAlignment="1">
      <alignment horizontal="left" vertical="center"/>
    </xf>
    <xf numFmtId="0" fontId="2" fillId="2" borderId="9" xfId="0" applyFont="1" applyFill="1" applyBorder="1" applyAlignment="1">
      <alignment vertical="center"/>
    </xf>
    <xf numFmtId="0" fontId="2" fillId="2" borderId="11" xfId="0" applyFont="1" applyFill="1" applyBorder="1" applyAlignment="1">
      <alignment vertical="center"/>
    </xf>
    <xf numFmtId="0" fontId="2" fillId="2" borderId="0" xfId="0" quotePrefix="1" applyFont="1" applyFill="1" applyAlignment="1">
      <alignment horizontal="left" vertical="center"/>
    </xf>
    <xf numFmtId="0" fontId="2" fillId="2" borderId="0" xfId="0" applyFont="1" applyFill="1" applyAlignment="1">
      <alignment horizontal="left" vertical="center" indent="1"/>
    </xf>
    <xf numFmtId="0" fontId="10" fillId="0" borderId="0" xfId="1" applyFont="1"/>
    <xf numFmtId="0" fontId="11" fillId="0" borderId="0" xfId="1" applyFont="1"/>
    <xf numFmtId="0" fontId="14" fillId="0" borderId="0" xfId="1" applyFont="1"/>
    <xf numFmtId="0" fontId="15" fillId="0" borderId="0" xfId="1" applyFont="1"/>
    <xf numFmtId="0" fontId="2" fillId="0" borderId="12" xfId="1" applyFont="1" applyBorder="1" applyAlignment="1">
      <alignment horizontal="left" vertical="center" indent="2"/>
    </xf>
    <xf numFmtId="0" fontId="16" fillId="0" borderId="12" xfId="1" applyFont="1" applyBorder="1" applyAlignment="1">
      <alignment vertical="center" wrapText="1"/>
    </xf>
    <xf numFmtId="0" fontId="2" fillId="0" borderId="12" xfId="1" applyFont="1" applyBorder="1" applyAlignment="1">
      <alignment vertical="center" wrapText="1"/>
    </xf>
    <xf numFmtId="0" fontId="18" fillId="0" borderId="0" xfId="1" applyFont="1"/>
    <xf numFmtId="0" fontId="16" fillId="0" borderId="12" xfId="1" applyFont="1" applyBorder="1" applyAlignment="1">
      <alignment horizontal="left" vertical="center" indent="2"/>
    </xf>
    <xf numFmtId="0" fontId="16" fillId="0" borderId="12" xfId="1" applyFont="1" applyBorder="1" applyAlignment="1">
      <alignment horizontal="left" vertical="center" wrapText="1"/>
    </xf>
    <xf numFmtId="0" fontId="19" fillId="0" borderId="0" xfId="1" applyFont="1"/>
    <xf numFmtId="0" fontId="21" fillId="5" borderId="0" xfId="2" applyFont="1" applyFill="1" applyAlignment="1">
      <alignment vertical="center"/>
    </xf>
    <xf numFmtId="0" fontId="21" fillId="5" borderId="0" xfId="2" applyFont="1" applyFill="1" applyAlignment="1">
      <alignment horizontal="center" vertical="center"/>
    </xf>
    <xf numFmtId="0" fontId="1" fillId="5" borderId="0" xfId="2" applyFont="1" applyFill="1" applyAlignment="1">
      <alignment vertical="center"/>
    </xf>
    <xf numFmtId="0" fontId="16" fillId="0" borderId="0" xfId="0" applyFont="1" applyAlignment="1">
      <alignment vertical="center"/>
    </xf>
    <xf numFmtId="0" fontId="3" fillId="3" borderId="16" xfId="0" applyFont="1" applyFill="1" applyBorder="1" applyAlignment="1">
      <alignment vertical="center"/>
    </xf>
    <xf numFmtId="0" fontId="3" fillId="3" borderId="17" xfId="0" applyFont="1" applyFill="1" applyBorder="1" applyAlignment="1">
      <alignment vertical="center"/>
    </xf>
    <xf numFmtId="0" fontId="3" fillId="3" borderId="17" xfId="0" applyFont="1" applyFill="1" applyBorder="1" applyAlignment="1">
      <alignment horizontal="center" vertical="center"/>
    </xf>
    <xf numFmtId="165" fontId="3" fillId="3" borderId="17" xfId="0" applyNumberFormat="1" applyFont="1" applyFill="1" applyBorder="1" applyAlignment="1">
      <alignment horizontal="center" vertical="center"/>
    </xf>
    <xf numFmtId="0" fontId="3" fillId="3" borderId="18" xfId="0" applyFont="1" applyFill="1" applyBorder="1" applyAlignment="1">
      <alignment horizontal="center" vertical="center"/>
    </xf>
    <xf numFmtId="0" fontId="22" fillId="0" borderId="19" xfId="0" applyFont="1" applyBorder="1" applyAlignment="1">
      <alignment horizontal="center" vertical="center"/>
    </xf>
    <xf numFmtId="15" fontId="22" fillId="0" borderId="20" xfId="0" applyNumberFormat="1" applyFont="1" applyBorder="1" applyAlignment="1">
      <alignment vertical="center" wrapText="1"/>
    </xf>
    <xf numFmtId="49" fontId="22" fillId="0" borderId="20" xfId="0" applyNumberFormat="1" applyFont="1" applyBorder="1" applyAlignment="1">
      <alignment horizontal="center" vertical="center" wrapText="1"/>
    </xf>
    <xf numFmtId="14" fontId="22" fillId="0" borderId="20" xfId="0" applyNumberFormat="1" applyFont="1" applyBorder="1" applyAlignment="1">
      <alignment horizontal="center" vertical="center" wrapText="1"/>
    </xf>
    <xf numFmtId="15" fontId="22" fillId="0" borderId="21" xfId="0" applyNumberFormat="1" applyFont="1" applyBorder="1" applyAlignment="1">
      <alignment vertical="center" wrapText="1"/>
    </xf>
    <xf numFmtId="0" fontId="23" fillId="0" borderId="0" xfId="0" applyFont="1" applyAlignment="1">
      <alignment vertical="center"/>
    </xf>
    <xf numFmtId="15" fontId="22" fillId="0" borderId="20" xfId="0" applyNumberFormat="1" applyFont="1" applyBorder="1" applyAlignment="1">
      <alignment horizontal="center" vertical="center" wrapText="1"/>
    </xf>
    <xf numFmtId="0" fontId="16" fillId="0" borderId="19" xfId="0" applyFont="1" applyBorder="1" applyAlignment="1">
      <alignment horizontal="center" vertical="center"/>
    </xf>
    <xf numFmtId="0" fontId="16" fillId="0" borderId="22" xfId="0" applyFont="1" applyBorder="1" applyAlignment="1">
      <alignment horizontal="center" vertical="center"/>
    </xf>
    <xf numFmtId="0" fontId="16" fillId="0" borderId="23" xfId="0" applyFont="1" applyBorder="1" applyAlignment="1">
      <alignment vertical="center"/>
    </xf>
    <xf numFmtId="0" fontId="16" fillId="0" borderId="23" xfId="0" applyFont="1" applyBorder="1" applyAlignment="1">
      <alignment horizontal="center" vertical="center"/>
    </xf>
    <xf numFmtId="0" fontId="16" fillId="0" borderId="24" xfId="0" applyFont="1" applyBorder="1" applyAlignment="1">
      <alignment vertical="center"/>
    </xf>
    <xf numFmtId="0" fontId="16" fillId="0" borderId="0" xfId="0" applyFont="1" applyAlignment="1">
      <alignment horizontal="center" vertical="center"/>
    </xf>
    <xf numFmtId="0" fontId="13" fillId="4" borderId="12" xfId="0" applyFont="1" applyFill="1" applyBorder="1" applyAlignment="1">
      <alignment horizontal="center" vertical="center"/>
    </xf>
    <xf numFmtId="0" fontId="19" fillId="0" borderId="0" xfId="0" applyFont="1"/>
    <xf numFmtId="0" fontId="19" fillId="0" borderId="12" xfId="0" applyFont="1" applyBorder="1" applyAlignment="1">
      <alignment horizontal="left" vertical="center"/>
    </xf>
    <xf numFmtId="0" fontId="19" fillId="0" borderId="13" xfId="0" applyFont="1" applyBorder="1" applyAlignment="1">
      <alignment vertical="center"/>
    </xf>
    <xf numFmtId="0" fontId="19" fillId="2" borderId="12" xfId="0" applyFont="1" applyFill="1" applyBorder="1" applyAlignment="1">
      <alignment horizontal="left" vertical="center"/>
    </xf>
    <xf numFmtId="0" fontId="19" fillId="0" borderId="12" xfId="0" applyFont="1" applyBorder="1" applyAlignment="1">
      <alignment horizontal="left" vertical="center" wrapText="1"/>
    </xf>
    <xf numFmtId="0" fontId="19" fillId="0" borderId="12" xfId="0" applyFont="1" applyBorder="1" applyAlignment="1">
      <alignment horizontal="center" vertical="center"/>
    </xf>
    <xf numFmtId="0" fontId="19" fillId="6" borderId="12" xfId="0" applyFont="1" applyFill="1" applyBorder="1" applyAlignment="1">
      <alignment horizontal="left" vertical="center"/>
    </xf>
    <xf numFmtId="0" fontId="24" fillId="0" borderId="0" xfId="0" applyFont="1"/>
    <xf numFmtId="0" fontId="25" fillId="0" borderId="0" xfId="0" applyFont="1"/>
    <xf numFmtId="0" fontId="26" fillId="0" borderId="0" xfId="0" applyFont="1"/>
    <xf numFmtId="0" fontId="27" fillId="0" borderId="0" xfId="0" applyFont="1"/>
    <xf numFmtId="0" fontId="27" fillId="0" borderId="0" xfId="0" applyFont="1" applyAlignment="1">
      <alignment horizontal="center" vertical="center"/>
    </xf>
    <xf numFmtId="0" fontId="28" fillId="0" borderId="0" xfId="0" applyFont="1"/>
    <xf numFmtId="14" fontId="27" fillId="0" borderId="0" xfId="0" quotePrefix="1" applyNumberFormat="1" applyFont="1" applyAlignment="1">
      <alignment horizontal="center" vertical="center"/>
    </xf>
    <xf numFmtId="0" fontId="28" fillId="0" borderId="0" xfId="0" applyFont="1" applyAlignment="1">
      <alignment horizontal="center"/>
    </xf>
    <xf numFmtId="0" fontId="24" fillId="0" borderId="0" xfId="0" applyFont="1" applyAlignment="1">
      <alignment horizontal="center" vertical="center"/>
    </xf>
    <xf numFmtId="14" fontId="28" fillId="0" borderId="0" xfId="0" applyNumberFormat="1" applyFont="1"/>
    <xf numFmtId="0" fontId="24" fillId="0" borderId="0" xfId="0" applyFont="1" applyAlignment="1">
      <alignment horizontal="center"/>
    </xf>
    <xf numFmtId="0" fontId="29" fillId="0" borderId="0" xfId="0" applyFont="1" applyAlignment="1">
      <alignment horizontal="center"/>
    </xf>
    <xf numFmtId="0" fontId="12" fillId="4" borderId="12" xfId="0" applyFont="1" applyFill="1" applyBorder="1"/>
    <xf numFmtId="0" fontId="1" fillId="0" borderId="0" xfId="0" applyFont="1"/>
    <xf numFmtId="1" fontId="19" fillId="6" borderId="12" xfId="0" applyNumberFormat="1" applyFont="1" applyFill="1" applyBorder="1" applyAlignment="1">
      <alignment horizontal="left" vertical="center"/>
    </xf>
    <xf numFmtId="2" fontId="19" fillId="6" borderId="12" xfId="0" applyNumberFormat="1" applyFont="1" applyFill="1" applyBorder="1" applyAlignment="1">
      <alignment horizontal="left" vertical="center"/>
    </xf>
    <xf numFmtId="2" fontId="12" fillId="4" borderId="12" xfId="0" applyNumberFormat="1" applyFont="1" applyFill="1" applyBorder="1"/>
    <xf numFmtId="0" fontId="19" fillId="0" borderId="0" xfId="0" applyFont="1" applyAlignment="1">
      <alignment wrapText="1"/>
    </xf>
    <xf numFmtId="0" fontId="19" fillId="0" borderId="13" xfId="0" applyFont="1" applyBorder="1" applyAlignment="1">
      <alignment vertical="center" wrapText="1"/>
    </xf>
    <xf numFmtId="0" fontId="30" fillId="0" borderId="0" xfId="0" applyFont="1"/>
    <xf numFmtId="0" fontId="2" fillId="2" borderId="0" xfId="5" applyFont="1" applyFill="1"/>
    <xf numFmtId="0" fontId="10" fillId="2" borderId="0" xfId="5" applyFont="1" applyFill="1" applyAlignment="1">
      <alignment vertical="center"/>
    </xf>
    <xf numFmtId="0" fontId="10" fillId="2" borderId="0" xfId="5" applyFont="1" applyFill="1" applyAlignment="1">
      <alignment horizontal="center" vertical="center"/>
    </xf>
    <xf numFmtId="0" fontId="33" fillId="2" borderId="0" xfId="5" applyFont="1" applyFill="1" applyAlignment="1">
      <alignment vertical="center"/>
    </xf>
    <xf numFmtId="0" fontId="34" fillId="2" borderId="0" xfId="5" applyFont="1" applyFill="1"/>
    <xf numFmtId="0" fontId="34" fillId="2" borderId="0" xfId="5" applyFont="1" applyFill="1" applyAlignment="1">
      <alignment horizontal="center"/>
    </xf>
    <xf numFmtId="0" fontId="34" fillId="2" borderId="0" xfId="5" applyFont="1" applyFill="1" applyAlignment="1">
      <alignment vertical="top"/>
    </xf>
    <xf numFmtId="164" fontId="16" fillId="2" borderId="0" xfId="5" applyNumberFormat="1" applyFont="1" applyFill="1" applyAlignment="1">
      <alignment horizontal="left"/>
    </xf>
    <xf numFmtId="0" fontId="14" fillId="2" borderId="7" xfId="5" applyFont="1" applyFill="1" applyBorder="1" applyAlignment="1">
      <alignment vertical="center"/>
    </xf>
    <xf numFmtId="0" fontId="14" fillId="2" borderId="0" xfId="5" applyFont="1" applyFill="1" applyAlignment="1">
      <alignment horizontal="center" vertical="center"/>
    </xf>
    <xf numFmtId="0" fontId="34" fillId="2" borderId="0" xfId="5" applyFont="1" applyFill="1" applyAlignment="1">
      <alignment vertical="center"/>
    </xf>
    <xf numFmtId="0" fontId="34" fillId="2" borderId="0" xfId="5" applyFont="1" applyFill="1" applyAlignment="1">
      <alignment horizontal="center" vertical="center"/>
    </xf>
    <xf numFmtId="0" fontId="2" fillId="2" borderId="7" xfId="5" applyFont="1" applyFill="1" applyBorder="1" applyAlignment="1">
      <alignment vertical="center"/>
    </xf>
    <xf numFmtId="0" fontId="16" fillId="2" borderId="0" xfId="5" applyFont="1" applyFill="1" applyAlignment="1">
      <alignment horizontal="center" vertical="center"/>
    </xf>
    <xf numFmtId="164" fontId="2" fillId="2" borderId="7" xfId="5" applyNumberFormat="1" applyFont="1" applyFill="1" applyBorder="1" applyAlignment="1">
      <alignment horizontal="left" vertical="center"/>
    </xf>
    <xf numFmtId="164" fontId="2" fillId="2" borderId="0" xfId="5" applyNumberFormat="1" applyFont="1" applyFill="1" applyAlignment="1">
      <alignment horizontal="center" vertical="center"/>
    </xf>
    <xf numFmtId="166" fontId="35" fillId="2" borderId="7" xfId="4" applyNumberFormat="1" applyFont="1" applyFill="1" applyBorder="1" applyAlignment="1">
      <alignment horizontal="left" vertical="center"/>
    </xf>
    <xf numFmtId="167" fontId="35" fillId="2" borderId="0" xfId="4" applyNumberFormat="1" applyFont="1" applyFill="1" applyBorder="1" applyAlignment="1">
      <alignment horizontal="center" vertical="center"/>
    </xf>
    <xf numFmtId="0" fontId="36" fillId="2" borderId="0" xfId="5" applyFont="1" applyFill="1" applyAlignment="1">
      <alignment vertical="center"/>
    </xf>
    <xf numFmtId="0" fontId="37" fillId="2" borderId="0" xfId="5" applyFont="1" applyFill="1" applyAlignment="1">
      <alignment vertical="center"/>
    </xf>
    <xf numFmtId="0" fontId="38" fillId="3" borderId="12" xfId="5" applyFont="1" applyFill="1" applyBorder="1" applyAlignment="1">
      <alignment horizontal="center" vertical="center" wrapText="1"/>
    </xf>
    <xf numFmtId="0" fontId="38" fillId="3" borderId="12" xfId="5" applyFont="1" applyFill="1" applyBorder="1" applyAlignment="1">
      <alignment horizontal="center" vertical="center"/>
    </xf>
    <xf numFmtId="2" fontId="35" fillId="7" borderId="3" xfId="5" applyNumberFormat="1" applyFont="1" applyFill="1" applyBorder="1" applyAlignment="1">
      <alignment horizontal="right" vertical="center"/>
    </xf>
    <xf numFmtId="3" fontId="35" fillId="7" borderId="12" xfId="4" applyNumberFormat="1" applyFont="1" applyFill="1" applyBorder="1" applyAlignment="1">
      <alignment vertical="center"/>
    </xf>
    <xf numFmtId="0" fontId="35" fillId="7" borderId="12" xfId="5" applyFont="1" applyFill="1" applyBorder="1" applyAlignment="1">
      <alignment vertical="center"/>
    </xf>
    <xf numFmtId="0" fontId="34" fillId="0" borderId="1" xfId="5" applyFont="1" applyBorder="1" applyAlignment="1">
      <alignment vertical="center"/>
    </xf>
    <xf numFmtId="0" fontId="34" fillId="0" borderId="2" xfId="5" applyFont="1" applyBorder="1" applyAlignment="1">
      <alignment vertical="center"/>
    </xf>
    <xf numFmtId="0" fontId="34" fillId="0" borderId="3" xfId="5" applyFont="1" applyBorder="1" applyAlignment="1">
      <alignment vertical="center"/>
    </xf>
    <xf numFmtId="2" fontId="34" fillId="0" borderId="3" xfId="5" applyNumberFormat="1" applyFont="1" applyBorder="1" applyAlignment="1">
      <alignment vertical="center"/>
    </xf>
    <xf numFmtId="3" fontId="34" fillId="0" borderId="12" xfId="4" applyNumberFormat="1" applyFont="1" applyFill="1" applyBorder="1" applyAlignment="1">
      <alignment vertical="center"/>
    </xf>
    <xf numFmtId="43" fontId="34" fillId="0" borderId="3" xfId="4" applyNumberFormat="1" applyFont="1" applyFill="1" applyBorder="1" applyAlignment="1">
      <alignment vertical="center" wrapText="1"/>
    </xf>
    <xf numFmtId="0" fontId="34" fillId="7" borderId="3" xfId="5" applyFont="1" applyFill="1" applyBorder="1" applyAlignment="1">
      <alignment horizontal="left" vertical="center"/>
    </xf>
    <xf numFmtId="0" fontId="40" fillId="7" borderId="12" xfId="5" applyFont="1" applyFill="1" applyBorder="1" applyAlignment="1">
      <alignment vertical="center" wrapText="1"/>
    </xf>
    <xf numFmtId="2" fontId="38" fillId="3" borderId="3" xfId="5" applyNumberFormat="1" applyFont="1" applyFill="1" applyBorder="1" applyAlignment="1">
      <alignment horizontal="right" vertical="center"/>
    </xf>
    <xf numFmtId="168" fontId="38" fillId="3" borderId="3" xfId="3" applyNumberFormat="1" applyFont="1" applyFill="1" applyBorder="1" applyAlignment="1">
      <alignment horizontal="right" vertical="center"/>
    </xf>
    <xf numFmtId="43" fontId="41" fillId="3" borderId="12" xfId="5" applyNumberFormat="1" applyFont="1" applyFill="1" applyBorder="1" applyAlignment="1">
      <alignment vertical="center"/>
    </xf>
    <xf numFmtId="3" fontId="34" fillId="2" borderId="0" xfId="5" applyNumberFormat="1" applyFont="1" applyFill="1" applyAlignment="1">
      <alignment vertical="center"/>
    </xf>
    <xf numFmtId="43" fontId="34" fillId="2" borderId="0" xfId="5" applyNumberFormat="1" applyFont="1" applyFill="1" applyAlignment="1">
      <alignment vertical="center"/>
    </xf>
    <xf numFmtId="170" fontId="16" fillId="2" borderId="7" xfId="6" applyNumberFormat="1" applyFont="1" applyFill="1" applyBorder="1" applyAlignment="1">
      <alignment horizontal="left" vertical="center"/>
    </xf>
    <xf numFmtId="170" fontId="16" fillId="0" borderId="0" xfId="6" applyNumberFormat="1" applyFont="1" applyFill="1" applyBorder="1" applyAlignment="1">
      <alignment horizontal="center" vertical="center"/>
    </xf>
    <xf numFmtId="0" fontId="21" fillId="0" borderId="0" xfId="7" applyFont="1">
      <alignment vertical="center"/>
    </xf>
    <xf numFmtId="0" fontId="2" fillId="2" borderId="0" xfId="5" applyFont="1" applyFill="1" applyAlignment="1">
      <alignment horizontal="center"/>
    </xf>
    <xf numFmtId="0" fontId="1" fillId="0" borderId="0" xfId="1" applyFont="1"/>
    <xf numFmtId="0" fontId="19" fillId="0" borderId="12" xfId="0" applyFont="1" applyBorder="1" applyAlignment="1">
      <alignment vertical="center" wrapText="1"/>
    </xf>
    <xf numFmtId="14" fontId="24" fillId="0" borderId="0" xfId="0" quotePrefix="1" applyNumberFormat="1" applyFont="1" applyAlignment="1">
      <alignment horizontal="center"/>
    </xf>
    <xf numFmtId="0" fontId="35" fillId="7" borderId="3" xfId="5" applyFont="1" applyFill="1" applyBorder="1" applyAlignment="1">
      <alignment horizontal="left" vertical="center"/>
    </xf>
    <xf numFmtId="0" fontId="38" fillId="3" borderId="3" xfId="5" applyFont="1" applyFill="1" applyBorder="1" applyAlignment="1">
      <alignment horizontal="center" vertical="center"/>
    </xf>
    <xf numFmtId="14" fontId="24" fillId="0" borderId="0" xfId="0" quotePrefix="1" applyNumberFormat="1" applyFont="1" applyAlignment="1">
      <alignment horizontal="center"/>
    </xf>
    <xf numFmtId="0" fontId="4" fillId="3" borderId="1" xfId="0" applyFont="1" applyFill="1" applyBorder="1" applyAlignment="1">
      <alignment horizontal="center" vertical="center"/>
    </xf>
    <xf numFmtId="0" fontId="4" fillId="3" borderId="3" xfId="0" applyFont="1" applyFill="1" applyBorder="1" applyAlignment="1">
      <alignment horizontal="center" vertical="center"/>
    </xf>
    <xf numFmtId="0" fontId="2" fillId="2" borderId="1" xfId="0" applyFont="1" applyFill="1" applyBorder="1" applyAlignment="1">
      <alignment horizontal="left" vertical="center" wrapText="1"/>
    </xf>
    <xf numFmtId="0" fontId="2" fillId="2" borderId="2" xfId="0" applyFont="1" applyFill="1" applyBorder="1" applyAlignment="1">
      <alignment horizontal="left" vertical="center" wrapText="1"/>
    </xf>
    <xf numFmtId="0" fontId="2" fillId="2" borderId="3" xfId="0" applyFont="1" applyFill="1" applyBorder="1" applyAlignment="1">
      <alignment horizontal="left" vertical="center" wrapText="1"/>
    </xf>
    <xf numFmtId="0" fontId="2" fillId="2" borderId="1" xfId="0" applyFont="1" applyFill="1" applyBorder="1" applyAlignment="1">
      <alignment horizontal="left" vertical="center"/>
    </xf>
    <xf numFmtId="0" fontId="2" fillId="2" borderId="2" xfId="0" applyFont="1" applyFill="1" applyBorder="1" applyAlignment="1">
      <alignment horizontal="left" vertical="center"/>
    </xf>
    <xf numFmtId="0" fontId="2" fillId="2" borderId="3" xfId="0" applyFont="1" applyFill="1" applyBorder="1" applyAlignment="1">
      <alignment horizontal="left" vertical="center"/>
    </xf>
    <xf numFmtId="164" fontId="2" fillId="2" borderId="1" xfId="0" applyNumberFormat="1" applyFont="1" applyFill="1" applyBorder="1" applyAlignment="1">
      <alignment horizontal="center" vertical="center"/>
    </xf>
    <xf numFmtId="164" fontId="2" fillId="2" borderId="3" xfId="0" applyNumberFormat="1" applyFont="1" applyFill="1" applyBorder="1" applyAlignment="1">
      <alignment horizontal="center" vertical="center"/>
    </xf>
    <xf numFmtId="0" fontId="2" fillId="2" borderId="9" xfId="0" applyFont="1" applyFill="1" applyBorder="1" applyAlignment="1">
      <alignment horizontal="left" vertical="center" wrapText="1"/>
    </xf>
    <xf numFmtId="0" fontId="2" fillId="2" borderId="0" xfId="0" applyFont="1" applyFill="1" applyAlignment="1">
      <alignment horizontal="left" vertical="center" wrapText="1" indent="1"/>
    </xf>
    <xf numFmtId="0" fontId="12" fillId="4" borderId="12" xfId="1" applyFont="1" applyFill="1" applyBorder="1" applyAlignment="1">
      <alignment vertical="center"/>
    </xf>
    <xf numFmtId="0" fontId="13" fillId="4" borderId="12" xfId="1" applyFont="1" applyFill="1" applyBorder="1" applyAlignment="1">
      <alignment vertical="center"/>
    </xf>
    <xf numFmtId="0" fontId="5" fillId="0" borderId="12" xfId="1" applyFont="1" applyBorder="1" applyAlignment="1">
      <alignment vertical="center"/>
    </xf>
    <xf numFmtId="0" fontId="5" fillId="0" borderId="1" xfId="1" applyFont="1" applyBorder="1" applyAlignment="1">
      <alignment vertical="center"/>
    </xf>
    <xf numFmtId="0" fontId="5" fillId="0" borderId="3" xfId="1" applyFont="1" applyBorder="1" applyAlignment="1">
      <alignment vertical="center"/>
    </xf>
    <xf numFmtId="0" fontId="17" fillId="0" borderId="1" xfId="1" applyFont="1" applyBorder="1" applyAlignment="1">
      <alignment vertical="center"/>
    </xf>
    <xf numFmtId="0" fontId="17" fillId="0" borderId="3" xfId="1" applyFont="1" applyBorder="1" applyAlignment="1">
      <alignment vertical="center"/>
    </xf>
    <xf numFmtId="0" fontId="34" fillId="0" borderId="1" xfId="5" applyFont="1" applyBorder="1" applyAlignment="1">
      <alignment horizontal="left" vertical="center" indent="7"/>
    </xf>
    <xf numFmtId="0" fontId="34" fillId="0" borderId="3" xfId="5" applyFont="1" applyBorder="1" applyAlignment="1">
      <alignment horizontal="left" vertical="center" indent="7"/>
    </xf>
    <xf numFmtId="0" fontId="43" fillId="2" borderId="0" xfId="5" applyFont="1" applyFill="1" applyAlignment="1">
      <alignment horizontal="center" vertical="center"/>
    </xf>
    <xf numFmtId="0" fontId="38" fillId="3" borderId="1" xfId="5" applyFont="1" applyFill="1" applyBorder="1" applyAlignment="1">
      <alignment horizontal="center" vertical="center"/>
    </xf>
    <xf numFmtId="0" fontId="38" fillId="3" borderId="3" xfId="5" applyFont="1" applyFill="1" applyBorder="1" applyAlignment="1">
      <alignment horizontal="center" vertical="center"/>
    </xf>
    <xf numFmtId="0" fontId="38" fillId="3" borderId="2" xfId="5" applyFont="1" applyFill="1" applyBorder="1" applyAlignment="1">
      <alignment horizontal="center" vertical="center"/>
    </xf>
    <xf numFmtId="0" fontId="35" fillId="7" borderId="1" xfId="5" applyFont="1" applyFill="1" applyBorder="1" applyAlignment="1">
      <alignment horizontal="center" vertical="center"/>
    </xf>
    <xf numFmtId="0" fontId="35" fillId="7" borderId="3" xfId="5" applyFont="1" applyFill="1" applyBorder="1" applyAlignment="1">
      <alignment horizontal="center" vertical="center"/>
    </xf>
    <xf numFmtId="0" fontId="35" fillId="7" borderId="1" xfId="5" applyFont="1" applyFill="1" applyBorder="1" applyAlignment="1">
      <alignment horizontal="left" vertical="center"/>
    </xf>
    <xf numFmtId="0" fontId="35" fillId="7" borderId="2" xfId="5" applyFont="1" applyFill="1" applyBorder="1" applyAlignment="1">
      <alignment horizontal="left" vertical="center"/>
    </xf>
    <xf numFmtId="0" fontId="35" fillId="7" borderId="3" xfId="5" applyFont="1" applyFill="1" applyBorder="1" applyAlignment="1">
      <alignment horizontal="left" vertical="center"/>
    </xf>
    <xf numFmtId="0" fontId="19" fillId="0" borderId="13" xfId="0" applyFont="1" applyBorder="1" applyAlignment="1">
      <alignment horizontal="center" vertical="center"/>
    </xf>
    <xf numFmtId="0" fontId="19" fillId="0" borderId="15" xfId="0" applyFont="1" applyBorder="1" applyAlignment="1">
      <alignment horizontal="center" vertical="center"/>
    </xf>
    <xf numFmtId="0" fontId="19" fillId="0" borderId="14" xfId="0" applyFont="1" applyBorder="1" applyAlignment="1">
      <alignment horizontal="center" vertical="center"/>
    </xf>
    <xf numFmtId="0" fontId="19" fillId="0" borderId="13" xfId="0" applyFont="1" applyBorder="1" applyAlignment="1">
      <alignment horizontal="left" vertical="center"/>
    </xf>
    <xf numFmtId="0" fontId="19" fillId="0" borderId="15" xfId="0" applyFont="1" applyBorder="1" applyAlignment="1">
      <alignment horizontal="left" vertical="center"/>
    </xf>
    <xf numFmtId="0" fontId="19" fillId="0" borderId="14" xfId="0" applyFont="1" applyBorder="1" applyAlignment="1">
      <alignment horizontal="left" vertical="center"/>
    </xf>
    <xf numFmtId="0" fontId="13" fillId="4" borderId="12" xfId="0" applyFont="1" applyFill="1" applyBorder="1" applyAlignment="1">
      <alignment horizontal="center" vertical="center" wrapText="1"/>
    </xf>
    <xf numFmtId="0" fontId="12" fillId="4" borderId="12" xfId="0" applyFont="1" applyFill="1" applyBorder="1" applyAlignment="1">
      <alignment horizontal="center"/>
    </xf>
    <xf numFmtId="0" fontId="13" fillId="4" borderId="7" xfId="0" applyFont="1" applyFill="1" applyBorder="1" applyAlignment="1">
      <alignment horizontal="center" vertical="center"/>
    </xf>
    <xf numFmtId="0" fontId="19" fillId="2" borderId="13" xfId="0" applyFont="1" applyFill="1" applyBorder="1" applyAlignment="1">
      <alignment horizontal="left" vertical="center" wrapText="1"/>
    </xf>
    <xf numFmtId="0" fontId="19" fillId="2" borderId="14" xfId="0" applyFont="1" applyFill="1" applyBorder="1" applyAlignment="1">
      <alignment horizontal="left" vertical="center" wrapText="1"/>
    </xf>
    <xf numFmtId="0" fontId="19" fillId="2" borderId="13" xfId="0" applyFont="1" applyFill="1" applyBorder="1" applyAlignment="1">
      <alignment horizontal="left" vertical="center"/>
    </xf>
    <xf numFmtId="0" fontId="19" fillId="2" borderId="15" xfId="0" applyFont="1" applyFill="1" applyBorder="1" applyAlignment="1">
      <alignment horizontal="left" vertical="center"/>
    </xf>
    <xf numFmtId="0" fontId="19" fillId="2" borderId="14" xfId="0" applyFont="1" applyFill="1" applyBorder="1" applyAlignment="1">
      <alignment horizontal="left" vertical="center"/>
    </xf>
  </cellXfs>
  <cellStyles count="8">
    <cellStyle name="Comma" xfId="3" builtinId="3"/>
    <cellStyle name="Comma 3" xfId="6" xr:uid="{EE568848-99BA-44FB-BED1-58B66F3DBE5E}"/>
    <cellStyle name="Currency" xfId="4" builtinId="4"/>
    <cellStyle name="Normal" xfId="0" builtinId="0"/>
    <cellStyle name="Normal 17" xfId="1" xr:uid="{4518EE48-FFE6-41F3-897E-C90F12F9402C}"/>
    <cellStyle name="Normal 28" xfId="5" xr:uid="{BB3140AA-56C4-4446-918B-5F12D4D01A85}"/>
    <cellStyle name="Normal_S92WP1(VS95)システムテスト_見積仕様書_STS(10月検収)_v0.3.3" xfId="2" xr:uid="{F34A295F-F6C7-4291-9E31-8FC9B50C518C}"/>
    <cellStyle name="標準_FPT_派遣見積書_071113 2" xfId="7" xr:uid="{64A8C967-4AA7-4D75-A418-408B7AAFE83F}"/>
  </cellStyles>
  <dxfs count="0"/>
  <tableStyles count="0" defaultTableStyle="TableStyleMedium2" defaultPivotStyle="PivotStyleLight16"/>
  <colors>
    <mruColors>
      <color rgb="FF4F81B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oneCellAnchor>
    <xdr:from>
      <xdr:col>1</xdr:col>
      <xdr:colOff>366713</xdr:colOff>
      <xdr:row>8</xdr:row>
      <xdr:rowOff>113646</xdr:rowOff>
    </xdr:from>
    <xdr:ext cx="7153275" cy="1154205"/>
    <xdr:sp macro="" textlink="">
      <xdr:nvSpPr>
        <xdr:cNvPr id="3" name="TextBox 2">
          <a:extLst>
            <a:ext uri="{FF2B5EF4-FFF2-40B4-BE49-F238E27FC236}">
              <a16:creationId xmlns:a16="http://schemas.microsoft.com/office/drawing/2014/main" id="{9DEC13D6-698C-4194-920A-F4490A86BF78}"/>
            </a:ext>
          </a:extLst>
        </xdr:cNvPr>
        <xdr:cNvSpPr txBox="1"/>
      </xdr:nvSpPr>
      <xdr:spPr>
        <a:xfrm>
          <a:off x="785813" y="1517903"/>
          <a:ext cx="7153275" cy="1154205"/>
        </a:xfrm>
        <a:prstGeom prst="roundRect">
          <a:avLst>
            <a:gd name="adj" fmla="val 8415"/>
          </a:avLst>
        </a:prstGeom>
        <a:solidFill>
          <a:schemeClr val="accent1"/>
        </a:solidFill>
        <a:effectLst>
          <a:outerShdw blurRad="50800" dist="38100" dir="18900000" algn="bl" rotWithShape="0">
            <a:prstClr val="black">
              <a:alpha val="40000"/>
            </a:prstClr>
          </a:outerShdw>
        </a:effectLst>
      </xdr:spPr>
      <xdr:style>
        <a:lnRef idx="0">
          <a:scrgbClr r="0" g="0" b="0"/>
        </a:lnRef>
        <a:fillRef idx="0">
          <a:scrgbClr r="0" g="0" b="0"/>
        </a:fillRef>
        <a:effectRef idx="0">
          <a:scrgbClr r="0" g="0" b="0"/>
        </a:effectRef>
        <a:fontRef idx="minor">
          <a:schemeClr val="tx1"/>
        </a:fontRef>
      </xdr:style>
      <xdr:txBody>
        <a:bodyPr vertOverflow="clip" wrap="square" rtlCol="0" anchor="ctr" anchorCtr="0">
          <a:noAutofit/>
        </a:bodyPr>
        <a:lstStyle/>
        <a:p>
          <a:pPr algn="ctr" rtl="0" fontAlgn="base"/>
          <a:r>
            <a:rPr lang="en-US" sz="2000">
              <a:solidFill>
                <a:srgbClr val="FFFF00"/>
              </a:solidFill>
              <a:latin typeface="+mn-lt"/>
              <a:ea typeface="+mn-ea"/>
              <a:cs typeface="+mn-cs"/>
            </a:rPr>
            <a:t>EC</a:t>
          </a:r>
          <a:r>
            <a:rPr lang="en-US" sz="2000" baseline="0">
              <a:solidFill>
                <a:srgbClr val="FFFF00"/>
              </a:solidFill>
              <a:latin typeface="+mn-lt"/>
              <a:ea typeface="+mn-ea"/>
              <a:cs typeface="+mn-cs"/>
            </a:rPr>
            <a:t> Management</a:t>
          </a:r>
          <a:r>
            <a:rPr lang="en-US" sz="2000">
              <a:solidFill>
                <a:srgbClr val="FFFF00"/>
              </a:solidFill>
              <a:latin typeface="+mn-lt"/>
              <a:ea typeface="+mn-ea"/>
              <a:cs typeface="+mn-cs"/>
            </a:rPr>
            <a:t> Estimation Document</a:t>
          </a:r>
        </a:p>
        <a:p>
          <a:pPr algn="ctr" rtl="0" fontAlgn="base"/>
          <a:r>
            <a:rPr lang="en-US" sz="2000">
              <a:solidFill>
                <a:srgbClr val="FFFF00"/>
              </a:solidFill>
              <a:latin typeface="+mn-lt"/>
              <a:ea typeface="+mn-ea"/>
              <a:cs typeface="+mn-cs"/>
            </a:rPr>
            <a:t>v0.1</a:t>
          </a:r>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9950F0-C101-4A99-9AAE-9D753C99CEBB}">
  <dimension ref="A1:R516"/>
  <sheetViews>
    <sheetView showGridLines="0" workbookViewId="0">
      <selection activeCell="K23" sqref="K23:M23"/>
    </sheetView>
  </sheetViews>
  <sheetFormatPr defaultColWidth="9.42578125" defaultRowHeight="14.1"/>
  <cols>
    <col min="1" max="44" width="6" style="70" customWidth="1"/>
    <col min="45" max="16384" width="9.42578125" style="70"/>
  </cols>
  <sheetData>
    <row r="1" spans="1:3" ht="13.5" customHeight="1">
      <c r="B1" s="71"/>
      <c r="C1" s="72"/>
    </row>
    <row r="2" spans="1:3" ht="17.649999999999999">
      <c r="A2" s="73"/>
    </row>
    <row r="3" spans="1:3" ht="13.5" customHeight="1"/>
    <row r="4" spans="1:3" ht="13.5" customHeight="1"/>
    <row r="5" spans="1:3" ht="13.5" customHeight="1"/>
    <row r="6" spans="1:3" ht="13.5" customHeight="1"/>
    <row r="7" spans="1:3" ht="13.5" customHeight="1"/>
    <row r="8" spans="1:3" ht="13.5" customHeight="1"/>
    <row r="9" spans="1:3" ht="13.5" customHeight="1"/>
    <row r="10" spans="1:3" ht="13.5" customHeight="1"/>
    <row r="11" spans="1:3" ht="13.5" customHeight="1"/>
    <row r="12" spans="1:3" ht="13.5" customHeight="1"/>
    <row r="13" spans="1:3" ht="13.5" customHeight="1"/>
    <row r="14" spans="1:3" ht="13.5" customHeight="1"/>
    <row r="15" spans="1:3" ht="13.5" customHeight="1"/>
    <row r="16" spans="1:3" ht="13.5" customHeight="1"/>
    <row r="17" spans="6:14" ht="13.5" customHeight="1"/>
    <row r="18" spans="6:14" ht="13.5" customHeight="1"/>
    <row r="19" spans="6:14" ht="13.5" customHeight="1"/>
    <row r="20" spans="6:14" ht="13.5" customHeight="1"/>
    <row r="21" spans="6:14" ht="13.5" customHeight="1">
      <c r="L21" s="74"/>
    </row>
    <row r="22" spans="6:14" ht="13.5" customHeight="1">
      <c r="F22" s="75"/>
      <c r="H22" s="75"/>
    </row>
    <row r="23" spans="6:14" ht="17.25" customHeight="1">
      <c r="F23" s="75"/>
      <c r="G23" s="75"/>
      <c r="H23" s="75"/>
      <c r="K23" s="137"/>
      <c r="L23" s="137"/>
      <c r="M23" s="137"/>
      <c r="N23" s="134"/>
    </row>
    <row r="24" spans="6:14" ht="13.5" customHeight="1">
      <c r="F24" s="75"/>
      <c r="G24" s="75"/>
      <c r="H24" s="75"/>
    </row>
    <row r="25" spans="6:14" ht="18" customHeight="1">
      <c r="F25" s="75"/>
      <c r="G25" s="75"/>
      <c r="H25" s="75"/>
      <c r="L25" s="76"/>
    </row>
    <row r="26" spans="6:14" ht="13.5" customHeight="1">
      <c r="F26" s="75"/>
      <c r="G26" s="75"/>
      <c r="H26" s="75"/>
    </row>
    <row r="27" spans="6:14" ht="13.5" customHeight="1">
      <c r="F27" s="75"/>
      <c r="G27" s="75"/>
      <c r="H27" s="75"/>
      <c r="L27" s="74"/>
    </row>
    <row r="28" spans="6:14" ht="13.5" customHeight="1">
      <c r="F28" s="77"/>
      <c r="G28" s="75"/>
      <c r="H28" s="75"/>
    </row>
    <row r="29" spans="6:14" ht="15" customHeight="1">
      <c r="F29" s="75"/>
      <c r="H29" s="75"/>
      <c r="L29" s="78"/>
    </row>
    <row r="30" spans="6:14" ht="13.5" customHeight="1">
      <c r="F30" s="75"/>
      <c r="G30" s="79"/>
      <c r="H30" s="75"/>
      <c r="L30" s="80"/>
    </row>
    <row r="31" spans="6:14" ht="13.5" customHeight="1">
      <c r="F31" s="75"/>
      <c r="G31" s="79"/>
      <c r="H31" s="75"/>
    </row>
    <row r="32" spans="6:14" ht="13.5" customHeight="1">
      <c r="F32" s="75"/>
      <c r="G32" s="79"/>
      <c r="H32" s="75"/>
    </row>
    <row r="33" spans="6:18" ht="17.25" customHeight="1">
      <c r="F33" s="75"/>
      <c r="G33" s="79"/>
      <c r="H33" s="75"/>
    </row>
    <row r="34" spans="6:18" ht="13.5" customHeight="1">
      <c r="F34" s="75"/>
      <c r="G34" s="75"/>
      <c r="H34" s="75"/>
    </row>
    <row r="35" spans="6:18" ht="17.25" customHeight="1">
      <c r="F35" s="75"/>
      <c r="H35" s="75"/>
      <c r="J35" s="81"/>
      <c r="K35" s="81"/>
      <c r="N35" s="81"/>
      <c r="O35" s="81"/>
      <c r="P35" s="81"/>
    </row>
    <row r="36" spans="6:18" ht="13.5" customHeight="1">
      <c r="F36" s="75"/>
      <c r="H36" s="75"/>
      <c r="J36" s="81"/>
      <c r="K36" s="81"/>
      <c r="L36" s="81"/>
      <c r="N36" s="81"/>
      <c r="O36" s="81"/>
      <c r="P36" s="81"/>
    </row>
    <row r="37" spans="6:18" ht="13.5" customHeight="1">
      <c r="F37" s="75"/>
      <c r="H37" s="75"/>
      <c r="J37" s="81"/>
      <c r="K37" s="81"/>
      <c r="L37" s="81"/>
      <c r="N37" s="81"/>
      <c r="O37" s="81"/>
      <c r="P37" s="81"/>
    </row>
    <row r="38" spans="6:18" ht="13.5" customHeight="1"/>
    <row r="39" spans="6:18" ht="13.5" customHeight="1">
      <c r="R39" s="78"/>
    </row>
    <row r="40" spans="6:18" ht="13.5" customHeight="1"/>
    <row r="41" spans="6:18" ht="13.5" customHeight="1"/>
    <row r="42" spans="6:18" ht="13.5" customHeight="1"/>
    <row r="43" spans="6:18" ht="13.5" customHeight="1"/>
    <row r="44" spans="6:18" ht="13.5" customHeight="1"/>
    <row r="45" spans="6:18" ht="13.5" customHeight="1"/>
    <row r="46" spans="6:18" ht="13.5" customHeight="1"/>
    <row r="47" spans="6:18" ht="13.5" customHeight="1"/>
    <row r="48" spans="6:18"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sheetData>
  <mergeCells count="1">
    <mergeCell ref="K23:M23"/>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AF6E50-7ABA-4C34-8750-9404B187A5C0}">
  <dimension ref="B1:J13"/>
  <sheetViews>
    <sheetView showGridLines="0" workbookViewId="0"/>
  </sheetViews>
  <sheetFormatPr defaultColWidth="9.42578125" defaultRowHeight="14.1"/>
  <cols>
    <col min="1" max="1" width="1.7109375" style="43" customWidth="1"/>
    <col min="2" max="2" width="2.7109375" style="43" customWidth="1"/>
    <col min="3" max="3" width="17.140625" style="43" bestFit="1" customWidth="1"/>
    <col min="4" max="4" width="8" style="43" bestFit="1" customWidth="1"/>
    <col min="5" max="5" width="12.140625" style="61" customWidth="1"/>
    <col min="6" max="6" width="44.140625" style="43" bestFit="1" customWidth="1"/>
    <col min="7" max="7" width="1" style="43" customWidth="1"/>
    <col min="8" max="16384" width="9.42578125" style="43"/>
  </cols>
  <sheetData>
    <row r="1" spans="2:10" s="40" customFormat="1" ht="12.95">
      <c r="E1" s="41"/>
    </row>
    <row r="2" spans="2:10" s="40" customFormat="1" ht="24.95">
      <c r="B2" s="42" t="s">
        <v>0</v>
      </c>
      <c r="E2" s="41"/>
    </row>
    <row r="3" spans="2:10" s="40" customFormat="1" ht="13.35" thickBot="1">
      <c r="E3" s="41"/>
    </row>
    <row r="4" spans="2:10">
      <c r="B4" s="44" t="s">
        <v>1</v>
      </c>
      <c r="C4" s="45" t="s">
        <v>2</v>
      </c>
      <c r="D4" s="46" t="s">
        <v>3</v>
      </c>
      <c r="E4" s="47" t="s">
        <v>4</v>
      </c>
      <c r="F4" s="48" t="s">
        <v>5</v>
      </c>
    </row>
    <row r="5" spans="2:10">
      <c r="B5" s="49">
        <v>1</v>
      </c>
      <c r="C5" s="50" t="s">
        <v>6</v>
      </c>
      <c r="D5" s="51" t="s">
        <v>7</v>
      </c>
      <c r="E5" s="52">
        <v>44324</v>
      </c>
      <c r="F5" s="53" t="s">
        <v>8</v>
      </c>
      <c r="G5" s="54"/>
      <c r="H5" s="54"/>
      <c r="I5" s="54"/>
      <c r="J5" s="54"/>
    </row>
    <row r="6" spans="2:10">
      <c r="B6" s="49">
        <v>2</v>
      </c>
      <c r="C6" s="50"/>
      <c r="D6" s="51"/>
      <c r="E6" s="52"/>
      <c r="F6" s="53"/>
    </row>
    <row r="7" spans="2:10">
      <c r="B7" s="49">
        <v>3</v>
      </c>
      <c r="C7" s="50"/>
      <c r="D7" s="51"/>
      <c r="E7" s="52"/>
      <c r="F7" s="53"/>
    </row>
    <row r="8" spans="2:10">
      <c r="B8" s="49">
        <v>4</v>
      </c>
      <c r="C8" s="50"/>
      <c r="D8" s="51"/>
      <c r="E8" s="52"/>
      <c r="F8" s="53"/>
    </row>
    <row r="9" spans="2:10">
      <c r="B9" s="49">
        <v>5</v>
      </c>
      <c r="C9" s="50"/>
      <c r="D9" s="51"/>
      <c r="E9" s="52"/>
      <c r="F9" s="53"/>
    </row>
    <row r="10" spans="2:10">
      <c r="B10" s="49">
        <v>6</v>
      </c>
      <c r="C10" s="50"/>
      <c r="D10" s="51"/>
      <c r="E10" s="55"/>
      <c r="F10" s="53"/>
    </row>
    <row r="11" spans="2:10">
      <c r="B11" s="56"/>
      <c r="C11" s="50"/>
      <c r="D11" s="51"/>
      <c r="E11" s="55"/>
      <c r="F11" s="53"/>
    </row>
    <row r="12" spans="2:10">
      <c r="B12" s="56"/>
      <c r="C12" s="50"/>
      <c r="D12" s="51"/>
      <c r="E12" s="55"/>
      <c r="F12" s="53"/>
    </row>
    <row r="13" spans="2:10" ht="14.65" thickBot="1">
      <c r="B13" s="57"/>
      <c r="C13" s="58"/>
      <c r="D13" s="59"/>
      <c r="E13" s="59"/>
      <c r="F13" s="60"/>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0775D8-25F6-42C0-969A-DA882D6FA3DC}">
  <dimension ref="B1:P48"/>
  <sheetViews>
    <sheetView workbookViewId="0"/>
  </sheetViews>
  <sheetFormatPr defaultColWidth="9.42578125" defaultRowHeight="14.1"/>
  <cols>
    <col min="1" max="1" width="2.140625" style="2" customWidth="1"/>
    <col min="2" max="2" width="3.85546875" style="2" customWidth="1"/>
    <col min="3" max="3" width="5.28515625" style="2" customWidth="1"/>
    <col min="4" max="4" width="3.85546875" style="2" customWidth="1"/>
    <col min="5" max="10" width="9.7109375" style="2" customWidth="1"/>
    <col min="11" max="13" width="4.85546875" style="2" customWidth="1"/>
    <col min="14" max="14" width="8.42578125" style="2" customWidth="1"/>
    <col min="15" max="15" width="13" style="2" customWidth="1"/>
    <col min="16" max="17" width="4.28515625" style="2" customWidth="1"/>
    <col min="18" max="16384" width="9.42578125" style="2"/>
  </cols>
  <sheetData>
    <row r="1" spans="2:16" ht="24.95">
      <c r="B1" s="1" t="s">
        <v>9</v>
      </c>
    </row>
    <row r="2" spans="2:16" ht="23.25" customHeight="1">
      <c r="B2" s="3" t="s">
        <v>10</v>
      </c>
      <c r="C2" s="4" t="s">
        <v>9</v>
      </c>
      <c r="D2" s="4"/>
      <c r="E2" s="4"/>
      <c r="F2" s="5"/>
      <c r="G2" s="5"/>
      <c r="H2" s="5"/>
      <c r="I2" s="5"/>
      <c r="J2" s="5"/>
      <c r="K2" s="5"/>
      <c r="L2" s="5"/>
      <c r="M2" s="5"/>
      <c r="N2" s="5"/>
      <c r="O2" s="5"/>
      <c r="P2" s="6"/>
    </row>
    <row r="3" spans="2:16">
      <c r="B3" s="7"/>
      <c r="C3" s="8">
        <v>1.1000000000000001</v>
      </c>
      <c r="D3" s="9" t="s">
        <v>11</v>
      </c>
      <c r="E3" s="9"/>
      <c r="P3" s="10"/>
    </row>
    <row r="4" spans="2:16">
      <c r="B4" s="7"/>
      <c r="C4" s="11"/>
      <c r="D4" s="2" t="s">
        <v>12</v>
      </c>
      <c r="P4" s="10"/>
    </row>
    <row r="5" spans="2:16">
      <c r="B5" s="7"/>
      <c r="C5" s="11"/>
      <c r="P5" s="10"/>
    </row>
    <row r="6" spans="2:16">
      <c r="B6" s="7"/>
      <c r="C6" s="11"/>
      <c r="P6" s="10"/>
    </row>
    <row r="7" spans="2:16">
      <c r="B7" s="7"/>
      <c r="C7" s="8">
        <v>1.2</v>
      </c>
      <c r="D7" s="9" t="s">
        <v>13</v>
      </c>
      <c r="E7" s="9"/>
      <c r="P7" s="10"/>
    </row>
    <row r="8" spans="2:16">
      <c r="B8" s="7"/>
      <c r="C8" s="11"/>
      <c r="D8" s="2" t="s">
        <v>14</v>
      </c>
      <c r="P8" s="10"/>
    </row>
    <row r="9" spans="2:16">
      <c r="B9" s="7"/>
      <c r="C9" s="11"/>
      <c r="D9" s="12" t="s">
        <v>15</v>
      </c>
      <c r="E9" s="2" t="s">
        <v>16</v>
      </c>
      <c r="P9" s="10"/>
    </row>
    <row r="10" spans="2:16">
      <c r="B10" s="7"/>
      <c r="C10" s="11"/>
      <c r="D10" s="12" t="s">
        <v>17</v>
      </c>
      <c r="E10" s="2" t="s">
        <v>18</v>
      </c>
      <c r="P10" s="10"/>
    </row>
    <row r="11" spans="2:16">
      <c r="B11" s="7"/>
      <c r="C11" s="11"/>
      <c r="D11" s="12" t="s">
        <v>19</v>
      </c>
      <c r="E11" s="2" t="s">
        <v>20</v>
      </c>
      <c r="P11" s="10"/>
    </row>
    <row r="12" spans="2:16">
      <c r="B12" s="7"/>
      <c r="C12" s="11"/>
      <c r="D12" s="12" t="s">
        <v>21</v>
      </c>
      <c r="E12" s="2" t="s">
        <v>22</v>
      </c>
      <c r="P12" s="10"/>
    </row>
    <row r="13" spans="2:16">
      <c r="B13" s="7"/>
      <c r="C13" s="11"/>
      <c r="D13" s="12" t="s">
        <v>23</v>
      </c>
      <c r="E13" s="2" t="s">
        <v>24</v>
      </c>
      <c r="P13" s="10"/>
    </row>
    <row r="14" spans="2:16">
      <c r="B14" s="7"/>
      <c r="C14" s="11"/>
      <c r="D14" s="12"/>
      <c r="P14" s="10"/>
    </row>
    <row r="15" spans="2:16">
      <c r="B15" s="7"/>
      <c r="C15" s="11"/>
      <c r="P15" s="10"/>
    </row>
    <row r="16" spans="2:16">
      <c r="B16" s="7"/>
      <c r="C16" s="11"/>
      <c r="P16" s="10"/>
    </row>
    <row r="17" spans="2:16">
      <c r="B17" s="7"/>
      <c r="C17" s="11"/>
      <c r="D17" s="13" t="s">
        <v>25</v>
      </c>
      <c r="P17" s="10"/>
    </row>
    <row r="18" spans="2:16">
      <c r="B18" s="7"/>
      <c r="C18" s="11"/>
      <c r="D18" s="2" t="s">
        <v>26</v>
      </c>
      <c r="P18" s="10"/>
    </row>
    <row r="19" spans="2:16">
      <c r="B19" s="7"/>
      <c r="C19" s="11"/>
      <c r="P19" s="10"/>
    </row>
    <row r="20" spans="2:16">
      <c r="B20" s="7"/>
      <c r="C20" s="11"/>
      <c r="D20" s="13" t="s">
        <v>27</v>
      </c>
      <c r="P20" s="10"/>
    </row>
    <row r="21" spans="2:16">
      <c r="B21" s="7"/>
      <c r="C21" s="11"/>
      <c r="D21" s="12" t="s">
        <v>15</v>
      </c>
      <c r="E21" s="2" t="s">
        <v>28</v>
      </c>
      <c r="P21" s="10"/>
    </row>
    <row r="22" spans="2:16">
      <c r="B22" s="7"/>
      <c r="C22" s="11"/>
      <c r="D22" s="12"/>
      <c r="P22" s="10"/>
    </row>
    <row r="23" spans="2:16">
      <c r="B23" s="7"/>
      <c r="C23" s="11"/>
      <c r="D23" s="12"/>
      <c r="P23" s="10"/>
    </row>
    <row r="24" spans="2:16">
      <c r="B24" s="7"/>
      <c r="C24" s="8">
        <v>1.3</v>
      </c>
      <c r="D24" s="9" t="s">
        <v>29</v>
      </c>
      <c r="P24" s="10"/>
    </row>
    <row r="25" spans="2:16">
      <c r="B25" s="7"/>
      <c r="D25" s="14" t="s">
        <v>30</v>
      </c>
      <c r="E25" s="14" t="s">
        <v>29</v>
      </c>
      <c r="F25" s="5"/>
      <c r="G25" s="5"/>
      <c r="H25" s="5"/>
      <c r="I25" s="5"/>
      <c r="J25" s="6"/>
      <c r="K25" s="5" t="s">
        <v>31</v>
      </c>
      <c r="L25" s="5"/>
      <c r="M25" s="5"/>
      <c r="N25" s="138" t="s">
        <v>32</v>
      </c>
      <c r="O25" s="139"/>
      <c r="P25" s="10"/>
    </row>
    <row r="26" spans="2:16">
      <c r="B26" s="7"/>
      <c r="D26" s="15">
        <v>1</v>
      </c>
      <c r="E26" s="140" t="s">
        <v>33</v>
      </c>
      <c r="F26" s="141"/>
      <c r="G26" s="141"/>
      <c r="H26" s="141"/>
      <c r="I26" s="141"/>
      <c r="J26" s="142"/>
      <c r="K26" s="143" t="s">
        <v>34</v>
      </c>
      <c r="L26" s="144"/>
      <c r="M26" s="145"/>
      <c r="N26" s="146" t="s">
        <v>35</v>
      </c>
      <c r="O26" s="147"/>
      <c r="P26" s="10"/>
    </row>
    <row r="27" spans="2:16">
      <c r="B27" s="7"/>
      <c r="D27" s="15">
        <v>2</v>
      </c>
      <c r="E27" s="140" t="s">
        <v>36</v>
      </c>
      <c r="F27" s="141"/>
      <c r="G27" s="141"/>
      <c r="H27" s="141"/>
      <c r="I27" s="141"/>
      <c r="J27" s="142"/>
      <c r="K27" s="143" t="s">
        <v>34</v>
      </c>
      <c r="L27" s="144"/>
      <c r="M27" s="145"/>
      <c r="N27" s="146" t="s">
        <v>35</v>
      </c>
      <c r="O27" s="147"/>
      <c r="P27" s="10"/>
    </row>
    <row r="28" spans="2:16">
      <c r="B28" s="7"/>
      <c r="D28" s="15">
        <v>3</v>
      </c>
      <c r="E28" s="140" t="s">
        <v>37</v>
      </c>
      <c r="F28" s="141"/>
      <c r="G28" s="141"/>
      <c r="H28" s="141"/>
      <c r="I28" s="141"/>
      <c r="J28" s="142"/>
      <c r="K28" s="143" t="s">
        <v>34</v>
      </c>
      <c r="L28" s="144"/>
      <c r="M28" s="145"/>
      <c r="N28" s="146" t="s">
        <v>35</v>
      </c>
      <c r="O28" s="147"/>
      <c r="P28" s="10"/>
    </row>
    <row r="29" spans="2:16">
      <c r="B29" s="7"/>
      <c r="D29" s="15">
        <v>4</v>
      </c>
      <c r="E29" s="140" t="s">
        <v>38</v>
      </c>
      <c r="F29" s="141"/>
      <c r="G29" s="141"/>
      <c r="H29" s="141"/>
      <c r="I29" s="141"/>
      <c r="J29" s="142"/>
      <c r="K29" s="143" t="s">
        <v>34</v>
      </c>
      <c r="L29" s="144"/>
      <c r="M29" s="145"/>
      <c r="N29" s="146" t="s">
        <v>35</v>
      </c>
      <c r="O29" s="147"/>
      <c r="P29" s="10"/>
    </row>
    <row r="30" spans="2:16">
      <c r="B30" s="7"/>
      <c r="D30" s="2" t="s">
        <v>39</v>
      </c>
      <c r="P30" s="10"/>
    </row>
    <row r="31" spans="2:16">
      <c r="B31" s="7"/>
      <c r="P31" s="10"/>
    </row>
    <row r="32" spans="2:16" hidden="1">
      <c r="B32" s="7"/>
      <c r="C32" s="16" t="s">
        <v>40</v>
      </c>
      <c r="D32" s="16" t="s">
        <v>41</v>
      </c>
      <c r="E32" s="16"/>
      <c r="F32" s="16"/>
      <c r="G32" s="17"/>
      <c r="H32" s="17"/>
      <c r="I32" s="17"/>
      <c r="P32" s="10"/>
    </row>
    <row r="33" spans="2:16" hidden="1">
      <c r="B33" s="7"/>
      <c r="C33" s="17"/>
      <c r="D33" s="17" t="s">
        <v>42</v>
      </c>
      <c r="E33" s="17"/>
      <c r="F33" s="17"/>
      <c r="G33" s="17"/>
      <c r="H33" s="17"/>
      <c r="I33" s="17"/>
      <c r="P33" s="10"/>
    </row>
    <row r="34" spans="2:16" hidden="1">
      <c r="B34" s="7"/>
      <c r="C34" s="17"/>
      <c r="D34" s="17" t="s">
        <v>43</v>
      </c>
      <c r="E34" s="17"/>
      <c r="F34" s="17"/>
      <c r="G34" s="17"/>
      <c r="H34" s="17"/>
      <c r="I34" s="17"/>
      <c r="P34" s="10"/>
    </row>
    <row r="35" spans="2:16" hidden="1">
      <c r="B35" s="7"/>
      <c r="C35" s="17"/>
      <c r="D35" s="17" t="s">
        <v>44</v>
      </c>
      <c r="E35" s="17"/>
      <c r="F35" s="17"/>
      <c r="G35" s="17"/>
      <c r="H35" s="17"/>
      <c r="I35" s="17"/>
      <c r="P35" s="10"/>
    </row>
    <row r="36" spans="2:16" hidden="1">
      <c r="B36" s="18"/>
      <c r="C36" s="17"/>
      <c r="D36" s="19" t="s">
        <v>45</v>
      </c>
      <c r="E36" s="19"/>
      <c r="F36" s="19"/>
      <c r="G36" s="19"/>
      <c r="H36" s="19"/>
      <c r="I36" s="19"/>
      <c r="J36" s="20"/>
      <c r="K36" s="20"/>
      <c r="L36" s="20"/>
      <c r="M36" s="20"/>
      <c r="N36" s="20"/>
      <c r="O36" s="20"/>
      <c r="P36" s="21"/>
    </row>
    <row r="37" spans="2:16" ht="21.75" customHeight="1">
      <c r="B37" s="3" t="s">
        <v>46</v>
      </c>
      <c r="C37" s="4" t="s">
        <v>47</v>
      </c>
      <c r="D37" s="4"/>
      <c r="E37" s="4"/>
      <c r="F37" s="4"/>
      <c r="G37" s="4"/>
      <c r="H37" s="4"/>
      <c r="I37" s="4"/>
      <c r="J37" s="5"/>
      <c r="K37" s="5"/>
      <c r="L37" s="5"/>
      <c r="M37" s="5"/>
      <c r="N37" s="5"/>
      <c r="O37" s="5"/>
      <c r="P37" s="6"/>
    </row>
    <row r="38" spans="2:16">
      <c r="B38" s="7"/>
      <c r="C38" s="11">
        <v>2.1</v>
      </c>
      <c r="D38" s="148" t="s">
        <v>48</v>
      </c>
      <c r="E38" s="148"/>
      <c r="F38" s="148"/>
      <c r="G38" s="148"/>
      <c r="H38" s="148"/>
      <c r="I38" s="148"/>
      <c r="J38" s="148"/>
      <c r="K38" s="148"/>
      <c r="L38" s="148"/>
      <c r="M38" s="148"/>
      <c r="N38" s="148"/>
      <c r="O38" s="148"/>
      <c r="P38" s="10"/>
    </row>
    <row r="39" spans="2:16">
      <c r="B39" s="7"/>
      <c r="C39" s="11">
        <v>2.2000000000000002</v>
      </c>
      <c r="D39" s="2" t="s">
        <v>49</v>
      </c>
      <c r="P39" s="10"/>
    </row>
    <row r="40" spans="2:16">
      <c r="B40" s="18"/>
      <c r="C40" s="20"/>
      <c r="D40" s="20"/>
      <c r="E40" s="20"/>
      <c r="F40" s="20"/>
      <c r="G40" s="20"/>
      <c r="H40" s="20"/>
      <c r="I40" s="20"/>
      <c r="J40" s="20"/>
      <c r="K40" s="20"/>
      <c r="L40" s="20"/>
      <c r="M40" s="20"/>
      <c r="N40" s="20"/>
      <c r="O40" s="20"/>
      <c r="P40" s="21"/>
    </row>
    <row r="41" spans="2:16" ht="19.5" customHeight="1">
      <c r="B41" s="22">
        <v>3</v>
      </c>
      <c r="C41" s="4" t="s">
        <v>50</v>
      </c>
      <c r="D41" s="4"/>
      <c r="E41" s="4"/>
      <c r="F41" s="4"/>
      <c r="G41" s="4"/>
      <c r="H41" s="5"/>
      <c r="I41" s="5"/>
      <c r="J41" s="5"/>
      <c r="K41" s="5"/>
      <c r="L41" s="5"/>
      <c r="M41" s="5"/>
      <c r="N41" s="5"/>
      <c r="O41" s="5"/>
      <c r="P41" s="6"/>
    </row>
    <row r="42" spans="2:16">
      <c r="B42" s="23"/>
      <c r="C42" s="24">
        <v>3.1</v>
      </c>
      <c r="D42" s="25" t="s">
        <v>51</v>
      </c>
      <c r="E42" s="25"/>
      <c r="F42" s="25"/>
      <c r="G42" s="25"/>
      <c r="H42" s="25"/>
      <c r="I42" s="25"/>
      <c r="J42" s="25"/>
      <c r="K42" s="25"/>
      <c r="L42" s="25"/>
      <c r="M42" s="25"/>
      <c r="N42" s="25"/>
      <c r="O42" s="25"/>
      <c r="P42" s="26"/>
    </row>
    <row r="43" spans="2:16">
      <c r="B43" s="7"/>
      <c r="C43" s="27">
        <v>3.2</v>
      </c>
      <c r="D43" s="2" t="s">
        <v>52</v>
      </c>
      <c r="P43" s="10"/>
    </row>
    <row r="44" spans="2:16">
      <c r="B44" s="7"/>
      <c r="C44" s="11"/>
      <c r="D44" s="28" t="s">
        <v>53</v>
      </c>
      <c r="P44" s="10"/>
    </row>
    <row r="45" spans="2:16">
      <c r="B45" s="7"/>
      <c r="C45" s="11"/>
      <c r="D45" s="2" t="s">
        <v>54</v>
      </c>
      <c r="P45" s="10"/>
    </row>
    <row r="46" spans="2:16">
      <c r="B46" s="7"/>
      <c r="C46" s="27"/>
      <c r="P46" s="10"/>
    </row>
    <row r="47" spans="2:16">
      <c r="B47" s="7"/>
      <c r="C47" s="27"/>
      <c r="D47" s="149"/>
      <c r="E47" s="149"/>
      <c r="F47" s="149"/>
      <c r="G47" s="149"/>
      <c r="H47" s="149"/>
      <c r="I47" s="149"/>
      <c r="J47" s="149"/>
      <c r="K47" s="149"/>
      <c r="L47" s="149"/>
      <c r="M47" s="149"/>
      <c r="N47" s="149"/>
      <c r="O47" s="149"/>
      <c r="P47" s="10"/>
    </row>
    <row r="48" spans="2:16">
      <c r="B48" s="18"/>
      <c r="C48" s="20"/>
      <c r="D48" s="20"/>
      <c r="E48" s="20"/>
      <c r="F48" s="20"/>
      <c r="G48" s="20"/>
      <c r="H48" s="20"/>
      <c r="I48" s="20"/>
      <c r="J48" s="20"/>
      <c r="K48" s="20"/>
      <c r="L48" s="20"/>
      <c r="M48" s="20"/>
      <c r="N48" s="20"/>
      <c r="O48" s="20"/>
      <c r="P48" s="21"/>
    </row>
  </sheetData>
  <mergeCells count="15">
    <mergeCell ref="D38:O38"/>
    <mergeCell ref="D47:O47"/>
    <mergeCell ref="E28:J28"/>
    <mergeCell ref="K28:M28"/>
    <mergeCell ref="N28:O28"/>
    <mergeCell ref="E29:J29"/>
    <mergeCell ref="K29:M29"/>
    <mergeCell ref="N29:O29"/>
    <mergeCell ref="N25:O25"/>
    <mergeCell ref="E26:J26"/>
    <mergeCell ref="K26:M26"/>
    <mergeCell ref="N26:O26"/>
    <mergeCell ref="E27:J27"/>
    <mergeCell ref="K27:M27"/>
    <mergeCell ref="N27:O27"/>
  </mergeCells>
  <pageMargins left="0.7" right="0.7" top="0.75" bottom="0.75" header="0.3" footer="0.3"/>
  <ignoredErrors>
    <ignoredError sqref="B2" numberStoredAsText="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872748-131E-4782-BE09-46A729E278C2}">
  <sheetPr>
    <pageSetUpPr fitToPage="1"/>
  </sheetPr>
  <dimension ref="A1:C13"/>
  <sheetViews>
    <sheetView showGridLines="0" zoomScaleNormal="100" zoomScaleSheetLayoutView="100" workbookViewId="0"/>
  </sheetViews>
  <sheetFormatPr defaultColWidth="14" defaultRowHeight="15.4"/>
  <cols>
    <col min="1" max="1" width="1.7109375" style="39" customWidth="1"/>
    <col min="2" max="2" width="45.140625" style="39" bestFit="1" customWidth="1"/>
    <col min="3" max="3" width="73.85546875" style="39" customWidth="1"/>
    <col min="4" max="4" width="1.7109375" style="39" customWidth="1"/>
    <col min="5" max="16384" width="14" style="39"/>
  </cols>
  <sheetData>
    <row r="1" spans="1:3" s="29" customFormat="1" ht="25.35">
      <c r="A1" s="29" t="s">
        <v>55</v>
      </c>
      <c r="B1" s="132" t="s">
        <v>56</v>
      </c>
    </row>
    <row r="2" spans="1:3" s="30" customFormat="1" ht="20.100000000000001">
      <c r="B2" s="150" t="s">
        <v>57</v>
      </c>
      <c r="C2" s="151"/>
    </row>
    <row r="3" spans="1:3" s="31" customFormat="1" ht="18">
      <c r="B3" s="152" t="s">
        <v>58</v>
      </c>
      <c r="C3" s="152"/>
    </row>
    <row r="4" spans="1:3" s="32" customFormat="1" ht="42.4">
      <c r="B4" s="33" t="s">
        <v>59</v>
      </c>
      <c r="C4" s="34" t="s">
        <v>60</v>
      </c>
    </row>
    <row r="5" spans="1:3" s="32" customFormat="1" ht="28.35">
      <c r="B5" s="33" t="s">
        <v>61</v>
      </c>
      <c r="C5" s="35" t="s">
        <v>62</v>
      </c>
    </row>
    <row r="6" spans="1:3" s="32" customFormat="1" ht="99">
      <c r="B6" s="33" t="s">
        <v>63</v>
      </c>
      <c r="C6" s="34" t="s">
        <v>64</v>
      </c>
    </row>
    <row r="7" spans="1:3" s="36" customFormat="1" ht="18">
      <c r="B7" s="153" t="s">
        <v>65</v>
      </c>
      <c r="C7" s="154"/>
    </row>
    <row r="8" spans="1:3" s="32" customFormat="1">
      <c r="B8" s="33" t="s">
        <v>66</v>
      </c>
      <c r="C8" s="35" t="s">
        <v>67</v>
      </c>
    </row>
    <row r="9" spans="1:3" s="31" customFormat="1" ht="18">
      <c r="B9" s="152" t="s">
        <v>68</v>
      </c>
      <c r="C9" s="152"/>
    </row>
    <row r="10" spans="1:3" s="32" customFormat="1" ht="42.4">
      <c r="B10" s="37" t="s">
        <v>69</v>
      </c>
      <c r="C10" s="38" t="s">
        <v>70</v>
      </c>
    </row>
    <row r="11" spans="1:3" s="36" customFormat="1" ht="18">
      <c r="B11" s="155" t="s">
        <v>71</v>
      </c>
      <c r="C11" s="156"/>
    </row>
    <row r="12" spans="1:3" s="36" customFormat="1" ht="42.4">
      <c r="B12" s="33" t="s">
        <v>72</v>
      </c>
      <c r="C12" s="34" t="s">
        <v>73</v>
      </c>
    </row>
    <row r="13" spans="1:3" s="36" customFormat="1" ht="28.35">
      <c r="B13" s="33" t="s">
        <v>74</v>
      </c>
      <c r="C13" s="34" t="s">
        <v>75</v>
      </c>
    </row>
  </sheetData>
  <mergeCells count="5">
    <mergeCell ref="B2:C2"/>
    <mergeCell ref="B3:C3"/>
    <mergeCell ref="B7:C7"/>
    <mergeCell ref="B9:C9"/>
    <mergeCell ref="B11:C11"/>
  </mergeCells>
  <pageMargins left="0.7" right="0.7" top="0.75" bottom="0.75" header="0.3" footer="0.3"/>
  <pageSetup paperSize="9" scale="71" fitToHeight="0"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2E65CD-F7BE-4570-8817-12F5276D9F7B}">
  <dimension ref="B1:K30"/>
  <sheetViews>
    <sheetView workbookViewId="0"/>
  </sheetViews>
  <sheetFormatPr defaultColWidth="8.7109375" defaultRowHeight="14.1"/>
  <cols>
    <col min="1" max="1" width="1.7109375" style="90" customWidth="1"/>
    <col min="2" max="2" width="9.140625" style="90" customWidth="1"/>
    <col min="3" max="3" width="11.85546875" style="90" customWidth="1"/>
    <col min="4" max="4" width="2.140625" style="90" customWidth="1"/>
    <col min="5" max="5" width="26.28515625" style="90" customWidth="1"/>
    <col min="6" max="6" width="42" style="131" customWidth="1"/>
    <col min="7" max="7" width="7.7109375" style="131" customWidth="1"/>
    <col min="8" max="8" width="22" style="131" customWidth="1"/>
    <col min="9" max="9" width="18.7109375" style="90" customWidth="1"/>
    <col min="10" max="10" width="38.28515625" style="90" customWidth="1"/>
    <col min="11" max="11" width="4.28515625" style="90" customWidth="1"/>
    <col min="12" max="12" width="6" style="90" customWidth="1"/>
    <col min="13" max="14" width="8.7109375" style="90" customWidth="1"/>
    <col min="15" max="16384" width="8.7109375" style="90"/>
  </cols>
  <sheetData>
    <row r="1" spans="2:11" ht="25.35">
      <c r="C1" s="91"/>
      <c r="D1" s="91"/>
      <c r="E1" s="91"/>
      <c r="F1" s="92"/>
      <c r="G1" s="92"/>
      <c r="H1" s="92"/>
      <c r="I1" s="93">
        <v>2600</v>
      </c>
      <c r="J1" s="93">
        <v>24500</v>
      </c>
      <c r="K1" s="93">
        <v>20</v>
      </c>
    </row>
    <row r="2" spans="2:11" ht="24.95">
      <c r="B2" s="159" t="s">
        <v>76</v>
      </c>
      <c r="C2" s="159"/>
      <c r="D2" s="159"/>
      <c r="E2" s="159"/>
      <c r="F2" s="159"/>
      <c r="G2" s="159"/>
      <c r="H2" s="159"/>
      <c r="I2" s="159"/>
      <c r="J2" s="159"/>
      <c r="K2" s="159"/>
    </row>
    <row r="5" spans="2:11">
      <c r="B5" s="94"/>
      <c r="C5" s="94"/>
      <c r="D5" s="94"/>
      <c r="E5" s="94"/>
      <c r="F5" s="95"/>
      <c r="G5" s="95"/>
      <c r="H5" s="95"/>
      <c r="K5" s="94"/>
    </row>
    <row r="6" spans="2:11">
      <c r="B6" s="94"/>
      <c r="C6" s="94"/>
      <c r="D6" s="94"/>
      <c r="E6" s="94"/>
      <c r="F6" s="95"/>
      <c r="G6" s="95"/>
      <c r="H6" s="95"/>
      <c r="I6" s="96"/>
      <c r="J6" s="97"/>
      <c r="K6" s="94"/>
    </row>
    <row r="7" spans="2:11" ht="18">
      <c r="B7" s="98"/>
      <c r="C7" s="98"/>
      <c r="D7" s="98"/>
      <c r="E7" s="98"/>
      <c r="F7" s="99"/>
      <c r="G7" s="99"/>
      <c r="H7" s="99"/>
      <c r="I7" s="94"/>
      <c r="J7" s="94"/>
      <c r="K7" s="94"/>
    </row>
    <row r="8" spans="2:11">
      <c r="B8" s="100"/>
      <c r="C8" s="100"/>
      <c r="D8" s="100"/>
      <c r="E8" s="100"/>
      <c r="F8" s="101"/>
      <c r="G8" s="101"/>
      <c r="H8" s="101"/>
      <c r="I8" s="94"/>
      <c r="J8" s="94"/>
      <c r="K8" s="94"/>
    </row>
    <row r="9" spans="2:11">
      <c r="B9" s="100" t="s">
        <v>77</v>
      </c>
      <c r="C9" s="100"/>
      <c r="D9" s="101" t="s">
        <v>78</v>
      </c>
      <c r="E9" s="102" t="s">
        <v>79</v>
      </c>
      <c r="F9" s="103"/>
      <c r="G9" s="103"/>
      <c r="H9" s="103"/>
      <c r="I9" s="94"/>
      <c r="J9" s="94"/>
      <c r="K9" s="94"/>
    </row>
    <row r="10" spans="2:11">
      <c r="B10" s="100"/>
      <c r="C10" s="100"/>
      <c r="D10" s="100"/>
      <c r="E10" s="100"/>
      <c r="F10" s="101"/>
      <c r="G10" s="101"/>
      <c r="H10" s="101"/>
      <c r="I10" s="94"/>
      <c r="J10" s="94"/>
      <c r="K10" s="94"/>
    </row>
    <row r="11" spans="2:11">
      <c r="B11" s="100"/>
      <c r="C11" s="100" t="s">
        <v>80</v>
      </c>
      <c r="D11" s="100"/>
      <c r="E11" s="100"/>
      <c r="F11" s="101"/>
      <c r="G11" s="101"/>
      <c r="H11" s="101"/>
      <c r="I11" s="94"/>
      <c r="J11" s="94"/>
      <c r="K11" s="94"/>
    </row>
    <row r="12" spans="2:11">
      <c r="B12" s="100" t="s">
        <v>81</v>
      </c>
      <c r="C12" s="100"/>
      <c r="D12" s="101" t="s">
        <v>78</v>
      </c>
      <c r="E12" s="97">
        <v>44328</v>
      </c>
      <c r="F12" s="105"/>
      <c r="G12" s="105"/>
      <c r="H12" s="105"/>
      <c r="I12" s="94"/>
      <c r="J12" s="94"/>
      <c r="K12" s="100"/>
    </row>
    <row r="13" spans="2:11" ht="14.25" customHeight="1">
      <c r="B13" s="100"/>
      <c r="C13" s="100"/>
      <c r="D13" s="100"/>
      <c r="E13" s="100"/>
      <c r="F13" s="101"/>
      <c r="G13" s="101"/>
      <c r="H13" s="101"/>
      <c r="I13" s="94"/>
      <c r="J13" s="94"/>
      <c r="K13" s="100"/>
    </row>
    <row r="14" spans="2:11">
      <c r="B14" s="100" t="s">
        <v>82</v>
      </c>
      <c r="C14" s="100"/>
      <c r="D14" s="101" t="s">
        <v>78</v>
      </c>
      <c r="E14" s="106">
        <f>I26</f>
        <v>78431.25</v>
      </c>
      <c r="F14" s="107"/>
      <c r="G14" s="107"/>
      <c r="H14" s="107"/>
      <c r="I14" s="94"/>
      <c r="J14" s="94"/>
      <c r="K14" s="100"/>
    </row>
    <row r="15" spans="2:11">
      <c r="B15" s="100"/>
      <c r="C15" s="100"/>
      <c r="D15" s="100"/>
      <c r="E15" s="100"/>
      <c r="F15" s="101"/>
      <c r="G15" s="101"/>
      <c r="H15" s="101"/>
      <c r="I15" s="94"/>
      <c r="J15" s="94"/>
      <c r="K15" s="100"/>
    </row>
    <row r="16" spans="2:11">
      <c r="B16" s="94"/>
      <c r="C16" s="94"/>
      <c r="D16" s="94"/>
      <c r="E16" s="94"/>
      <c r="F16" s="95"/>
      <c r="G16" s="95"/>
      <c r="H16" s="95"/>
      <c r="I16" s="94"/>
      <c r="J16" s="100"/>
      <c r="K16" s="100"/>
    </row>
    <row r="17" spans="2:11">
      <c r="B17" s="94"/>
      <c r="C17" s="94"/>
      <c r="D17" s="94"/>
      <c r="E17" s="94"/>
      <c r="F17" s="95"/>
      <c r="G17" s="95"/>
      <c r="H17" s="95"/>
      <c r="I17" s="100"/>
      <c r="J17" s="100"/>
      <c r="K17" s="94"/>
    </row>
    <row r="18" spans="2:11">
      <c r="B18" s="108" t="s">
        <v>83</v>
      </c>
      <c r="C18" s="100"/>
      <c r="D18" s="100"/>
      <c r="E18" s="100"/>
      <c r="F18" s="101"/>
      <c r="G18" s="101"/>
      <c r="H18" s="101"/>
      <c r="I18" s="100"/>
      <c r="J18" s="100"/>
      <c r="K18" s="94"/>
    </row>
    <row r="19" spans="2:11">
      <c r="B19" s="108"/>
      <c r="C19" s="109" t="s">
        <v>84</v>
      </c>
      <c r="D19" s="100"/>
      <c r="E19" s="100"/>
      <c r="F19" s="101"/>
      <c r="G19" s="101"/>
      <c r="H19" s="101"/>
      <c r="I19" s="100"/>
      <c r="J19" s="100"/>
      <c r="K19" s="94"/>
    </row>
    <row r="20" spans="2:11" ht="27" customHeight="1">
      <c r="B20" s="160" t="s">
        <v>30</v>
      </c>
      <c r="C20" s="161"/>
      <c r="D20" s="160" t="s">
        <v>85</v>
      </c>
      <c r="E20" s="162"/>
      <c r="F20" s="161"/>
      <c r="G20" s="136" t="s">
        <v>86</v>
      </c>
      <c r="H20" s="110" t="s">
        <v>87</v>
      </c>
      <c r="I20" s="110" t="s">
        <v>88</v>
      </c>
      <c r="J20" s="111" t="s">
        <v>89</v>
      </c>
    </row>
    <row r="21" spans="2:11">
      <c r="B21" s="163">
        <v>1</v>
      </c>
      <c r="C21" s="164"/>
      <c r="D21" s="165" t="s">
        <v>90</v>
      </c>
      <c r="E21" s="166"/>
      <c r="F21" s="167"/>
      <c r="G21" s="135"/>
      <c r="H21" s="112">
        <f>SUM(H22:H24)</f>
        <v>4.45</v>
      </c>
      <c r="I21" s="113">
        <f>SUM(I22:I24)</f>
        <v>62745</v>
      </c>
      <c r="J21" s="114"/>
    </row>
    <row r="22" spans="2:11">
      <c r="B22" s="157">
        <v>1.1000000000000001</v>
      </c>
      <c r="C22" s="158"/>
      <c r="D22" s="115" t="s">
        <v>91</v>
      </c>
      <c r="E22" s="116"/>
      <c r="F22" s="117"/>
      <c r="G22" s="117" t="s">
        <v>92</v>
      </c>
      <c r="H22" s="118">
        <f>Web_FeatureList_Estimation!I37/20</f>
        <v>1.56</v>
      </c>
      <c r="I22" s="119">
        <f>H22*(600*23500/1000)</f>
        <v>21996</v>
      </c>
      <c r="J22" s="120"/>
    </row>
    <row r="23" spans="2:11">
      <c r="B23" s="157">
        <v>1.2</v>
      </c>
      <c r="C23" s="158"/>
      <c r="D23" s="115" t="s">
        <v>93</v>
      </c>
      <c r="E23" s="116"/>
      <c r="F23" s="117"/>
      <c r="G23" s="117" t="s">
        <v>92</v>
      </c>
      <c r="H23" s="118">
        <f>Web_FeatureList_Estimation!J37/20</f>
        <v>2</v>
      </c>
      <c r="I23" s="119">
        <f>H23*(600*23500/1000)</f>
        <v>28200</v>
      </c>
      <c r="J23" s="120"/>
    </row>
    <row r="24" spans="2:11">
      <c r="B24" s="157">
        <v>1.3</v>
      </c>
      <c r="C24" s="158"/>
      <c r="D24" s="115" t="s">
        <v>94</v>
      </c>
      <c r="E24" s="116"/>
      <c r="F24" s="117"/>
      <c r="G24" s="117" t="s">
        <v>92</v>
      </c>
      <c r="H24" s="118">
        <f>Web_FeatureList_Estimation!K37/20</f>
        <v>0.89000000000000024</v>
      </c>
      <c r="I24" s="119">
        <f>H24*(600*23500/1000)</f>
        <v>12549.000000000004</v>
      </c>
      <c r="J24" s="120"/>
    </row>
    <row r="25" spans="2:11">
      <c r="B25" s="163">
        <v>2</v>
      </c>
      <c r="C25" s="164"/>
      <c r="D25" s="165" t="s">
        <v>95</v>
      </c>
      <c r="E25" s="166"/>
      <c r="F25" s="167"/>
      <c r="G25" s="121" t="s">
        <v>92</v>
      </c>
      <c r="H25" s="112">
        <f>0.25*H21</f>
        <v>1.1125</v>
      </c>
      <c r="I25" s="113">
        <f>H25*(600*23500/1000)</f>
        <v>15686.25</v>
      </c>
      <c r="J25" s="122" t="s">
        <v>96</v>
      </c>
    </row>
    <row r="26" spans="2:11">
      <c r="B26" s="160" t="s">
        <v>97</v>
      </c>
      <c r="C26" s="162"/>
      <c r="D26" s="162"/>
      <c r="E26" s="162"/>
      <c r="F26" s="161"/>
      <c r="G26" s="136"/>
      <c r="H26" s="123">
        <f>SUM(H21,H25:H25)</f>
        <v>5.5625</v>
      </c>
      <c r="I26" s="124">
        <f>SUM(I21,I25:I25)</f>
        <v>78431.25</v>
      </c>
      <c r="J26" s="125"/>
    </row>
    <row r="27" spans="2:11">
      <c r="B27" s="108"/>
      <c r="C27" s="109"/>
      <c r="D27" s="100"/>
      <c r="E27" s="100"/>
      <c r="F27" s="101"/>
      <c r="G27" s="101"/>
      <c r="H27" s="101"/>
      <c r="I27" s="100"/>
      <c r="J27" s="126"/>
      <c r="K27" s="94"/>
    </row>
    <row r="28" spans="2:11">
      <c r="B28" s="108" t="s">
        <v>98</v>
      </c>
      <c r="C28" s="100"/>
      <c r="D28" s="101" t="s">
        <v>78</v>
      </c>
      <c r="E28" s="128">
        <f>IFERROR(MONTH(E30-E29),"T.B.D")</f>
        <v>1</v>
      </c>
      <c r="F28" s="129"/>
      <c r="G28" s="129"/>
      <c r="H28" s="129"/>
      <c r="I28" s="100"/>
      <c r="J28" s="100"/>
      <c r="K28" s="94"/>
    </row>
    <row r="29" spans="2:11">
      <c r="B29" s="100"/>
      <c r="C29" s="130" t="s">
        <v>99</v>
      </c>
      <c r="D29" s="101"/>
      <c r="E29" s="104">
        <v>44328</v>
      </c>
      <c r="F29" s="105"/>
      <c r="G29" s="105"/>
      <c r="H29" s="105"/>
      <c r="I29" s="127"/>
      <c r="J29" s="100"/>
      <c r="K29" s="94"/>
    </row>
    <row r="30" spans="2:11">
      <c r="B30" s="100"/>
      <c r="C30" s="130" t="s">
        <v>100</v>
      </c>
      <c r="D30" s="100"/>
      <c r="E30" s="104">
        <v>44358</v>
      </c>
      <c r="F30" s="105"/>
      <c r="G30" s="105"/>
      <c r="H30" s="105"/>
      <c r="I30" s="100"/>
      <c r="J30" s="100"/>
      <c r="K30" s="94"/>
    </row>
  </sheetData>
  <mergeCells count="11">
    <mergeCell ref="B25:C25"/>
    <mergeCell ref="D25:F25"/>
    <mergeCell ref="B26:F26"/>
    <mergeCell ref="B24:C24"/>
    <mergeCell ref="B23:C23"/>
    <mergeCell ref="B22:C22"/>
    <mergeCell ref="B2:K2"/>
    <mergeCell ref="B20:C20"/>
    <mergeCell ref="D20:F20"/>
    <mergeCell ref="B21:C21"/>
    <mergeCell ref="D21:F21"/>
  </mergeCells>
  <dataValidations count="1">
    <dataValidation type="list" allowBlank="1" showInputMessage="1" showErrorMessage="1" sqref="G21:G25" xr:uid="{A3212453-FDB4-4534-9419-8576813D85DC}">
      <formula1>"Yes, No"</formula1>
    </dataValidation>
  </dataValidation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0A2AB2-EA12-47FE-9E86-70F2DED7D83A}">
  <sheetPr>
    <pageSetUpPr fitToPage="1"/>
  </sheetPr>
  <dimension ref="A2:L37"/>
  <sheetViews>
    <sheetView showGridLines="0" tabSelected="1" view="pageBreakPreview" zoomScale="85" zoomScaleNormal="85" zoomScaleSheetLayoutView="85" workbookViewId="0">
      <selection activeCell="E15" sqref="E15"/>
    </sheetView>
  </sheetViews>
  <sheetFormatPr defaultColWidth="11.7109375" defaultRowHeight="15.4"/>
  <cols>
    <col min="1" max="1" width="7" style="63" customWidth="1"/>
    <col min="2" max="4" width="35.7109375" style="63" customWidth="1"/>
    <col min="5" max="5" width="48.7109375" style="63" customWidth="1"/>
    <col min="6" max="11" width="17.85546875" style="63" customWidth="1"/>
    <col min="12" max="12" width="65.140625" style="63" customWidth="1"/>
    <col min="13" max="13" width="6" style="63" customWidth="1"/>
    <col min="14" max="16384" width="11.7109375" style="63"/>
  </cols>
  <sheetData>
    <row r="2" spans="1:12" ht="24.95">
      <c r="B2" s="83" t="s">
        <v>101</v>
      </c>
    </row>
    <row r="4" spans="1:12">
      <c r="I4" s="89">
        <v>250</v>
      </c>
      <c r="J4" s="89">
        <v>250</v>
      </c>
      <c r="K4" s="89">
        <v>250</v>
      </c>
    </row>
    <row r="5" spans="1:12">
      <c r="A5" s="176" t="s">
        <v>102</v>
      </c>
      <c r="B5" s="176"/>
      <c r="C5" s="176"/>
      <c r="D5" s="176"/>
      <c r="E5" s="176"/>
      <c r="F5" s="174" t="s">
        <v>103</v>
      </c>
      <c r="G5" s="174"/>
      <c r="H5" s="174"/>
      <c r="I5" s="174" t="s">
        <v>104</v>
      </c>
      <c r="J5" s="174"/>
      <c r="K5" s="174"/>
    </row>
    <row r="6" spans="1:12">
      <c r="A6" s="62" t="s">
        <v>30</v>
      </c>
      <c r="B6" s="62" t="s">
        <v>105</v>
      </c>
      <c r="C6" s="62" t="s">
        <v>106</v>
      </c>
      <c r="D6" s="62" t="s">
        <v>107</v>
      </c>
      <c r="E6" s="62" t="s">
        <v>108</v>
      </c>
      <c r="F6" s="62" t="s">
        <v>109</v>
      </c>
      <c r="G6" s="62" t="s">
        <v>110</v>
      </c>
      <c r="H6" s="62" t="s">
        <v>94</v>
      </c>
      <c r="I6" s="62" t="s">
        <v>109</v>
      </c>
      <c r="J6" s="62" t="s">
        <v>110</v>
      </c>
      <c r="K6" s="62" t="s">
        <v>94</v>
      </c>
      <c r="L6" s="62" t="s">
        <v>111</v>
      </c>
    </row>
    <row r="7" spans="1:12" ht="93" customHeight="1">
      <c r="A7" s="168">
        <v>1</v>
      </c>
      <c r="B7" s="177" t="s">
        <v>112</v>
      </c>
      <c r="C7" s="64" t="s">
        <v>113</v>
      </c>
      <c r="D7" s="64"/>
      <c r="E7" s="67" t="s">
        <v>114</v>
      </c>
      <c r="F7" s="69">
        <v>200</v>
      </c>
      <c r="G7" s="69">
        <v>200</v>
      </c>
      <c r="H7" s="84">
        <f>(F7+G7)/4</f>
        <v>100</v>
      </c>
      <c r="I7" s="85">
        <f>F7/$I$4</f>
        <v>0.8</v>
      </c>
      <c r="J7" s="85">
        <f>G7/$J$4</f>
        <v>0.8</v>
      </c>
      <c r="K7" s="85">
        <f>H7/$K$4</f>
        <v>0.4</v>
      </c>
      <c r="L7" s="64"/>
    </row>
    <row r="8" spans="1:12" ht="15.75">
      <c r="A8" s="170"/>
      <c r="B8" s="178"/>
      <c r="C8" s="64" t="s">
        <v>115</v>
      </c>
      <c r="D8" s="64"/>
      <c r="E8" s="67" t="s">
        <v>116</v>
      </c>
      <c r="F8" s="69">
        <v>150</v>
      </c>
      <c r="G8" s="69">
        <v>50</v>
      </c>
      <c r="H8" s="84">
        <f t="shared" ref="H8:H36" si="0">(F8+G8)/4</f>
        <v>50</v>
      </c>
      <c r="I8" s="85">
        <f t="shared" ref="I8:I36" si="1">F8/$I$4</f>
        <v>0.6</v>
      </c>
      <c r="J8" s="85">
        <f t="shared" ref="J8:J36" si="2">G8/$J$4</f>
        <v>0.2</v>
      </c>
      <c r="K8" s="85">
        <f t="shared" ref="K8:K36" si="3">H8/$K$4</f>
        <v>0.2</v>
      </c>
      <c r="L8" s="64"/>
    </row>
    <row r="9" spans="1:12" ht="30.95">
      <c r="A9" s="168">
        <v>2</v>
      </c>
      <c r="B9" s="179" t="s">
        <v>117</v>
      </c>
      <c r="C9" s="64" t="s">
        <v>118</v>
      </c>
      <c r="D9" s="64"/>
      <c r="E9" s="67" t="s">
        <v>119</v>
      </c>
      <c r="F9" s="69">
        <v>200</v>
      </c>
      <c r="G9" s="69">
        <v>50</v>
      </c>
      <c r="H9" s="84">
        <f t="shared" si="0"/>
        <v>62.5</v>
      </c>
      <c r="I9" s="85">
        <f t="shared" si="1"/>
        <v>0.8</v>
      </c>
      <c r="J9" s="85">
        <f t="shared" si="2"/>
        <v>0.2</v>
      </c>
      <c r="K9" s="85">
        <f t="shared" si="3"/>
        <v>0.25</v>
      </c>
      <c r="L9" s="64"/>
    </row>
    <row r="10" spans="1:12" ht="30.95">
      <c r="A10" s="169"/>
      <c r="B10" s="180"/>
      <c r="C10" s="64" t="s">
        <v>120</v>
      </c>
      <c r="D10" s="64"/>
      <c r="E10" s="67" t="s">
        <v>121</v>
      </c>
      <c r="F10" s="69">
        <v>100</v>
      </c>
      <c r="G10" s="69">
        <v>50</v>
      </c>
      <c r="H10" s="84">
        <f t="shared" si="0"/>
        <v>37.5</v>
      </c>
      <c r="I10" s="85">
        <f t="shared" si="1"/>
        <v>0.4</v>
      </c>
      <c r="J10" s="85">
        <f t="shared" si="2"/>
        <v>0.2</v>
      </c>
      <c r="K10" s="85">
        <f t="shared" si="3"/>
        <v>0.15</v>
      </c>
      <c r="L10" s="64"/>
    </row>
    <row r="11" spans="1:12" ht="30.95">
      <c r="A11" s="170"/>
      <c r="B11" s="181"/>
      <c r="C11" s="64" t="s">
        <v>122</v>
      </c>
      <c r="D11" s="64"/>
      <c r="E11" s="87" t="s">
        <v>123</v>
      </c>
      <c r="F11" s="69">
        <v>50</v>
      </c>
      <c r="G11" s="69">
        <v>50</v>
      </c>
      <c r="H11" s="84">
        <f t="shared" si="0"/>
        <v>25</v>
      </c>
      <c r="I11" s="85">
        <f t="shared" si="1"/>
        <v>0.2</v>
      </c>
      <c r="J11" s="85">
        <f t="shared" si="2"/>
        <v>0.2</v>
      </c>
      <c r="K11" s="85">
        <f t="shared" si="3"/>
        <v>0.1</v>
      </c>
      <c r="L11" s="64"/>
    </row>
    <row r="12" spans="1:12" ht="46.35">
      <c r="A12" s="168">
        <v>3</v>
      </c>
      <c r="B12" s="171" t="s">
        <v>124</v>
      </c>
      <c r="C12" s="171" t="s">
        <v>125</v>
      </c>
      <c r="D12" s="64" t="s">
        <v>126</v>
      </c>
      <c r="E12" s="67" t="s">
        <v>127</v>
      </c>
      <c r="F12" s="69">
        <v>800</v>
      </c>
      <c r="G12" s="69">
        <v>400</v>
      </c>
      <c r="H12" s="84">
        <f t="shared" si="0"/>
        <v>300</v>
      </c>
      <c r="I12" s="85">
        <f t="shared" si="1"/>
        <v>3.2</v>
      </c>
      <c r="J12" s="85">
        <f t="shared" si="2"/>
        <v>1.6</v>
      </c>
      <c r="K12" s="85">
        <f t="shared" si="3"/>
        <v>1.2</v>
      </c>
      <c r="L12" s="64"/>
    </row>
    <row r="13" spans="1:12" ht="30.95">
      <c r="A13" s="169"/>
      <c r="B13" s="172"/>
      <c r="C13" s="173"/>
      <c r="D13" s="64" t="s">
        <v>128</v>
      </c>
      <c r="E13" s="67" t="s">
        <v>129</v>
      </c>
      <c r="F13" s="69">
        <v>400</v>
      </c>
      <c r="G13" s="69">
        <v>150</v>
      </c>
      <c r="H13" s="84">
        <f t="shared" si="0"/>
        <v>137.5</v>
      </c>
      <c r="I13" s="85">
        <f t="shared" si="1"/>
        <v>1.6</v>
      </c>
      <c r="J13" s="85">
        <f t="shared" si="2"/>
        <v>0.6</v>
      </c>
      <c r="K13" s="85">
        <f t="shared" si="3"/>
        <v>0.55000000000000004</v>
      </c>
      <c r="L13" s="64"/>
    </row>
    <row r="14" spans="1:12" ht="46.35">
      <c r="A14" s="169"/>
      <c r="B14" s="172"/>
      <c r="C14" s="65" t="s">
        <v>130</v>
      </c>
      <c r="D14" s="65" t="s">
        <v>130</v>
      </c>
      <c r="E14" s="67" t="s">
        <v>131</v>
      </c>
      <c r="F14" s="69">
        <v>250</v>
      </c>
      <c r="G14" s="69"/>
      <c r="H14" s="84">
        <f t="shared" si="0"/>
        <v>62.5</v>
      </c>
      <c r="I14" s="85">
        <f t="shared" si="1"/>
        <v>1</v>
      </c>
      <c r="J14" s="85">
        <f t="shared" si="2"/>
        <v>0</v>
      </c>
      <c r="K14" s="85">
        <f t="shared" si="3"/>
        <v>0.25</v>
      </c>
      <c r="L14" s="64"/>
    </row>
    <row r="15" spans="1:12" ht="78.75">
      <c r="A15" s="170"/>
      <c r="B15" s="173"/>
      <c r="C15" s="64" t="s">
        <v>132</v>
      </c>
      <c r="D15" s="64" t="s">
        <v>133</v>
      </c>
      <c r="E15" s="67" t="s">
        <v>134</v>
      </c>
      <c r="F15" s="69">
        <v>50</v>
      </c>
      <c r="G15" s="69">
        <v>800</v>
      </c>
      <c r="H15" s="84">
        <f t="shared" si="0"/>
        <v>212.5</v>
      </c>
      <c r="I15" s="85">
        <f t="shared" si="1"/>
        <v>0.2</v>
      </c>
      <c r="J15" s="85">
        <f t="shared" si="2"/>
        <v>3.2</v>
      </c>
      <c r="K15" s="85">
        <f t="shared" si="3"/>
        <v>0.85</v>
      </c>
      <c r="L15" s="64"/>
    </row>
    <row r="16" spans="1:12" ht="87" customHeight="1">
      <c r="A16" s="168">
        <v>4</v>
      </c>
      <c r="B16" s="168" t="s">
        <v>135</v>
      </c>
      <c r="C16" s="66" t="s">
        <v>136</v>
      </c>
      <c r="D16" s="64"/>
      <c r="E16" s="67" t="s">
        <v>137</v>
      </c>
      <c r="F16" s="69">
        <v>500</v>
      </c>
      <c r="G16" s="69">
        <v>150</v>
      </c>
      <c r="H16" s="84">
        <f t="shared" si="0"/>
        <v>162.5</v>
      </c>
      <c r="I16" s="85">
        <f t="shared" si="1"/>
        <v>2</v>
      </c>
      <c r="J16" s="85">
        <f t="shared" si="2"/>
        <v>0.6</v>
      </c>
      <c r="K16" s="85">
        <f t="shared" si="3"/>
        <v>0.65</v>
      </c>
      <c r="L16" s="64"/>
    </row>
    <row r="17" spans="1:12" ht="30.95">
      <c r="A17" s="169"/>
      <c r="B17" s="169"/>
      <c r="C17" s="66" t="s">
        <v>138</v>
      </c>
      <c r="D17" s="64"/>
      <c r="E17" s="67" t="s">
        <v>139</v>
      </c>
      <c r="F17" s="69">
        <v>50</v>
      </c>
      <c r="G17" s="69">
        <v>100</v>
      </c>
      <c r="H17" s="84">
        <f t="shared" si="0"/>
        <v>37.5</v>
      </c>
      <c r="I17" s="85">
        <f t="shared" si="1"/>
        <v>0.2</v>
      </c>
      <c r="J17" s="85">
        <f t="shared" si="2"/>
        <v>0.4</v>
      </c>
      <c r="K17" s="85">
        <f t="shared" si="3"/>
        <v>0.15</v>
      </c>
      <c r="L17" s="64"/>
    </row>
    <row r="18" spans="1:12">
      <c r="A18" s="169"/>
      <c r="B18" s="169"/>
      <c r="C18" s="171" t="s">
        <v>140</v>
      </c>
      <c r="D18" s="66" t="s">
        <v>141</v>
      </c>
      <c r="E18" s="67" t="s">
        <v>142</v>
      </c>
      <c r="F18" s="69">
        <v>100</v>
      </c>
      <c r="G18" s="69">
        <v>50</v>
      </c>
      <c r="H18" s="84">
        <f t="shared" si="0"/>
        <v>37.5</v>
      </c>
      <c r="I18" s="85">
        <f t="shared" si="1"/>
        <v>0.4</v>
      </c>
      <c r="J18" s="85">
        <f t="shared" si="2"/>
        <v>0.2</v>
      </c>
      <c r="K18" s="85">
        <f t="shared" si="3"/>
        <v>0.15</v>
      </c>
      <c r="L18" s="64"/>
    </row>
    <row r="19" spans="1:12">
      <c r="A19" s="169"/>
      <c r="B19" s="169"/>
      <c r="C19" s="172"/>
      <c r="D19" s="66" t="s">
        <v>143</v>
      </c>
      <c r="E19" s="67" t="s">
        <v>144</v>
      </c>
      <c r="F19" s="69">
        <v>100</v>
      </c>
      <c r="G19" s="69">
        <v>50</v>
      </c>
      <c r="H19" s="84">
        <f t="shared" si="0"/>
        <v>37.5</v>
      </c>
      <c r="I19" s="85">
        <f t="shared" si="1"/>
        <v>0.4</v>
      </c>
      <c r="J19" s="85">
        <f t="shared" si="2"/>
        <v>0.2</v>
      </c>
      <c r="K19" s="85">
        <f t="shared" si="3"/>
        <v>0.15</v>
      </c>
      <c r="L19" s="64"/>
    </row>
    <row r="20" spans="1:12">
      <c r="A20" s="169"/>
      <c r="B20" s="169"/>
      <c r="C20" s="172"/>
      <c r="D20" s="66" t="s">
        <v>145</v>
      </c>
      <c r="E20" s="67" t="s">
        <v>146</v>
      </c>
      <c r="F20" s="69">
        <v>100</v>
      </c>
      <c r="G20" s="69">
        <v>50</v>
      </c>
      <c r="H20" s="84">
        <f t="shared" si="0"/>
        <v>37.5</v>
      </c>
      <c r="I20" s="85">
        <f t="shared" si="1"/>
        <v>0.4</v>
      </c>
      <c r="J20" s="85">
        <f t="shared" si="2"/>
        <v>0.2</v>
      </c>
      <c r="K20" s="85">
        <f t="shared" si="3"/>
        <v>0.15</v>
      </c>
      <c r="L20" s="64"/>
    </row>
    <row r="21" spans="1:12">
      <c r="A21" s="169"/>
      <c r="B21" s="169"/>
      <c r="C21" s="172"/>
      <c r="D21" s="64" t="s">
        <v>147</v>
      </c>
      <c r="E21" s="67" t="s">
        <v>148</v>
      </c>
      <c r="F21" s="69">
        <v>100</v>
      </c>
      <c r="G21" s="69">
        <v>50</v>
      </c>
      <c r="H21" s="84">
        <f t="shared" si="0"/>
        <v>37.5</v>
      </c>
      <c r="I21" s="85">
        <f t="shared" si="1"/>
        <v>0.4</v>
      </c>
      <c r="J21" s="85">
        <f t="shared" si="2"/>
        <v>0.2</v>
      </c>
      <c r="K21" s="85">
        <f t="shared" si="3"/>
        <v>0.15</v>
      </c>
      <c r="L21" s="64"/>
    </row>
    <row r="22" spans="1:12">
      <c r="A22" s="169"/>
      <c r="B22" s="169"/>
      <c r="C22" s="172"/>
      <c r="D22" s="64" t="s">
        <v>149</v>
      </c>
      <c r="E22" s="67" t="s">
        <v>150</v>
      </c>
      <c r="F22" s="69">
        <v>100</v>
      </c>
      <c r="G22" s="69">
        <v>50</v>
      </c>
      <c r="H22" s="84">
        <f t="shared" si="0"/>
        <v>37.5</v>
      </c>
      <c r="I22" s="85">
        <f t="shared" si="1"/>
        <v>0.4</v>
      </c>
      <c r="J22" s="85">
        <f t="shared" si="2"/>
        <v>0.2</v>
      </c>
      <c r="K22" s="85">
        <f t="shared" si="3"/>
        <v>0.15</v>
      </c>
      <c r="L22" s="64"/>
    </row>
    <row r="23" spans="1:12">
      <c r="A23" s="169"/>
      <c r="B23" s="169"/>
      <c r="C23" s="173"/>
      <c r="D23" s="64" t="s">
        <v>151</v>
      </c>
      <c r="E23" s="67" t="s">
        <v>152</v>
      </c>
      <c r="F23" s="69">
        <v>100</v>
      </c>
      <c r="G23" s="69">
        <v>50</v>
      </c>
      <c r="H23" s="84">
        <f t="shared" si="0"/>
        <v>37.5</v>
      </c>
      <c r="I23" s="85">
        <f t="shared" si="1"/>
        <v>0.4</v>
      </c>
      <c r="J23" s="85">
        <f t="shared" si="2"/>
        <v>0.2</v>
      </c>
      <c r="K23" s="85">
        <f t="shared" si="3"/>
        <v>0.15</v>
      </c>
      <c r="L23" s="64"/>
    </row>
    <row r="24" spans="1:12" ht="46.35">
      <c r="A24" s="169"/>
      <c r="B24" s="169"/>
      <c r="C24" s="66" t="s">
        <v>153</v>
      </c>
      <c r="D24" s="64"/>
      <c r="E24" s="67" t="s">
        <v>154</v>
      </c>
      <c r="F24" s="69">
        <v>50</v>
      </c>
      <c r="G24" s="69">
        <v>50</v>
      </c>
      <c r="H24" s="84">
        <f t="shared" si="0"/>
        <v>25</v>
      </c>
      <c r="I24" s="85">
        <f t="shared" si="1"/>
        <v>0.2</v>
      </c>
      <c r="J24" s="85">
        <f t="shared" si="2"/>
        <v>0.2</v>
      </c>
      <c r="K24" s="85">
        <f t="shared" si="3"/>
        <v>0.1</v>
      </c>
      <c r="L24" s="67" t="s">
        <v>155</v>
      </c>
    </row>
    <row r="25" spans="1:12" ht="30.95">
      <c r="A25" s="170"/>
      <c r="B25" s="170"/>
      <c r="C25" s="65" t="s">
        <v>156</v>
      </c>
      <c r="D25" s="65"/>
      <c r="E25" s="88" t="s">
        <v>157</v>
      </c>
      <c r="F25" s="69">
        <v>300</v>
      </c>
      <c r="G25" s="69">
        <v>150</v>
      </c>
      <c r="H25" s="84">
        <f t="shared" si="0"/>
        <v>112.5</v>
      </c>
      <c r="I25" s="85">
        <f t="shared" si="1"/>
        <v>1.2</v>
      </c>
      <c r="J25" s="85">
        <f t="shared" si="2"/>
        <v>0.6</v>
      </c>
      <c r="K25" s="85">
        <f t="shared" si="3"/>
        <v>0.45</v>
      </c>
      <c r="L25" s="133" t="s">
        <v>158</v>
      </c>
    </row>
    <row r="26" spans="1:12" ht="30.95">
      <c r="A26" s="168">
        <v>5</v>
      </c>
      <c r="B26" s="171" t="s">
        <v>159</v>
      </c>
      <c r="C26" s="64" t="s">
        <v>160</v>
      </c>
      <c r="D26" s="66" t="s">
        <v>161</v>
      </c>
      <c r="E26" s="67" t="s">
        <v>162</v>
      </c>
      <c r="F26" s="69">
        <v>150</v>
      </c>
      <c r="G26" s="69">
        <v>100</v>
      </c>
      <c r="H26" s="84">
        <f t="shared" si="0"/>
        <v>62.5</v>
      </c>
      <c r="I26" s="85">
        <f t="shared" si="1"/>
        <v>0.6</v>
      </c>
      <c r="J26" s="85">
        <f t="shared" si="2"/>
        <v>0.4</v>
      </c>
      <c r="K26" s="85">
        <f t="shared" si="3"/>
        <v>0.25</v>
      </c>
      <c r="L26" s="64"/>
    </row>
    <row r="27" spans="1:12" ht="30.95">
      <c r="A27" s="169"/>
      <c r="B27" s="172"/>
      <c r="C27" s="64" t="s">
        <v>163</v>
      </c>
      <c r="D27" s="64" t="s">
        <v>164</v>
      </c>
      <c r="E27" s="67" t="s">
        <v>165</v>
      </c>
      <c r="F27" s="69">
        <v>150</v>
      </c>
      <c r="G27" s="69">
        <v>100</v>
      </c>
      <c r="H27" s="84">
        <f t="shared" si="0"/>
        <v>62.5</v>
      </c>
      <c r="I27" s="85">
        <f t="shared" si="1"/>
        <v>0.6</v>
      </c>
      <c r="J27" s="85">
        <f t="shared" si="2"/>
        <v>0.4</v>
      </c>
      <c r="K27" s="85">
        <f t="shared" si="3"/>
        <v>0.25</v>
      </c>
      <c r="L27" s="64"/>
    </row>
    <row r="28" spans="1:12" ht="46.35">
      <c r="A28" s="170"/>
      <c r="B28" s="173"/>
      <c r="C28" s="64" t="s">
        <v>166</v>
      </c>
      <c r="D28" s="64" t="s">
        <v>167</v>
      </c>
      <c r="E28" s="67" t="s">
        <v>168</v>
      </c>
      <c r="F28" s="69">
        <v>150</v>
      </c>
      <c r="G28" s="69">
        <v>100</v>
      </c>
      <c r="H28" s="84">
        <f t="shared" si="0"/>
        <v>62.5</v>
      </c>
      <c r="I28" s="85">
        <f t="shared" si="1"/>
        <v>0.6</v>
      </c>
      <c r="J28" s="85">
        <f t="shared" si="2"/>
        <v>0.4</v>
      </c>
      <c r="K28" s="85">
        <f t="shared" si="3"/>
        <v>0.25</v>
      </c>
      <c r="L28" s="64"/>
    </row>
    <row r="29" spans="1:12" ht="30.95">
      <c r="A29" s="68">
        <v>6</v>
      </c>
      <c r="B29" s="64" t="s">
        <v>169</v>
      </c>
      <c r="C29" s="64"/>
      <c r="D29" s="64"/>
      <c r="E29" s="67" t="s">
        <v>170</v>
      </c>
      <c r="F29" s="69">
        <v>50</v>
      </c>
      <c r="G29" s="69">
        <v>300</v>
      </c>
      <c r="H29" s="84">
        <f t="shared" si="0"/>
        <v>87.5</v>
      </c>
      <c r="I29" s="85">
        <f t="shared" si="1"/>
        <v>0.2</v>
      </c>
      <c r="J29" s="85">
        <f t="shared" si="2"/>
        <v>1.2</v>
      </c>
      <c r="K29" s="85">
        <f t="shared" si="3"/>
        <v>0.35</v>
      </c>
      <c r="L29" s="64"/>
    </row>
    <row r="30" spans="1:12" ht="30.95">
      <c r="A30" s="68">
        <v>7</v>
      </c>
      <c r="B30" s="64" t="s">
        <v>171</v>
      </c>
      <c r="C30" s="64"/>
      <c r="D30" s="64"/>
      <c r="E30" s="67" t="s">
        <v>172</v>
      </c>
      <c r="F30" s="69">
        <v>400</v>
      </c>
      <c r="G30" s="69">
        <v>300</v>
      </c>
      <c r="H30" s="84">
        <f t="shared" si="0"/>
        <v>175</v>
      </c>
      <c r="I30" s="85">
        <f t="shared" si="1"/>
        <v>1.6</v>
      </c>
      <c r="J30" s="85">
        <f t="shared" si="2"/>
        <v>1.2</v>
      </c>
      <c r="K30" s="85">
        <f t="shared" si="3"/>
        <v>0.7</v>
      </c>
      <c r="L30" s="64"/>
    </row>
    <row r="31" spans="1:12" ht="46.35">
      <c r="A31" s="68">
        <v>8</v>
      </c>
      <c r="B31" s="64" t="s">
        <v>173</v>
      </c>
      <c r="C31" s="64"/>
      <c r="D31" s="64"/>
      <c r="E31" s="67" t="s">
        <v>174</v>
      </c>
      <c r="F31" s="69">
        <v>200</v>
      </c>
      <c r="G31" s="69">
        <v>600</v>
      </c>
      <c r="H31" s="84">
        <f t="shared" si="0"/>
        <v>200</v>
      </c>
      <c r="I31" s="85">
        <f t="shared" si="1"/>
        <v>0.8</v>
      </c>
      <c r="J31" s="85">
        <f t="shared" si="2"/>
        <v>2.4</v>
      </c>
      <c r="K31" s="85">
        <f t="shared" si="3"/>
        <v>0.8</v>
      </c>
      <c r="L31" s="64"/>
    </row>
    <row r="32" spans="1:12" ht="30.95">
      <c r="A32" s="68">
        <v>9</v>
      </c>
      <c r="B32" s="64" t="s">
        <v>175</v>
      </c>
      <c r="C32" s="64"/>
      <c r="D32" s="64"/>
      <c r="E32" s="67" t="s">
        <v>176</v>
      </c>
      <c r="F32" s="69"/>
      <c r="G32" s="69">
        <v>1400</v>
      </c>
      <c r="H32" s="84">
        <f t="shared" si="0"/>
        <v>350</v>
      </c>
      <c r="I32" s="85">
        <f t="shared" si="1"/>
        <v>0</v>
      </c>
      <c r="J32" s="85">
        <f t="shared" si="2"/>
        <v>5.6</v>
      </c>
      <c r="K32" s="85">
        <f t="shared" si="3"/>
        <v>1.4</v>
      </c>
      <c r="L32" s="64"/>
    </row>
    <row r="33" spans="1:12">
      <c r="A33" s="68">
        <v>10</v>
      </c>
      <c r="B33" s="64" t="s">
        <v>177</v>
      </c>
      <c r="C33" s="64"/>
      <c r="D33" s="64"/>
      <c r="E33" s="67" t="s">
        <v>178</v>
      </c>
      <c r="F33" s="69">
        <v>3000</v>
      </c>
      <c r="G33" s="69"/>
      <c r="H33" s="84">
        <f t="shared" si="0"/>
        <v>750</v>
      </c>
      <c r="I33" s="85">
        <f t="shared" si="1"/>
        <v>12</v>
      </c>
      <c r="J33" s="85">
        <f t="shared" si="2"/>
        <v>0</v>
      </c>
      <c r="K33" s="85">
        <f t="shared" si="3"/>
        <v>3</v>
      </c>
      <c r="L33" s="64"/>
    </row>
    <row r="34" spans="1:12" ht="61.7">
      <c r="A34" s="168">
        <v>11</v>
      </c>
      <c r="B34" s="171" t="s">
        <v>179</v>
      </c>
      <c r="C34" s="64" t="s">
        <v>180</v>
      </c>
      <c r="D34" s="64"/>
      <c r="E34" s="67" t="s">
        <v>181</v>
      </c>
      <c r="F34" s="69"/>
      <c r="G34" s="69">
        <v>4000</v>
      </c>
      <c r="H34" s="84">
        <f t="shared" si="0"/>
        <v>1000</v>
      </c>
      <c r="I34" s="85">
        <f t="shared" si="1"/>
        <v>0</v>
      </c>
      <c r="J34" s="85">
        <f t="shared" si="2"/>
        <v>16</v>
      </c>
      <c r="K34" s="85">
        <f t="shared" si="3"/>
        <v>4</v>
      </c>
      <c r="L34" s="64"/>
    </row>
    <row r="35" spans="1:12">
      <c r="A35" s="169"/>
      <c r="B35" s="172"/>
      <c r="C35" s="64" t="s">
        <v>182</v>
      </c>
      <c r="D35" s="64"/>
      <c r="E35" s="67" t="s">
        <v>183</v>
      </c>
      <c r="F35" s="69"/>
      <c r="G35" s="69">
        <v>300</v>
      </c>
      <c r="H35" s="84">
        <f t="shared" si="0"/>
        <v>75</v>
      </c>
      <c r="I35" s="85">
        <f t="shared" si="1"/>
        <v>0</v>
      </c>
      <c r="J35" s="85">
        <f t="shared" si="2"/>
        <v>1.2</v>
      </c>
      <c r="K35" s="85">
        <f t="shared" si="3"/>
        <v>0.3</v>
      </c>
      <c r="L35" s="64"/>
    </row>
    <row r="36" spans="1:12">
      <c r="A36" s="170"/>
      <c r="B36" s="173"/>
      <c r="C36" s="64" t="s">
        <v>184</v>
      </c>
      <c r="D36" s="64"/>
      <c r="E36" s="67" t="s">
        <v>185</v>
      </c>
      <c r="F36" s="69"/>
      <c r="G36" s="69">
        <v>300</v>
      </c>
      <c r="H36" s="84">
        <f t="shared" si="0"/>
        <v>75</v>
      </c>
      <c r="I36" s="85">
        <f t="shared" si="1"/>
        <v>0</v>
      </c>
      <c r="J36" s="85">
        <f t="shared" si="2"/>
        <v>1.2</v>
      </c>
      <c r="K36" s="85">
        <f t="shared" si="3"/>
        <v>0.3</v>
      </c>
      <c r="L36" s="64"/>
    </row>
    <row r="37" spans="1:12" ht="30" customHeight="1">
      <c r="A37" s="175" t="s">
        <v>97</v>
      </c>
      <c r="B37" s="175"/>
      <c r="C37" s="175"/>
      <c r="D37" s="175"/>
      <c r="E37" s="175"/>
      <c r="F37" s="82">
        <f>SUM(F7:F36)</f>
        <v>7800</v>
      </c>
      <c r="G37" s="82">
        <f>SUM(G7:G36)</f>
        <v>10000</v>
      </c>
      <c r="H37" s="82">
        <f>SUM(H7:H36)</f>
        <v>4450</v>
      </c>
      <c r="I37" s="86">
        <f>SUM(I7:I36)</f>
        <v>31.2</v>
      </c>
      <c r="J37" s="86">
        <f t="shared" ref="J37:K37" si="4">SUM(J7:J36)</f>
        <v>40</v>
      </c>
      <c r="K37" s="86">
        <f t="shared" si="4"/>
        <v>17.800000000000004</v>
      </c>
    </row>
  </sheetData>
  <mergeCells count="18">
    <mergeCell ref="A9:A11"/>
    <mergeCell ref="B9:B11"/>
    <mergeCell ref="A12:A15"/>
    <mergeCell ref="B12:B15"/>
    <mergeCell ref="I5:K5"/>
    <mergeCell ref="A37:E37"/>
    <mergeCell ref="A26:A28"/>
    <mergeCell ref="B26:B28"/>
    <mergeCell ref="C12:C13"/>
    <mergeCell ref="C18:C23"/>
    <mergeCell ref="A16:A25"/>
    <mergeCell ref="B16:B25"/>
    <mergeCell ref="A34:A36"/>
    <mergeCell ref="B34:B36"/>
    <mergeCell ref="F5:H5"/>
    <mergeCell ref="A5:E5"/>
    <mergeCell ref="A7:A8"/>
    <mergeCell ref="B7:B8"/>
  </mergeCells>
  <pageMargins left="0.7" right="0.7" top="0.75" bottom="0.75" header="0.3" footer="0.3"/>
  <pageSetup paperSize="9" scale="25" fitToHeight="0" orientation="portrait"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nhung</dc:creator>
  <cp:keywords/>
  <dc:description/>
  <cp:lastModifiedBy>Nguyen Hoang Dai Duong (FWA.EC)</cp:lastModifiedBy>
  <cp:revision/>
  <dcterms:created xsi:type="dcterms:W3CDTF">2021-05-08T07:19:45Z</dcterms:created>
  <dcterms:modified xsi:type="dcterms:W3CDTF">2021-05-21T04:24:51Z</dcterms:modified>
  <cp:category/>
  <cp:contentStatus/>
</cp:coreProperties>
</file>