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eagle/projects/Class D Amp/BOM/"/>
    </mc:Choice>
  </mc:AlternateContent>
  <xr:revisionPtr revIDLastSave="0" documentId="13_ncr:40009_{079542C4-8AA4-5243-AB97-C61AC4BD882B}" xr6:coauthVersionLast="36" xr6:coauthVersionMax="36" xr10:uidLastSave="{00000000-0000-0000-0000-000000000000}"/>
  <bookViews>
    <workbookView xWindow="380" yWindow="460" windowWidth="28040" windowHeight="17040"/>
  </bookViews>
  <sheets>
    <sheet name="Amplifier+Mixer" sheetId="1" r:id="rId1"/>
  </sheets>
  <calcPr calcId="181029"/>
</workbook>
</file>

<file path=xl/calcChain.xml><?xml version="1.0" encoding="utf-8"?>
<calcChain xmlns="http://schemas.openxmlformats.org/spreadsheetml/2006/main">
  <c r="J34" i="1" l="1"/>
  <c r="N34" i="1" s="1"/>
  <c r="J43" i="1"/>
  <c r="N43" i="1" s="1"/>
  <c r="J35" i="1"/>
  <c r="N35" i="1" s="1"/>
  <c r="J57" i="1"/>
  <c r="N57" i="1" s="1"/>
  <c r="J3" i="1"/>
  <c r="N3" i="1" s="1"/>
  <c r="J36" i="1"/>
  <c r="N36" i="1" s="1"/>
  <c r="J4" i="1"/>
  <c r="N4" i="1" s="1"/>
  <c r="J5" i="1"/>
  <c r="N5" i="1" s="1"/>
  <c r="J6" i="1"/>
  <c r="N6" i="1" s="1"/>
  <c r="J44" i="1"/>
  <c r="N44" i="1" s="1"/>
  <c r="J45" i="1"/>
  <c r="N45" i="1" s="1"/>
  <c r="J46" i="1"/>
  <c r="N46" i="1" s="1"/>
  <c r="J7" i="1"/>
  <c r="N7" i="1" s="1"/>
  <c r="J8" i="1"/>
  <c r="N8" i="1" s="1"/>
  <c r="J58" i="1"/>
  <c r="N58" i="1" s="1"/>
  <c r="J59" i="1"/>
  <c r="N59" i="1" s="1"/>
  <c r="J9" i="1"/>
  <c r="N9" i="1" s="1"/>
  <c r="J47" i="1"/>
  <c r="N47" i="1" s="1"/>
  <c r="J37" i="1"/>
  <c r="N37" i="1" s="1"/>
  <c r="J60" i="1"/>
  <c r="N60" i="1" s="1"/>
  <c r="J10" i="1"/>
  <c r="N10" i="1" s="1"/>
  <c r="J48" i="1"/>
  <c r="N48" i="1" s="1"/>
  <c r="J55" i="1"/>
  <c r="N55" i="1" s="1"/>
  <c r="J49" i="1"/>
  <c r="N49" i="1" s="1"/>
  <c r="J11" i="1"/>
  <c r="N11" i="1" s="1"/>
  <c r="J50" i="1"/>
  <c r="N50" i="1" s="1"/>
  <c r="J12" i="1"/>
  <c r="N12" i="1" s="1"/>
  <c r="J13" i="1"/>
  <c r="N13" i="1" s="1"/>
  <c r="J38" i="1"/>
  <c r="N38" i="1" s="1"/>
  <c r="J51" i="1"/>
  <c r="N51" i="1" s="1"/>
  <c r="J14" i="1"/>
  <c r="N14" i="1" s="1"/>
  <c r="J15" i="1"/>
  <c r="N15" i="1" s="1"/>
  <c r="J61" i="1"/>
  <c r="N61" i="1" s="1"/>
  <c r="J52" i="1"/>
  <c r="N52" i="1" s="1"/>
  <c r="J53" i="1"/>
  <c r="N53" i="1" s="1"/>
  <c r="J62" i="1"/>
  <c r="N62" i="1" s="1"/>
  <c r="J16" i="1"/>
  <c r="N16" i="1" s="1"/>
  <c r="J17" i="1"/>
  <c r="N17" i="1" s="1"/>
  <c r="J18" i="1"/>
  <c r="N18" i="1" s="1"/>
  <c r="J19" i="1"/>
  <c r="N19" i="1" s="1"/>
  <c r="J56" i="1"/>
  <c r="N56" i="1" s="1"/>
  <c r="J20" i="1"/>
  <c r="N20" i="1" s="1"/>
  <c r="J21" i="1"/>
  <c r="N21" i="1" s="1"/>
  <c r="J22" i="1"/>
  <c r="N22" i="1" s="1"/>
  <c r="J39" i="1"/>
  <c r="N39" i="1" s="1"/>
  <c r="J23" i="1"/>
  <c r="N23" i="1" s="1"/>
  <c r="J24" i="1"/>
  <c r="N24" i="1" s="1"/>
  <c r="J25" i="1"/>
  <c r="N25" i="1" s="1"/>
  <c r="J26" i="1"/>
  <c r="N26" i="1" s="1"/>
  <c r="J27" i="1"/>
  <c r="N27" i="1" s="1"/>
  <c r="J28" i="1"/>
  <c r="N28" i="1" s="1"/>
  <c r="J29" i="1"/>
  <c r="N29" i="1" s="1"/>
  <c r="J30" i="1"/>
  <c r="N30" i="1" s="1"/>
  <c r="J31" i="1"/>
  <c r="N31" i="1" s="1"/>
  <c r="J32" i="1"/>
  <c r="N32" i="1" s="1"/>
  <c r="J54" i="1"/>
  <c r="N54" i="1" s="1"/>
  <c r="J40" i="1"/>
  <c r="N40" i="1" s="1"/>
  <c r="J41" i="1"/>
  <c r="N41" i="1" s="1"/>
  <c r="J33" i="1"/>
  <c r="N33" i="1" s="1"/>
  <c r="J42" i="1"/>
  <c r="N42" i="1" s="1"/>
  <c r="J2" i="1"/>
  <c r="N2" i="1" s="1"/>
  <c r="N63" i="1" l="1"/>
</calcChain>
</file>

<file path=xl/sharedStrings.xml><?xml version="1.0" encoding="utf-8"?>
<sst xmlns="http://schemas.openxmlformats.org/spreadsheetml/2006/main" count="406" uniqueCount="326">
  <si>
    <t>Qty</t>
  </si>
  <si>
    <t>Value</t>
  </si>
  <si>
    <t>Device</t>
  </si>
  <si>
    <t>Package</t>
  </si>
  <si>
    <t>Parts</t>
  </si>
  <si>
    <t>Description</t>
  </si>
  <si>
    <t>CONRAD</t>
  </si>
  <si>
    <t>MOUSER</t>
  </si>
  <si>
    <t>STOCK</t>
  </si>
  <si>
    <t>JP1E</t>
  </si>
  <si>
    <t>JP1</t>
  </si>
  <si>
    <t>JP2, JP3</t>
  </si>
  <si>
    <t>JUMPER</t>
  </si>
  <si>
    <t>1560728 - 62</t>
  </si>
  <si>
    <t>200-TSW10223TS</t>
  </si>
  <si>
    <t>RCA-4-CHANNEL</t>
  </si>
  <si>
    <t>BKL-072385</t>
  </si>
  <si>
    <t>X1</t>
  </si>
  <si>
    <t>1578879 - 62</t>
  </si>
  <si>
    <t>806-KLP42X-61-WWRR</t>
  </si>
  <si>
    <t>0.1¬µ 100V</t>
  </si>
  <si>
    <t>C-EUC1206K</t>
  </si>
  <si>
    <t>C1206K</t>
  </si>
  <si>
    <t>C55, C56</t>
  </si>
  <si>
    <t>CAPACITOR, European symbol</t>
  </si>
  <si>
    <t>458125 - 62</t>
  </si>
  <si>
    <t>77-VJ1206Y104KXBAT</t>
  </si>
  <si>
    <t>1000V 25A</t>
  </si>
  <si>
    <t>RECTIFIER-FB100</t>
  </si>
  <si>
    <t>FB100</t>
  </si>
  <si>
    <t>B1</t>
  </si>
  <si>
    <t>1582009 - 62</t>
  </si>
  <si>
    <t>833-GBJL2510-BP</t>
  </si>
  <si>
    <t>100k</t>
  </si>
  <si>
    <t>R-EU_MELF0204W</t>
  </si>
  <si>
    <t>MINI_MELF-0204W</t>
  </si>
  <si>
    <t>R8, R12, R17, R31, R36, R39</t>
  </si>
  <si>
    <t>RESISTOR, European symbol</t>
  </si>
  <si>
    <t>1621537 - 62</t>
  </si>
  <si>
    <t>756-WRM024HPC100KFT3</t>
  </si>
  <si>
    <t>R-EU_R0603</t>
  </si>
  <si>
    <t>R0603</t>
  </si>
  <si>
    <t>R46, R48, R49</t>
  </si>
  <si>
    <t>1585286 - 62</t>
  </si>
  <si>
    <t>71-RCA0603100KJNEC</t>
  </si>
  <si>
    <t>TRIMPOT-SMD-3MM-OPEN-1/10W-25%</t>
  </si>
  <si>
    <t>TRIMPOT-SMD-TC33X</t>
  </si>
  <si>
    <t>VR1</t>
  </si>
  <si>
    <t>Trimming Potentiometer (Trimpot)</t>
  </si>
  <si>
    <t>1618568 - 62</t>
  </si>
  <si>
    <t>858-35WR100KLFTR</t>
  </si>
  <si>
    <t>10k</t>
  </si>
  <si>
    <t>100n</t>
  </si>
  <si>
    <t>C-EUC0603</t>
  </si>
  <si>
    <t>C0603</t>
  </si>
  <si>
    <t>C2, C3, C5, C7, C8, C10, C14, C15, C18, C21, C23, C24, C28, C29, C34, C43, C49, C52, C58, C62, C63, C64, C65, C66</t>
  </si>
  <si>
    <t>457901 - 62</t>
  </si>
  <si>
    <t>710-885012206071</t>
  </si>
  <si>
    <t>MCP46X1</t>
  </si>
  <si>
    <t>SOP65P640X120-14</t>
  </si>
  <si>
    <t>U2, U3, U4, U5, U7, U8</t>
  </si>
  <si>
    <t>1083246 - 62</t>
  </si>
  <si>
    <t>579-MCP4641-103E/ST</t>
  </si>
  <si>
    <t>R3, R13, R43, R44, R47</t>
  </si>
  <si>
    <t>1585269 - 62</t>
  </si>
  <si>
    <t>603-RC0603FR-0710KL</t>
  </si>
  <si>
    <t>10mF 50V</t>
  </si>
  <si>
    <t>TEAPO-SLG109M050S1A5T</t>
  </si>
  <si>
    <t>EB35D</t>
  </si>
  <si>
    <t>C11, C12</t>
  </si>
  <si>
    <t>1325816 - 62</t>
  </si>
  <si>
    <t>647-LLS1H103MELC</t>
  </si>
  <si>
    <t>10¬µ 10V</t>
  </si>
  <si>
    <t>CPOL-EU153CLV-0505</t>
  </si>
  <si>
    <t>153CLV-0505</t>
  </si>
  <si>
    <t>C60, C61</t>
  </si>
  <si>
    <t>POLARIZED CAPACITOR, European symbol</t>
  </si>
  <si>
    <t>421520 - 6</t>
  </si>
  <si>
    <t>710-865080642006</t>
  </si>
  <si>
    <t>12V 8A</t>
  </si>
  <si>
    <t>RELAY-F40.52</t>
  </si>
  <si>
    <t>F4052</t>
  </si>
  <si>
    <t>K1, K2</t>
  </si>
  <si>
    <t>629528 - 62</t>
  </si>
  <si>
    <t>655-RT424012</t>
  </si>
  <si>
    <t>1N4148</t>
  </si>
  <si>
    <t>DIODEBAS16</t>
  </si>
  <si>
    <t>SOD-323</t>
  </si>
  <si>
    <t>D4, D8, D9, D10</t>
  </si>
  <si>
    <t>Diode</t>
  </si>
  <si>
    <t>1582023 - 62</t>
  </si>
  <si>
    <t>512-1N4148WS</t>
  </si>
  <si>
    <t>1k</t>
  </si>
  <si>
    <t>R45, R50, R51</t>
  </si>
  <si>
    <t>1585255 - 62</t>
  </si>
  <si>
    <t>603-RC0603FR-071KL</t>
  </si>
  <si>
    <t>1n</t>
  </si>
  <si>
    <t>C-EU050-025X075</t>
  </si>
  <si>
    <t>C050-025X075</t>
  </si>
  <si>
    <t>C17, C27, C33, C39, C41, C48</t>
  </si>
  <si>
    <t>1235242 - 62</t>
  </si>
  <si>
    <t>80-R82EC1100AA50K</t>
  </si>
  <si>
    <t>1¬µ</t>
  </si>
  <si>
    <t>C-EU050-050X075</t>
  </si>
  <si>
    <t>C050-050X075</t>
  </si>
  <si>
    <t>C20, C22, C32, C37, C40, C57</t>
  </si>
  <si>
    <t>1235274 - 62</t>
  </si>
  <si>
    <t>80-R82DC4100AA60K</t>
  </si>
  <si>
    <t>C67</t>
  </si>
  <si>
    <t>457913 - 62</t>
  </si>
  <si>
    <t>710-885012106022</t>
  </si>
  <si>
    <t>1¬µ 50V</t>
  </si>
  <si>
    <t>C53, C54</t>
  </si>
  <si>
    <t>458140 - 62</t>
  </si>
  <si>
    <t>80-C1206C105M5RECLR</t>
  </si>
  <si>
    <t>R27</t>
  </si>
  <si>
    <t>1585778 - 62</t>
  </si>
  <si>
    <t>603-RC0603FR-0722RL</t>
  </si>
  <si>
    <t>220n 63V</t>
  </si>
  <si>
    <t>C26, C30, C31, C36, C42, C45, C46, C50</t>
  </si>
  <si>
    <t>1235241 - 62</t>
  </si>
  <si>
    <t>80-R82DC3220AA60K</t>
  </si>
  <si>
    <t>220¬µ 25V</t>
  </si>
  <si>
    <t>CPOL-EU175TMP-0810</t>
  </si>
  <si>
    <t>175TMP-0810</t>
  </si>
  <si>
    <t>C1, C13</t>
  </si>
  <si>
    <t>404629 - 62</t>
  </si>
  <si>
    <t>647-UWT1E221MNL1GS</t>
  </si>
  <si>
    <t>22R 1W</t>
  </si>
  <si>
    <t>R-EU_MELF0207W</t>
  </si>
  <si>
    <t>MINI_MELF-0207W</t>
  </si>
  <si>
    <t>R20, R23</t>
  </si>
  <si>
    <t>1621763 - 62</t>
  </si>
  <si>
    <t>756-WRM0207HPC22RFT2</t>
  </si>
  <si>
    <t>22¬µ 2.2A</t>
  </si>
  <si>
    <t>INDUCTOR12MM-SMD</t>
  </si>
  <si>
    <t>INDUCTOR-12MM</t>
  </si>
  <si>
    <t>L1, L2, L3, L4</t>
  </si>
  <si>
    <t>1589286 - 62</t>
  </si>
  <si>
    <t>710-744771220</t>
  </si>
  <si>
    <t>330p 630V</t>
  </si>
  <si>
    <t>C-EU050-045X075</t>
  </si>
  <si>
    <t>C050-045X075</t>
  </si>
  <si>
    <t>C38, C47</t>
  </si>
  <si>
    <t>450521 - 62</t>
  </si>
  <si>
    <t>505-FKP2C003301D00KI</t>
  </si>
  <si>
    <t>39k</t>
  </si>
  <si>
    <t>R41</t>
  </si>
  <si>
    <t>1584631 - 62</t>
  </si>
  <si>
    <t>603-RC0603FR-0739KL</t>
  </si>
  <si>
    <t>4.7n</t>
  </si>
  <si>
    <t>C-EU075-032X103</t>
  </si>
  <si>
    <t>C075-032X103</t>
  </si>
  <si>
    <t>C19, C51</t>
  </si>
  <si>
    <t>459871 - 62</t>
  </si>
  <si>
    <t>594-222237188472</t>
  </si>
  <si>
    <t>4.7¬µ 10V</t>
  </si>
  <si>
    <t>C6, C9</t>
  </si>
  <si>
    <t>1280266 - 62</t>
  </si>
  <si>
    <t>710-865230642008</t>
  </si>
  <si>
    <t>DIODE</t>
  </si>
  <si>
    <t>SODFL5024X231</t>
  </si>
  <si>
    <t>D1, D2, D3, D5, D6, D7</t>
  </si>
  <si>
    <t>160493 - 62</t>
  </si>
  <si>
    <t>583-FM4007W-W</t>
  </si>
  <si>
    <t>RESISTOR-0617-22</t>
  </si>
  <si>
    <t>0617/22</t>
  </si>
  <si>
    <t>R1</t>
  </si>
  <si>
    <t>402095 - 62</t>
  </si>
  <si>
    <t>279-EP5WS470RJ</t>
  </si>
  <si>
    <t>470n 100V</t>
  </si>
  <si>
    <t>C35, C44</t>
  </si>
  <si>
    <t>459945 - 62</t>
  </si>
  <si>
    <t>505-MKS2D034701E00JI</t>
  </si>
  <si>
    <t>470¬µ 16V</t>
  </si>
  <si>
    <t>C4, C16</t>
  </si>
  <si>
    <t>404626 - 62</t>
  </si>
  <si>
    <t>647-UWT1C471MNL1S</t>
  </si>
  <si>
    <t>4k7</t>
  </si>
  <si>
    <t>R2, R52</t>
  </si>
  <si>
    <t>1585263 - 62</t>
  </si>
  <si>
    <t>603-AC0603JR-134K7L</t>
  </si>
  <si>
    <t>5.6k</t>
  </si>
  <si>
    <t>R6, R7, R9, R10, R29, R30, R32, R33</t>
  </si>
  <si>
    <t>1621942 - AN</t>
  </si>
  <si>
    <t>71-SMM02070C5601FBP0</t>
  </si>
  <si>
    <t>680p</t>
  </si>
  <si>
    <t>C25, C59</t>
  </si>
  <si>
    <t>450548 - 62</t>
  </si>
  <si>
    <t>505-FKP2J006801D00KS</t>
  </si>
  <si>
    <t>6MM</t>
  </si>
  <si>
    <t>TERMINAL-1</t>
  </si>
  <si>
    <t>TE-726386</t>
  </si>
  <si>
    <t>J1, J2, J3, J4</t>
  </si>
  <si>
    <t>808428 - 62</t>
  </si>
  <si>
    <t>571-726386-2</t>
  </si>
  <si>
    <t>7.68k</t>
  </si>
  <si>
    <t>R4, R5, R11, R14, R15, R18, R19, R21, R25, R26, R28, R35, R37, R38, R40, R42</t>
  </si>
  <si>
    <t>1621954 - 62</t>
  </si>
  <si>
    <t>71-SMM02070C7501FBP0</t>
  </si>
  <si>
    <t>74HCT04</t>
  </si>
  <si>
    <t>7404D</t>
  </si>
  <si>
    <t>SO14</t>
  </si>
  <si>
    <t>IC7</t>
  </si>
  <si>
    <t>Hex INVERTER</t>
  </si>
  <si>
    <t>144614 - 62</t>
  </si>
  <si>
    <t>771-74HCT04D</t>
  </si>
  <si>
    <t>78XXS</t>
  </si>
  <si>
    <t>IC2</t>
  </si>
  <si>
    <t>VOLTAGE REGULATOR</t>
  </si>
  <si>
    <t>179205 - 62</t>
  </si>
  <si>
    <t>511-L7805CV</t>
  </si>
  <si>
    <t>IC1</t>
  </si>
  <si>
    <t>179230 - 62</t>
  </si>
  <si>
    <t>511-L7812CV</t>
  </si>
  <si>
    <t>79XXS</t>
  </si>
  <si>
    <t>IC3</t>
  </si>
  <si>
    <t>156077 - 62</t>
  </si>
  <si>
    <t>511-L7912CV</t>
  </si>
  <si>
    <t>8R 0.4W</t>
  </si>
  <si>
    <t>R16, R22, R24, R34</t>
  </si>
  <si>
    <t>1621223 - 62</t>
  </si>
  <si>
    <t>756-WRM0204HPC8R2FT3</t>
  </si>
  <si>
    <t>BC817</t>
  </si>
  <si>
    <t>BC817-16-NPN-SOT23-BEC</t>
  </si>
  <si>
    <t>SOT23-BEC</t>
  </si>
  <si>
    <t>T1, T2, T3, T4</t>
  </si>
  <si>
    <t>NPN Transistror</t>
  </si>
  <si>
    <t>1112873 - 62</t>
  </si>
  <si>
    <t>863-BC817-16LT3G</t>
  </si>
  <si>
    <t>DISPLAY</t>
  </si>
  <si>
    <t>JST-XH4</t>
  </si>
  <si>
    <t>JST-4-PTH-VERT</t>
  </si>
  <si>
    <t>J8</t>
  </si>
  <si>
    <t>741206 - 62</t>
  </si>
  <si>
    <t>538-35312-0260</t>
  </si>
  <si>
    <t>ENCODER</t>
  </si>
  <si>
    <t>J7</t>
  </si>
  <si>
    <t>EXPANSION</t>
  </si>
  <si>
    <t>PINHD-1X6</t>
  </si>
  <si>
    <t>1X06</t>
  </si>
  <si>
    <t>JP5</t>
  </si>
  <si>
    <t>PIN HEADER</t>
  </si>
  <si>
    <t>1390113 - 62</t>
  </si>
  <si>
    <t>710-61300611121</t>
  </si>
  <si>
    <t>GND_CONNECT</t>
  </si>
  <si>
    <t>Use to make a connection of multiple grounds in only one place.</t>
  </si>
  <si>
    <t>HEATSINK-PENTIUM</t>
  </si>
  <si>
    <t>U$1</t>
  </si>
  <si>
    <t>HEATSINK-SK104</t>
  </si>
  <si>
    <t>SK104-PAD</t>
  </si>
  <si>
    <t>KK1, KK4</t>
  </si>
  <si>
    <t>188093 - 62</t>
  </si>
  <si>
    <t>490-HSE-B20254-035H</t>
  </si>
  <si>
    <t>HEATSINK-SK95</t>
  </si>
  <si>
    <t>SK95-2M3</t>
  </si>
  <si>
    <t>KK2</t>
  </si>
  <si>
    <t>188158 - 62</t>
  </si>
  <si>
    <t>490-HSE-B2111-038</t>
  </si>
  <si>
    <t>ICSP</t>
  </si>
  <si>
    <t>CONN-IDC-6</t>
  </si>
  <si>
    <t>057-006-1</t>
  </si>
  <si>
    <t>X3</t>
  </si>
  <si>
    <t>1560967 - 62</t>
  </si>
  <si>
    <t>200-TSW10307TD</t>
  </si>
  <si>
    <t>JST-XH2</t>
  </si>
  <si>
    <t>JST-2-PTH-VERT</t>
  </si>
  <si>
    <t>J10, X2</t>
  </si>
  <si>
    <t>741161 - 62</t>
  </si>
  <si>
    <t>575-3191010200006000</t>
  </si>
  <si>
    <t>LM1117-3.3</t>
  </si>
  <si>
    <t>PMIC-CJT1117-3.3(SOT223)</t>
  </si>
  <si>
    <t>SOT-223</t>
  </si>
  <si>
    <t>U1</t>
  </si>
  <si>
    <t>1261149 - 62</t>
  </si>
  <si>
    <t>926-LM1117MPX3.3NOPB</t>
  </si>
  <si>
    <t>LM358D</t>
  </si>
  <si>
    <t>2AMP_P8+4D</t>
  </si>
  <si>
    <t>SO08</t>
  </si>
  <si>
    <t>IC8, IC9</t>
  </si>
  <si>
    <t>OP AMP</t>
  </si>
  <si>
    <t>1010764 - 62</t>
  </si>
  <si>
    <t>511-LM358DT</t>
  </si>
  <si>
    <t>M3</t>
  </si>
  <si>
    <t>HOLE-3MM-PAD</t>
  </si>
  <si>
    <t>3,0-PAD</t>
  </si>
  <si>
    <t>H1, H2, H3, H4</t>
  </si>
  <si>
    <t>MEGA8-AI</t>
  </si>
  <si>
    <t>TQFP32-08</t>
  </si>
  <si>
    <t>IC6</t>
  </si>
  <si>
    <t>MICROCONTROLLER</t>
  </si>
  <si>
    <t>155196 - 62</t>
  </si>
  <si>
    <t>556-ATMEGA328-AU</t>
  </si>
  <si>
    <t>OPA134PA</t>
  </si>
  <si>
    <t>LM358N</t>
  </si>
  <si>
    <t>DIL08</t>
  </si>
  <si>
    <t>IC4, IC5</t>
  </si>
  <si>
    <t>OP AMP also LM158; LM258; LM2904</t>
  </si>
  <si>
    <t>1011117 - 62</t>
  </si>
  <si>
    <t>595-OPA134PA</t>
  </si>
  <si>
    <t>SERIAL</t>
  </si>
  <si>
    <t>PINHD-1X4</t>
  </si>
  <si>
    <t>1X04</t>
  </si>
  <si>
    <t>JP4</t>
  </si>
  <si>
    <t>1560647 - 62</t>
  </si>
  <si>
    <t>649-68001-204HLF</t>
  </si>
  <si>
    <t>TDA7498L</t>
  </si>
  <si>
    <t>SOP50P1010X245-36</t>
  </si>
  <si>
    <t>U6</t>
  </si>
  <si>
    <t>1184453 - 62</t>
  </si>
  <si>
    <t>511-TDA7498TR</t>
  </si>
  <si>
    <t>TERMINAL-BLOCK-2PLUG-IN</t>
  </si>
  <si>
    <t>MSTBV2</t>
  </si>
  <si>
    <t>J5, J6</t>
  </si>
  <si>
    <t>1327203 - 62</t>
  </si>
  <si>
    <t>651-1954919</t>
  </si>
  <si>
    <t>USB</t>
  </si>
  <si>
    <t>ECON-USBBUVA</t>
  </si>
  <si>
    <t>J9</t>
  </si>
  <si>
    <t>1311468 - 62</t>
  </si>
  <si>
    <t>523-GSB19110KEU</t>
  </si>
  <si>
    <t>NEED</t>
  </si>
  <si>
    <t>Mouser Price</t>
  </si>
  <si>
    <t>Mouser Price Extended</t>
  </si>
  <si>
    <t>Conrad Price</t>
  </si>
  <si>
    <t>Conrad Price 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</si>
</sst>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63" totalsRowCount="1">
  <autoFilter ref="A1:N62"/>
  <sortState ref="A2:J62">
    <sortCondition ref="J1:J62"/>
  </sortState>
  <tableColumns count="14">
    <tableColumn id="1" name="Qty"/>
    <tableColumn id="2" name="Value"/>
    <tableColumn id="3" name="Device"/>
    <tableColumn id="4" name="Package"/>
    <tableColumn id="5" name="Parts"/>
    <tableColumn id="6" name="Description"/>
    <tableColumn id="7" name="CONRAD"/>
    <tableColumn id="9" name="MOUSER"/>
    <tableColumn id="16" name="STOCK"/>
    <tableColumn id="18" name="NEED">
      <calculatedColumnFormula>MAX(A2-I2,0)</calculatedColumnFormula>
    </tableColumn>
    <tableColumn id="22" name="Conrad Price"/>
    <tableColumn id="21" name="Conrad Price Extended"/>
    <tableColumn id="19" name="Mouser Price"/>
    <tableColumn id="20" name="Mouser Price Extended" totalsRowFunction="custom" dataDxfId="1" totalsRowDxfId="0">
      <calculatedColumnFormula>Table1[[#This Row],[Mouser Price]]*Table1[[#This Row],[NEED]]</calculatedColumnFormula>
      <totalsRowFormula>SUM(Table1[Mouser Price Extended])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>
      <selection activeCell="L2" sqref="L2"/>
    </sheetView>
  </sheetViews>
  <sheetFormatPr baseColWidth="10" defaultRowHeight="16" x14ac:dyDescent="0.2"/>
  <cols>
    <col min="6" max="6" width="12.6640625" customWidth="1"/>
    <col min="8" max="8" width="11" customWidth="1"/>
    <col min="11" max="11" width="14.1640625" customWidth="1"/>
    <col min="12" max="12" width="22.83203125" customWidth="1"/>
    <col min="13" max="13" width="15.5" customWidth="1"/>
    <col min="14" max="14" width="23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321</v>
      </c>
      <c r="K1" t="s">
        <v>324</v>
      </c>
      <c r="L1" t="s">
        <v>325</v>
      </c>
      <c r="M1" t="s">
        <v>322</v>
      </c>
      <c r="N1" t="s">
        <v>323</v>
      </c>
    </row>
    <row r="2" spans="1:14" x14ac:dyDescent="0.2">
      <c r="A2">
        <v>2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>
        <v>2</v>
      </c>
      <c r="J2">
        <f>MAX(A2-I2,0)</f>
        <v>0</v>
      </c>
      <c r="N2">
        <f>Table1[[#This Row],[Mouser Price]]*Table1[[#This Row],[NEED]]</f>
        <v>0</v>
      </c>
    </row>
    <row r="3" spans="1:14" x14ac:dyDescent="0.2">
      <c r="A3">
        <v>3</v>
      </c>
      <c r="B3" t="s">
        <v>33</v>
      </c>
      <c r="C3" t="s">
        <v>40</v>
      </c>
      <c r="D3" t="s">
        <v>41</v>
      </c>
      <c r="E3" t="s">
        <v>42</v>
      </c>
      <c r="F3" t="s">
        <v>37</v>
      </c>
      <c r="G3" t="s">
        <v>43</v>
      </c>
      <c r="H3" t="s">
        <v>44</v>
      </c>
      <c r="I3">
        <v>3</v>
      </c>
      <c r="J3">
        <f>MAX(A3-I3,0)</f>
        <v>0</v>
      </c>
      <c r="N3">
        <f>Table1[[#This Row],[Mouser Price]]*Table1[[#This Row],[NEED]]</f>
        <v>0</v>
      </c>
    </row>
    <row r="4" spans="1:14" x14ac:dyDescent="0.2">
      <c r="A4">
        <v>24</v>
      </c>
      <c r="B4" t="s">
        <v>52</v>
      </c>
      <c r="C4" t="s">
        <v>53</v>
      </c>
      <c r="D4" t="s">
        <v>54</v>
      </c>
      <c r="E4" t="s">
        <v>55</v>
      </c>
      <c r="F4" t="s">
        <v>24</v>
      </c>
      <c r="G4" t="s">
        <v>56</v>
      </c>
      <c r="H4" t="s">
        <v>57</v>
      </c>
      <c r="I4">
        <v>24</v>
      </c>
      <c r="J4">
        <f>MAX(A4-I4,0)</f>
        <v>0</v>
      </c>
      <c r="N4">
        <f>Table1[[#This Row],[Mouser Price]]*Table1[[#This Row],[NEED]]</f>
        <v>0</v>
      </c>
    </row>
    <row r="5" spans="1:14" x14ac:dyDescent="0.2">
      <c r="A5">
        <v>6</v>
      </c>
      <c r="B5" t="s">
        <v>51</v>
      </c>
      <c r="C5" t="s">
        <v>58</v>
      </c>
      <c r="D5" t="s">
        <v>59</v>
      </c>
      <c r="E5" t="s">
        <v>60</v>
      </c>
      <c r="G5" t="s">
        <v>61</v>
      </c>
      <c r="H5" t="s">
        <v>62</v>
      </c>
      <c r="I5">
        <v>6</v>
      </c>
      <c r="J5">
        <f>MAX(A5-I5,0)</f>
        <v>0</v>
      </c>
      <c r="N5">
        <f>Table1[[#This Row],[Mouser Price]]*Table1[[#This Row],[NEED]]</f>
        <v>0</v>
      </c>
    </row>
    <row r="6" spans="1:14" x14ac:dyDescent="0.2">
      <c r="A6">
        <v>5</v>
      </c>
      <c r="B6" t="s">
        <v>51</v>
      </c>
      <c r="C6" t="s">
        <v>40</v>
      </c>
      <c r="D6" t="s">
        <v>41</v>
      </c>
      <c r="E6" t="s">
        <v>63</v>
      </c>
      <c r="F6" t="s">
        <v>37</v>
      </c>
      <c r="G6" t="s">
        <v>64</v>
      </c>
      <c r="H6" t="s">
        <v>65</v>
      </c>
      <c r="I6">
        <v>5</v>
      </c>
      <c r="J6">
        <f>MAX(A6-I6,0)</f>
        <v>0</v>
      </c>
      <c r="N6">
        <f>Table1[[#This Row],[Mouser Price]]*Table1[[#This Row],[NEED]]</f>
        <v>0</v>
      </c>
    </row>
    <row r="7" spans="1:14" x14ac:dyDescent="0.2">
      <c r="A7">
        <v>4</v>
      </c>
      <c r="B7" t="s">
        <v>85</v>
      </c>
      <c r="C7" t="s">
        <v>86</v>
      </c>
      <c r="D7" t="s">
        <v>87</v>
      </c>
      <c r="E7" t="s">
        <v>88</v>
      </c>
      <c r="F7" t="s">
        <v>89</v>
      </c>
      <c r="G7" t="s">
        <v>90</v>
      </c>
      <c r="H7" t="s">
        <v>91</v>
      </c>
      <c r="I7">
        <v>4</v>
      </c>
      <c r="J7">
        <f>MAX(A7-I7,0)</f>
        <v>0</v>
      </c>
      <c r="N7">
        <f>Table1[[#This Row],[Mouser Price]]*Table1[[#This Row],[NEED]]</f>
        <v>0</v>
      </c>
    </row>
    <row r="8" spans="1:14" x14ac:dyDescent="0.2">
      <c r="A8">
        <v>3</v>
      </c>
      <c r="B8" t="s">
        <v>92</v>
      </c>
      <c r="C8" t="s">
        <v>40</v>
      </c>
      <c r="D8" t="s">
        <v>41</v>
      </c>
      <c r="E8" t="s">
        <v>93</v>
      </c>
      <c r="F8" t="s">
        <v>37</v>
      </c>
      <c r="G8" t="s">
        <v>94</v>
      </c>
      <c r="H8" t="s">
        <v>95</v>
      </c>
      <c r="I8">
        <v>3</v>
      </c>
      <c r="J8">
        <f>MAX(A8-I8,0)</f>
        <v>0</v>
      </c>
      <c r="N8">
        <f>Table1[[#This Row],[Mouser Price]]*Table1[[#This Row],[NEED]]</f>
        <v>0</v>
      </c>
    </row>
    <row r="9" spans="1:14" x14ac:dyDescent="0.2">
      <c r="A9">
        <v>1</v>
      </c>
      <c r="B9" t="s">
        <v>102</v>
      </c>
      <c r="C9" t="s">
        <v>53</v>
      </c>
      <c r="D9" t="s">
        <v>54</v>
      </c>
      <c r="E9" t="s">
        <v>108</v>
      </c>
      <c r="F9" t="s">
        <v>24</v>
      </c>
      <c r="G9" t="s">
        <v>109</v>
      </c>
      <c r="H9" t="s">
        <v>110</v>
      </c>
      <c r="I9">
        <v>1</v>
      </c>
      <c r="J9">
        <f>MAX(A9-I9,0)</f>
        <v>0</v>
      </c>
      <c r="N9">
        <f>Table1[[#This Row],[Mouser Price]]*Table1[[#This Row],[NEED]]</f>
        <v>0</v>
      </c>
    </row>
    <row r="10" spans="1:14" x14ac:dyDescent="0.2">
      <c r="A10">
        <v>2</v>
      </c>
      <c r="B10" t="s">
        <v>122</v>
      </c>
      <c r="C10" t="s">
        <v>123</v>
      </c>
      <c r="D10" t="s">
        <v>124</v>
      </c>
      <c r="E10" t="s">
        <v>125</v>
      </c>
      <c r="F10" t="s">
        <v>76</v>
      </c>
      <c r="G10" t="s">
        <v>126</v>
      </c>
      <c r="H10" t="s">
        <v>127</v>
      </c>
      <c r="I10">
        <v>2</v>
      </c>
      <c r="J10">
        <f>MAX(A10-I10,0)</f>
        <v>0</v>
      </c>
      <c r="N10">
        <f>Table1[[#This Row],[Mouser Price]]*Table1[[#This Row],[NEED]]</f>
        <v>0</v>
      </c>
    </row>
    <row r="11" spans="1:14" x14ac:dyDescent="0.2">
      <c r="A11">
        <v>1</v>
      </c>
      <c r="B11" t="s">
        <v>146</v>
      </c>
      <c r="C11" t="s">
        <v>40</v>
      </c>
      <c r="D11" t="s">
        <v>41</v>
      </c>
      <c r="E11" t="s">
        <v>147</v>
      </c>
      <c r="F11" t="s">
        <v>37</v>
      </c>
      <c r="G11" t="s">
        <v>148</v>
      </c>
      <c r="H11" t="s">
        <v>149</v>
      </c>
      <c r="I11">
        <v>1</v>
      </c>
      <c r="J11">
        <f>MAX(A11-I11,0)</f>
        <v>0</v>
      </c>
      <c r="N11">
        <f>Table1[[#This Row],[Mouser Price]]*Table1[[#This Row],[NEED]]</f>
        <v>0</v>
      </c>
    </row>
    <row r="12" spans="1:14" x14ac:dyDescent="0.2">
      <c r="A12">
        <v>2</v>
      </c>
      <c r="B12" t="s">
        <v>156</v>
      </c>
      <c r="C12" t="s">
        <v>73</v>
      </c>
      <c r="D12" t="s">
        <v>74</v>
      </c>
      <c r="E12" t="s">
        <v>157</v>
      </c>
      <c r="F12" t="s">
        <v>76</v>
      </c>
      <c r="G12" t="s">
        <v>158</v>
      </c>
      <c r="H12" t="s">
        <v>159</v>
      </c>
      <c r="I12">
        <v>2</v>
      </c>
      <c r="J12">
        <f>MAX(A12-I12,0)</f>
        <v>0</v>
      </c>
      <c r="N12">
        <f>Table1[[#This Row],[Mouser Price]]*Table1[[#This Row],[NEED]]</f>
        <v>0</v>
      </c>
    </row>
    <row r="13" spans="1:14" x14ac:dyDescent="0.2">
      <c r="A13">
        <v>6</v>
      </c>
      <c r="B13">
        <v>4007</v>
      </c>
      <c r="C13" t="s">
        <v>160</v>
      </c>
      <c r="D13" t="s">
        <v>161</v>
      </c>
      <c r="E13" t="s">
        <v>162</v>
      </c>
      <c r="G13" t="s">
        <v>163</v>
      </c>
      <c r="H13" t="s">
        <v>164</v>
      </c>
      <c r="I13">
        <v>6</v>
      </c>
      <c r="J13">
        <f>MAX(A13-I13,0)</f>
        <v>0</v>
      </c>
      <c r="N13">
        <f>Table1[[#This Row],[Mouser Price]]*Table1[[#This Row],[NEED]]</f>
        <v>0</v>
      </c>
    </row>
    <row r="14" spans="1:14" x14ac:dyDescent="0.2">
      <c r="A14">
        <v>2</v>
      </c>
      <c r="B14" t="s">
        <v>174</v>
      </c>
      <c r="C14" t="s">
        <v>123</v>
      </c>
      <c r="D14" t="s">
        <v>124</v>
      </c>
      <c r="E14" t="s">
        <v>175</v>
      </c>
      <c r="F14" t="s">
        <v>76</v>
      </c>
      <c r="G14" t="s">
        <v>176</v>
      </c>
      <c r="H14" t="s">
        <v>177</v>
      </c>
      <c r="I14">
        <v>2</v>
      </c>
      <c r="J14">
        <f>MAX(A14-I14,0)</f>
        <v>0</v>
      </c>
      <c r="N14">
        <f>Table1[[#This Row],[Mouser Price]]*Table1[[#This Row],[NEED]]</f>
        <v>0</v>
      </c>
    </row>
    <row r="15" spans="1:14" x14ac:dyDescent="0.2">
      <c r="A15">
        <v>2</v>
      </c>
      <c r="B15" t="s">
        <v>178</v>
      </c>
      <c r="C15" t="s">
        <v>40</v>
      </c>
      <c r="D15" t="s">
        <v>41</v>
      </c>
      <c r="E15" t="s">
        <v>179</v>
      </c>
      <c r="F15" t="s">
        <v>37</v>
      </c>
      <c r="G15" t="s">
        <v>180</v>
      </c>
      <c r="H15" t="s">
        <v>181</v>
      </c>
      <c r="I15">
        <v>2</v>
      </c>
      <c r="J15">
        <f>MAX(A15-I15,0)</f>
        <v>0</v>
      </c>
      <c r="N15">
        <f>Table1[[#This Row],[Mouser Price]]*Table1[[#This Row],[NEED]]</f>
        <v>0</v>
      </c>
    </row>
    <row r="16" spans="1:14" x14ac:dyDescent="0.2">
      <c r="A16">
        <v>1</v>
      </c>
      <c r="B16" t="s">
        <v>200</v>
      </c>
      <c r="C16" t="s">
        <v>201</v>
      </c>
      <c r="D16" t="s">
        <v>202</v>
      </c>
      <c r="E16" t="s">
        <v>203</v>
      </c>
      <c r="F16" t="s">
        <v>204</v>
      </c>
      <c r="G16" t="s">
        <v>205</v>
      </c>
      <c r="H16" t="s">
        <v>206</v>
      </c>
      <c r="I16">
        <v>1</v>
      </c>
      <c r="J16">
        <f>MAX(A16-I16,0)</f>
        <v>0</v>
      </c>
      <c r="N16">
        <f>Table1[[#This Row],[Mouser Price]]*Table1[[#This Row],[NEED]]</f>
        <v>0</v>
      </c>
    </row>
    <row r="17" spans="1:14" x14ac:dyDescent="0.2">
      <c r="A17">
        <v>1</v>
      </c>
      <c r="B17">
        <v>7805</v>
      </c>
      <c r="C17" t="s">
        <v>207</v>
      </c>
      <c r="D17" t="s">
        <v>207</v>
      </c>
      <c r="E17" t="s">
        <v>208</v>
      </c>
      <c r="F17" t="s">
        <v>209</v>
      </c>
      <c r="G17" t="s">
        <v>210</v>
      </c>
      <c r="H17" t="s">
        <v>211</v>
      </c>
      <c r="I17">
        <v>1</v>
      </c>
      <c r="J17">
        <f>MAX(A17-I17,0)</f>
        <v>0</v>
      </c>
      <c r="N17">
        <f>Table1[[#This Row],[Mouser Price]]*Table1[[#This Row],[NEED]]</f>
        <v>0</v>
      </c>
    </row>
    <row r="18" spans="1:14" x14ac:dyDescent="0.2">
      <c r="A18">
        <v>1</v>
      </c>
      <c r="B18">
        <v>7812</v>
      </c>
      <c r="C18" t="s">
        <v>207</v>
      </c>
      <c r="D18" t="s">
        <v>207</v>
      </c>
      <c r="E18" t="s">
        <v>212</v>
      </c>
      <c r="F18" t="s">
        <v>209</v>
      </c>
      <c r="G18" t="s">
        <v>213</v>
      </c>
      <c r="H18" t="s">
        <v>214</v>
      </c>
      <c r="I18">
        <v>1</v>
      </c>
      <c r="J18">
        <f>MAX(A18-I18,0)</f>
        <v>0</v>
      </c>
      <c r="N18">
        <f>Table1[[#This Row],[Mouser Price]]*Table1[[#This Row],[NEED]]</f>
        <v>0</v>
      </c>
    </row>
    <row r="19" spans="1:14" x14ac:dyDescent="0.2">
      <c r="A19">
        <v>1</v>
      </c>
      <c r="B19">
        <v>7912</v>
      </c>
      <c r="C19" t="s">
        <v>215</v>
      </c>
      <c r="D19" t="s">
        <v>215</v>
      </c>
      <c r="E19" t="s">
        <v>216</v>
      </c>
      <c r="F19" t="s">
        <v>209</v>
      </c>
      <c r="G19" t="s">
        <v>217</v>
      </c>
      <c r="H19" t="s">
        <v>218</v>
      </c>
      <c r="I19">
        <v>1</v>
      </c>
      <c r="J19">
        <f>MAX(A19-I19,0)</f>
        <v>0</v>
      </c>
      <c r="N19">
        <f>Table1[[#This Row],[Mouser Price]]*Table1[[#This Row],[NEED]]</f>
        <v>0</v>
      </c>
    </row>
    <row r="20" spans="1:14" x14ac:dyDescent="0.2">
      <c r="A20">
        <v>4</v>
      </c>
      <c r="B20" t="s">
        <v>223</v>
      </c>
      <c r="C20" t="s">
        <v>224</v>
      </c>
      <c r="D20" t="s">
        <v>225</v>
      </c>
      <c r="E20" t="s">
        <v>226</v>
      </c>
      <c r="F20" t="s">
        <v>227</v>
      </c>
      <c r="G20" t="s">
        <v>228</v>
      </c>
      <c r="H20" t="s">
        <v>229</v>
      </c>
      <c r="I20">
        <v>6</v>
      </c>
      <c r="J20">
        <f>MAX(A20-I20,0)</f>
        <v>0</v>
      </c>
      <c r="N20">
        <f>Table1[[#This Row],[Mouser Price]]*Table1[[#This Row],[NEED]]</f>
        <v>0</v>
      </c>
    </row>
    <row r="21" spans="1:14" x14ac:dyDescent="0.2">
      <c r="A21">
        <v>1</v>
      </c>
      <c r="B21" t="s">
        <v>230</v>
      </c>
      <c r="C21" t="s">
        <v>231</v>
      </c>
      <c r="D21" t="s">
        <v>232</v>
      </c>
      <c r="E21" t="s">
        <v>233</v>
      </c>
      <c r="G21" t="s">
        <v>234</v>
      </c>
      <c r="H21" t="s">
        <v>235</v>
      </c>
      <c r="I21">
        <v>1</v>
      </c>
      <c r="J21">
        <f>MAX(A21-I21,0)</f>
        <v>0</v>
      </c>
      <c r="N21">
        <f>Table1[[#This Row],[Mouser Price]]*Table1[[#This Row],[NEED]]</f>
        <v>0</v>
      </c>
    </row>
    <row r="22" spans="1:14" x14ac:dyDescent="0.2">
      <c r="A22">
        <v>1</v>
      </c>
      <c r="B22" t="s">
        <v>236</v>
      </c>
      <c r="C22" t="s">
        <v>231</v>
      </c>
      <c r="D22" t="s">
        <v>232</v>
      </c>
      <c r="E22" t="s">
        <v>237</v>
      </c>
      <c r="G22" t="s">
        <v>234</v>
      </c>
      <c r="H22" t="s">
        <v>235</v>
      </c>
      <c r="I22">
        <v>1</v>
      </c>
      <c r="J22">
        <f>MAX(A22-I22,0)</f>
        <v>0</v>
      </c>
      <c r="N22">
        <f>Table1[[#This Row],[Mouser Price]]*Table1[[#This Row],[NEED]]</f>
        <v>0</v>
      </c>
    </row>
    <row r="23" spans="1:14" x14ac:dyDescent="0.2">
      <c r="A23">
        <v>1</v>
      </c>
      <c r="B23" t="s">
        <v>245</v>
      </c>
      <c r="C23" t="s">
        <v>245</v>
      </c>
      <c r="D23" t="s">
        <v>245</v>
      </c>
      <c r="E23" t="s">
        <v>10</v>
      </c>
      <c r="F23" t="s">
        <v>246</v>
      </c>
      <c r="I23">
        <v>1</v>
      </c>
      <c r="J23">
        <f>MAX(A23-I23,0)</f>
        <v>0</v>
      </c>
      <c r="N23">
        <f>Table1[[#This Row],[Mouser Price]]*Table1[[#This Row],[NEED]]</f>
        <v>0</v>
      </c>
    </row>
    <row r="24" spans="1:14" x14ac:dyDescent="0.2">
      <c r="A24">
        <v>1</v>
      </c>
      <c r="B24" t="s">
        <v>247</v>
      </c>
      <c r="C24" t="s">
        <v>247</v>
      </c>
      <c r="D24" t="s">
        <v>247</v>
      </c>
      <c r="E24" t="s">
        <v>248</v>
      </c>
      <c r="I24">
        <v>1</v>
      </c>
      <c r="J24">
        <f>MAX(A24-I24,0)</f>
        <v>0</v>
      </c>
      <c r="N24">
        <f>Table1[[#This Row],[Mouser Price]]*Table1[[#This Row],[NEED]]</f>
        <v>0</v>
      </c>
    </row>
    <row r="25" spans="1:14" x14ac:dyDescent="0.2">
      <c r="A25">
        <v>2</v>
      </c>
      <c r="B25" t="s">
        <v>249</v>
      </c>
      <c r="C25" t="s">
        <v>249</v>
      </c>
      <c r="D25" t="s">
        <v>250</v>
      </c>
      <c r="E25" t="s">
        <v>251</v>
      </c>
      <c r="G25" t="s">
        <v>252</v>
      </c>
      <c r="H25" t="s">
        <v>253</v>
      </c>
      <c r="I25">
        <v>2</v>
      </c>
      <c r="J25">
        <f>MAX(A25-I25,0)</f>
        <v>0</v>
      </c>
      <c r="N25">
        <f>Table1[[#This Row],[Mouser Price]]*Table1[[#This Row],[NEED]]</f>
        <v>0</v>
      </c>
    </row>
    <row r="26" spans="1:14" x14ac:dyDescent="0.2">
      <c r="A26">
        <v>1</v>
      </c>
      <c r="B26" t="s">
        <v>254</v>
      </c>
      <c r="C26" t="s">
        <v>254</v>
      </c>
      <c r="D26" t="s">
        <v>255</v>
      </c>
      <c r="E26" t="s">
        <v>256</v>
      </c>
      <c r="G26" t="s">
        <v>257</v>
      </c>
      <c r="H26" t="s">
        <v>258</v>
      </c>
      <c r="I26">
        <v>1</v>
      </c>
      <c r="J26">
        <f>MAX(A26-I26,0)</f>
        <v>0</v>
      </c>
      <c r="N26">
        <f>Table1[[#This Row],[Mouser Price]]*Table1[[#This Row],[NEED]]</f>
        <v>0</v>
      </c>
    </row>
    <row r="27" spans="1:14" x14ac:dyDescent="0.2">
      <c r="A27">
        <v>1</v>
      </c>
      <c r="B27" t="s">
        <v>259</v>
      </c>
      <c r="C27" t="s">
        <v>260</v>
      </c>
      <c r="D27" t="s">
        <v>261</v>
      </c>
      <c r="E27" t="s">
        <v>262</v>
      </c>
      <c r="G27" t="s">
        <v>263</v>
      </c>
      <c r="H27" t="s">
        <v>264</v>
      </c>
      <c r="I27">
        <v>1</v>
      </c>
      <c r="J27">
        <f>MAX(A27-I27,0)</f>
        <v>0</v>
      </c>
      <c r="N27">
        <f>Table1[[#This Row],[Mouser Price]]*Table1[[#This Row],[NEED]]</f>
        <v>0</v>
      </c>
    </row>
    <row r="28" spans="1:14" x14ac:dyDescent="0.2">
      <c r="A28">
        <v>2</v>
      </c>
      <c r="B28" t="s">
        <v>265</v>
      </c>
      <c r="C28" t="s">
        <v>265</v>
      </c>
      <c r="D28" t="s">
        <v>266</v>
      </c>
      <c r="E28" t="s">
        <v>267</v>
      </c>
      <c r="G28" t="s">
        <v>268</v>
      </c>
      <c r="H28" t="s">
        <v>269</v>
      </c>
      <c r="I28">
        <v>2</v>
      </c>
      <c r="J28">
        <f>MAX(A28-I28,0)</f>
        <v>0</v>
      </c>
      <c r="N28">
        <f>Table1[[#This Row],[Mouser Price]]*Table1[[#This Row],[NEED]]</f>
        <v>0</v>
      </c>
    </row>
    <row r="29" spans="1:14" x14ac:dyDescent="0.2">
      <c r="A29">
        <v>1</v>
      </c>
      <c r="B29" t="s">
        <v>270</v>
      </c>
      <c r="C29" t="s">
        <v>271</v>
      </c>
      <c r="D29" t="s">
        <v>272</v>
      </c>
      <c r="E29" t="s">
        <v>273</v>
      </c>
      <c r="F29">
        <v>310030097</v>
      </c>
      <c r="G29" t="s">
        <v>274</v>
      </c>
      <c r="H29" t="s">
        <v>275</v>
      </c>
      <c r="I29">
        <v>1</v>
      </c>
      <c r="J29">
        <f>MAX(A29-I29,0)</f>
        <v>0</v>
      </c>
      <c r="N29">
        <f>Table1[[#This Row],[Mouser Price]]*Table1[[#This Row],[NEED]]</f>
        <v>0</v>
      </c>
    </row>
    <row r="30" spans="1:14" x14ac:dyDescent="0.2">
      <c r="A30">
        <v>2</v>
      </c>
      <c r="B30" t="s">
        <v>276</v>
      </c>
      <c r="C30" t="s">
        <v>277</v>
      </c>
      <c r="D30" t="s">
        <v>278</v>
      </c>
      <c r="E30" t="s">
        <v>279</v>
      </c>
      <c r="F30" t="s">
        <v>280</v>
      </c>
      <c r="G30" t="s">
        <v>281</v>
      </c>
      <c r="H30" t="s">
        <v>282</v>
      </c>
      <c r="I30">
        <v>2</v>
      </c>
      <c r="J30">
        <f>MAX(A30-I30,0)</f>
        <v>0</v>
      </c>
      <c r="N30">
        <f>Table1[[#This Row],[Mouser Price]]*Table1[[#This Row],[NEED]]</f>
        <v>0</v>
      </c>
    </row>
    <row r="31" spans="1:14" x14ac:dyDescent="0.2">
      <c r="A31">
        <v>4</v>
      </c>
      <c r="B31" t="s">
        <v>283</v>
      </c>
      <c r="C31" t="s">
        <v>284</v>
      </c>
      <c r="D31" t="s">
        <v>285</v>
      </c>
      <c r="E31" t="s">
        <v>286</v>
      </c>
      <c r="I31">
        <v>4</v>
      </c>
      <c r="J31">
        <f>MAX(A31-I31,0)</f>
        <v>0</v>
      </c>
      <c r="N31">
        <f>Table1[[#This Row],[Mouser Price]]*Table1[[#This Row],[NEED]]</f>
        <v>0</v>
      </c>
    </row>
    <row r="32" spans="1:14" x14ac:dyDescent="0.2">
      <c r="A32">
        <v>1</v>
      </c>
      <c r="B32" t="s">
        <v>287</v>
      </c>
      <c r="C32" t="s">
        <v>287</v>
      </c>
      <c r="D32" t="s">
        <v>288</v>
      </c>
      <c r="E32" t="s">
        <v>289</v>
      </c>
      <c r="F32" t="s">
        <v>290</v>
      </c>
      <c r="G32" t="s">
        <v>291</v>
      </c>
      <c r="H32" t="s">
        <v>292</v>
      </c>
      <c r="I32">
        <v>1</v>
      </c>
      <c r="J32">
        <f>MAX(A32-I32,0)</f>
        <v>0</v>
      </c>
      <c r="N32">
        <f>Table1[[#This Row],[Mouser Price]]*Table1[[#This Row],[NEED]]</f>
        <v>0</v>
      </c>
    </row>
    <row r="33" spans="1:14" x14ac:dyDescent="0.2">
      <c r="A33">
        <v>2</v>
      </c>
      <c r="B33" t="s">
        <v>311</v>
      </c>
      <c r="C33" t="s">
        <v>311</v>
      </c>
      <c r="D33" t="s">
        <v>312</v>
      </c>
      <c r="E33" t="s">
        <v>313</v>
      </c>
      <c r="G33" t="s">
        <v>314</v>
      </c>
      <c r="H33" t="s">
        <v>315</v>
      </c>
      <c r="I33">
        <v>2</v>
      </c>
      <c r="J33">
        <f>MAX(A33-I33,0)</f>
        <v>0</v>
      </c>
      <c r="N33">
        <f>Table1[[#This Row],[Mouser Price]]*Table1[[#This Row],[NEED]]</f>
        <v>0</v>
      </c>
    </row>
    <row r="34" spans="1:14" x14ac:dyDescent="0.2">
      <c r="A34">
        <v>1</v>
      </c>
      <c r="C34" t="s">
        <v>15</v>
      </c>
      <c r="D34" t="s">
        <v>16</v>
      </c>
      <c r="E34" t="s">
        <v>17</v>
      </c>
      <c r="G34" t="s">
        <v>18</v>
      </c>
      <c r="H34" t="s">
        <v>19</v>
      </c>
      <c r="I34">
        <v>1</v>
      </c>
      <c r="J34">
        <f>MAX(A34-I34,0)</f>
        <v>0</v>
      </c>
      <c r="M34">
        <v>3.22</v>
      </c>
      <c r="N34">
        <f>Table1[[#This Row],[Mouser Price]]*Table1[[#This Row],[NEED]]</f>
        <v>0</v>
      </c>
    </row>
    <row r="35" spans="1:14" x14ac:dyDescent="0.2">
      <c r="A35">
        <v>1</v>
      </c>
      <c r="B35" t="s">
        <v>27</v>
      </c>
      <c r="C35" t="s">
        <v>28</v>
      </c>
      <c r="D35" t="s">
        <v>29</v>
      </c>
      <c r="E35" t="s">
        <v>30</v>
      </c>
      <c r="G35" t="s">
        <v>31</v>
      </c>
      <c r="H35" t="s">
        <v>32</v>
      </c>
      <c r="I35">
        <v>0</v>
      </c>
      <c r="J35">
        <f>MAX(A35-I35,0)</f>
        <v>1</v>
      </c>
      <c r="M35">
        <v>1.1599999999999999</v>
      </c>
      <c r="N35">
        <f>Table1[[#This Row],[Mouser Price]]*Table1[[#This Row],[NEED]]</f>
        <v>1.1599999999999999</v>
      </c>
    </row>
    <row r="36" spans="1:14" x14ac:dyDescent="0.2">
      <c r="A36">
        <v>1</v>
      </c>
      <c r="B36" t="s">
        <v>33</v>
      </c>
      <c r="C36" t="s">
        <v>45</v>
      </c>
      <c r="D36" t="s">
        <v>46</v>
      </c>
      <c r="E36" t="s">
        <v>47</v>
      </c>
      <c r="F36" t="s">
        <v>48</v>
      </c>
      <c r="G36" t="s">
        <v>49</v>
      </c>
      <c r="H36" t="s">
        <v>50</v>
      </c>
      <c r="I36">
        <v>0</v>
      </c>
      <c r="J36">
        <f>MAX(A36-I36,0)</f>
        <v>1</v>
      </c>
      <c r="M36">
        <v>0.218</v>
      </c>
      <c r="N36">
        <f>Table1[[#This Row],[Mouser Price]]*Table1[[#This Row],[NEED]]</f>
        <v>0.218</v>
      </c>
    </row>
    <row r="37" spans="1:14" x14ac:dyDescent="0.2">
      <c r="A37">
        <v>1</v>
      </c>
      <c r="B37">
        <v>22</v>
      </c>
      <c r="C37" t="s">
        <v>40</v>
      </c>
      <c r="D37" t="s">
        <v>41</v>
      </c>
      <c r="E37" t="s">
        <v>115</v>
      </c>
      <c r="F37" t="s">
        <v>37</v>
      </c>
      <c r="G37" t="s">
        <v>116</v>
      </c>
      <c r="H37" t="s">
        <v>117</v>
      </c>
      <c r="I37">
        <v>0</v>
      </c>
      <c r="J37">
        <f>MAX(A37-I37,0)</f>
        <v>1</v>
      </c>
      <c r="M37">
        <v>8.6999999999999994E-2</v>
      </c>
      <c r="N37">
        <f>Table1[[#This Row],[Mouser Price]]*Table1[[#This Row],[NEED]]</f>
        <v>8.6999999999999994E-2</v>
      </c>
    </row>
    <row r="38" spans="1:14" x14ac:dyDescent="0.2">
      <c r="A38">
        <v>1</v>
      </c>
      <c r="B38">
        <v>470</v>
      </c>
      <c r="C38" t="s">
        <v>165</v>
      </c>
      <c r="D38" t="s">
        <v>166</v>
      </c>
      <c r="E38" t="s">
        <v>167</v>
      </c>
      <c r="G38" t="s">
        <v>168</v>
      </c>
      <c r="H38" t="s">
        <v>169</v>
      </c>
      <c r="I38">
        <v>0</v>
      </c>
      <c r="J38">
        <f>MAX(A38-I38,0)</f>
        <v>1</v>
      </c>
      <c r="M38">
        <v>0.32300000000000001</v>
      </c>
      <c r="N38">
        <f>Table1[[#This Row],[Mouser Price]]*Table1[[#This Row],[NEED]]</f>
        <v>0.32300000000000001</v>
      </c>
    </row>
    <row r="39" spans="1:14" x14ac:dyDescent="0.2">
      <c r="A39">
        <v>1</v>
      </c>
      <c r="B39" t="s">
        <v>238</v>
      </c>
      <c r="C39" t="s">
        <v>239</v>
      </c>
      <c r="D39" t="s">
        <v>240</v>
      </c>
      <c r="E39" t="s">
        <v>241</v>
      </c>
      <c r="F39" t="s">
        <v>242</v>
      </c>
      <c r="G39" t="s">
        <v>243</v>
      </c>
      <c r="H39" t="s">
        <v>244</v>
      </c>
      <c r="I39">
        <v>0</v>
      </c>
      <c r="J39">
        <f>MAX(A39-I39,0)</f>
        <v>1</v>
      </c>
      <c r="M39">
        <v>0.3</v>
      </c>
      <c r="N39">
        <f>Table1[[#This Row],[Mouser Price]]*Table1[[#This Row],[NEED]]</f>
        <v>0.3</v>
      </c>
    </row>
    <row r="40" spans="1:14" x14ac:dyDescent="0.2">
      <c r="A40">
        <v>1</v>
      </c>
      <c r="B40" t="s">
        <v>300</v>
      </c>
      <c r="C40" t="s">
        <v>301</v>
      </c>
      <c r="D40" t="s">
        <v>302</v>
      </c>
      <c r="E40" t="s">
        <v>303</v>
      </c>
      <c r="F40" t="s">
        <v>242</v>
      </c>
      <c r="G40" t="s">
        <v>304</v>
      </c>
      <c r="H40" t="s">
        <v>305</v>
      </c>
      <c r="I40">
        <v>0</v>
      </c>
      <c r="J40">
        <f>MAX(A40-I40,0)</f>
        <v>1</v>
      </c>
      <c r="M40">
        <v>0.32300000000000001</v>
      </c>
      <c r="N40">
        <f>Table1[[#This Row],[Mouser Price]]*Table1[[#This Row],[NEED]]</f>
        <v>0.32300000000000001</v>
      </c>
    </row>
    <row r="41" spans="1:14" x14ac:dyDescent="0.2">
      <c r="A41">
        <v>1</v>
      </c>
      <c r="B41" t="s">
        <v>306</v>
      </c>
      <c r="C41" t="s">
        <v>306</v>
      </c>
      <c r="D41" t="s">
        <v>307</v>
      </c>
      <c r="E41" t="s">
        <v>308</v>
      </c>
      <c r="G41" t="s">
        <v>309</v>
      </c>
      <c r="H41" t="s">
        <v>310</v>
      </c>
      <c r="I41">
        <v>0</v>
      </c>
      <c r="J41">
        <f>MAX(A41-I41,0)</f>
        <v>1</v>
      </c>
      <c r="M41">
        <v>5.97</v>
      </c>
      <c r="N41">
        <f>Table1[[#This Row],[Mouser Price]]*Table1[[#This Row],[NEED]]</f>
        <v>5.97</v>
      </c>
    </row>
    <row r="42" spans="1:14" x14ac:dyDescent="0.2">
      <c r="A42">
        <v>1</v>
      </c>
      <c r="B42" t="s">
        <v>316</v>
      </c>
      <c r="C42" t="s">
        <v>316</v>
      </c>
      <c r="D42" t="s">
        <v>317</v>
      </c>
      <c r="E42" t="s">
        <v>318</v>
      </c>
      <c r="G42" t="s">
        <v>319</v>
      </c>
      <c r="H42" t="s">
        <v>320</v>
      </c>
      <c r="I42">
        <v>0</v>
      </c>
      <c r="J42">
        <f>MAX(A42-I42,0)</f>
        <v>1</v>
      </c>
      <c r="M42">
        <v>0.39300000000000002</v>
      </c>
      <c r="N42">
        <f>Table1[[#This Row],[Mouser Price]]*Table1[[#This Row],[NEED]]</f>
        <v>0.39300000000000002</v>
      </c>
    </row>
    <row r="43" spans="1:14" x14ac:dyDescent="0.2">
      <c r="A43">
        <v>2</v>
      </c>
      <c r="B43" t="s">
        <v>20</v>
      </c>
      <c r="C43" t="s">
        <v>21</v>
      </c>
      <c r="D43" t="s">
        <v>22</v>
      </c>
      <c r="E43" t="s">
        <v>23</v>
      </c>
      <c r="F43" t="s">
        <v>24</v>
      </c>
      <c r="G43" t="s">
        <v>25</v>
      </c>
      <c r="H43" t="s">
        <v>26</v>
      </c>
      <c r="I43">
        <v>0</v>
      </c>
      <c r="J43">
        <f>MAX(A43-I43,0)</f>
        <v>2</v>
      </c>
      <c r="M43">
        <v>0.114</v>
      </c>
      <c r="N43">
        <f>Table1[[#This Row],[Mouser Price]]*Table1[[#This Row],[NEED]]</f>
        <v>0.22800000000000001</v>
      </c>
    </row>
    <row r="44" spans="1:14" x14ac:dyDescent="0.2">
      <c r="A44">
        <v>2</v>
      </c>
      <c r="B44" t="s">
        <v>66</v>
      </c>
      <c r="C44" t="s">
        <v>67</v>
      </c>
      <c r="D44" t="s">
        <v>68</v>
      </c>
      <c r="E44" t="s">
        <v>69</v>
      </c>
      <c r="G44" t="s">
        <v>70</v>
      </c>
      <c r="H44" t="s">
        <v>71</v>
      </c>
      <c r="I44">
        <v>0</v>
      </c>
      <c r="J44">
        <f>MAX(A44-I44,0)</f>
        <v>2</v>
      </c>
      <c r="M44">
        <v>3.94</v>
      </c>
      <c r="N44">
        <f>Table1[[#This Row],[Mouser Price]]*Table1[[#This Row],[NEED]]</f>
        <v>7.88</v>
      </c>
    </row>
    <row r="45" spans="1:14" x14ac:dyDescent="0.2">
      <c r="A45">
        <v>2</v>
      </c>
      <c r="B45" t="s">
        <v>72</v>
      </c>
      <c r="C45" t="s">
        <v>73</v>
      </c>
      <c r="D45" t="s">
        <v>74</v>
      </c>
      <c r="E45" t="s">
        <v>75</v>
      </c>
      <c r="F45" t="s">
        <v>76</v>
      </c>
      <c r="G45" t="s">
        <v>77</v>
      </c>
      <c r="H45" t="s">
        <v>78</v>
      </c>
      <c r="I45">
        <v>0</v>
      </c>
      <c r="J45">
        <f>MAX(A45-I45,0)</f>
        <v>2</v>
      </c>
      <c r="M45">
        <v>0.18</v>
      </c>
      <c r="N45">
        <f>Table1[[#This Row],[Mouser Price]]*Table1[[#This Row],[NEED]]</f>
        <v>0.36</v>
      </c>
    </row>
    <row r="46" spans="1:14" x14ac:dyDescent="0.2">
      <c r="A46">
        <v>2</v>
      </c>
      <c r="B46" t="s">
        <v>79</v>
      </c>
      <c r="C46" t="s">
        <v>80</v>
      </c>
      <c r="D46" t="s">
        <v>81</v>
      </c>
      <c r="E46" t="s">
        <v>82</v>
      </c>
      <c r="G46" t="s">
        <v>83</v>
      </c>
      <c r="H46" t="s">
        <v>84</v>
      </c>
      <c r="I46">
        <v>0</v>
      </c>
      <c r="J46">
        <f>MAX(A46-I46,0)</f>
        <v>2</v>
      </c>
      <c r="M46">
        <v>2.1</v>
      </c>
      <c r="N46">
        <f>Table1[[#This Row],[Mouser Price]]*Table1[[#This Row],[NEED]]</f>
        <v>4.2</v>
      </c>
    </row>
    <row r="47" spans="1:14" x14ac:dyDescent="0.2">
      <c r="A47">
        <v>2</v>
      </c>
      <c r="B47" t="s">
        <v>111</v>
      </c>
      <c r="C47" t="s">
        <v>21</v>
      </c>
      <c r="D47" t="s">
        <v>22</v>
      </c>
      <c r="E47" t="s">
        <v>112</v>
      </c>
      <c r="F47" t="s">
        <v>24</v>
      </c>
      <c r="G47" t="s">
        <v>113</v>
      </c>
      <c r="H47" t="s">
        <v>114</v>
      </c>
      <c r="I47">
        <v>0</v>
      </c>
      <c r="J47">
        <f>MAX(A47-I47,0)</f>
        <v>2</v>
      </c>
      <c r="M47">
        <v>0.183</v>
      </c>
      <c r="N47">
        <f>Table1[[#This Row],[Mouser Price]]*Table1[[#This Row],[NEED]]</f>
        <v>0.36599999999999999</v>
      </c>
    </row>
    <row r="48" spans="1:14" x14ac:dyDescent="0.2">
      <c r="A48">
        <v>2</v>
      </c>
      <c r="B48" t="s">
        <v>128</v>
      </c>
      <c r="C48" t="s">
        <v>129</v>
      </c>
      <c r="D48" t="s">
        <v>130</v>
      </c>
      <c r="E48" t="s">
        <v>131</v>
      </c>
      <c r="F48" t="s">
        <v>37</v>
      </c>
      <c r="G48" t="s">
        <v>132</v>
      </c>
      <c r="H48" t="s">
        <v>133</v>
      </c>
      <c r="I48">
        <v>0</v>
      </c>
      <c r="J48">
        <f>MAX(A48-I48,0)</f>
        <v>2</v>
      </c>
      <c r="M48">
        <v>0.35799999999999998</v>
      </c>
      <c r="N48">
        <f>Table1[[#This Row],[Mouser Price]]*Table1[[#This Row],[NEED]]</f>
        <v>0.71599999999999997</v>
      </c>
    </row>
    <row r="49" spans="1:14" x14ac:dyDescent="0.2">
      <c r="A49">
        <v>2</v>
      </c>
      <c r="B49" t="s">
        <v>140</v>
      </c>
      <c r="C49" t="s">
        <v>141</v>
      </c>
      <c r="D49" t="s">
        <v>142</v>
      </c>
      <c r="E49" t="s">
        <v>143</v>
      </c>
      <c r="F49" t="s">
        <v>24</v>
      </c>
      <c r="G49" t="s">
        <v>144</v>
      </c>
      <c r="H49" t="s">
        <v>145</v>
      </c>
      <c r="I49">
        <v>0</v>
      </c>
      <c r="J49">
        <f>MAX(A49-I49,0)</f>
        <v>2</v>
      </c>
      <c r="M49">
        <v>0.18099999999999999</v>
      </c>
      <c r="N49">
        <f>Table1[[#This Row],[Mouser Price]]*Table1[[#This Row],[NEED]]</f>
        <v>0.36199999999999999</v>
      </c>
    </row>
    <row r="50" spans="1:14" x14ac:dyDescent="0.2">
      <c r="A50">
        <v>2</v>
      </c>
      <c r="B50" t="s">
        <v>150</v>
      </c>
      <c r="C50" t="s">
        <v>151</v>
      </c>
      <c r="D50" t="s">
        <v>152</v>
      </c>
      <c r="E50" t="s">
        <v>153</v>
      </c>
      <c r="F50" t="s">
        <v>24</v>
      </c>
      <c r="G50" t="s">
        <v>154</v>
      </c>
      <c r="H50" t="s">
        <v>155</v>
      </c>
      <c r="I50">
        <v>0</v>
      </c>
      <c r="J50">
        <f>MAX(A50-I50,0)</f>
        <v>2</v>
      </c>
      <c r="M50">
        <v>0.47199999999999998</v>
      </c>
      <c r="N50">
        <f>Table1[[#This Row],[Mouser Price]]*Table1[[#This Row],[NEED]]</f>
        <v>0.94399999999999995</v>
      </c>
    </row>
    <row r="51" spans="1:14" x14ac:dyDescent="0.2">
      <c r="A51">
        <v>2</v>
      </c>
      <c r="B51" t="s">
        <v>170</v>
      </c>
      <c r="C51" t="s">
        <v>141</v>
      </c>
      <c r="D51" t="s">
        <v>142</v>
      </c>
      <c r="E51" t="s">
        <v>171</v>
      </c>
      <c r="F51" t="s">
        <v>24</v>
      </c>
      <c r="G51" t="s">
        <v>172</v>
      </c>
      <c r="H51" t="s">
        <v>173</v>
      </c>
      <c r="I51">
        <v>0</v>
      </c>
      <c r="J51">
        <f>MAX(A51-I51,0)</f>
        <v>2</v>
      </c>
      <c r="M51">
        <v>0.34200000000000003</v>
      </c>
      <c r="N51">
        <f>Table1[[#This Row],[Mouser Price]]*Table1[[#This Row],[NEED]]</f>
        <v>0.68400000000000005</v>
      </c>
    </row>
    <row r="52" spans="1:14" x14ac:dyDescent="0.2">
      <c r="A52">
        <v>2</v>
      </c>
      <c r="B52" t="s">
        <v>186</v>
      </c>
      <c r="C52" t="s">
        <v>141</v>
      </c>
      <c r="D52" t="s">
        <v>142</v>
      </c>
      <c r="E52" t="s">
        <v>187</v>
      </c>
      <c r="F52" t="s">
        <v>24</v>
      </c>
      <c r="G52" t="s">
        <v>188</v>
      </c>
      <c r="H52" t="s">
        <v>189</v>
      </c>
      <c r="I52">
        <v>0</v>
      </c>
      <c r="J52">
        <f>MAX(A52-I52,0)</f>
        <v>2</v>
      </c>
      <c r="M52">
        <v>0.18099999999999999</v>
      </c>
      <c r="N52">
        <f>Table1[[#This Row],[Mouser Price]]*Table1[[#This Row],[NEED]]</f>
        <v>0.36199999999999999</v>
      </c>
    </row>
    <row r="53" spans="1:14" x14ac:dyDescent="0.2">
      <c r="A53">
        <v>4</v>
      </c>
      <c r="B53" t="s">
        <v>190</v>
      </c>
      <c r="C53" t="s">
        <v>191</v>
      </c>
      <c r="D53" t="s">
        <v>192</v>
      </c>
      <c r="E53" t="s">
        <v>193</v>
      </c>
      <c r="G53" t="s">
        <v>194</v>
      </c>
      <c r="H53" t="s">
        <v>195</v>
      </c>
      <c r="I53">
        <v>2</v>
      </c>
      <c r="J53">
        <f>MAX(A53-I53,0)</f>
        <v>2</v>
      </c>
      <c r="M53">
        <v>0.192</v>
      </c>
      <c r="N53">
        <f>Table1[[#This Row],[Mouser Price]]*Table1[[#This Row],[NEED]]</f>
        <v>0.38400000000000001</v>
      </c>
    </row>
    <row r="54" spans="1:14" x14ac:dyDescent="0.2">
      <c r="A54">
        <v>2</v>
      </c>
      <c r="B54" t="s">
        <v>293</v>
      </c>
      <c r="C54" t="s">
        <v>294</v>
      </c>
      <c r="D54" t="s">
        <v>295</v>
      </c>
      <c r="E54" t="s">
        <v>296</v>
      </c>
      <c r="F54" t="s">
        <v>297</v>
      </c>
      <c r="G54" t="s">
        <v>298</v>
      </c>
      <c r="H54" t="s">
        <v>299</v>
      </c>
      <c r="I54">
        <v>0</v>
      </c>
      <c r="J54">
        <f>MAX(A54-I54,0)</f>
        <v>2</v>
      </c>
      <c r="M54">
        <v>2.58</v>
      </c>
      <c r="N54">
        <f>Table1[[#This Row],[Mouser Price]]*Table1[[#This Row],[NEED]]</f>
        <v>5.16</v>
      </c>
    </row>
    <row r="55" spans="1:14" x14ac:dyDescent="0.2">
      <c r="A55">
        <v>4</v>
      </c>
      <c r="B55" t="s">
        <v>134</v>
      </c>
      <c r="C55" t="s">
        <v>135</v>
      </c>
      <c r="D55" t="s">
        <v>136</v>
      </c>
      <c r="E55" t="s">
        <v>137</v>
      </c>
      <c r="G55" t="s">
        <v>138</v>
      </c>
      <c r="H55" t="s">
        <v>139</v>
      </c>
      <c r="I55">
        <v>0</v>
      </c>
      <c r="J55">
        <f>MAX(A55-I55,0)</f>
        <v>4</v>
      </c>
      <c r="M55">
        <v>1.95</v>
      </c>
      <c r="N55">
        <f>Table1[[#This Row],[Mouser Price]]*Table1[[#This Row],[NEED]]</f>
        <v>7.8</v>
      </c>
    </row>
    <row r="56" spans="1:14" x14ac:dyDescent="0.2">
      <c r="A56">
        <v>4</v>
      </c>
      <c r="B56" t="s">
        <v>219</v>
      </c>
      <c r="C56" t="s">
        <v>34</v>
      </c>
      <c r="D56" t="s">
        <v>35</v>
      </c>
      <c r="E56" t="s">
        <v>220</v>
      </c>
      <c r="F56" t="s">
        <v>37</v>
      </c>
      <c r="G56" t="s">
        <v>221</v>
      </c>
      <c r="H56" t="s">
        <v>222</v>
      </c>
      <c r="I56">
        <v>0</v>
      </c>
      <c r="J56">
        <f>MAX(A56-I56,0)</f>
        <v>4</v>
      </c>
      <c r="M56">
        <v>0.34899999999999998</v>
      </c>
      <c r="N56">
        <f>Table1[[#This Row],[Mouser Price]]*Table1[[#This Row],[NEED]]</f>
        <v>1.3959999999999999</v>
      </c>
    </row>
    <row r="57" spans="1:14" x14ac:dyDescent="0.2">
      <c r="A57">
        <v>6</v>
      </c>
      <c r="B57" t="s">
        <v>33</v>
      </c>
      <c r="C57" t="s">
        <v>34</v>
      </c>
      <c r="D57" t="s">
        <v>35</v>
      </c>
      <c r="E57" t="s">
        <v>36</v>
      </c>
      <c r="F57" t="s">
        <v>37</v>
      </c>
      <c r="G57" t="s">
        <v>38</v>
      </c>
      <c r="H57" t="s">
        <v>39</v>
      </c>
      <c r="I57">
        <v>0</v>
      </c>
      <c r="J57">
        <f>MAX(A57-I57,0)</f>
        <v>6</v>
      </c>
      <c r="M57">
        <v>0.22700000000000001</v>
      </c>
      <c r="N57">
        <f>Table1[[#This Row],[Mouser Price]]*Table1[[#This Row],[NEED]]</f>
        <v>1.3620000000000001</v>
      </c>
    </row>
    <row r="58" spans="1:14" x14ac:dyDescent="0.2">
      <c r="A58">
        <v>6</v>
      </c>
      <c r="B58" t="s">
        <v>96</v>
      </c>
      <c r="C58" t="s">
        <v>97</v>
      </c>
      <c r="D58" t="s">
        <v>98</v>
      </c>
      <c r="E58" t="s">
        <v>99</v>
      </c>
      <c r="F58" t="s">
        <v>24</v>
      </c>
      <c r="G58" t="s">
        <v>100</v>
      </c>
      <c r="H58" t="s">
        <v>101</v>
      </c>
      <c r="I58">
        <v>0</v>
      </c>
      <c r="J58">
        <f>MAX(A58-I58,0)</f>
        <v>6</v>
      </c>
      <c r="M58">
        <v>0.21</v>
      </c>
      <c r="N58">
        <f>Table1[[#This Row],[Mouser Price]]*Table1[[#This Row],[NEED]]</f>
        <v>1.26</v>
      </c>
    </row>
    <row r="59" spans="1:14" x14ac:dyDescent="0.2">
      <c r="A59">
        <v>6</v>
      </c>
      <c r="B59" t="s">
        <v>102</v>
      </c>
      <c r="C59" t="s">
        <v>103</v>
      </c>
      <c r="D59" t="s">
        <v>104</v>
      </c>
      <c r="E59" t="s">
        <v>105</v>
      </c>
      <c r="F59" t="s">
        <v>24</v>
      </c>
      <c r="G59" t="s">
        <v>106</v>
      </c>
      <c r="H59" t="s">
        <v>107</v>
      </c>
      <c r="I59">
        <v>0</v>
      </c>
      <c r="J59">
        <f>MAX(A59-I59,0)</f>
        <v>6</v>
      </c>
      <c r="M59">
        <v>0.376</v>
      </c>
      <c r="N59">
        <f>Table1[[#This Row],[Mouser Price]]*Table1[[#This Row],[NEED]]</f>
        <v>2.2560000000000002</v>
      </c>
    </row>
    <row r="60" spans="1:14" x14ac:dyDescent="0.2">
      <c r="A60">
        <v>8</v>
      </c>
      <c r="B60" t="s">
        <v>118</v>
      </c>
      <c r="C60" t="s">
        <v>97</v>
      </c>
      <c r="D60" t="s">
        <v>98</v>
      </c>
      <c r="E60" t="s">
        <v>119</v>
      </c>
      <c r="F60" t="s">
        <v>24</v>
      </c>
      <c r="G60" t="s">
        <v>120</v>
      </c>
      <c r="H60" t="s">
        <v>121</v>
      </c>
      <c r="I60">
        <v>0</v>
      </c>
      <c r="J60">
        <f>MAX(A60-I60,0)</f>
        <v>8</v>
      </c>
      <c r="M60">
        <v>0.23599999999999999</v>
      </c>
      <c r="N60">
        <f>Table1[[#This Row],[Mouser Price]]*Table1[[#This Row],[NEED]]</f>
        <v>1.8879999999999999</v>
      </c>
    </row>
    <row r="61" spans="1:14" x14ac:dyDescent="0.2">
      <c r="A61">
        <v>8</v>
      </c>
      <c r="B61" t="s">
        <v>182</v>
      </c>
      <c r="C61" t="s">
        <v>129</v>
      </c>
      <c r="D61" t="s">
        <v>130</v>
      </c>
      <c r="E61" t="s">
        <v>183</v>
      </c>
      <c r="F61" t="s">
        <v>37</v>
      </c>
      <c r="G61" t="s">
        <v>184</v>
      </c>
      <c r="H61" t="s">
        <v>185</v>
      </c>
      <c r="I61">
        <v>0</v>
      </c>
      <c r="J61">
        <f>MAX(A61-I61,0)</f>
        <v>8</v>
      </c>
      <c r="M61">
        <v>0.45400000000000001</v>
      </c>
      <c r="N61">
        <f>Table1[[#This Row],[Mouser Price]]*Table1[[#This Row],[NEED]]</f>
        <v>3.6320000000000001</v>
      </c>
    </row>
    <row r="62" spans="1:14" x14ac:dyDescent="0.2">
      <c r="A62">
        <v>16</v>
      </c>
      <c r="B62" t="s">
        <v>196</v>
      </c>
      <c r="C62" t="s">
        <v>129</v>
      </c>
      <c r="D62" t="s">
        <v>130</v>
      </c>
      <c r="E62" t="s">
        <v>197</v>
      </c>
      <c r="F62" t="s">
        <v>37</v>
      </c>
      <c r="G62" t="s">
        <v>198</v>
      </c>
      <c r="H62" t="s">
        <v>199</v>
      </c>
      <c r="I62">
        <v>0</v>
      </c>
      <c r="J62">
        <f>MAX(A62-I62,0)</f>
        <v>16</v>
      </c>
      <c r="M62">
        <v>0.26300000000000001</v>
      </c>
      <c r="N62">
        <f>Table1[[#This Row],[Mouser Price]]*Table1[[#This Row],[NEED]]</f>
        <v>4.2080000000000002</v>
      </c>
    </row>
    <row r="63" spans="1:14" x14ac:dyDescent="0.2">
      <c r="N63" s="1">
        <f>SUM(Table1[Mouser Price Extended])</f>
        <v>54.221999999999994</v>
      </c>
    </row>
  </sheetData>
  <pageMargins left="0.75" right="0.75" top="1" bottom="1" header="0.5" footer="0.5"/>
  <tableParts count="1">
    <tablePart r:id="rId1"/>
  </tableParts>
</worksheet>
</file>