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Django GitHub\Tau Hang (1)\"/>
    </mc:Choice>
  </mc:AlternateContent>
  <xr:revisionPtr revIDLastSave="0" documentId="8_{8A0280BC-23AD-4A71-AB33-34CA77A8010C}" xr6:coauthVersionLast="47" xr6:coauthVersionMax="47" xr10:uidLastSave="{00000000-0000-0000-0000-000000000000}"/>
  <bookViews>
    <workbookView xWindow="-108" yWindow="-108" windowWidth="23256" windowHeight="12456" activeTab="2" xr2:uid="{2EBBCA62-EC7A-4C9C-A644-3577A9A4FDFE}"/>
  </bookViews>
  <sheets>
    <sheet name="Điều kiện 1" sheetId="1" r:id="rId1"/>
    <sheet name="Điều kiện 3" sheetId="2" r:id="rId2"/>
    <sheet name="Bảng xuất dự liệu lên Web hoặc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49" i="3" l="1"/>
  <c r="T49" i="3" s="1"/>
  <c r="Q48" i="3"/>
  <c r="U48" i="3" s="1"/>
  <c r="Q47" i="3"/>
  <c r="T47" i="3" s="1"/>
  <c r="Q46" i="3"/>
  <c r="U46" i="3" s="1"/>
  <c r="Q45" i="3"/>
  <c r="T45" i="3" s="1"/>
  <c r="Q44" i="3"/>
  <c r="Q43" i="3"/>
  <c r="Q42" i="3"/>
  <c r="T42" i="3" s="1"/>
  <c r="Q41" i="3"/>
  <c r="U41" i="3" s="1"/>
  <c r="Q40" i="3"/>
  <c r="T40" i="3" s="1"/>
  <c r="Q39" i="3"/>
  <c r="U39" i="3" s="1"/>
  <c r="Q38" i="3"/>
  <c r="T38" i="3" s="1"/>
  <c r="Q37" i="3"/>
  <c r="U37" i="3" s="1"/>
  <c r="Q36" i="3"/>
  <c r="T36" i="3" s="1"/>
  <c r="U35" i="3"/>
  <c r="T35" i="3"/>
  <c r="Q34" i="3"/>
  <c r="U34" i="3" s="1"/>
  <c r="Q33" i="3"/>
  <c r="U33" i="3" s="1"/>
  <c r="Q32" i="3"/>
  <c r="T32" i="3" s="1"/>
  <c r="Q30" i="3"/>
  <c r="Q29" i="3"/>
  <c r="Q26" i="3"/>
  <c r="Q25" i="3"/>
  <c r="Q24" i="3"/>
  <c r="Q22" i="3"/>
  <c r="Q20" i="3"/>
  <c r="Q19" i="3"/>
  <c r="Q17" i="3"/>
  <c r="Q15" i="3"/>
  <c r="Q11" i="3"/>
  <c r="Q9" i="3"/>
  <c r="V7" i="3"/>
  <c r="V8" i="3" s="1"/>
  <c r="V9" i="3" s="1"/>
  <c r="V10" i="3" s="1"/>
  <c r="V11" i="3" s="1"/>
  <c r="V12" i="3" s="1"/>
  <c r="V13" i="3" s="1"/>
  <c r="V14" i="3" s="1"/>
  <c r="V15" i="3" s="1"/>
  <c r="V16" i="3" s="1"/>
  <c r="V17" i="3" s="1"/>
  <c r="V18" i="3" s="1"/>
  <c r="V19" i="3" s="1"/>
  <c r="V20" i="3" s="1"/>
  <c r="V21" i="3" s="1"/>
  <c r="V22" i="3" s="1"/>
  <c r="V23" i="3" s="1"/>
  <c r="V24" i="3" s="1"/>
  <c r="V25" i="3" s="1"/>
  <c r="V26" i="3" s="1"/>
  <c r="V27" i="3" s="1"/>
  <c r="V28" i="3" s="1"/>
  <c r="V29" i="3" s="1"/>
  <c r="V30" i="3" s="1"/>
  <c r="V31" i="3" s="1"/>
  <c r="Q7" i="3"/>
  <c r="V52" i="3"/>
  <c r="U42" i="3" l="1"/>
  <c r="U49" i="3"/>
  <c r="U32" i="3"/>
  <c r="V32" i="3" s="1"/>
  <c r="U36" i="3"/>
  <c r="T34" i="3"/>
  <c r="U38" i="3"/>
  <c r="U45" i="3"/>
  <c r="U40" i="3"/>
  <c r="U47" i="3"/>
  <c r="T37" i="3"/>
  <c r="T39" i="3"/>
  <c r="T41" i="3"/>
  <c r="T46" i="3"/>
  <c r="T48" i="3"/>
  <c r="T33" i="3"/>
  <c r="V33" i="3" l="1"/>
  <c r="V34" i="3" s="1"/>
  <c r="V35" i="3" s="1"/>
  <c r="V36" i="3" s="1"/>
  <c r="V37" i="3" s="1"/>
  <c r="V38" i="3" s="1"/>
  <c r="V39" i="3" s="1"/>
  <c r="V40" i="3" s="1"/>
  <c r="V41" i="3" s="1"/>
  <c r="V42" i="3" s="1"/>
  <c r="V43" i="3" s="1"/>
  <c r="V44" i="3" s="1"/>
  <c r="V45" i="3" s="1"/>
  <c r="V46" i="3" s="1"/>
  <c r="V47" i="3" s="1"/>
  <c r="V48" i="3" s="1"/>
  <c r="V49" i="3" s="1"/>
  <c r="V50" i="3" s="1"/>
  <c r="V51" i="3" s="1"/>
  <c r="V53" i="3" l="1"/>
  <c r="V55" i="3" l="1"/>
  <c r="F32" i="1" l="1"/>
  <c r="F31" i="1"/>
  <c r="F30" i="1"/>
  <c r="F27" i="1"/>
  <c r="F26" i="1"/>
  <c r="F25" i="1"/>
  <c r="F22" i="1"/>
  <c r="F21" i="1"/>
  <c r="F20" i="1"/>
  <c r="F17" i="1"/>
  <c r="F16" i="1"/>
  <c r="F15" i="1"/>
  <c r="F11" i="1"/>
  <c r="F12" i="1"/>
  <c r="F10" i="1"/>
  <c r="F7" i="1"/>
  <c r="F8" i="1"/>
  <c r="F6" i="1"/>
  <c r="F4"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Phan Tung Anh</author>
  </authors>
  <commentList>
    <comment ref="A2" authorId="0" shapeId="0" xr:uid="{DE34A080-49AC-4D08-99DD-0A985B411467}">
      <text>
        <r>
          <rPr>
            <b/>
            <sz val="9"/>
            <color indexed="81"/>
            <rFont val="Tahoma"/>
            <family val="2"/>
          </rPr>
          <t>Phan Tung Anh:</t>
        </r>
        <r>
          <rPr>
            <sz val="9"/>
            <color indexed="81"/>
            <rFont val="Tahoma"/>
            <family val="2"/>
          </rPr>
          <t xml:space="preserve">
</t>
        </r>
      </text>
    </comment>
  </commentList>
</comments>
</file>

<file path=xl/sharedStrings.xml><?xml version="1.0" encoding="utf-8"?>
<sst xmlns="http://schemas.openxmlformats.org/spreadsheetml/2006/main" count="268" uniqueCount="141">
  <si>
    <t>STT</t>
  </si>
  <si>
    <t>HỢP ĐỒNG</t>
  </si>
  <si>
    <t>DISCHARGING RATE
Tấn/ngày</t>
  </si>
  <si>
    <t>DEMURRAGE
(USD)</t>
  </si>
  <si>
    <t>LOẠI TÀU/SÀ LAN
(Tấn)</t>
  </si>
  <si>
    <t>DESPATCH
(USD)</t>
  </si>
  <si>
    <t xml:space="preserve">                                                  BẢNG QUI ĐỊNH TÍNH DỌI NHẬT CÁC  HỢP ĐỒNG</t>
  </si>
  <si>
    <t>&gt;=18000</t>
  </si>
  <si>
    <t>Từ 9000 đến 18000</t>
  </si>
  <si>
    <t>&lt;9000</t>
  </si>
  <si>
    <t>Không tính</t>
  </si>
  <si>
    <t>28/IAIA
(Sau 24h Nor hợp lệ)</t>
  </si>
  <si>
    <t>Từ 18000 đến 24000</t>
  </si>
  <si>
    <t>Từ 5000 đến 9000</t>
  </si>
  <si>
    <t>&lt;5000</t>
  </si>
  <si>
    <t>48/PECO
(Sau 12h Nor hợp lệ)</t>
  </si>
  <si>
    <t>&gt; =18000</t>
  </si>
  <si>
    <t>Tàu từ 10000 đến 18000</t>
  </si>
  <si>
    <t>Sà lan từ  5000 đến 18000</t>
  </si>
  <si>
    <t>Sa lan &lt; 7000</t>
  </si>
  <si>
    <t>Tàu &lt;10000</t>
  </si>
  <si>
    <t>113/HS
(Sau 24h Nor hợp lệ)</t>
  </si>
  <si>
    <t>Sà lan từ  7000 đến 18000</t>
  </si>
  <si>
    <t>32/TRAFIGURA
(Sau 24h Nor hợp lệ)</t>
  </si>
  <si>
    <t>90/PTLT-PHC
(Sau 24h Nor hợp lệ)</t>
  </si>
  <si>
    <t>123/PTLT-PHC
(Sau 24h Nor hợp lệ)</t>
  </si>
  <si>
    <t>55/ĐB
(Sau 24h Nor hợp lệ)</t>
  </si>
  <si>
    <t>XÉT NOR</t>
  </si>
  <si>
    <t>ĐIỀU KIỆN</t>
  </si>
  <si>
    <t>THỜI GIAN BẮT ĐẦU TÍNH</t>
  </si>
  <si>
    <t>LƯU Ý</t>
  </si>
  <si>
    <t>1.1. Dỡ hàng trước ngày đầu tiên của ArivalWindows</t>
  </si>
  <si>
    <t>1.2. Dỡ hàng sau ngày đầu tiên của ArivalWindows</t>
  </si>
  <si>
    <t>Tính dõi nhật từ khi bắt đầu làm hàng</t>
  </si>
  <si>
    <t>Tính dõi nhật sau 24 giờ kể từ 0h00' ngày đầu tiênArivalWindows (nếu dỡ hàng sau NOR &lt;24 giờ sẽ tính từ khi dỡ hàng)</t>
  </si>
  <si>
    <t>Riêng hợp đồng 48/IPCO sau 12 giờ</t>
  </si>
  <si>
    <t>Tính dõi nhật sau 24 giờ kể từ thời điểm trao NOR hợp lệ (nếu dỡ hàng sau NOR 24 giờ sẽ tính từ khi dỡ hàng)</t>
  </si>
  <si>
    <t>1. NOR hợp lệ tùy theo từng hợp đồng
2. Riêng hợp đồng 48/IPCO sau 12 giờ
3. CSA 48, 90, 123, 32 NOR hợp lệ sẽ tính theo thời gian làm việc hành chính từ 8 giờ 00' đến 17 giờ 00' hàng tuần trừ thứ 7 và chủ nhật</t>
  </si>
  <si>
    <t xml:space="preserve">Thời gian giảm trừ được tính như sau:
1. Thời gian chờ cập cảng do đang có tàu đang dỡ hàng cùng hợp đồng.
2. Không tính thời gian làm mớn nước.
3. Không tính thời gian tàu tự hành từ phao số 0 Trà Vinh vào vũng quay tàu.
4. Không tính thời gian từ vũng quay tàu vào cảng.
5. Không tính thời gian chờ thủy triều và thời tiết bất lợi (mưa to, gió lớn, bão).
6. Sự cố tàu có thông báo từ đơn vị vận chuyển </t>
  </si>
  <si>
    <t>Khi tàu bắt đầu NOR hợp lệ</t>
  </si>
  <si>
    <t>1. Trao NOR trước ArivalWindows</t>
  </si>
  <si>
    <t>2. Trao NOR trong khoảng ArivalWindows</t>
  </si>
  <si>
    <t>3. Trao NOR sau ArivalWindows</t>
  </si>
  <si>
    <t>LAYTIME CALCULATION</t>
  </si>
  <si>
    <t>Vessel/Barge</t>
  </si>
  <si>
    <t>THUAN HAI TK5/SL5</t>
  </si>
  <si>
    <t>Mother vessel</t>
  </si>
  <si>
    <t>DUBAI KNIGHT</t>
  </si>
  <si>
    <t>Discharge port</t>
  </si>
  <si>
    <t>Duyen Hai port, Tra Vinh province, Vietnam</t>
  </si>
  <si>
    <t>NOR tendered:</t>
  </si>
  <si>
    <t>Arrival Window</t>
  </si>
  <si>
    <t>NOR accepted:</t>
  </si>
  <si>
    <t>Cargo Quantity:</t>
  </si>
  <si>
    <t>Commenced discharging</t>
  </si>
  <si>
    <t>Discharging rate:</t>
  </si>
  <si>
    <t>Completed discharging</t>
  </si>
  <si>
    <t>Demurrage</t>
  </si>
  <si>
    <t>Received all eligible documents</t>
  </si>
  <si>
    <t>Despatch</t>
  </si>
  <si>
    <t>Laytime  Allowed:</t>
  </si>
  <si>
    <r>
      <t xml:space="preserve">
</t>
    </r>
    <r>
      <rPr>
        <b/>
        <i/>
        <sz val="11"/>
        <rFont val="Times New Roman"/>
        <family val="1"/>
      </rPr>
      <t>Date</t>
    </r>
  </si>
  <si>
    <t>Working time</t>
  </si>
  <si>
    <r>
      <t xml:space="preserve">
</t>
    </r>
    <r>
      <rPr>
        <b/>
        <i/>
        <sz val="11"/>
        <rFont val="Times New Roman"/>
        <family val="1"/>
      </rPr>
      <t>Detail</t>
    </r>
  </si>
  <si>
    <t>Working time counted</t>
  </si>
  <si>
    <t>Laytime</t>
  </si>
  <si>
    <r>
      <t xml:space="preserve">
</t>
    </r>
    <r>
      <rPr>
        <b/>
        <i/>
        <sz val="11"/>
        <rFont val="Times New Roman"/>
        <family val="1"/>
      </rPr>
      <t>Note</t>
    </r>
  </si>
  <si>
    <t xml:space="preserve">Thông tin chờ tàu dỡ hàng </t>
  </si>
  <si>
    <r>
      <t xml:space="preserve">Từ
</t>
    </r>
    <r>
      <rPr>
        <b/>
        <i/>
        <sz val="11"/>
        <rFont val="Times New Roman"/>
        <family val="1"/>
      </rPr>
      <t>From</t>
    </r>
  </si>
  <si>
    <r>
      <t xml:space="preserve">Đến
</t>
    </r>
    <r>
      <rPr>
        <b/>
        <i/>
        <sz val="11"/>
        <rFont val="Times New Roman"/>
        <family val="1"/>
      </rPr>
      <t>To</t>
    </r>
  </si>
  <si>
    <r>
      <t xml:space="preserve">Giờ
</t>
    </r>
    <r>
      <rPr>
        <b/>
        <i/>
        <sz val="11"/>
        <rFont val="Times New Roman"/>
        <family val="1"/>
      </rPr>
      <t>Hour</t>
    </r>
  </si>
  <si>
    <r>
      <t xml:space="preserve">Phút
</t>
    </r>
    <r>
      <rPr>
        <b/>
        <i/>
        <sz val="11"/>
        <rFont val="Times New Roman"/>
        <family val="1"/>
      </rPr>
      <t>Minute</t>
    </r>
  </si>
  <si>
    <t>CSA</t>
  </si>
  <si>
    <t>Khối lượng</t>
  </si>
  <si>
    <t>Trao NOR</t>
  </si>
  <si>
    <t>Thời gian bốc dỡ</t>
  </si>
  <si>
    <t xml:space="preserve">Not counted to laytime </t>
  </si>
  <si>
    <t>Arrived pilot station at the Duyen Hai Electric power,Notice of readiness was tendered at 23.00 hrs</t>
  </si>
  <si>
    <t xml:space="preserve">Waiting for berthing due to discharging other vessel (PVT HN ex NEW GALAXY) </t>
  </si>
  <si>
    <t>PVT HN</t>
  </si>
  <si>
    <t>2 - 4/5/2020</t>
  </si>
  <si>
    <t xml:space="preserve">Waiting for berthing due to discharging other vessel (OCEAN STAR ex PVT SHAPPHIRE) </t>
  </si>
  <si>
    <t>OCEAN STAR</t>
  </si>
  <si>
    <t>4 - 5/5/2020</t>
  </si>
  <si>
    <t xml:space="preserve">Waiting for berthing due to discharging other vessel (VIET THUAN 30-02 ex RHL CLARITA) </t>
  </si>
  <si>
    <t>VIET THUAN 30-02</t>
  </si>
  <si>
    <t>5 - 7/5/2020</t>
  </si>
  <si>
    <t xml:space="preserve">Waiting for berthing due to discharging other vessel (NGOI SAO 01 ex RHL CLARITA) </t>
  </si>
  <si>
    <t>NGOI SAO 01</t>
  </si>
  <si>
    <t>7 - 8/5/2020</t>
  </si>
  <si>
    <t xml:space="preserve">Waiting for berthing due to discharging other vessel (VIET THUAN 235-01 ex JOSCO TAIZHOU) </t>
  </si>
  <si>
    <t>VIET THUAN 235-01</t>
  </si>
  <si>
    <t>8 - 8/5/2020</t>
  </si>
  <si>
    <t xml:space="preserve">Waiting for berthing due to discharging other vessel (THUAN HAI TK2/SL2 ex DUBAI KNIGHT) </t>
  </si>
  <si>
    <t>THUAN HAI TK2/SL2</t>
  </si>
  <si>
    <t>9 - 10/5/2020</t>
  </si>
  <si>
    <t xml:space="preserve">Waiting for berthing due to discharging other vessel (VTB 16 ex OCEAN SAGA) </t>
  </si>
  <si>
    <t>VTB16</t>
  </si>
  <si>
    <t xml:space="preserve">Waiting for berthing due to discharging other vessel (MINH QUANG 01 ex TRUONG MINH FORTUNE) </t>
  </si>
  <si>
    <t>MINH QUANG 01</t>
  </si>
  <si>
    <t>10 - 11/5/2020</t>
  </si>
  <si>
    <t xml:space="preserve">Waiting for berthing due to discharging other vessel (VIET THUAN 169 ex LOWLANDS COMFORT) </t>
  </si>
  <si>
    <t>VIET THUAN 169</t>
  </si>
  <si>
    <t>11 - 12/5/2020</t>
  </si>
  <si>
    <t xml:space="preserve">Waiting for berthing due to discharging other vessel (VIET THUAN 189 ex CHRISTOS THEO) </t>
  </si>
  <si>
    <t>VIET THUAN 189</t>
  </si>
  <si>
    <t>12 - 13/5/2020</t>
  </si>
  <si>
    <t>POB leading her go to anchorage in side. Drop anchor at 16.00LT</t>
  </si>
  <si>
    <t>POB and shifting to terminal 01, safely berthed at 08.20 hrs</t>
  </si>
  <si>
    <t>Initial draft survey</t>
  </si>
  <si>
    <t xml:space="preserve">No discharging due to the factory discharging other vessel (SAO MAI 68/86 ex DUBAI KNIGHT) </t>
  </si>
  <si>
    <t>SAO MAI 68/86</t>
  </si>
  <si>
    <t>12 - 14/5/2020</t>
  </si>
  <si>
    <t>Counted to laytime</t>
  </si>
  <si>
    <t>Discharging in progress</t>
  </si>
  <si>
    <t>Stop discharging due to the factory discharging other vessel (EPIC 08 coal DH1)</t>
  </si>
  <si>
    <t>EPIC 08</t>
  </si>
  <si>
    <t>DH1</t>
  </si>
  <si>
    <t>Stop discharging due to port equipment trouble</t>
  </si>
  <si>
    <t>Stop discharging due to the factory cleaning equipment</t>
  </si>
  <si>
    <t>Stop discharging due to another ship to berth (VNL 03/02 coal DH1)</t>
  </si>
  <si>
    <t>VNL 03/02</t>
  </si>
  <si>
    <t xml:space="preserve">Stop discharging due to the factory discharging other vessel (SAO MAI 68/86 ex DUBAI KNIGHT) </t>
  </si>
  <si>
    <t xml:space="preserve">Stop discharging due to the factory discharging other vessel (EPIC 09 ex CHRISTOS THEO) </t>
  </si>
  <si>
    <t>EPIC 09</t>
  </si>
  <si>
    <t>14 - 16/5/2020</t>
  </si>
  <si>
    <t>Stop discharging due to change warehouse</t>
  </si>
  <si>
    <t>Total time used</t>
  </si>
  <si>
    <t>Total time allowed</t>
  </si>
  <si>
    <t>Time saved/Despatch</t>
  </si>
  <si>
    <t>Time exceeded/Demurrage</t>
  </si>
  <si>
    <t>Despatch (USD)</t>
  </si>
  <si>
    <t>Demurrage (USD)</t>
  </si>
  <si>
    <t>Tra Vinh, date       March  2021</t>
  </si>
  <si>
    <t xml:space="preserve">FOR ON BEHALF OF 
THE SELLER
</t>
  </si>
  <si>
    <t>FOR ON BEHALF OF 
THE PURCHASER</t>
  </si>
  <si>
    <t xml:space="preserve"> Tên tàu</t>
  </si>
  <si>
    <t>'18/4 - 28/4/2020</t>
  </si>
  <si>
    <t>8588.88 MTS</t>
  </si>
  <si>
    <t>Số hiệu Hợp đồng</t>
  </si>
  <si>
    <t>48/PECO (Sau 12h Nor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</si>
</sst>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ddd\ dd\-mmm\-yyyy"/>
    <numFmt numFmtId="165" formatCode="#,##0.000"/>
    <numFmt numFmtId="168" formatCode="_ * #,##0.00_ ;_ * \-#,##0.00_ ;_ * &quot;-&quot;??_ ;_ @_ "/>
    <numFmt numFmtId="172" formatCode="#,##0.0000"/>
    <numFmt numFmtId="173" formatCode="h:mm;@"/>
  </numFmts>
  <fonts count="1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2"/>
      <name val=".VnTime"/>
      <family val="2"/>
    </font>
    <font>
      <b/>
      <i/>
      <sz val="16"/>
      <name val="Times New Roman"/>
      <family val="1"/>
    </font>
    <font>
      <sz val="12"/>
      <color theme="1"/>
      <name val="Times New Roman"/>
      <family val="1"/>
    </font>
    <font>
      <sz val="11"/>
      <color theme="1"/>
      <name val="Times New Roman"/>
      <family val="1"/>
    </font>
    <font>
      <b/>
      <sz val="12"/>
      <name val="Times New Roman"/>
      <family val="1"/>
    </font>
    <font>
      <b/>
      <sz val="11"/>
      <name val="Times New Roman"/>
      <family val="1"/>
    </font>
    <font>
      <b/>
      <i/>
      <sz val="11"/>
      <name val="Times New Roman"/>
      <family val="1"/>
    </font>
    <font>
      <sz val="11"/>
      <name val="Times New Roman"/>
      <family val="1"/>
    </font>
    <font>
      <sz val="12"/>
      <color theme="1"/>
      <name val="Times New Roman"/>
      <family val="2"/>
    </font>
    <font>
      <b/>
      <sz val="12"/>
      <color theme="1"/>
      <name val="Times New Roman"/>
      <family val="1"/>
    </font>
    <font>
      <i/>
      <sz val="11"/>
      <name val="Times New Roman"/>
      <family val="1"/>
    </font>
    <font>
      <sz val="12"/>
      <name val="Times New Roman"/>
      <family val="1"/>
    </font>
    <font>
      <sz val="12"/>
      <color rgb="FF222222"/>
      <name val="Times New Roman"/>
      <family val="1"/>
    </font>
    <font>
      <b/>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5">
    <xf numFmtId="0" fontId="0" fillId="0" borderId="0"/>
    <xf numFmtId="43" fontId="4" fillId="0" borderId="0" applyFont="0" applyFill="0" applyBorder="0" applyAlignment="0" applyProtection="0"/>
    <xf numFmtId="0" fontId="5" fillId="0" borderId="0"/>
    <xf numFmtId="168" fontId="4" fillId="0" borderId="0" applyFont="0" applyFill="0" applyBorder="0" applyAlignment="0" applyProtection="0"/>
    <xf numFmtId="43" fontId="13" fillId="0" borderId="0" applyFont="0" applyFill="0" applyBorder="0" applyAlignment="0" applyProtection="0"/>
  </cellStyleXfs>
  <cellXfs count="88">
    <xf numFmtId="0" fontId="0" fillId="0" borderId="0" xfId="0"/>
    <xf numFmtId="0" fontId="0" fillId="0" borderId="1" xfId="0" applyBorder="1" applyAlignment="1">
      <alignment horizontal="center"/>
    </xf>
    <xf numFmtId="0" fontId="0" fillId="0" borderId="1" xfId="0"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0" xfId="0" applyAlignment="1">
      <alignment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wrapText="1"/>
    </xf>
    <xf numFmtId="0" fontId="0" fillId="0" borderId="1" xfId="0" applyBorder="1" applyAlignment="1">
      <alignment wrapText="1"/>
    </xf>
    <xf numFmtId="0" fontId="0" fillId="0" borderId="1" xfId="0" applyBorder="1" applyAlignment="1">
      <alignment vertical="center" wrapText="1"/>
    </xf>
    <xf numFmtId="164" fontId="6" fillId="0" borderId="0" xfId="2" applyNumberFormat="1" applyFont="1" applyAlignment="1">
      <alignment horizontal="center" vertical="center" wrapText="1"/>
    </xf>
    <xf numFmtId="0" fontId="7" fillId="0" borderId="0" xfId="0" applyFont="1"/>
    <xf numFmtId="165" fontId="7" fillId="0" borderId="0" xfId="0" applyNumberFormat="1" applyFont="1"/>
    <xf numFmtId="0" fontId="8" fillId="0" borderId="0" xfId="0" applyFont="1"/>
    <xf numFmtId="164" fontId="9" fillId="0" borderId="0" xfId="2" applyNumberFormat="1" applyFont="1" applyAlignment="1">
      <alignment horizontal="center" wrapText="1"/>
    </xf>
    <xf numFmtId="164" fontId="9" fillId="0" borderId="0" xfId="2" applyNumberFormat="1" applyFont="1" applyAlignment="1">
      <alignment wrapText="1"/>
    </xf>
    <xf numFmtId="164" fontId="10" fillId="0" borderId="0" xfId="2" applyNumberFormat="1" applyFont="1" applyAlignment="1">
      <alignment vertical="center"/>
    </xf>
    <xf numFmtId="164" fontId="11" fillId="0" borderId="0" xfId="2" applyNumberFormat="1" applyFont="1"/>
    <xf numFmtId="164" fontId="9" fillId="0" borderId="0" xfId="2" applyNumberFormat="1" applyFont="1"/>
    <xf numFmtId="164" fontId="9" fillId="0" borderId="0" xfId="2" applyNumberFormat="1" applyFont="1" applyAlignment="1">
      <alignment horizontal="center"/>
    </xf>
    <xf numFmtId="0" fontId="8" fillId="0" borderId="0" xfId="0" applyFont="1" applyAlignment="1">
      <alignment horizontal="center"/>
    </xf>
    <xf numFmtId="164" fontId="10" fillId="0" borderId="5" xfId="2" applyNumberFormat="1" applyFont="1" applyBorder="1" applyAlignment="1">
      <alignment horizontal="center" vertical="center" wrapText="1"/>
    </xf>
    <xf numFmtId="164" fontId="11" fillId="0" borderId="2" xfId="2" applyNumberFormat="1" applyFont="1" applyBorder="1" applyAlignment="1">
      <alignment horizontal="center" vertical="center" wrapText="1"/>
    </xf>
    <xf numFmtId="164" fontId="10" fillId="0" borderId="4" xfId="2" applyNumberFormat="1"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164" fontId="10" fillId="0" borderId="6" xfId="2" applyNumberFormat="1" applyFont="1" applyBorder="1" applyAlignment="1">
      <alignment horizontal="center" vertical="center" wrapText="1"/>
    </xf>
    <xf numFmtId="164" fontId="10" fillId="0" borderId="1" xfId="2" applyNumberFormat="1" applyFont="1" applyBorder="1" applyAlignment="1">
      <alignment horizontal="center" vertical="center" wrapText="1"/>
    </xf>
    <xf numFmtId="164" fontId="10" fillId="0" borderId="2" xfId="2" applyNumberFormat="1" applyFont="1" applyBorder="1" applyAlignment="1">
      <alignment vertical="center" wrapText="1"/>
    </xf>
    <xf numFmtId="0" fontId="14" fillId="0" borderId="1" xfId="0" applyFont="1" applyBorder="1" applyAlignment="1">
      <alignment horizontal="center" vertical="center" wrapText="1"/>
    </xf>
    <xf numFmtId="165" fontId="14" fillId="0" borderId="1" xfId="0" applyNumberFormat="1" applyFont="1" applyBorder="1" applyAlignment="1">
      <alignment horizontal="center" vertical="center" wrapText="1"/>
    </xf>
    <xf numFmtId="164" fontId="12" fillId="0" borderId="5" xfId="2" applyNumberFormat="1" applyFont="1" applyBorder="1" applyAlignment="1">
      <alignment horizontal="center" vertical="center"/>
    </xf>
    <xf numFmtId="2" fontId="12" fillId="0" borderId="1" xfId="2" applyNumberFormat="1" applyFont="1" applyBorder="1" applyAlignment="1">
      <alignment horizontal="center" vertical="center"/>
    </xf>
    <xf numFmtId="20" fontId="10" fillId="0" borderId="1" xfId="2" applyNumberFormat="1" applyFont="1" applyBorder="1" applyAlignment="1">
      <alignment horizontal="center" vertical="center"/>
    </xf>
    <xf numFmtId="164" fontId="15" fillId="0" borderId="5" xfId="2" applyNumberFormat="1" applyFont="1" applyBorder="1" applyAlignment="1">
      <alignment vertical="center" wrapText="1"/>
    </xf>
    <xf numFmtId="1" fontId="12" fillId="0" borderId="1" xfId="2" applyNumberFormat="1" applyFont="1" applyBorder="1" applyAlignment="1">
      <alignment horizontal="center" vertical="center"/>
    </xf>
    <xf numFmtId="4" fontId="12" fillId="0" borderId="1" xfId="2" applyNumberFormat="1" applyFont="1" applyBorder="1" applyAlignment="1">
      <alignment horizontal="center" vertical="center"/>
    </xf>
    <xf numFmtId="164" fontId="9" fillId="0" borderId="1" xfId="2" applyNumberFormat="1" applyFont="1" applyBorder="1" applyAlignment="1">
      <alignment vertical="center" wrapText="1"/>
    </xf>
    <xf numFmtId="0" fontId="7" fillId="0" borderId="1" xfId="0" applyFont="1" applyBorder="1" applyAlignment="1">
      <alignment horizontal="center" vertical="center"/>
    </xf>
    <xf numFmtId="165" fontId="7" fillId="0" borderId="1" xfId="0" applyNumberFormat="1" applyFont="1" applyBorder="1" applyAlignment="1">
      <alignment horizontal="center" vertical="center"/>
    </xf>
    <xf numFmtId="20" fontId="7" fillId="0" borderId="1" xfId="0" applyNumberFormat="1" applyFont="1" applyBorder="1" applyAlignment="1">
      <alignment horizontal="center" vertical="center"/>
    </xf>
    <xf numFmtId="0" fontId="8" fillId="0" borderId="0" xfId="0" applyFont="1" applyAlignment="1">
      <alignment horizontal="center" vertical="center"/>
    </xf>
    <xf numFmtId="164" fontId="12" fillId="0" borderId="6" xfId="2" applyNumberFormat="1" applyFont="1" applyBorder="1" applyAlignment="1">
      <alignment horizontal="center" vertical="center"/>
    </xf>
    <xf numFmtId="20" fontId="12" fillId="0" borderId="1" xfId="2" applyNumberFormat="1" applyFont="1" applyBorder="1" applyAlignment="1">
      <alignment horizontal="center" vertical="center"/>
    </xf>
    <xf numFmtId="172" fontId="12" fillId="0" borderId="1" xfId="2" applyNumberFormat="1" applyFont="1" applyBorder="1" applyAlignment="1">
      <alignment horizontal="center" vertical="center"/>
    </xf>
    <xf numFmtId="164" fontId="16" fillId="0" borderId="1" xfId="2" applyNumberFormat="1" applyFont="1" applyBorder="1" applyAlignment="1">
      <alignment vertical="center" wrapText="1"/>
    </xf>
    <xf numFmtId="22" fontId="7" fillId="0" borderId="1" xfId="0" applyNumberFormat="1" applyFont="1" applyBorder="1" applyAlignment="1">
      <alignment horizontal="center" vertical="center"/>
    </xf>
    <xf numFmtId="22" fontId="17" fillId="0" borderId="1" xfId="0" applyNumberFormat="1" applyFont="1" applyBorder="1" applyAlignment="1">
      <alignment horizontal="center" vertical="center" wrapText="1"/>
    </xf>
    <xf numFmtId="173" fontId="12" fillId="0" borderId="1" xfId="2" applyNumberFormat="1" applyFont="1" applyBorder="1" applyAlignment="1">
      <alignment horizontal="center" vertical="center"/>
    </xf>
    <xf numFmtId="165" fontId="16" fillId="0" borderId="1" xfId="1" applyNumberFormat="1" applyFont="1" applyFill="1" applyBorder="1" applyAlignment="1">
      <alignment horizontal="center" vertical="center"/>
    </xf>
    <xf numFmtId="164" fontId="12" fillId="0" borderId="1" xfId="2" applyNumberFormat="1" applyFont="1" applyBorder="1" applyAlignment="1">
      <alignment horizontal="center" vertical="center"/>
    </xf>
    <xf numFmtId="22" fontId="16"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xf>
    <xf numFmtId="164" fontId="12" fillId="0" borderId="1" xfId="2" applyNumberFormat="1" applyFont="1" applyBorder="1" applyAlignment="1">
      <alignment horizontal="center" vertical="center"/>
    </xf>
    <xf numFmtId="22" fontId="16" fillId="2" borderId="1" xfId="0" quotePrefix="1" applyNumberFormat="1" applyFont="1" applyFill="1" applyBorder="1" applyAlignment="1">
      <alignment horizontal="left" vertical="center" wrapText="1"/>
    </xf>
    <xf numFmtId="164" fontId="12" fillId="0" borderId="7" xfId="2" applyNumberFormat="1" applyFont="1" applyBorder="1" applyAlignment="1">
      <alignment horizontal="center" vertical="center"/>
    </xf>
    <xf numFmtId="173" fontId="10" fillId="0" borderId="1" xfId="2" applyNumberFormat="1" applyFont="1" applyBorder="1" applyAlignment="1">
      <alignment horizontal="center" vertical="center"/>
    </xf>
    <xf numFmtId="164" fontId="11" fillId="0" borderId="1" xfId="2" applyNumberFormat="1" applyFont="1" applyBorder="1" applyAlignment="1">
      <alignment vertical="center" wrapText="1"/>
    </xf>
    <xf numFmtId="164" fontId="15" fillId="0" borderId="1" xfId="2" applyNumberFormat="1" applyFont="1" applyBorder="1" applyAlignment="1">
      <alignment vertical="center" wrapText="1"/>
    </xf>
    <xf numFmtId="164" fontId="12" fillId="0" borderId="6" xfId="2" applyNumberFormat="1" applyFont="1" applyBorder="1" applyAlignment="1">
      <alignment vertical="center"/>
    </xf>
    <xf numFmtId="173" fontId="7" fillId="0" borderId="1" xfId="0" applyNumberFormat="1" applyFont="1" applyBorder="1" applyAlignment="1">
      <alignment horizontal="center" vertical="center"/>
    </xf>
    <xf numFmtId="164" fontId="10" fillId="0" borderId="1" xfId="2" applyNumberFormat="1" applyFont="1" applyBorder="1" applyAlignment="1">
      <alignment horizontal="left" vertical="center" wrapText="1"/>
    </xf>
    <xf numFmtId="4" fontId="12" fillId="0" borderId="4" xfId="2" applyNumberFormat="1" applyFont="1" applyBorder="1" applyAlignment="1">
      <alignment horizontal="center" vertical="center"/>
    </xf>
    <xf numFmtId="4" fontId="16" fillId="0" borderId="0" xfId="2" applyNumberFormat="1" applyFont="1" applyAlignment="1">
      <alignment vertical="center"/>
    </xf>
    <xf numFmtId="4" fontId="10" fillId="3" borderId="4" xfId="2" applyNumberFormat="1" applyFont="1" applyFill="1" applyBorder="1" applyAlignment="1">
      <alignment horizontal="center" vertical="center"/>
    </xf>
    <xf numFmtId="164" fontId="11" fillId="0" borderId="1" xfId="2" applyNumberFormat="1" applyFont="1" applyBorder="1" applyAlignment="1">
      <alignment horizontal="left" vertical="center" wrapText="1"/>
    </xf>
    <xf numFmtId="4" fontId="10" fillId="3" borderId="1" xfId="2" applyNumberFormat="1" applyFont="1" applyFill="1" applyBorder="1" applyAlignment="1">
      <alignment horizontal="center" vertical="center"/>
    </xf>
    <xf numFmtId="164" fontId="12" fillId="0" borderId="0" xfId="2" applyNumberFormat="1" applyFont="1" applyAlignment="1">
      <alignment horizontal="center" vertical="center"/>
    </xf>
    <xf numFmtId="4" fontId="16" fillId="0" borderId="0" xfId="2" applyNumberFormat="1" applyFont="1" applyAlignment="1">
      <alignment horizontal="center" vertical="center"/>
    </xf>
    <xf numFmtId="165" fontId="7" fillId="0" borderId="0" xfId="0" applyNumberFormat="1" applyFont="1" applyAlignment="1">
      <alignment horizontal="center" vertical="center"/>
    </xf>
    <xf numFmtId="0" fontId="7" fillId="0" borderId="0" xfId="0" applyFont="1" applyAlignment="1">
      <alignment horizontal="center" vertical="center"/>
    </xf>
    <xf numFmtId="4" fontId="8" fillId="0" borderId="0" xfId="0" applyNumberFormat="1" applyFont="1" applyAlignment="1">
      <alignment horizontal="center" vertical="center"/>
    </xf>
    <xf numFmtId="164" fontId="11" fillId="0" borderId="2" xfId="2" applyNumberFormat="1" applyFont="1" applyBorder="1" applyAlignment="1">
      <alignment horizontal="left" vertical="center" wrapText="1"/>
    </xf>
    <xf numFmtId="164" fontId="11" fillId="0" borderId="3" xfId="2" applyNumberFormat="1" applyFont="1" applyBorder="1" applyAlignment="1">
      <alignment horizontal="left" vertical="center" wrapText="1"/>
    </xf>
    <xf numFmtId="164" fontId="11" fillId="0" borderId="4" xfId="2" applyNumberFormat="1" applyFont="1" applyBorder="1" applyAlignment="1">
      <alignment horizontal="left" vertical="center" wrapText="1"/>
    </xf>
    <xf numFmtId="164" fontId="10" fillId="0" borderId="0" xfId="2" applyNumberFormat="1" applyFont="1" applyAlignment="1">
      <alignment horizontal="right" vertical="center"/>
    </xf>
    <xf numFmtId="0" fontId="16" fillId="0" borderId="0" xfId="2" applyFont="1" applyAlignment="1">
      <alignment horizontal="center" vertical="center"/>
    </xf>
    <xf numFmtId="164" fontId="15" fillId="0" borderId="0" xfId="2" applyNumberFormat="1" applyFont="1" applyAlignment="1">
      <alignment horizontal="right" vertical="center"/>
    </xf>
    <xf numFmtId="164" fontId="9" fillId="0" borderId="0" xfId="2" applyNumberFormat="1" applyFont="1" applyAlignment="1">
      <alignment horizontal="center" vertical="top"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1" xfId="0" applyFont="1" applyBorder="1"/>
    <xf numFmtId="0" fontId="18" fillId="0" borderId="5" xfId="0" applyFont="1" applyBorder="1" applyAlignment="1">
      <alignment horizontal="center" vertical="center" wrapText="1"/>
    </xf>
    <xf numFmtId="0" fontId="0" fillId="0" borderId="6" xfId="0" applyBorder="1" applyAlignment="1">
      <alignment horizontal="center" vertical="center" wrapText="1"/>
    </xf>
    <xf numFmtId="22" fontId="8" fillId="0" borderId="1" xfId="0" applyNumberFormat="1" applyFont="1" applyBorder="1"/>
  </cellXfs>
  <cellStyles count="5">
    <cellStyle name="Comma" xfId="1" builtinId="3"/>
    <cellStyle name="Comma 2" xfId="3" xr:uid="{94BFE631-226C-4D7D-8BE7-F214CC31971D}"/>
    <cellStyle name="Comma 2 2" xfId="4" xr:uid="{BDB26E04-2D34-4348-A8E5-DE2801F2C29B}"/>
    <cellStyle name="Normal" xfId="0" builtinId="0"/>
    <cellStyle name="Normal 3" xfId="2" xr:uid="{CC48AEC0-947C-47A1-A44D-8D94083DBB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506CF-A36B-47F3-AC36-81239D8A22D1}">
  <dimension ref="A1:F34"/>
  <sheetViews>
    <sheetView zoomScale="80" zoomScaleNormal="80" workbookViewId="0">
      <selection activeCell="B6" sqref="B6:B9"/>
    </sheetView>
  </sheetViews>
  <sheetFormatPr defaultRowHeight="14.4"/>
  <cols>
    <col min="2" max="2" width="17.44140625" customWidth="1"/>
    <col min="3" max="3" width="24.77734375" customWidth="1"/>
    <col min="4" max="4" width="17.109375" customWidth="1"/>
    <col min="5" max="5" width="12.77734375" customWidth="1"/>
    <col min="6" max="6" width="26.88671875" customWidth="1"/>
  </cols>
  <sheetData>
    <row r="1" spans="1:6">
      <c r="A1" s="6" t="s">
        <v>6</v>
      </c>
      <c r="B1" s="7"/>
      <c r="C1" s="7"/>
      <c r="D1" s="7"/>
      <c r="E1" s="7"/>
      <c r="F1" s="8"/>
    </row>
    <row r="2" spans="1:6" ht="43.2">
      <c r="A2" s="3" t="s">
        <v>0</v>
      </c>
      <c r="B2" s="3" t="s">
        <v>1</v>
      </c>
      <c r="C2" s="4" t="s">
        <v>4</v>
      </c>
      <c r="D2" s="4" t="s">
        <v>2</v>
      </c>
      <c r="E2" s="4" t="s">
        <v>3</v>
      </c>
      <c r="F2" s="4" t="s">
        <v>5</v>
      </c>
    </row>
    <row r="3" spans="1:6">
      <c r="A3" s="9">
        <v>1</v>
      </c>
      <c r="B3" s="9" t="s">
        <v>11</v>
      </c>
      <c r="C3" s="1" t="s">
        <v>7</v>
      </c>
      <c r="D3" s="1">
        <v>6000</v>
      </c>
      <c r="E3" s="1">
        <v>8000</v>
      </c>
      <c r="F3" s="1">
        <f>E3/2</f>
        <v>4000</v>
      </c>
    </row>
    <row r="4" spans="1:6">
      <c r="A4" s="9"/>
      <c r="B4" s="9"/>
      <c r="C4" s="1" t="s">
        <v>8</v>
      </c>
      <c r="D4" s="1"/>
      <c r="E4" s="1">
        <v>2000</v>
      </c>
      <c r="F4" s="1">
        <f>E4/2</f>
        <v>1000</v>
      </c>
    </row>
    <row r="5" spans="1:6">
      <c r="A5" s="9"/>
      <c r="B5" s="9"/>
      <c r="C5" s="1" t="s">
        <v>9</v>
      </c>
      <c r="D5" s="1" t="s">
        <v>10</v>
      </c>
      <c r="E5" s="1" t="s">
        <v>10</v>
      </c>
      <c r="F5" s="1" t="s">
        <v>10</v>
      </c>
    </row>
    <row r="6" spans="1:6">
      <c r="A6" s="9">
        <v>2</v>
      </c>
      <c r="B6" s="9" t="s">
        <v>15</v>
      </c>
      <c r="C6" s="1" t="s">
        <v>12</v>
      </c>
      <c r="D6" s="1">
        <v>10000</v>
      </c>
      <c r="E6" s="1">
        <v>10000</v>
      </c>
      <c r="F6" s="1">
        <f>E6/2</f>
        <v>5000</v>
      </c>
    </row>
    <row r="7" spans="1:6">
      <c r="A7" s="9"/>
      <c r="B7" s="9"/>
      <c r="C7" s="1" t="s">
        <v>8</v>
      </c>
      <c r="D7" s="1">
        <v>8000</v>
      </c>
      <c r="E7" s="1">
        <v>8000</v>
      </c>
      <c r="F7" s="1">
        <f t="shared" ref="F7:F8" si="0">E7/2</f>
        <v>4000</v>
      </c>
    </row>
    <row r="8" spans="1:6">
      <c r="A8" s="9"/>
      <c r="B8" s="9"/>
      <c r="C8" s="1" t="s">
        <v>13</v>
      </c>
      <c r="D8" s="1">
        <v>6000</v>
      </c>
      <c r="E8" s="1">
        <v>1500</v>
      </c>
      <c r="F8" s="1">
        <f t="shared" si="0"/>
        <v>750</v>
      </c>
    </row>
    <row r="9" spans="1:6">
      <c r="A9" s="9"/>
      <c r="B9" s="9"/>
      <c r="C9" s="1" t="s">
        <v>14</v>
      </c>
      <c r="D9" s="1" t="s">
        <v>10</v>
      </c>
      <c r="E9" s="1" t="s">
        <v>10</v>
      </c>
      <c r="F9" s="1" t="s">
        <v>10</v>
      </c>
    </row>
    <row r="10" spans="1:6">
      <c r="A10" s="9">
        <v>3</v>
      </c>
      <c r="B10" s="9" t="s">
        <v>21</v>
      </c>
      <c r="C10" s="1" t="s">
        <v>16</v>
      </c>
      <c r="D10" s="9">
        <v>6000</v>
      </c>
      <c r="E10" s="1">
        <v>8000</v>
      </c>
      <c r="F10" s="1">
        <f>E10/2</f>
        <v>4000</v>
      </c>
    </row>
    <row r="11" spans="1:6">
      <c r="A11" s="9"/>
      <c r="B11" s="9"/>
      <c r="C11" s="1" t="s">
        <v>17</v>
      </c>
      <c r="D11" s="9"/>
      <c r="E11" s="1">
        <v>2000</v>
      </c>
      <c r="F11" s="1">
        <f t="shared" ref="F11:F12" si="1">E11/2</f>
        <v>1000</v>
      </c>
    </row>
    <row r="12" spans="1:6">
      <c r="A12" s="9"/>
      <c r="B12" s="9"/>
      <c r="C12" s="1" t="s">
        <v>18</v>
      </c>
      <c r="D12" s="9"/>
      <c r="E12" s="1">
        <v>2000</v>
      </c>
      <c r="F12" s="1">
        <f t="shared" si="1"/>
        <v>1000</v>
      </c>
    </row>
    <row r="13" spans="1:6">
      <c r="A13" s="9"/>
      <c r="B13" s="9"/>
      <c r="C13" s="1" t="s">
        <v>20</v>
      </c>
      <c r="D13" s="1" t="s">
        <v>10</v>
      </c>
      <c r="E13" s="1" t="s">
        <v>10</v>
      </c>
      <c r="F13" s="1" t="s">
        <v>10</v>
      </c>
    </row>
    <row r="14" spans="1:6">
      <c r="A14" s="9"/>
      <c r="B14" s="9"/>
      <c r="C14" s="1" t="s">
        <v>19</v>
      </c>
      <c r="D14" s="1" t="s">
        <v>10</v>
      </c>
      <c r="E14" s="1" t="s">
        <v>10</v>
      </c>
      <c r="F14" s="1" t="s">
        <v>10</v>
      </c>
    </row>
    <row r="15" spans="1:6">
      <c r="A15" s="9">
        <v>4</v>
      </c>
      <c r="B15" s="9" t="s">
        <v>23</v>
      </c>
      <c r="C15" s="1" t="s">
        <v>16</v>
      </c>
      <c r="D15" s="10">
        <v>6000</v>
      </c>
      <c r="E15" s="1">
        <v>8000</v>
      </c>
      <c r="F15" s="1">
        <f>E15/2</f>
        <v>4000</v>
      </c>
    </row>
    <row r="16" spans="1:6">
      <c r="A16" s="9"/>
      <c r="B16" s="9"/>
      <c r="C16" s="1" t="s">
        <v>17</v>
      </c>
      <c r="D16" s="10"/>
      <c r="E16" s="1">
        <v>2000</v>
      </c>
      <c r="F16" s="1">
        <f t="shared" ref="F16:F17" si="2">E16/2</f>
        <v>1000</v>
      </c>
    </row>
    <row r="17" spans="1:6">
      <c r="A17" s="9"/>
      <c r="B17" s="9"/>
      <c r="C17" s="1" t="s">
        <v>22</v>
      </c>
      <c r="D17" s="10"/>
      <c r="E17" s="1">
        <v>2000</v>
      </c>
      <c r="F17" s="1">
        <f t="shared" si="2"/>
        <v>1000</v>
      </c>
    </row>
    <row r="18" spans="1:6">
      <c r="A18" s="9"/>
      <c r="B18" s="9"/>
      <c r="C18" s="1" t="s">
        <v>20</v>
      </c>
      <c r="D18" s="1" t="s">
        <v>10</v>
      </c>
      <c r="E18" s="1" t="s">
        <v>10</v>
      </c>
      <c r="F18" s="1" t="s">
        <v>10</v>
      </c>
    </row>
    <row r="19" spans="1:6">
      <c r="A19" s="9"/>
      <c r="B19" s="9"/>
      <c r="C19" s="1" t="s">
        <v>19</v>
      </c>
      <c r="D19" s="1" t="s">
        <v>10</v>
      </c>
      <c r="E19" s="1" t="s">
        <v>10</v>
      </c>
      <c r="F19" s="1" t="s">
        <v>10</v>
      </c>
    </row>
    <row r="20" spans="1:6">
      <c r="A20" s="9">
        <v>5</v>
      </c>
      <c r="B20" s="9" t="s">
        <v>24</v>
      </c>
      <c r="C20" s="1" t="s">
        <v>16</v>
      </c>
      <c r="D20" s="10">
        <v>6000</v>
      </c>
      <c r="E20" s="1">
        <v>8000</v>
      </c>
      <c r="F20" s="1">
        <f>E20/2</f>
        <v>4000</v>
      </c>
    </row>
    <row r="21" spans="1:6">
      <c r="A21" s="9"/>
      <c r="B21" s="9"/>
      <c r="C21" s="1" t="s">
        <v>17</v>
      </c>
      <c r="D21" s="10"/>
      <c r="E21" s="1">
        <v>2000</v>
      </c>
      <c r="F21" s="1">
        <f t="shared" ref="F21:F22" si="3">E21/2</f>
        <v>1000</v>
      </c>
    </row>
    <row r="22" spans="1:6">
      <c r="A22" s="9"/>
      <c r="B22" s="9"/>
      <c r="C22" s="1" t="s">
        <v>22</v>
      </c>
      <c r="D22" s="10"/>
      <c r="E22" s="1">
        <v>2000</v>
      </c>
      <c r="F22" s="1">
        <f t="shared" si="3"/>
        <v>1000</v>
      </c>
    </row>
    <row r="23" spans="1:6">
      <c r="A23" s="9"/>
      <c r="B23" s="9"/>
      <c r="C23" s="1" t="s">
        <v>20</v>
      </c>
      <c r="D23" s="1" t="s">
        <v>10</v>
      </c>
      <c r="E23" s="1" t="s">
        <v>10</v>
      </c>
      <c r="F23" s="1" t="s">
        <v>10</v>
      </c>
    </row>
    <row r="24" spans="1:6">
      <c r="A24" s="9"/>
      <c r="B24" s="9"/>
      <c r="C24" s="1" t="s">
        <v>19</v>
      </c>
      <c r="D24" s="1" t="s">
        <v>10</v>
      </c>
      <c r="E24" s="1" t="s">
        <v>10</v>
      </c>
      <c r="F24" s="1" t="s">
        <v>10</v>
      </c>
    </row>
    <row r="25" spans="1:6">
      <c r="A25" s="9">
        <v>6</v>
      </c>
      <c r="B25" s="9" t="s">
        <v>25</v>
      </c>
      <c r="C25" s="1" t="s">
        <v>16</v>
      </c>
      <c r="D25" s="10">
        <v>6000</v>
      </c>
      <c r="E25" s="1">
        <v>8000</v>
      </c>
      <c r="F25" s="1">
        <f>E25/2</f>
        <v>4000</v>
      </c>
    </row>
    <row r="26" spans="1:6">
      <c r="A26" s="9"/>
      <c r="B26" s="9"/>
      <c r="C26" s="1" t="s">
        <v>17</v>
      </c>
      <c r="D26" s="10"/>
      <c r="E26" s="1">
        <v>2000</v>
      </c>
      <c r="F26" s="1">
        <f t="shared" ref="F26:F27" si="4">E26/2</f>
        <v>1000</v>
      </c>
    </row>
    <row r="27" spans="1:6">
      <c r="A27" s="9"/>
      <c r="B27" s="9"/>
      <c r="C27" s="1" t="s">
        <v>22</v>
      </c>
      <c r="D27" s="10"/>
      <c r="E27" s="1">
        <v>2000</v>
      </c>
      <c r="F27" s="1">
        <f t="shared" si="4"/>
        <v>1000</v>
      </c>
    </row>
    <row r="28" spans="1:6">
      <c r="A28" s="9"/>
      <c r="B28" s="9"/>
      <c r="C28" s="1" t="s">
        <v>20</v>
      </c>
      <c r="D28" s="1" t="s">
        <v>10</v>
      </c>
      <c r="E28" s="1" t="s">
        <v>10</v>
      </c>
      <c r="F28" s="1" t="s">
        <v>10</v>
      </c>
    </row>
    <row r="29" spans="1:6">
      <c r="A29" s="9"/>
      <c r="B29" s="9"/>
      <c r="C29" s="1" t="s">
        <v>19</v>
      </c>
      <c r="D29" s="1" t="s">
        <v>10</v>
      </c>
      <c r="E29" s="1" t="s">
        <v>10</v>
      </c>
      <c r="F29" s="1" t="s">
        <v>10</v>
      </c>
    </row>
    <row r="30" spans="1:6">
      <c r="A30" s="9">
        <v>7</v>
      </c>
      <c r="B30" s="9" t="s">
        <v>26</v>
      </c>
      <c r="C30" s="1" t="s">
        <v>16</v>
      </c>
      <c r="D30" s="10">
        <v>6000</v>
      </c>
      <c r="E30" s="1">
        <v>8000</v>
      </c>
      <c r="F30" s="1">
        <f>E30/2</f>
        <v>4000</v>
      </c>
    </row>
    <row r="31" spans="1:6">
      <c r="A31" s="9"/>
      <c r="B31" s="9"/>
      <c r="C31" s="1" t="s">
        <v>17</v>
      </c>
      <c r="D31" s="10"/>
      <c r="E31" s="1">
        <v>2000</v>
      </c>
      <c r="F31" s="1">
        <f t="shared" ref="F31:F32" si="5">E31/2</f>
        <v>1000</v>
      </c>
    </row>
    <row r="32" spans="1:6">
      <c r="A32" s="9"/>
      <c r="B32" s="9"/>
      <c r="C32" s="1" t="s">
        <v>22</v>
      </c>
      <c r="D32" s="10"/>
      <c r="E32" s="1">
        <v>2000</v>
      </c>
      <c r="F32" s="1">
        <f t="shared" si="5"/>
        <v>1000</v>
      </c>
    </row>
    <row r="33" spans="1:6">
      <c r="A33" s="9"/>
      <c r="B33" s="9"/>
      <c r="C33" s="1" t="s">
        <v>20</v>
      </c>
      <c r="D33" s="1" t="s">
        <v>10</v>
      </c>
      <c r="E33" s="1" t="s">
        <v>10</v>
      </c>
      <c r="F33" s="1" t="s">
        <v>10</v>
      </c>
    </row>
    <row r="34" spans="1:6">
      <c r="A34" s="9"/>
      <c r="B34" s="9"/>
      <c r="C34" s="1" t="s">
        <v>19</v>
      </c>
      <c r="D34" s="1" t="s">
        <v>10</v>
      </c>
      <c r="E34" s="1" t="s">
        <v>10</v>
      </c>
      <c r="F34" s="1" t="s">
        <v>10</v>
      </c>
    </row>
  </sheetData>
  <mergeCells count="20">
    <mergeCell ref="B30:B34"/>
    <mergeCell ref="D30:D32"/>
    <mergeCell ref="A30:A34"/>
    <mergeCell ref="A3:A5"/>
    <mergeCell ref="A6:A9"/>
    <mergeCell ref="A10:A14"/>
    <mergeCell ref="A15:A19"/>
    <mergeCell ref="A20:A24"/>
    <mergeCell ref="A25:A29"/>
    <mergeCell ref="D15:D17"/>
    <mergeCell ref="B15:B19"/>
    <mergeCell ref="D20:D22"/>
    <mergeCell ref="B20:B24"/>
    <mergeCell ref="B25:B29"/>
    <mergeCell ref="D25:D27"/>
    <mergeCell ref="A1:F1"/>
    <mergeCell ref="B3:B5"/>
    <mergeCell ref="B6:B9"/>
    <mergeCell ref="D10:D12"/>
    <mergeCell ref="B10:B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289D2-B922-42E2-B84D-9C4D4BFB9FDD}">
  <dimension ref="A1:E27"/>
  <sheetViews>
    <sheetView workbookViewId="0">
      <selection sqref="A1:E5"/>
    </sheetView>
  </sheetViews>
  <sheetFormatPr defaultRowHeight="14.4"/>
  <cols>
    <col min="1" max="1" width="16" customWidth="1"/>
    <col min="2" max="2" width="17.77734375" customWidth="1"/>
    <col min="3" max="3" width="17.88671875" customWidth="1"/>
    <col min="4" max="4" width="28.5546875" customWidth="1"/>
    <col min="5" max="5" width="36.6640625" customWidth="1"/>
  </cols>
  <sheetData>
    <row r="1" spans="1:5">
      <c r="A1" s="4" t="s">
        <v>27</v>
      </c>
      <c r="B1" s="4" t="s">
        <v>28</v>
      </c>
      <c r="C1" s="4" t="s">
        <v>28</v>
      </c>
      <c r="D1" s="4" t="s">
        <v>29</v>
      </c>
      <c r="E1" s="4" t="s">
        <v>30</v>
      </c>
    </row>
    <row r="2" spans="1:5" ht="43.2">
      <c r="A2" s="11" t="s">
        <v>39</v>
      </c>
      <c r="B2" s="10" t="s">
        <v>40</v>
      </c>
      <c r="C2" s="2" t="s">
        <v>31</v>
      </c>
      <c r="D2" s="2" t="s">
        <v>33</v>
      </c>
      <c r="E2" s="2"/>
    </row>
    <row r="3" spans="1:5" ht="72">
      <c r="A3" s="11"/>
      <c r="B3" s="10"/>
      <c r="C3" s="2" t="s">
        <v>32</v>
      </c>
      <c r="D3" s="2" t="s">
        <v>34</v>
      </c>
      <c r="E3" s="2" t="s">
        <v>35</v>
      </c>
    </row>
    <row r="4" spans="1:5" ht="86.4">
      <c r="A4" s="11"/>
      <c r="B4" s="2" t="s">
        <v>41</v>
      </c>
      <c r="C4" s="2"/>
      <c r="D4" s="2" t="s">
        <v>36</v>
      </c>
      <c r="E4" s="2" t="s">
        <v>37</v>
      </c>
    </row>
    <row r="5" spans="1:5" ht="172.8">
      <c r="A5" s="11"/>
      <c r="B5" s="2" t="s">
        <v>42</v>
      </c>
      <c r="C5" s="2"/>
      <c r="D5" s="2" t="s">
        <v>33</v>
      </c>
      <c r="E5" s="2" t="s">
        <v>38</v>
      </c>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row r="20" spans="1:5">
      <c r="A20" s="5"/>
      <c r="B20" s="5"/>
      <c r="C20" s="5"/>
      <c r="D20" s="5"/>
      <c r="E20" s="5"/>
    </row>
    <row r="21" spans="1:5">
      <c r="A21" s="5"/>
      <c r="B21" s="5"/>
      <c r="C21" s="5"/>
      <c r="D21" s="5"/>
      <c r="E21" s="5"/>
    </row>
    <row r="22" spans="1:5">
      <c r="A22" s="5"/>
      <c r="B22" s="5"/>
      <c r="C22" s="5"/>
      <c r="D22" s="5"/>
      <c r="E22" s="5"/>
    </row>
    <row r="23" spans="1:5">
      <c r="A23" s="5"/>
      <c r="B23" s="5"/>
      <c r="C23" s="5"/>
      <c r="D23" s="5"/>
      <c r="E23" s="5"/>
    </row>
    <row r="24" spans="1:5">
      <c r="A24" s="5"/>
      <c r="B24" s="5"/>
      <c r="C24" s="5"/>
      <c r="D24" s="5"/>
      <c r="E24" s="5"/>
    </row>
    <row r="25" spans="1:5">
      <c r="A25" s="5"/>
      <c r="B25" s="5"/>
      <c r="C25" s="5"/>
      <c r="D25" s="5"/>
      <c r="E25" s="5"/>
    </row>
    <row r="26" spans="1:5">
      <c r="A26" s="5"/>
      <c r="B26" s="5"/>
      <c r="C26" s="5"/>
      <c r="D26" s="5"/>
      <c r="E26" s="5"/>
    </row>
    <row r="27" spans="1:5">
      <c r="A27" s="5"/>
      <c r="B27" s="5"/>
      <c r="C27" s="5"/>
      <c r="D27" s="5"/>
      <c r="E27" s="5"/>
    </row>
  </sheetData>
  <mergeCells count="2">
    <mergeCell ref="B2:B3"/>
    <mergeCell ref="A2:A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7445-3F82-44F1-AA10-7F0140EAA516}">
  <dimension ref="A1:AB60"/>
  <sheetViews>
    <sheetView tabSelected="1" zoomScale="72" zoomScaleNormal="72" workbookViewId="0">
      <selection activeCell="AA7" sqref="AA7"/>
    </sheetView>
  </sheetViews>
  <sheetFormatPr defaultColWidth="8.88671875" defaultRowHeight="15.6"/>
  <cols>
    <col min="1" max="1" width="8.88671875" style="15"/>
    <col min="2" max="2" width="12.33203125" style="15" customWidth="1"/>
    <col min="3" max="6" width="22.33203125" style="15" customWidth="1"/>
    <col min="7" max="7" width="16.5546875" style="15" customWidth="1"/>
    <col min="8" max="8" width="16.109375" style="15" customWidth="1"/>
    <col min="9" max="13" width="14.33203125" style="15" customWidth="1"/>
    <col min="14" max="14" width="14.5546875" style="15" customWidth="1"/>
    <col min="15" max="15" width="16.33203125" style="15" customWidth="1"/>
    <col min="16" max="16" width="23.88671875" style="22" bestFit="1" customWidth="1"/>
    <col min="17" max="17" width="12.109375" style="15" bestFit="1" customWidth="1"/>
    <col min="18" max="18" width="14.109375" style="15" customWidth="1"/>
    <col min="19" max="19" width="17" style="15" bestFit="1" customWidth="1"/>
    <col min="20" max="20" width="8.88671875" style="15"/>
    <col min="21" max="21" width="13.109375" style="15" customWidth="1"/>
    <col min="22" max="22" width="17.44140625" style="22" customWidth="1"/>
    <col min="23" max="23" width="10" style="13" customWidth="1"/>
    <col min="24" max="24" width="17.44140625" style="14" customWidth="1"/>
    <col min="25" max="25" width="18.6640625" style="13" customWidth="1"/>
    <col min="26" max="26" width="18.5546875" style="13" customWidth="1"/>
    <col min="27" max="27" width="15.6640625" style="13" customWidth="1"/>
    <col min="28" max="16384" width="8.88671875" style="15"/>
  </cols>
  <sheetData>
    <row r="1" spans="1:28" ht="20.399999999999999">
      <c r="P1" s="12" t="s">
        <v>43</v>
      </c>
      <c r="Q1" s="12"/>
      <c r="R1" s="12"/>
      <c r="S1" s="12"/>
      <c r="T1" s="12"/>
      <c r="U1" s="12"/>
      <c r="V1" s="12"/>
    </row>
    <row r="2" spans="1:28">
      <c r="P2" s="16"/>
      <c r="Q2" s="17"/>
      <c r="R2" s="18" t="s">
        <v>44</v>
      </c>
      <c r="S2" s="19" t="s">
        <v>45</v>
      </c>
      <c r="T2" s="20"/>
      <c r="U2" s="20"/>
      <c r="V2" s="21"/>
    </row>
    <row r="3" spans="1:28">
      <c r="P3" s="16"/>
      <c r="Q3" s="17"/>
      <c r="R3" s="18" t="s">
        <v>46</v>
      </c>
      <c r="S3" s="19" t="s">
        <v>47</v>
      </c>
      <c r="T3" s="20"/>
      <c r="U3" s="20"/>
      <c r="V3" s="21"/>
    </row>
    <row r="4" spans="1:28" ht="28.5" customHeight="1">
      <c r="A4" s="82" t="s">
        <v>0</v>
      </c>
      <c r="B4" s="82" t="s">
        <v>139</v>
      </c>
      <c r="C4" s="82" t="s">
        <v>136</v>
      </c>
      <c r="D4" s="85" t="s">
        <v>48</v>
      </c>
      <c r="E4" s="85" t="s">
        <v>51</v>
      </c>
      <c r="F4" s="85" t="s">
        <v>53</v>
      </c>
      <c r="G4" s="82" t="s">
        <v>55</v>
      </c>
      <c r="H4" s="82" t="s">
        <v>57</v>
      </c>
      <c r="I4" s="82" t="s">
        <v>59</v>
      </c>
      <c r="J4" s="82" t="s">
        <v>60</v>
      </c>
      <c r="K4" s="85" t="s">
        <v>50</v>
      </c>
      <c r="L4" s="85" t="s">
        <v>52</v>
      </c>
      <c r="M4" s="85" t="s">
        <v>54</v>
      </c>
      <c r="N4" s="82" t="s">
        <v>56</v>
      </c>
      <c r="O4" s="82" t="s">
        <v>58</v>
      </c>
      <c r="P4" s="23" t="s">
        <v>61</v>
      </c>
      <c r="Q4" s="24" t="s">
        <v>62</v>
      </c>
      <c r="R4" s="25"/>
      <c r="S4" s="23" t="s">
        <v>63</v>
      </c>
      <c r="T4" s="24" t="s">
        <v>64</v>
      </c>
      <c r="U4" s="25"/>
      <c r="V4" s="23" t="s">
        <v>65</v>
      </c>
      <c r="W4" s="26" t="s">
        <v>67</v>
      </c>
      <c r="X4" s="27"/>
      <c r="Y4" s="27"/>
      <c r="Z4" s="27"/>
      <c r="AA4" s="28"/>
    </row>
    <row r="5" spans="1:28" ht="28.2" customHeight="1">
      <c r="A5" s="83"/>
      <c r="B5" s="83"/>
      <c r="C5" s="83"/>
      <c r="D5" s="86"/>
      <c r="E5" s="86"/>
      <c r="F5" s="86"/>
      <c r="G5" s="83"/>
      <c r="H5" s="83"/>
      <c r="I5" s="83"/>
      <c r="J5" s="83"/>
      <c r="K5" s="86"/>
      <c r="L5" s="86"/>
      <c r="M5" s="86"/>
      <c r="N5" s="83"/>
      <c r="O5" s="83"/>
      <c r="P5" s="29"/>
      <c r="Q5" s="30" t="s">
        <v>68</v>
      </c>
      <c r="R5" s="31" t="s">
        <v>69</v>
      </c>
      <c r="S5" s="29"/>
      <c r="T5" s="30" t="s">
        <v>70</v>
      </c>
      <c r="U5" s="30" t="s">
        <v>71</v>
      </c>
      <c r="V5" s="29"/>
      <c r="W5" s="32" t="s">
        <v>72</v>
      </c>
      <c r="X5" s="33" t="s">
        <v>73</v>
      </c>
      <c r="Y5" s="32" t="s">
        <v>74</v>
      </c>
      <c r="Z5" s="32" t="s">
        <v>75</v>
      </c>
      <c r="AA5" s="23" t="s">
        <v>66</v>
      </c>
    </row>
    <row r="6" spans="1:28" ht="31.2" customHeight="1">
      <c r="A6" s="84"/>
      <c r="B6" s="84"/>
      <c r="C6" s="41"/>
      <c r="D6" s="41"/>
      <c r="E6" s="41"/>
      <c r="F6" s="41"/>
      <c r="G6" s="84"/>
      <c r="H6" s="84"/>
      <c r="I6" s="84"/>
      <c r="J6" s="84"/>
      <c r="K6" s="84"/>
      <c r="L6" s="84"/>
      <c r="M6" s="84"/>
      <c r="P6" s="34">
        <v>43954</v>
      </c>
      <c r="Q6" s="35"/>
      <c r="R6" s="36">
        <v>0.95833333333333337</v>
      </c>
      <c r="S6" s="37" t="s">
        <v>76</v>
      </c>
      <c r="T6" s="38"/>
      <c r="U6" s="38"/>
      <c r="V6" s="39"/>
      <c r="W6" s="41"/>
      <c r="X6" s="42"/>
      <c r="Y6" s="43"/>
      <c r="Z6" s="43"/>
      <c r="AA6" s="29"/>
      <c r="AB6" s="44"/>
    </row>
    <row r="7" spans="1:28" ht="124.8">
      <c r="A7" s="84"/>
      <c r="B7" s="84" t="s">
        <v>140</v>
      </c>
      <c r="C7" s="41" t="s">
        <v>79</v>
      </c>
      <c r="D7" s="41" t="s">
        <v>49</v>
      </c>
      <c r="E7" s="41" t="s">
        <v>137</v>
      </c>
      <c r="F7" s="41" t="s">
        <v>138</v>
      </c>
      <c r="G7" s="84">
        <v>6000</v>
      </c>
      <c r="H7" s="84">
        <v>1500</v>
      </c>
      <c r="I7" s="84">
        <v>750</v>
      </c>
      <c r="J7" s="84"/>
      <c r="K7" s="87">
        <v>43954.958333333336</v>
      </c>
      <c r="L7" s="87">
        <v>43954.958333333336</v>
      </c>
      <c r="M7" s="87">
        <v>43964.097222222219</v>
      </c>
      <c r="N7" s="87">
        <v>43965.875</v>
      </c>
      <c r="P7" s="45"/>
      <c r="Q7" s="46">
        <f>R6</f>
        <v>0.95833333333333337</v>
      </c>
      <c r="R7" s="46">
        <v>1</v>
      </c>
      <c r="S7" s="37" t="s">
        <v>76</v>
      </c>
      <c r="T7" s="38">
        <v>0</v>
      </c>
      <c r="U7" s="38">
        <v>0</v>
      </c>
      <c r="V7" s="47">
        <f>T7/24+U7/(60*24)+V6</f>
        <v>0</v>
      </c>
      <c r="W7" s="41">
        <v>48</v>
      </c>
      <c r="X7" s="42">
        <v>16480.91</v>
      </c>
      <c r="Y7" s="49">
        <v>43938.020833333336</v>
      </c>
      <c r="Z7" s="41" t="s">
        <v>80</v>
      </c>
      <c r="AA7" s="40" t="s">
        <v>77</v>
      </c>
      <c r="AB7" s="44"/>
    </row>
    <row r="8" spans="1:28" ht="109.2">
      <c r="A8" s="84"/>
      <c r="B8" s="84"/>
      <c r="C8" s="41"/>
      <c r="D8" s="41"/>
      <c r="E8" s="41"/>
      <c r="F8" s="41"/>
      <c r="G8" s="84"/>
      <c r="H8" s="84"/>
      <c r="I8" s="84"/>
      <c r="J8" s="84"/>
      <c r="K8" s="84"/>
      <c r="L8" s="84"/>
      <c r="M8" s="84"/>
      <c r="N8" s="84"/>
      <c r="O8" s="84"/>
      <c r="P8" s="34">
        <v>43955</v>
      </c>
      <c r="Q8" s="46">
        <v>0</v>
      </c>
      <c r="R8" s="46">
        <v>0.39583333333333331</v>
      </c>
      <c r="S8" s="37" t="s">
        <v>76</v>
      </c>
      <c r="T8" s="38">
        <v>0</v>
      </c>
      <c r="U8" s="38">
        <v>0</v>
      </c>
      <c r="V8" s="47">
        <f t="shared" ref="V8:V50" si="0">T8/24+U8/(60*24)+V7</f>
        <v>0</v>
      </c>
      <c r="W8" s="41"/>
      <c r="X8" s="42"/>
      <c r="Y8" s="41"/>
      <c r="Z8" s="41"/>
      <c r="AA8" s="48" t="s">
        <v>78</v>
      </c>
      <c r="AB8" s="44"/>
    </row>
    <row r="9" spans="1:28" ht="31.2" customHeight="1">
      <c r="A9" s="84"/>
      <c r="B9" s="84"/>
      <c r="C9" s="41" t="s">
        <v>82</v>
      </c>
      <c r="D9" s="41"/>
      <c r="E9" s="41"/>
      <c r="F9" s="41"/>
      <c r="G9" s="84"/>
      <c r="H9" s="84"/>
      <c r="I9" s="84"/>
      <c r="J9" s="84"/>
      <c r="K9" s="84"/>
      <c r="L9" s="84"/>
      <c r="M9" s="84"/>
      <c r="N9" s="84"/>
      <c r="O9" s="84"/>
      <c r="P9" s="45"/>
      <c r="Q9" s="46">
        <f>R8</f>
        <v>0.39583333333333331</v>
      </c>
      <c r="R9" s="46">
        <v>1</v>
      </c>
      <c r="S9" s="37" t="s">
        <v>76</v>
      </c>
      <c r="T9" s="38">
        <v>0</v>
      </c>
      <c r="U9" s="38">
        <v>0</v>
      </c>
      <c r="V9" s="47">
        <f t="shared" si="0"/>
        <v>0</v>
      </c>
      <c r="W9" s="41">
        <v>71</v>
      </c>
      <c r="X9" s="42">
        <v>19682.310000000001</v>
      </c>
      <c r="Y9" s="50">
        <v>43944.375</v>
      </c>
      <c r="Z9" s="41" t="s">
        <v>83</v>
      </c>
      <c r="AA9" s="48" t="s">
        <v>78</v>
      </c>
      <c r="AB9" s="44"/>
    </row>
    <row r="10" spans="1:28" ht="109.2">
      <c r="A10" s="84"/>
      <c r="B10" s="84"/>
      <c r="C10" s="41"/>
      <c r="D10" s="41"/>
      <c r="E10" s="41"/>
      <c r="F10" s="41"/>
      <c r="G10" s="84"/>
      <c r="H10" s="84"/>
      <c r="I10" s="84"/>
      <c r="J10" s="84"/>
      <c r="K10" s="84"/>
      <c r="L10" s="84"/>
      <c r="M10" s="84"/>
      <c r="N10" s="84"/>
      <c r="O10" s="84"/>
      <c r="P10" s="34">
        <v>43956</v>
      </c>
      <c r="Q10" s="46">
        <v>0</v>
      </c>
      <c r="R10" s="51">
        <v>0.60416666666666663</v>
      </c>
      <c r="S10" s="37" t="s">
        <v>76</v>
      </c>
      <c r="T10" s="38">
        <v>0</v>
      </c>
      <c r="U10" s="38">
        <v>0</v>
      </c>
      <c r="V10" s="47">
        <f t="shared" si="0"/>
        <v>0</v>
      </c>
      <c r="W10" s="41"/>
      <c r="X10" s="52"/>
      <c r="Y10" s="50"/>
      <c r="Z10" s="41"/>
      <c r="AA10" s="48" t="s">
        <v>81</v>
      </c>
      <c r="AB10" s="44"/>
    </row>
    <row r="11" spans="1:28" ht="109.2">
      <c r="A11" s="84"/>
      <c r="B11" s="84"/>
      <c r="C11" s="41" t="s">
        <v>85</v>
      </c>
      <c r="D11" s="41"/>
      <c r="E11" s="41"/>
      <c r="F11" s="41"/>
      <c r="G11" s="84"/>
      <c r="H11" s="84"/>
      <c r="I11" s="84"/>
      <c r="J11" s="84"/>
      <c r="K11" s="84"/>
      <c r="L11" s="84"/>
      <c r="M11" s="84"/>
      <c r="N11" s="84"/>
      <c r="O11" s="84"/>
      <c r="P11" s="45"/>
      <c r="Q11" s="46">
        <f>R10</f>
        <v>0.60416666666666663</v>
      </c>
      <c r="R11" s="51">
        <v>1</v>
      </c>
      <c r="S11" s="37" t="s">
        <v>76</v>
      </c>
      <c r="T11" s="38">
        <v>0</v>
      </c>
      <c r="U11" s="38">
        <v>0</v>
      </c>
      <c r="V11" s="47">
        <f t="shared" si="0"/>
        <v>0</v>
      </c>
      <c r="W11" s="41">
        <v>63</v>
      </c>
      <c r="X11" s="42">
        <v>20890.189999999999</v>
      </c>
      <c r="Y11" s="50">
        <v>43938.805555555555</v>
      </c>
      <c r="Z11" s="41" t="s">
        <v>86</v>
      </c>
      <c r="AA11" s="48" t="s">
        <v>81</v>
      </c>
      <c r="AB11" s="44"/>
    </row>
    <row r="12" spans="1:28" ht="109.2">
      <c r="A12" s="84"/>
      <c r="B12" s="84"/>
      <c r="C12" s="41"/>
      <c r="D12" s="41"/>
      <c r="E12" s="41"/>
      <c r="F12" s="41"/>
      <c r="G12" s="84"/>
      <c r="H12" s="84"/>
      <c r="I12" s="84"/>
      <c r="J12" s="84"/>
      <c r="K12" s="84"/>
      <c r="L12" s="84"/>
      <c r="M12" s="84"/>
      <c r="N12" s="84"/>
      <c r="O12" s="84"/>
      <c r="P12" s="53">
        <v>43957</v>
      </c>
      <c r="Q12" s="46">
        <v>0</v>
      </c>
      <c r="R12" s="51">
        <v>1</v>
      </c>
      <c r="S12" s="37" t="s">
        <v>76</v>
      </c>
      <c r="T12" s="38">
        <v>0</v>
      </c>
      <c r="U12" s="38">
        <v>0</v>
      </c>
      <c r="V12" s="47">
        <f t="shared" si="0"/>
        <v>0</v>
      </c>
      <c r="W12" s="41"/>
      <c r="X12" s="42"/>
      <c r="Y12" s="41"/>
      <c r="Z12" s="41"/>
      <c r="AA12" s="48" t="s">
        <v>84</v>
      </c>
      <c r="AB12" s="44"/>
    </row>
    <row r="13" spans="1:28" ht="31.2" customHeight="1">
      <c r="A13" s="84"/>
      <c r="B13" s="84"/>
      <c r="C13" s="41" t="s">
        <v>88</v>
      </c>
      <c r="D13" s="41"/>
      <c r="E13" s="41"/>
      <c r="F13" s="41"/>
      <c r="G13" s="84"/>
      <c r="H13" s="84"/>
      <c r="I13" s="84"/>
      <c r="J13" s="84"/>
      <c r="K13" s="84"/>
      <c r="L13" s="84"/>
      <c r="M13" s="84"/>
      <c r="N13" s="84"/>
      <c r="O13" s="84"/>
      <c r="P13" s="53">
        <v>43958</v>
      </c>
      <c r="Q13" s="46">
        <v>0</v>
      </c>
      <c r="R13" s="51">
        <v>1</v>
      </c>
      <c r="S13" s="37" t="s">
        <v>76</v>
      </c>
      <c r="T13" s="38">
        <v>0</v>
      </c>
      <c r="U13" s="38">
        <v>0</v>
      </c>
      <c r="V13" s="47">
        <f t="shared" si="0"/>
        <v>0</v>
      </c>
      <c r="W13" s="41">
        <v>63</v>
      </c>
      <c r="X13" s="42">
        <v>14897.57</v>
      </c>
      <c r="Y13" s="50">
        <v>43942.6875</v>
      </c>
      <c r="Z13" s="41" t="s">
        <v>89</v>
      </c>
      <c r="AA13" s="48" t="s">
        <v>84</v>
      </c>
      <c r="AB13" s="44"/>
    </row>
    <row r="14" spans="1:28" ht="109.2">
      <c r="A14" s="84"/>
      <c r="B14" s="84"/>
      <c r="C14" s="41"/>
      <c r="D14" s="41"/>
      <c r="E14" s="41"/>
      <c r="F14" s="41"/>
      <c r="G14" s="84"/>
      <c r="H14" s="84"/>
      <c r="I14" s="84"/>
      <c r="J14" s="84"/>
      <c r="K14" s="84"/>
      <c r="L14" s="84"/>
      <c r="M14" s="84"/>
      <c r="N14" s="84"/>
      <c r="O14" s="84"/>
      <c r="P14" s="34">
        <v>43959</v>
      </c>
      <c r="Q14" s="46">
        <v>0</v>
      </c>
      <c r="R14" s="51">
        <v>0.10416666666666667</v>
      </c>
      <c r="S14" s="37" t="s">
        <v>76</v>
      </c>
      <c r="T14" s="38">
        <v>0</v>
      </c>
      <c r="U14" s="38">
        <v>0</v>
      </c>
      <c r="V14" s="47">
        <f t="shared" si="0"/>
        <v>0</v>
      </c>
      <c r="W14" s="41"/>
      <c r="X14" s="42"/>
      <c r="Y14" s="41"/>
      <c r="Z14" s="41"/>
      <c r="AA14" s="48" t="s">
        <v>87</v>
      </c>
      <c r="AB14" s="44"/>
    </row>
    <row r="15" spans="1:28" ht="109.2">
      <c r="A15" s="84"/>
      <c r="B15" s="84"/>
      <c r="C15" s="41" t="s">
        <v>91</v>
      </c>
      <c r="D15" s="41"/>
      <c r="E15" s="41"/>
      <c r="F15" s="41"/>
      <c r="G15" s="84"/>
      <c r="H15" s="84"/>
      <c r="I15" s="84"/>
      <c r="J15" s="84"/>
      <c r="K15" s="84"/>
      <c r="L15" s="84"/>
      <c r="M15" s="84"/>
      <c r="N15" s="84"/>
      <c r="O15" s="84"/>
      <c r="P15" s="45"/>
      <c r="Q15" s="46">
        <f t="shared" ref="Q15" si="1">R14</f>
        <v>0.10416666666666667</v>
      </c>
      <c r="R15" s="51">
        <v>1</v>
      </c>
      <c r="S15" s="37" t="s">
        <v>76</v>
      </c>
      <c r="T15" s="38">
        <v>0</v>
      </c>
      <c r="U15" s="38">
        <v>0</v>
      </c>
      <c r="V15" s="47">
        <f t="shared" si="0"/>
        <v>0</v>
      </c>
      <c r="W15" s="41">
        <v>59</v>
      </c>
      <c r="X15" s="42">
        <v>19275.68</v>
      </c>
      <c r="Y15" s="54">
        <v>43957.149305555555</v>
      </c>
      <c r="Z15" s="41" t="s">
        <v>92</v>
      </c>
      <c r="AA15" s="48" t="s">
        <v>87</v>
      </c>
      <c r="AB15" s="44"/>
    </row>
    <row r="16" spans="1:28" ht="124.8">
      <c r="A16" s="84"/>
      <c r="B16" s="84"/>
      <c r="C16" s="41"/>
      <c r="D16" s="41"/>
      <c r="E16" s="41"/>
      <c r="F16" s="41"/>
      <c r="G16" s="84"/>
      <c r="H16" s="84"/>
      <c r="I16" s="84"/>
      <c r="J16" s="84"/>
      <c r="K16" s="84"/>
      <c r="L16" s="84"/>
      <c r="M16" s="84"/>
      <c r="N16" s="84"/>
      <c r="O16" s="84"/>
      <c r="P16" s="34">
        <v>43960</v>
      </c>
      <c r="Q16" s="46">
        <v>0</v>
      </c>
      <c r="R16" s="51">
        <v>8.3333333333333329E-2</v>
      </c>
      <c r="S16" s="37" t="s">
        <v>76</v>
      </c>
      <c r="T16" s="38">
        <v>0</v>
      </c>
      <c r="U16" s="38">
        <v>0</v>
      </c>
      <c r="V16" s="47">
        <f t="shared" si="0"/>
        <v>0</v>
      </c>
      <c r="W16" s="41"/>
      <c r="X16" s="42"/>
      <c r="Y16" s="41"/>
      <c r="Z16" s="41"/>
      <c r="AA16" s="48" t="s">
        <v>90</v>
      </c>
      <c r="AB16" s="44"/>
    </row>
    <row r="17" spans="1:28" ht="124.8">
      <c r="A17" s="84"/>
      <c r="B17" s="84"/>
      <c r="C17" s="41" t="s">
        <v>94</v>
      </c>
      <c r="D17" s="41"/>
      <c r="E17" s="41"/>
      <c r="F17" s="41"/>
      <c r="G17" s="84"/>
      <c r="H17" s="84"/>
      <c r="I17" s="84"/>
      <c r="J17" s="84"/>
      <c r="K17" s="84"/>
      <c r="L17" s="84"/>
      <c r="M17" s="84"/>
      <c r="N17" s="84"/>
      <c r="O17" s="84"/>
      <c r="P17" s="45"/>
      <c r="Q17" s="46">
        <f t="shared" ref="Q17" si="2">R16</f>
        <v>8.3333333333333329E-2</v>
      </c>
      <c r="R17" s="51">
        <v>1</v>
      </c>
      <c r="S17" s="37" t="s">
        <v>76</v>
      </c>
      <c r="T17" s="38">
        <v>0</v>
      </c>
      <c r="U17" s="38">
        <v>0</v>
      </c>
      <c r="V17" s="47">
        <f t="shared" si="0"/>
        <v>0</v>
      </c>
      <c r="W17" s="41">
        <v>48</v>
      </c>
      <c r="X17" s="42">
        <v>9074.5400000000009</v>
      </c>
      <c r="Y17" s="50"/>
      <c r="Z17" s="55" t="s">
        <v>95</v>
      </c>
      <c r="AA17" s="48" t="s">
        <v>90</v>
      </c>
      <c r="AB17" s="44"/>
    </row>
    <row r="18" spans="1:28" ht="31.2" customHeight="1">
      <c r="A18" s="84"/>
      <c r="B18" s="84"/>
      <c r="C18" s="41"/>
      <c r="D18" s="41"/>
      <c r="E18" s="41"/>
      <c r="F18" s="41"/>
      <c r="G18" s="84"/>
      <c r="H18" s="84"/>
      <c r="I18" s="84"/>
      <c r="J18" s="84"/>
      <c r="K18" s="84"/>
      <c r="L18" s="84"/>
      <c r="M18" s="84"/>
      <c r="N18" s="84"/>
      <c r="O18" s="84"/>
      <c r="P18" s="56">
        <v>43961</v>
      </c>
      <c r="Q18" s="46">
        <v>0</v>
      </c>
      <c r="R18" s="51">
        <v>0.38194444444444442</v>
      </c>
      <c r="S18" s="37" t="s">
        <v>76</v>
      </c>
      <c r="T18" s="38">
        <v>0</v>
      </c>
      <c r="U18" s="38">
        <v>0</v>
      </c>
      <c r="V18" s="47">
        <f t="shared" si="0"/>
        <v>0</v>
      </c>
      <c r="W18" s="41"/>
      <c r="X18" s="42"/>
      <c r="Y18" s="57"/>
      <c r="Z18" s="41"/>
      <c r="AA18" s="48" t="s">
        <v>93</v>
      </c>
      <c r="AB18" s="44"/>
    </row>
    <row r="19" spans="1:28" ht="124.8">
      <c r="A19" s="84"/>
      <c r="B19" s="84"/>
      <c r="C19" s="41" t="s">
        <v>97</v>
      </c>
      <c r="D19" s="41"/>
      <c r="E19" s="41"/>
      <c r="F19" s="41"/>
      <c r="G19" s="84"/>
      <c r="H19" s="84"/>
      <c r="I19" s="84"/>
      <c r="J19" s="84"/>
      <c r="K19" s="84"/>
      <c r="L19" s="84"/>
      <c r="M19" s="84"/>
      <c r="N19" s="84"/>
      <c r="O19" s="84"/>
      <c r="P19" s="56"/>
      <c r="Q19" s="46">
        <f>R18</f>
        <v>0.38194444444444442</v>
      </c>
      <c r="R19" s="51">
        <v>0.79166666666666663</v>
      </c>
      <c r="S19" s="37" t="s">
        <v>76</v>
      </c>
      <c r="T19" s="38">
        <v>0</v>
      </c>
      <c r="U19" s="38">
        <v>0</v>
      </c>
      <c r="V19" s="47">
        <f t="shared" si="0"/>
        <v>0</v>
      </c>
      <c r="W19" s="41">
        <v>28</v>
      </c>
      <c r="X19" s="42">
        <v>4168.54</v>
      </c>
      <c r="Y19" s="41"/>
      <c r="Z19" s="55">
        <v>43961</v>
      </c>
      <c r="AA19" s="48" t="s">
        <v>93</v>
      </c>
      <c r="AB19" s="44"/>
    </row>
    <row r="20" spans="1:28" ht="109.2">
      <c r="A20" s="84"/>
      <c r="B20" s="84"/>
      <c r="C20" s="41" t="s">
        <v>99</v>
      </c>
      <c r="D20" s="41"/>
      <c r="E20" s="41"/>
      <c r="F20" s="41"/>
      <c r="G20" s="84"/>
      <c r="H20" s="84"/>
      <c r="I20" s="84"/>
      <c r="J20" s="84"/>
      <c r="K20" s="84"/>
      <c r="L20" s="84"/>
      <c r="M20" s="84"/>
      <c r="N20" s="84"/>
      <c r="O20" s="84"/>
      <c r="P20" s="56"/>
      <c r="Q20" s="46">
        <f>R19</f>
        <v>0.79166666666666663</v>
      </c>
      <c r="R20" s="51">
        <v>1</v>
      </c>
      <c r="S20" s="37" t="s">
        <v>76</v>
      </c>
      <c r="T20" s="38">
        <v>0</v>
      </c>
      <c r="U20" s="38">
        <v>0</v>
      </c>
      <c r="V20" s="47">
        <f t="shared" si="0"/>
        <v>0</v>
      </c>
      <c r="W20" s="41">
        <v>63</v>
      </c>
      <c r="X20" s="42">
        <v>10682.94</v>
      </c>
      <c r="Y20" s="54"/>
      <c r="Z20" s="41" t="s">
        <v>100</v>
      </c>
      <c r="AA20" s="48" t="s">
        <v>96</v>
      </c>
      <c r="AB20" s="44"/>
    </row>
    <row r="21" spans="1:28" ht="140.4">
      <c r="A21" s="84"/>
      <c r="B21" s="84"/>
      <c r="C21" s="41"/>
      <c r="D21" s="41"/>
      <c r="E21" s="41"/>
      <c r="F21" s="41"/>
      <c r="G21" s="84"/>
      <c r="H21" s="84"/>
      <c r="I21" s="84"/>
      <c r="J21" s="84"/>
      <c r="K21" s="84"/>
      <c r="L21" s="84"/>
      <c r="M21" s="84"/>
      <c r="N21" s="84"/>
      <c r="O21" s="84"/>
      <c r="P21" s="56">
        <v>43962</v>
      </c>
      <c r="Q21" s="46">
        <v>0</v>
      </c>
      <c r="R21" s="51">
        <v>0.1875</v>
      </c>
      <c r="S21" s="37" t="s">
        <v>76</v>
      </c>
      <c r="T21" s="38">
        <v>0</v>
      </c>
      <c r="U21" s="38">
        <v>0</v>
      </c>
      <c r="V21" s="47">
        <f t="shared" si="0"/>
        <v>0</v>
      </c>
      <c r="W21" s="41"/>
      <c r="X21" s="42"/>
      <c r="Y21" s="50"/>
      <c r="Z21" s="41"/>
      <c r="AA21" s="48" t="s">
        <v>98</v>
      </c>
      <c r="AB21" s="44"/>
    </row>
    <row r="22" spans="1:28" ht="140.4">
      <c r="A22" s="84"/>
      <c r="B22" s="84"/>
      <c r="C22" s="41" t="s">
        <v>102</v>
      </c>
      <c r="D22" s="41"/>
      <c r="E22" s="41"/>
      <c r="F22" s="41"/>
      <c r="G22" s="84"/>
      <c r="H22" s="84"/>
      <c r="I22" s="84"/>
      <c r="J22" s="84"/>
      <c r="K22" s="84"/>
      <c r="L22" s="84"/>
      <c r="M22" s="84"/>
      <c r="N22" s="84"/>
      <c r="O22" s="84"/>
      <c r="P22" s="56"/>
      <c r="Q22" s="46">
        <f>R21</f>
        <v>0.1875</v>
      </c>
      <c r="R22" s="51">
        <v>1</v>
      </c>
      <c r="S22" s="37" t="s">
        <v>76</v>
      </c>
      <c r="T22" s="38">
        <v>0</v>
      </c>
      <c r="U22" s="38">
        <v>0</v>
      </c>
      <c r="V22" s="47">
        <f t="shared" si="0"/>
        <v>0</v>
      </c>
      <c r="W22" s="41">
        <v>28</v>
      </c>
      <c r="X22" s="42">
        <v>16237.48</v>
      </c>
      <c r="Y22" s="41"/>
      <c r="Z22" s="41" t="s">
        <v>103</v>
      </c>
      <c r="AA22" s="48" t="s">
        <v>98</v>
      </c>
      <c r="AB22" s="44"/>
    </row>
    <row r="23" spans="1:28" ht="31.2" customHeight="1">
      <c r="A23" s="84"/>
      <c r="B23" s="84"/>
      <c r="C23" s="41"/>
      <c r="D23" s="41"/>
      <c r="E23" s="41"/>
      <c r="F23" s="41"/>
      <c r="G23" s="84"/>
      <c r="H23" s="84"/>
      <c r="I23" s="84"/>
      <c r="J23" s="84"/>
      <c r="K23" s="84"/>
      <c r="L23" s="84"/>
      <c r="M23" s="84"/>
      <c r="N23" s="84"/>
      <c r="O23" s="84"/>
      <c r="P23" s="56">
        <v>43963</v>
      </c>
      <c r="Q23" s="46">
        <v>0</v>
      </c>
      <c r="R23" s="51">
        <v>0.59722222222222221</v>
      </c>
      <c r="S23" s="37" t="s">
        <v>76</v>
      </c>
      <c r="T23" s="38">
        <v>0</v>
      </c>
      <c r="U23" s="38">
        <v>0</v>
      </c>
      <c r="V23" s="47">
        <f t="shared" si="0"/>
        <v>0</v>
      </c>
      <c r="W23" s="41"/>
      <c r="X23" s="42"/>
      <c r="Y23" s="50"/>
      <c r="Z23" s="41"/>
      <c r="AA23" s="48" t="s">
        <v>101</v>
      </c>
      <c r="AB23" s="44"/>
    </row>
    <row r="24" spans="1:28" ht="124.8">
      <c r="A24" s="84"/>
      <c r="B24" s="84"/>
      <c r="C24" s="41" t="s">
        <v>105</v>
      </c>
      <c r="D24" s="41"/>
      <c r="E24" s="41"/>
      <c r="F24" s="41"/>
      <c r="G24" s="84"/>
      <c r="H24" s="84"/>
      <c r="I24" s="84"/>
      <c r="J24" s="84"/>
      <c r="K24" s="84"/>
      <c r="L24" s="84"/>
      <c r="M24" s="84"/>
      <c r="N24" s="84"/>
      <c r="O24" s="84"/>
      <c r="P24" s="56"/>
      <c r="Q24" s="46">
        <f>R23</f>
        <v>0.59722222222222221</v>
      </c>
      <c r="R24" s="51">
        <v>0.625</v>
      </c>
      <c r="S24" s="37" t="s">
        <v>76</v>
      </c>
      <c r="T24" s="38">
        <v>0</v>
      </c>
      <c r="U24" s="38">
        <v>0</v>
      </c>
      <c r="V24" s="47">
        <f t="shared" si="0"/>
        <v>0</v>
      </c>
      <c r="W24" s="41">
        <v>71</v>
      </c>
      <c r="X24" s="42">
        <v>16441.68</v>
      </c>
      <c r="Y24" s="41"/>
      <c r="Z24" s="41" t="s">
        <v>106</v>
      </c>
      <c r="AA24" s="48" t="s">
        <v>101</v>
      </c>
      <c r="AB24" s="44"/>
    </row>
    <row r="25" spans="1:28" ht="124.8">
      <c r="A25" s="84"/>
      <c r="B25" s="84"/>
      <c r="C25" s="41"/>
      <c r="D25" s="41"/>
      <c r="E25" s="41"/>
      <c r="F25" s="41"/>
      <c r="G25" s="84"/>
      <c r="H25" s="84"/>
      <c r="I25" s="84"/>
      <c r="J25" s="84"/>
      <c r="K25" s="84"/>
      <c r="L25" s="84"/>
      <c r="M25" s="84"/>
      <c r="N25" s="84"/>
      <c r="O25" s="84"/>
      <c r="P25" s="56"/>
      <c r="Q25" s="46">
        <f t="shared" ref="Q25:Q26" si="3">R24</f>
        <v>0.625</v>
      </c>
      <c r="R25" s="51">
        <v>0.66666666666666663</v>
      </c>
      <c r="S25" s="37" t="s">
        <v>76</v>
      </c>
      <c r="T25" s="38">
        <v>0</v>
      </c>
      <c r="U25" s="38">
        <v>0</v>
      </c>
      <c r="V25" s="47">
        <f t="shared" si="0"/>
        <v>0</v>
      </c>
      <c r="W25" s="41"/>
      <c r="X25" s="42"/>
      <c r="Y25" s="50"/>
      <c r="Z25" s="41"/>
      <c r="AA25" s="48" t="s">
        <v>104</v>
      </c>
      <c r="AB25" s="44"/>
    </row>
    <row r="26" spans="1:28" ht="93.6">
      <c r="A26" s="84"/>
      <c r="B26" s="84"/>
      <c r="C26" s="41"/>
      <c r="D26" s="41"/>
      <c r="E26" s="41"/>
      <c r="F26" s="41"/>
      <c r="G26" s="84"/>
      <c r="H26" s="84"/>
      <c r="I26" s="84"/>
      <c r="J26" s="84"/>
      <c r="K26" s="84"/>
      <c r="L26" s="84"/>
      <c r="M26" s="84"/>
      <c r="N26" s="84"/>
      <c r="O26" s="84"/>
      <c r="P26" s="56"/>
      <c r="Q26" s="46">
        <f t="shared" si="3"/>
        <v>0.66666666666666663</v>
      </c>
      <c r="R26" s="51">
        <v>1</v>
      </c>
      <c r="S26" s="37" t="s">
        <v>76</v>
      </c>
      <c r="T26" s="38">
        <v>0</v>
      </c>
      <c r="U26" s="38">
        <v>0</v>
      </c>
      <c r="V26" s="47">
        <f t="shared" si="0"/>
        <v>0</v>
      </c>
      <c r="W26" s="41"/>
      <c r="X26" s="42"/>
      <c r="Y26" s="54"/>
      <c r="Z26" s="41"/>
      <c r="AA26" s="48" t="s">
        <v>107</v>
      </c>
      <c r="AB26" s="44"/>
    </row>
    <row r="27" spans="1:28" ht="124.8">
      <c r="A27" s="84"/>
      <c r="B27" s="84"/>
      <c r="C27" s="41"/>
      <c r="D27" s="41"/>
      <c r="E27" s="41"/>
      <c r="F27" s="41"/>
      <c r="G27" s="84"/>
      <c r="H27" s="84"/>
      <c r="I27" s="84"/>
      <c r="J27" s="84"/>
      <c r="K27" s="84"/>
      <c r="L27" s="84"/>
      <c r="M27" s="84"/>
      <c r="N27" s="84"/>
      <c r="O27" s="84"/>
      <c r="P27" s="34">
        <v>43964</v>
      </c>
      <c r="Q27" s="46">
        <v>0</v>
      </c>
      <c r="R27" s="51">
        <v>0.34722222222222227</v>
      </c>
      <c r="S27" s="37" t="s">
        <v>76</v>
      </c>
      <c r="T27" s="38">
        <v>0</v>
      </c>
      <c r="U27" s="38">
        <v>0</v>
      </c>
      <c r="V27" s="47">
        <f t="shared" si="0"/>
        <v>0</v>
      </c>
      <c r="W27" s="41"/>
      <c r="X27" s="42"/>
      <c r="Y27" s="50"/>
      <c r="Z27" s="41"/>
      <c r="AA27" s="48" t="s">
        <v>104</v>
      </c>
      <c r="AB27" s="44"/>
    </row>
    <row r="28" spans="1:28" ht="27.6" customHeight="1">
      <c r="A28" s="84"/>
      <c r="B28" s="84"/>
      <c r="C28" s="41"/>
      <c r="D28" s="41"/>
      <c r="E28" s="41"/>
      <c r="F28" s="41"/>
      <c r="G28" s="84"/>
      <c r="H28" s="84"/>
      <c r="I28" s="84"/>
      <c r="J28" s="84"/>
      <c r="K28" s="84"/>
      <c r="L28" s="84"/>
      <c r="M28" s="84"/>
      <c r="N28" s="84"/>
      <c r="O28" s="84"/>
      <c r="P28" s="58"/>
      <c r="Q28" s="46"/>
      <c r="R28" s="51">
        <v>0.34722222222222227</v>
      </c>
      <c r="S28" s="37" t="s">
        <v>76</v>
      </c>
      <c r="T28" s="38">
        <v>0</v>
      </c>
      <c r="U28" s="38">
        <v>0</v>
      </c>
      <c r="V28" s="47">
        <f t="shared" si="0"/>
        <v>0</v>
      </c>
      <c r="W28" s="41"/>
      <c r="X28" s="42"/>
      <c r="Y28" s="41"/>
      <c r="Z28" s="41"/>
      <c r="AA28" s="48" t="s">
        <v>104</v>
      </c>
      <c r="AB28" s="44"/>
    </row>
    <row r="29" spans="1:28" ht="78">
      <c r="A29" s="84"/>
      <c r="B29" s="84"/>
      <c r="C29" s="41"/>
      <c r="D29" s="41"/>
      <c r="E29" s="41"/>
      <c r="F29" s="41"/>
      <c r="G29" s="84"/>
      <c r="H29" s="84"/>
      <c r="I29" s="84"/>
      <c r="J29" s="84"/>
      <c r="K29" s="84"/>
      <c r="L29" s="84"/>
      <c r="M29" s="84"/>
      <c r="N29" s="84"/>
      <c r="O29" s="84"/>
      <c r="P29" s="58"/>
      <c r="Q29" s="46">
        <f t="shared" ref="Q29:Q34" si="4">R28</f>
        <v>0.34722222222222227</v>
      </c>
      <c r="R29" s="51">
        <v>0.3888888888888889</v>
      </c>
      <c r="S29" s="37" t="s">
        <v>76</v>
      </c>
      <c r="T29" s="38">
        <v>0</v>
      </c>
      <c r="U29" s="38">
        <v>0</v>
      </c>
      <c r="V29" s="47">
        <f t="shared" si="0"/>
        <v>0</v>
      </c>
      <c r="W29" s="41"/>
      <c r="X29" s="42"/>
      <c r="Y29" s="49"/>
      <c r="Z29" s="41"/>
      <c r="AA29" s="48" t="s">
        <v>108</v>
      </c>
      <c r="AB29" s="44"/>
    </row>
    <row r="30" spans="1:28" ht="31.2">
      <c r="A30" s="84"/>
      <c r="B30" s="84"/>
      <c r="C30" s="41" t="s">
        <v>111</v>
      </c>
      <c r="D30" s="41"/>
      <c r="E30" s="41"/>
      <c r="F30" s="41"/>
      <c r="G30" s="84"/>
      <c r="H30" s="84"/>
      <c r="I30" s="84"/>
      <c r="J30" s="84"/>
      <c r="K30" s="84"/>
      <c r="L30" s="84"/>
      <c r="M30" s="84"/>
      <c r="N30" s="84"/>
      <c r="O30" s="84"/>
      <c r="P30" s="58"/>
      <c r="Q30" s="46">
        <f t="shared" si="4"/>
        <v>0.3888888888888889</v>
      </c>
      <c r="R30" s="51">
        <v>0.59722222222222221</v>
      </c>
      <c r="S30" s="37" t="s">
        <v>76</v>
      </c>
      <c r="T30" s="38">
        <v>0</v>
      </c>
      <c r="U30" s="38">
        <v>0</v>
      </c>
      <c r="V30" s="47">
        <f t="shared" si="0"/>
        <v>0</v>
      </c>
      <c r="W30" s="41">
        <v>48</v>
      </c>
      <c r="X30" s="42">
        <v>7495.91</v>
      </c>
      <c r="Y30" s="41"/>
      <c r="Z30" s="41" t="s">
        <v>112</v>
      </c>
      <c r="AA30" s="48" t="s">
        <v>109</v>
      </c>
      <c r="AB30" s="44"/>
    </row>
    <row r="31" spans="1:28" ht="140.4">
      <c r="A31" s="84"/>
      <c r="B31" s="84"/>
      <c r="C31" s="41"/>
      <c r="D31" s="41"/>
      <c r="E31" s="41"/>
      <c r="F31" s="41"/>
      <c r="G31" s="84"/>
      <c r="H31" s="84"/>
      <c r="I31" s="84"/>
      <c r="J31" s="84"/>
      <c r="K31" s="84"/>
      <c r="L31" s="84"/>
      <c r="M31" s="84"/>
      <c r="N31" s="84"/>
      <c r="O31" s="84"/>
      <c r="P31" s="58"/>
      <c r="Q31" s="46"/>
      <c r="R31" s="59">
        <v>0.59722222222222221</v>
      </c>
      <c r="S31" s="60" t="s">
        <v>113</v>
      </c>
      <c r="T31" s="38">
        <v>0</v>
      </c>
      <c r="U31" s="38">
        <v>0</v>
      </c>
      <c r="V31" s="47">
        <f t="shared" si="0"/>
        <v>0</v>
      </c>
      <c r="W31" s="41"/>
      <c r="X31" s="42"/>
      <c r="Y31" s="54"/>
      <c r="Z31" s="41"/>
      <c r="AA31" s="48" t="s">
        <v>110</v>
      </c>
      <c r="AB31" s="44"/>
    </row>
    <row r="32" spans="1:28" ht="15.6" customHeight="1">
      <c r="A32" s="84"/>
      <c r="B32" s="84"/>
      <c r="C32" s="41"/>
      <c r="D32" s="41"/>
      <c r="E32" s="41"/>
      <c r="F32" s="41"/>
      <c r="G32" s="84"/>
      <c r="H32" s="84"/>
      <c r="I32" s="84"/>
      <c r="J32" s="84"/>
      <c r="K32" s="84"/>
      <c r="L32" s="84"/>
      <c r="M32" s="84"/>
      <c r="N32" s="84"/>
      <c r="O32" s="84"/>
      <c r="P32" s="58"/>
      <c r="Q32" s="46">
        <f t="shared" si="4"/>
        <v>0.59722222222222221</v>
      </c>
      <c r="R32" s="51">
        <v>0.65277777777777779</v>
      </c>
      <c r="S32" s="61" t="s">
        <v>113</v>
      </c>
      <c r="T32" s="38">
        <f t="shared" ref="T32:T49" si="5">HOUR(R32-Q32)</f>
        <v>1</v>
      </c>
      <c r="U32" s="38">
        <f t="shared" ref="U32:U49" si="6">MINUTE(R32-Q32)</f>
        <v>20</v>
      </c>
      <c r="V32" s="47">
        <f t="shared" si="0"/>
        <v>5.5555555555555552E-2</v>
      </c>
      <c r="W32" s="41"/>
      <c r="X32" s="42"/>
      <c r="Y32" s="50"/>
      <c r="Z32" s="41"/>
      <c r="AA32" s="40" t="s">
        <v>54</v>
      </c>
      <c r="AB32" s="44"/>
    </row>
    <row r="33" spans="1:28" ht="31.2" customHeight="1">
      <c r="A33" s="84"/>
      <c r="B33" s="84"/>
      <c r="C33" s="41" t="s">
        <v>116</v>
      </c>
      <c r="D33" s="41"/>
      <c r="E33" s="41"/>
      <c r="F33" s="41"/>
      <c r="G33" s="84"/>
      <c r="H33" s="84"/>
      <c r="I33" s="84"/>
      <c r="J33" s="84"/>
      <c r="K33" s="84"/>
      <c r="L33" s="84"/>
      <c r="M33" s="84"/>
      <c r="N33" s="84"/>
      <c r="O33" s="84"/>
      <c r="P33" s="58"/>
      <c r="Q33" s="46">
        <f t="shared" si="4"/>
        <v>0.65277777777777779</v>
      </c>
      <c r="R33" s="51">
        <v>0.86111111111111116</v>
      </c>
      <c r="S33" s="61" t="s">
        <v>113</v>
      </c>
      <c r="T33" s="38">
        <f t="shared" si="5"/>
        <v>5</v>
      </c>
      <c r="U33" s="38">
        <f t="shared" si="6"/>
        <v>0</v>
      </c>
      <c r="V33" s="47">
        <f t="shared" si="0"/>
        <v>0.2638888888888889</v>
      </c>
      <c r="W33" s="41" t="s">
        <v>117</v>
      </c>
      <c r="X33" s="42"/>
      <c r="Y33" s="54"/>
      <c r="Z33" s="41"/>
      <c r="AA33" s="48" t="s">
        <v>114</v>
      </c>
      <c r="AB33" s="44"/>
    </row>
    <row r="34" spans="1:28" ht="15.6" customHeight="1">
      <c r="A34" s="84"/>
      <c r="B34" s="84"/>
      <c r="C34" s="41"/>
      <c r="D34" s="41"/>
      <c r="E34" s="41"/>
      <c r="F34" s="41"/>
      <c r="G34" s="84"/>
      <c r="H34" s="84"/>
      <c r="I34" s="84"/>
      <c r="J34" s="84"/>
      <c r="K34" s="84"/>
      <c r="L34" s="84"/>
      <c r="M34" s="84"/>
      <c r="N34" s="84"/>
      <c r="O34" s="84"/>
      <c r="P34" s="45"/>
      <c r="Q34" s="46">
        <f t="shared" si="4"/>
        <v>0.86111111111111116</v>
      </c>
      <c r="R34" s="51">
        <v>1</v>
      </c>
      <c r="S34" s="61" t="s">
        <v>113</v>
      </c>
      <c r="T34" s="38">
        <f t="shared" si="5"/>
        <v>3</v>
      </c>
      <c r="U34" s="38">
        <f t="shared" si="6"/>
        <v>20</v>
      </c>
      <c r="V34" s="47">
        <f t="shared" si="0"/>
        <v>0.40277777777777779</v>
      </c>
      <c r="W34" s="41"/>
      <c r="X34" s="42"/>
      <c r="Y34" s="50"/>
      <c r="Z34" s="41"/>
      <c r="AA34" s="48" t="s">
        <v>115</v>
      </c>
      <c r="AB34" s="44"/>
    </row>
    <row r="35" spans="1:28" ht="15.6" customHeight="1">
      <c r="A35" s="84"/>
      <c r="B35" s="84"/>
      <c r="C35" s="41"/>
      <c r="D35" s="41"/>
      <c r="E35" s="41"/>
      <c r="F35" s="41"/>
      <c r="G35" s="84"/>
      <c r="H35" s="84"/>
      <c r="I35" s="84"/>
      <c r="J35" s="84"/>
      <c r="K35" s="84"/>
      <c r="L35" s="84"/>
      <c r="M35" s="84"/>
      <c r="N35" s="84"/>
      <c r="O35" s="84"/>
      <c r="P35" s="34">
        <v>43965</v>
      </c>
      <c r="Q35" s="46">
        <v>0</v>
      </c>
      <c r="R35" s="51">
        <v>0.19444444444444445</v>
      </c>
      <c r="S35" s="61" t="s">
        <v>113</v>
      </c>
      <c r="T35" s="38">
        <f t="shared" si="5"/>
        <v>4</v>
      </c>
      <c r="U35" s="38">
        <f t="shared" si="6"/>
        <v>40</v>
      </c>
      <c r="V35" s="47">
        <f t="shared" si="0"/>
        <v>0.59722222222222221</v>
      </c>
      <c r="W35" s="41"/>
      <c r="X35" s="42"/>
      <c r="Y35" s="41"/>
      <c r="Z35" s="41"/>
      <c r="AA35" s="48" t="s">
        <v>114</v>
      </c>
      <c r="AB35" s="44"/>
    </row>
    <row r="36" spans="1:28" ht="15.6" customHeight="1">
      <c r="A36" s="84"/>
      <c r="B36" s="84"/>
      <c r="C36" s="41"/>
      <c r="D36" s="41"/>
      <c r="E36" s="41"/>
      <c r="F36" s="41"/>
      <c r="G36" s="84"/>
      <c r="H36" s="84"/>
      <c r="I36" s="84"/>
      <c r="J36" s="84"/>
      <c r="K36" s="84"/>
      <c r="L36" s="84"/>
      <c r="M36" s="84"/>
      <c r="N36" s="84"/>
      <c r="O36" s="84"/>
      <c r="P36" s="58"/>
      <c r="Q36" s="46">
        <f>R35</f>
        <v>0.19444444444444445</v>
      </c>
      <c r="R36" s="51">
        <v>0.21527777777777779</v>
      </c>
      <c r="S36" s="61" t="s">
        <v>113</v>
      </c>
      <c r="T36" s="38">
        <f t="shared" si="5"/>
        <v>0</v>
      </c>
      <c r="U36" s="38">
        <f t="shared" si="6"/>
        <v>30</v>
      </c>
      <c r="V36" s="47">
        <f t="shared" si="0"/>
        <v>0.61805555555555558</v>
      </c>
      <c r="W36" s="41"/>
      <c r="X36" s="42"/>
      <c r="Y36" s="50"/>
      <c r="Z36" s="41"/>
      <c r="AA36" s="48" t="s">
        <v>114</v>
      </c>
      <c r="AB36" s="44"/>
    </row>
    <row r="37" spans="1:28" ht="15.6" customHeight="1">
      <c r="A37" s="84"/>
      <c r="B37" s="84"/>
      <c r="C37" s="41"/>
      <c r="D37" s="41"/>
      <c r="E37" s="41"/>
      <c r="F37" s="41"/>
      <c r="G37" s="84"/>
      <c r="H37" s="84"/>
      <c r="I37" s="84"/>
      <c r="J37" s="84"/>
      <c r="K37" s="84"/>
      <c r="L37" s="84"/>
      <c r="M37" s="84"/>
      <c r="N37" s="84"/>
      <c r="O37" s="84"/>
      <c r="P37" s="58"/>
      <c r="Q37" s="46">
        <f t="shared" ref="Q37:Q49" si="7">R36</f>
        <v>0.21527777777777779</v>
      </c>
      <c r="R37" s="51">
        <v>0.22916666666666666</v>
      </c>
      <c r="S37" s="61" t="s">
        <v>113</v>
      </c>
      <c r="T37" s="38">
        <f t="shared" si="5"/>
        <v>0</v>
      </c>
      <c r="U37" s="38">
        <f t="shared" si="6"/>
        <v>20</v>
      </c>
      <c r="V37" s="47">
        <f t="shared" si="0"/>
        <v>0.63194444444444442</v>
      </c>
      <c r="W37" s="41"/>
      <c r="X37" s="42"/>
      <c r="Y37" s="41"/>
      <c r="Z37" s="41"/>
      <c r="AA37" s="48" t="s">
        <v>118</v>
      </c>
      <c r="AB37" s="44"/>
    </row>
    <row r="38" spans="1:28" ht="15.6" customHeight="1">
      <c r="A38" s="84"/>
      <c r="B38" s="84"/>
      <c r="C38" s="41"/>
      <c r="D38" s="41"/>
      <c r="E38" s="41"/>
      <c r="F38" s="41"/>
      <c r="G38" s="84"/>
      <c r="H38" s="84"/>
      <c r="I38" s="84"/>
      <c r="J38" s="84"/>
      <c r="K38" s="84"/>
      <c r="L38" s="84"/>
      <c r="M38" s="84"/>
      <c r="N38" s="84"/>
      <c r="O38" s="84"/>
      <c r="P38" s="58"/>
      <c r="Q38" s="46">
        <f t="shared" si="7"/>
        <v>0.22916666666666666</v>
      </c>
      <c r="R38" s="51">
        <v>0.25</v>
      </c>
      <c r="S38" s="61" t="s">
        <v>113</v>
      </c>
      <c r="T38" s="38">
        <f t="shared" si="5"/>
        <v>0</v>
      </c>
      <c r="U38" s="38">
        <f t="shared" si="6"/>
        <v>30</v>
      </c>
      <c r="V38" s="47">
        <f t="shared" si="0"/>
        <v>0.65277777777777779</v>
      </c>
      <c r="W38" s="41"/>
      <c r="X38" s="42"/>
      <c r="Y38" s="54"/>
      <c r="Z38" s="41"/>
      <c r="AA38" s="48" t="s">
        <v>114</v>
      </c>
      <c r="AB38" s="44"/>
    </row>
    <row r="39" spans="1:28" ht="78">
      <c r="A39" s="84"/>
      <c r="B39" s="84"/>
      <c r="C39" s="41" t="s">
        <v>116</v>
      </c>
      <c r="D39" s="41"/>
      <c r="E39" s="41"/>
      <c r="F39" s="41"/>
      <c r="G39" s="84"/>
      <c r="H39" s="84"/>
      <c r="I39" s="84"/>
      <c r="J39" s="84"/>
      <c r="K39" s="84"/>
      <c r="L39" s="84"/>
      <c r="M39" s="84"/>
      <c r="N39" s="84"/>
      <c r="O39" s="84"/>
      <c r="P39" s="58"/>
      <c r="Q39" s="46">
        <f t="shared" si="7"/>
        <v>0.25</v>
      </c>
      <c r="R39" s="51">
        <v>0.27430555555555552</v>
      </c>
      <c r="S39" s="61" t="s">
        <v>113</v>
      </c>
      <c r="T39" s="38">
        <f t="shared" si="5"/>
        <v>0</v>
      </c>
      <c r="U39" s="38">
        <f t="shared" si="6"/>
        <v>35</v>
      </c>
      <c r="V39" s="47">
        <f t="shared" si="0"/>
        <v>0.67708333333333337</v>
      </c>
      <c r="W39" s="41" t="s">
        <v>117</v>
      </c>
      <c r="X39" s="42"/>
      <c r="Y39" s="54"/>
      <c r="Z39" s="41"/>
      <c r="AA39" s="48" t="s">
        <v>119</v>
      </c>
      <c r="AB39" s="44"/>
    </row>
    <row r="40" spans="1:28" ht="15.6" customHeight="1">
      <c r="A40" s="84"/>
      <c r="B40" s="84"/>
      <c r="C40" s="41"/>
      <c r="D40" s="41"/>
      <c r="E40" s="41"/>
      <c r="F40" s="41"/>
      <c r="G40" s="84"/>
      <c r="H40" s="84"/>
      <c r="I40" s="84"/>
      <c r="J40" s="84"/>
      <c r="K40" s="84"/>
      <c r="L40" s="84"/>
      <c r="M40" s="84"/>
      <c r="N40" s="84"/>
      <c r="O40" s="84"/>
      <c r="P40" s="58"/>
      <c r="Q40" s="46">
        <f t="shared" si="7"/>
        <v>0.27430555555555552</v>
      </c>
      <c r="R40" s="51">
        <v>0.3125</v>
      </c>
      <c r="S40" s="61" t="s">
        <v>113</v>
      </c>
      <c r="T40" s="38">
        <f t="shared" si="5"/>
        <v>0</v>
      </c>
      <c r="U40" s="38">
        <f t="shared" si="6"/>
        <v>55</v>
      </c>
      <c r="V40" s="47">
        <f t="shared" si="0"/>
        <v>0.71527777777777779</v>
      </c>
      <c r="W40" s="41"/>
      <c r="X40" s="42"/>
      <c r="Y40" s="49"/>
      <c r="Z40" s="41"/>
      <c r="AA40" s="48" t="s">
        <v>115</v>
      </c>
      <c r="AB40" s="44"/>
    </row>
    <row r="41" spans="1:28" ht="15.6" customHeight="1">
      <c r="A41" s="84"/>
      <c r="B41" s="84"/>
      <c r="C41" s="41" t="s">
        <v>121</v>
      </c>
      <c r="D41" s="41"/>
      <c r="E41" s="41"/>
      <c r="F41" s="41"/>
      <c r="G41" s="84"/>
      <c r="H41" s="84"/>
      <c r="I41" s="84"/>
      <c r="J41" s="84"/>
      <c r="K41" s="84"/>
      <c r="L41" s="84"/>
      <c r="M41" s="84"/>
      <c r="N41" s="84"/>
      <c r="O41" s="84"/>
      <c r="P41" s="58"/>
      <c r="Q41" s="46">
        <f t="shared" si="7"/>
        <v>0.3125</v>
      </c>
      <c r="R41" s="51">
        <v>0.31944444444444448</v>
      </c>
      <c r="S41" s="61" t="s">
        <v>113</v>
      </c>
      <c r="T41" s="38">
        <f t="shared" si="5"/>
        <v>0</v>
      </c>
      <c r="U41" s="38">
        <f t="shared" si="6"/>
        <v>10</v>
      </c>
      <c r="V41" s="47">
        <f t="shared" si="0"/>
        <v>0.72222222222222221</v>
      </c>
      <c r="W41" s="41" t="s">
        <v>117</v>
      </c>
      <c r="X41" s="42"/>
      <c r="Y41" s="49"/>
      <c r="Z41" s="41"/>
      <c r="AA41" s="48" t="s">
        <v>114</v>
      </c>
      <c r="AB41" s="44"/>
    </row>
    <row r="42" spans="1:28" ht="15.6" customHeight="1">
      <c r="A42" s="84"/>
      <c r="B42" s="84"/>
      <c r="C42" s="41"/>
      <c r="D42" s="41"/>
      <c r="E42" s="41"/>
      <c r="F42" s="41"/>
      <c r="G42" s="84"/>
      <c r="H42" s="84"/>
      <c r="I42" s="84"/>
      <c r="J42" s="84"/>
      <c r="K42" s="84"/>
      <c r="L42" s="84"/>
      <c r="M42" s="84"/>
      <c r="N42" s="84"/>
      <c r="O42" s="84"/>
      <c r="P42" s="58"/>
      <c r="Q42" s="46">
        <f t="shared" si="7"/>
        <v>0.31944444444444448</v>
      </c>
      <c r="R42" s="51">
        <v>0.47222222222222227</v>
      </c>
      <c r="S42" s="61" t="s">
        <v>113</v>
      </c>
      <c r="T42" s="38">
        <f t="shared" si="5"/>
        <v>3</v>
      </c>
      <c r="U42" s="38">
        <f t="shared" si="6"/>
        <v>40</v>
      </c>
      <c r="V42" s="47">
        <f t="shared" si="0"/>
        <v>0.875</v>
      </c>
      <c r="W42" s="41"/>
      <c r="X42" s="42"/>
      <c r="Y42" s="49"/>
      <c r="Z42" s="41"/>
      <c r="AA42" s="48" t="s">
        <v>120</v>
      </c>
      <c r="AB42" s="44"/>
    </row>
    <row r="43" spans="1:28" ht="31.2">
      <c r="A43" s="84"/>
      <c r="B43" s="84"/>
      <c r="C43" s="41" t="s">
        <v>111</v>
      </c>
      <c r="D43" s="41"/>
      <c r="E43" s="41"/>
      <c r="F43" s="41"/>
      <c r="G43" s="84"/>
      <c r="H43" s="84"/>
      <c r="I43" s="84"/>
      <c r="J43" s="84"/>
      <c r="K43" s="84"/>
      <c r="L43" s="84"/>
      <c r="M43" s="84"/>
      <c r="N43" s="84"/>
      <c r="O43" s="84"/>
      <c r="P43" s="58"/>
      <c r="Q43" s="46">
        <f t="shared" si="7"/>
        <v>0.47222222222222227</v>
      </c>
      <c r="R43" s="51">
        <v>0.59722222222222221</v>
      </c>
      <c r="S43" s="61" t="s">
        <v>113</v>
      </c>
      <c r="T43" s="38">
        <v>0</v>
      </c>
      <c r="U43" s="38">
        <v>0</v>
      </c>
      <c r="V43" s="47">
        <f t="shared" si="0"/>
        <v>0.875</v>
      </c>
      <c r="W43" s="41">
        <v>48</v>
      </c>
      <c r="X43" s="42">
        <v>7495.91</v>
      </c>
      <c r="Y43" s="49"/>
      <c r="Z43" s="41" t="s">
        <v>112</v>
      </c>
      <c r="AA43" s="48" t="s">
        <v>114</v>
      </c>
      <c r="AB43" s="44"/>
    </row>
    <row r="44" spans="1:28" ht="140.4">
      <c r="A44" s="84"/>
      <c r="B44" s="84"/>
      <c r="C44" s="41"/>
      <c r="D44" s="41"/>
      <c r="E44" s="41"/>
      <c r="F44" s="41"/>
      <c r="G44" s="84"/>
      <c r="H44" s="84"/>
      <c r="I44" s="84"/>
      <c r="J44" s="84"/>
      <c r="K44" s="84"/>
      <c r="L44" s="84"/>
      <c r="M44" s="84"/>
      <c r="N44" s="84"/>
      <c r="O44" s="84"/>
      <c r="P44" s="58"/>
      <c r="Q44" s="46">
        <f t="shared" si="7"/>
        <v>0.59722222222222221</v>
      </c>
      <c r="R44" s="51">
        <v>0.625</v>
      </c>
      <c r="S44" s="61" t="s">
        <v>113</v>
      </c>
      <c r="T44" s="38">
        <v>0</v>
      </c>
      <c r="U44" s="38">
        <v>0</v>
      </c>
      <c r="V44" s="47">
        <f t="shared" si="0"/>
        <v>0.875</v>
      </c>
      <c r="W44" s="41"/>
      <c r="X44" s="42"/>
      <c r="Y44" s="49"/>
      <c r="Z44" s="41"/>
      <c r="AA44" s="48" t="s">
        <v>122</v>
      </c>
      <c r="AB44" s="44"/>
    </row>
    <row r="45" spans="1:28" ht="15.6" customHeight="1">
      <c r="A45" s="84"/>
      <c r="B45" s="84"/>
      <c r="C45" s="41"/>
      <c r="D45" s="41"/>
      <c r="E45" s="41"/>
      <c r="F45" s="41"/>
      <c r="G45" s="84"/>
      <c r="H45" s="84"/>
      <c r="I45" s="84"/>
      <c r="J45" s="84"/>
      <c r="K45" s="84"/>
      <c r="L45" s="84"/>
      <c r="M45" s="84"/>
      <c r="N45" s="84"/>
      <c r="O45" s="84"/>
      <c r="P45" s="58"/>
      <c r="Q45" s="46">
        <f t="shared" si="7"/>
        <v>0.625</v>
      </c>
      <c r="R45" s="51">
        <v>0.69444444444444453</v>
      </c>
      <c r="S45" s="61" t="s">
        <v>113</v>
      </c>
      <c r="T45" s="38">
        <f t="shared" si="5"/>
        <v>1</v>
      </c>
      <c r="U45" s="38">
        <f t="shared" si="6"/>
        <v>40</v>
      </c>
      <c r="V45" s="47">
        <f t="shared" si="0"/>
        <v>0.94444444444444442</v>
      </c>
      <c r="W45" s="41"/>
      <c r="X45" s="42"/>
      <c r="Y45" s="49"/>
      <c r="Z45" s="41"/>
      <c r="AA45" s="48" t="s">
        <v>122</v>
      </c>
      <c r="AB45" s="44"/>
    </row>
    <row r="46" spans="1:28" ht="31.2">
      <c r="A46" s="84"/>
      <c r="B46" s="84"/>
      <c r="C46" s="41" t="s">
        <v>124</v>
      </c>
      <c r="D46" s="41"/>
      <c r="E46" s="41"/>
      <c r="F46" s="41"/>
      <c r="G46" s="84"/>
      <c r="H46" s="84"/>
      <c r="I46" s="84"/>
      <c r="J46" s="84"/>
      <c r="K46" s="84"/>
      <c r="L46" s="84"/>
      <c r="M46" s="84"/>
      <c r="N46" s="84"/>
      <c r="O46" s="84"/>
      <c r="P46" s="58"/>
      <c r="Q46" s="46">
        <f t="shared" si="7"/>
        <v>0.69444444444444453</v>
      </c>
      <c r="R46" s="51">
        <v>0.71527777777777779</v>
      </c>
      <c r="S46" s="61" t="s">
        <v>113</v>
      </c>
      <c r="T46" s="38">
        <f t="shared" si="5"/>
        <v>0</v>
      </c>
      <c r="U46" s="38">
        <f t="shared" si="6"/>
        <v>30</v>
      </c>
      <c r="V46" s="47">
        <f t="shared" si="0"/>
        <v>0.96527777777777779</v>
      </c>
      <c r="W46" s="41">
        <v>71</v>
      </c>
      <c r="X46" s="42">
        <v>8517.39</v>
      </c>
      <c r="Y46" s="41"/>
      <c r="Z46" s="41" t="s">
        <v>125</v>
      </c>
      <c r="AA46" s="48" t="s">
        <v>114</v>
      </c>
      <c r="AB46" s="44"/>
    </row>
    <row r="47" spans="1:28" ht="15.6" customHeight="1">
      <c r="A47" s="84"/>
      <c r="B47" s="84"/>
      <c r="C47" s="41"/>
      <c r="D47" s="41"/>
      <c r="E47" s="41"/>
      <c r="F47" s="41"/>
      <c r="G47" s="84"/>
      <c r="H47" s="84"/>
      <c r="I47" s="84"/>
      <c r="J47" s="84"/>
      <c r="K47" s="84"/>
      <c r="L47" s="84"/>
      <c r="M47" s="84"/>
      <c r="N47" s="84"/>
      <c r="O47" s="84"/>
      <c r="P47" s="58"/>
      <c r="Q47" s="46">
        <f t="shared" si="7"/>
        <v>0.71527777777777779</v>
      </c>
      <c r="R47" s="51">
        <v>0.79861111111111116</v>
      </c>
      <c r="S47" s="61" t="s">
        <v>113</v>
      </c>
      <c r="T47" s="38">
        <f t="shared" si="5"/>
        <v>2</v>
      </c>
      <c r="U47" s="38">
        <f t="shared" si="6"/>
        <v>0</v>
      </c>
      <c r="V47" s="47">
        <f t="shared" si="0"/>
        <v>1.0486111111111112</v>
      </c>
      <c r="W47" s="41"/>
      <c r="X47" s="42"/>
      <c r="Y47" s="54"/>
      <c r="Z47" s="41"/>
      <c r="AA47" s="48" t="s">
        <v>123</v>
      </c>
      <c r="AB47" s="44"/>
    </row>
    <row r="48" spans="1:28" ht="15.6" customHeight="1">
      <c r="A48" s="84"/>
      <c r="B48" s="84"/>
      <c r="C48" s="41"/>
      <c r="D48" s="41"/>
      <c r="E48" s="41"/>
      <c r="F48" s="41"/>
      <c r="G48" s="84"/>
      <c r="H48" s="84"/>
      <c r="I48" s="84"/>
      <c r="J48" s="84"/>
      <c r="K48" s="84"/>
      <c r="L48" s="84"/>
      <c r="M48" s="84"/>
      <c r="N48" s="84"/>
      <c r="O48" s="84"/>
      <c r="P48" s="58"/>
      <c r="Q48" s="46">
        <f t="shared" si="7"/>
        <v>0.79861111111111116</v>
      </c>
      <c r="R48" s="51">
        <v>0.80555555555555547</v>
      </c>
      <c r="S48" s="61" t="s">
        <v>113</v>
      </c>
      <c r="T48" s="38">
        <f t="shared" si="5"/>
        <v>0</v>
      </c>
      <c r="U48" s="38">
        <f t="shared" si="6"/>
        <v>10</v>
      </c>
      <c r="V48" s="47">
        <f t="shared" si="0"/>
        <v>1.0555555555555556</v>
      </c>
      <c r="W48" s="41"/>
      <c r="X48" s="42"/>
      <c r="Y48" s="41"/>
      <c r="Z48" s="41"/>
      <c r="AA48" s="48" t="s">
        <v>114</v>
      </c>
      <c r="AB48" s="44"/>
    </row>
    <row r="49" spans="1:28" ht="15.6" customHeight="1">
      <c r="A49" s="84"/>
      <c r="B49" s="84"/>
      <c r="C49" s="41"/>
      <c r="D49" s="41"/>
      <c r="E49" s="41"/>
      <c r="F49" s="41"/>
      <c r="G49" s="84"/>
      <c r="H49" s="84"/>
      <c r="I49" s="84"/>
      <c r="J49" s="84"/>
      <c r="K49" s="84"/>
      <c r="L49" s="84"/>
      <c r="M49" s="84"/>
      <c r="N49" s="84"/>
      <c r="O49" s="84"/>
      <c r="P49" s="58"/>
      <c r="Q49" s="46">
        <f t="shared" si="7"/>
        <v>0.80555555555555547</v>
      </c>
      <c r="R49" s="51">
        <v>0.875</v>
      </c>
      <c r="S49" s="61" t="s">
        <v>113</v>
      </c>
      <c r="T49" s="38">
        <f t="shared" si="5"/>
        <v>1</v>
      </c>
      <c r="U49" s="38">
        <f t="shared" si="6"/>
        <v>40</v>
      </c>
      <c r="V49" s="47">
        <f t="shared" si="0"/>
        <v>1.125</v>
      </c>
      <c r="W49" s="41"/>
      <c r="X49" s="42"/>
      <c r="Y49" s="41"/>
      <c r="Z49" s="41"/>
      <c r="AA49" s="48" t="s">
        <v>126</v>
      </c>
      <c r="AB49" s="44"/>
    </row>
    <row r="50" spans="1:28" ht="28.8" customHeight="1">
      <c r="A50" s="84"/>
      <c r="B50" s="84"/>
      <c r="C50" s="41"/>
      <c r="D50" s="41"/>
      <c r="E50" s="41"/>
      <c r="F50" s="41"/>
      <c r="G50" s="84"/>
      <c r="H50" s="84"/>
      <c r="I50" s="84"/>
      <c r="J50" s="84"/>
      <c r="K50" s="84"/>
      <c r="L50" s="84"/>
      <c r="M50" s="84"/>
      <c r="N50" s="84"/>
      <c r="O50" s="84"/>
      <c r="P50" s="62"/>
      <c r="Q50" s="51"/>
      <c r="R50" s="59">
        <v>0.875</v>
      </c>
      <c r="S50" s="60" t="s">
        <v>56</v>
      </c>
      <c r="T50" s="38"/>
      <c r="U50" s="38"/>
      <c r="V50" s="47">
        <f t="shared" si="0"/>
        <v>1.125</v>
      </c>
      <c r="W50" s="63"/>
      <c r="X50" s="42"/>
      <c r="Y50" s="41"/>
      <c r="Z50" s="41"/>
      <c r="AA50" s="48" t="s">
        <v>114</v>
      </c>
      <c r="AB50" s="44"/>
    </row>
    <row r="51" spans="1:28">
      <c r="A51" s="84"/>
      <c r="B51" s="84"/>
      <c r="C51" s="84"/>
      <c r="D51" s="84"/>
      <c r="E51" s="84"/>
      <c r="F51" s="84"/>
      <c r="G51" s="84"/>
      <c r="H51" s="84"/>
      <c r="I51" s="84"/>
      <c r="J51" s="84"/>
      <c r="K51" s="84"/>
      <c r="L51" s="84"/>
      <c r="M51" s="84"/>
      <c r="N51" s="84"/>
      <c r="O51" s="84"/>
      <c r="P51" s="56"/>
      <c r="Q51" s="64" t="s">
        <v>127</v>
      </c>
      <c r="R51" s="64"/>
      <c r="S51" s="64"/>
      <c r="T51" s="64"/>
      <c r="U51" s="64"/>
      <c r="V51" s="65">
        <f>V50</f>
        <v>1.125</v>
      </c>
      <c r="W51" s="66"/>
    </row>
    <row r="52" spans="1:28">
      <c r="A52" s="84"/>
      <c r="B52" s="84"/>
      <c r="C52" s="84"/>
      <c r="D52" s="84"/>
      <c r="E52" s="84"/>
      <c r="F52" s="84"/>
      <c r="G52" s="84"/>
      <c r="H52" s="84"/>
      <c r="I52" s="84"/>
      <c r="J52" s="84"/>
      <c r="K52" s="84"/>
      <c r="L52" s="84"/>
      <c r="M52" s="84"/>
      <c r="N52" s="84"/>
      <c r="O52" s="84"/>
      <c r="P52" s="56"/>
      <c r="Q52" s="64" t="s">
        <v>128</v>
      </c>
      <c r="R52" s="64"/>
      <c r="S52" s="64"/>
      <c r="T52" s="64"/>
      <c r="U52" s="64"/>
      <c r="V52" s="67" t="e">
        <f>#REF!</f>
        <v>#REF!</v>
      </c>
      <c r="W52" s="66"/>
    </row>
    <row r="53" spans="1:28">
      <c r="A53" s="84"/>
      <c r="B53" s="84"/>
      <c r="C53" s="84"/>
      <c r="D53" s="84"/>
      <c r="E53" s="84"/>
      <c r="F53" s="84"/>
      <c r="G53" s="84"/>
      <c r="H53" s="84"/>
      <c r="I53" s="84"/>
      <c r="J53" s="84"/>
      <c r="K53" s="84"/>
      <c r="L53" s="84"/>
      <c r="M53" s="84"/>
      <c r="N53" s="84"/>
      <c r="O53" s="84"/>
      <c r="P53" s="56"/>
      <c r="Q53" s="68" t="s">
        <v>129</v>
      </c>
      <c r="R53" s="68"/>
      <c r="S53" s="68"/>
      <c r="T53" s="68"/>
      <c r="U53" s="68"/>
      <c r="V53" s="69" t="e">
        <f>V52-V51</f>
        <v>#REF!</v>
      </c>
      <c r="W53" s="66"/>
    </row>
    <row r="54" spans="1:28" ht="15.6" customHeight="1">
      <c r="A54" s="84"/>
      <c r="B54" s="84"/>
      <c r="C54" s="84"/>
      <c r="D54" s="84"/>
      <c r="E54" s="84"/>
      <c r="F54" s="84"/>
      <c r="G54" s="84"/>
      <c r="H54" s="84"/>
      <c r="I54" s="84"/>
      <c r="J54" s="84"/>
      <c r="K54" s="84"/>
      <c r="L54" s="84"/>
      <c r="M54" s="84"/>
      <c r="N54" s="84"/>
      <c r="O54" s="84"/>
      <c r="P54" s="56"/>
      <c r="Q54" s="68" t="s">
        <v>130</v>
      </c>
      <c r="R54" s="68"/>
      <c r="S54" s="68"/>
      <c r="T54" s="68"/>
      <c r="U54" s="68"/>
      <c r="V54" s="69"/>
      <c r="W54" s="66"/>
    </row>
    <row r="55" spans="1:28" s="74" customFormat="1" ht="15" customHeight="1">
      <c r="P55" s="70"/>
      <c r="Q55" s="68" t="s">
        <v>131</v>
      </c>
      <c r="R55" s="68"/>
      <c r="S55" s="68"/>
      <c r="T55" s="68"/>
      <c r="U55" s="68"/>
      <c r="V55" s="69" t="e">
        <f>V53*#REF!</f>
        <v>#REF!</v>
      </c>
      <c r="W55" s="71"/>
      <c r="X55" s="72"/>
      <c r="Y55" s="73"/>
      <c r="Z55" s="73"/>
      <c r="AA55" s="73"/>
    </row>
    <row r="56" spans="1:28" s="74" customFormat="1" ht="15.6" customHeight="1">
      <c r="P56" s="70"/>
      <c r="Q56" s="75" t="s">
        <v>132</v>
      </c>
      <c r="R56" s="76"/>
      <c r="S56" s="76"/>
      <c r="T56" s="76"/>
      <c r="U56" s="77"/>
      <c r="V56" s="69"/>
      <c r="W56" s="71"/>
      <c r="X56" s="72"/>
      <c r="Y56" s="73"/>
      <c r="Z56" s="73"/>
      <c r="AA56" s="73"/>
    </row>
    <row r="57" spans="1:28" s="74" customFormat="1">
      <c r="P57" s="78"/>
      <c r="Q57" s="78"/>
      <c r="R57" s="78"/>
      <c r="S57" s="78"/>
      <c r="T57" s="78"/>
      <c r="U57" s="78"/>
      <c r="V57" s="78"/>
      <c r="W57" s="79"/>
      <c r="X57" s="72"/>
      <c r="Y57" s="73"/>
      <c r="Z57" s="73"/>
      <c r="AA57" s="73"/>
    </row>
    <row r="58" spans="1:28" s="74" customFormat="1">
      <c r="P58" s="80" t="s">
        <v>133</v>
      </c>
      <c r="Q58" s="80"/>
      <c r="R58" s="80"/>
      <c r="S58" s="80"/>
      <c r="T58" s="80"/>
      <c r="U58" s="80"/>
      <c r="V58" s="80"/>
      <c r="W58" s="79"/>
      <c r="X58" s="72"/>
      <c r="Y58" s="73"/>
      <c r="Z58" s="73"/>
      <c r="AA58" s="73"/>
    </row>
    <row r="59" spans="1:28" s="74" customFormat="1" ht="15.75" customHeight="1">
      <c r="P59" s="81" t="s">
        <v>134</v>
      </c>
      <c r="Q59" s="81"/>
      <c r="R59" s="81"/>
      <c r="S59" s="81"/>
      <c r="T59" s="81" t="s">
        <v>135</v>
      </c>
      <c r="U59" s="81"/>
      <c r="V59" s="81"/>
      <c r="W59" s="79"/>
      <c r="X59" s="72"/>
      <c r="Y59" s="73"/>
      <c r="Z59" s="73"/>
      <c r="AA59" s="73"/>
    </row>
    <row r="60" spans="1:28" s="74" customFormat="1" ht="30" customHeight="1">
      <c r="P60" s="81"/>
      <c r="Q60" s="81"/>
      <c r="R60" s="81"/>
      <c r="S60" s="81"/>
      <c r="T60" s="81"/>
      <c r="U60" s="81"/>
      <c r="V60" s="81"/>
      <c r="W60" s="79"/>
      <c r="X60" s="72"/>
      <c r="Y60" s="73"/>
      <c r="Z60" s="73"/>
      <c r="AA60" s="73"/>
    </row>
  </sheetData>
  <mergeCells count="44">
    <mergeCell ref="E4:E5"/>
    <mergeCell ref="F4:F5"/>
    <mergeCell ref="B4:B5"/>
    <mergeCell ref="A4:A5"/>
    <mergeCell ref="N4:N5"/>
    <mergeCell ref="J4:J5"/>
    <mergeCell ref="I4:I5"/>
    <mergeCell ref="H4:H5"/>
    <mergeCell ref="G4:G5"/>
    <mergeCell ref="C4:C5"/>
    <mergeCell ref="M4:M5"/>
    <mergeCell ref="K4:K5"/>
    <mergeCell ref="L4:L5"/>
    <mergeCell ref="D4:D5"/>
    <mergeCell ref="Q56:U56"/>
    <mergeCell ref="P57:V57"/>
    <mergeCell ref="P58:V58"/>
    <mergeCell ref="P59:S60"/>
    <mergeCell ref="T59:V60"/>
    <mergeCell ref="O4:O5"/>
    <mergeCell ref="P51:P54"/>
    <mergeCell ref="Q51:U51"/>
    <mergeCell ref="Q52:U52"/>
    <mergeCell ref="Q53:U53"/>
    <mergeCell ref="Q54:U54"/>
    <mergeCell ref="Q55:U55"/>
    <mergeCell ref="P23:P26"/>
    <mergeCell ref="P27:P34"/>
    <mergeCell ref="P35:P49"/>
    <mergeCell ref="P14:P15"/>
    <mergeCell ref="P16:P17"/>
    <mergeCell ref="P18:P20"/>
    <mergeCell ref="P21:P22"/>
    <mergeCell ref="W4:AA4"/>
    <mergeCell ref="P6:P7"/>
    <mergeCell ref="P8:P9"/>
    <mergeCell ref="P10:P11"/>
    <mergeCell ref="P1:V1"/>
    <mergeCell ref="P4:P5"/>
    <mergeCell ref="Q4:R4"/>
    <mergeCell ref="S4:S5"/>
    <mergeCell ref="T4:U4"/>
    <mergeCell ref="V4:V5"/>
    <mergeCell ref="AA5:A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Điều kiện 1</vt:lpstr>
      <vt:lpstr>Điều kiện 3</vt:lpstr>
      <vt:lpstr>Bảng xuất dự liệu lên Web hoặc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Tung Anh</dc:creator>
  <cp:lastModifiedBy>Phan Tung Anh</cp:lastModifiedBy>
  <dcterms:created xsi:type="dcterms:W3CDTF">2022-11-17T06:35:18Z</dcterms:created>
  <dcterms:modified xsi:type="dcterms:W3CDTF">2022-12-25T22:08:59Z</dcterms:modified>
</cp:coreProperties>
</file>