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pe\OneDrive\Documents\Tin học A\ONLINE\TH_Excel\"/>
    </mc:Choice>
  </mc:AlternateContent>
  <bookViews>
    <workbookView xWindow="-108" yWindow="-108" windowWidth="23256" windowHeight="12576" tabRatio="750"/>
  </bookViews>
  <sheets>
    <sheet name="Bai22" sheetId="1" r:id="rId1"/>
    <sheet name="Dulieu_Bai22" sheetId="8" r:id="rId2"/>
    <sheet name="Bai23" sheetId="2" r:id="rId3"/>
    <sheet name="Dulieu_Bai23" sheetId="9" r:id="rId4"/>
    <sheet name="Bai24" sheetId="3" r:id="rId5"/>
    <sheet name="Dulieu_Bai24" sheetId="13" r:id="rId6"/>
  </sheets>
  <definedNames>
    <definedName name="_Fill" hidden="1">#REF!</definedName>
    <definedName name="_xlnm._FilterDatabase" localSheetId="0" hidden="1">'Bai22'!$A$2:$I$17</definedName>
    <definedName name="_xlnm._FilterDatabase" localSheetId="4" hidden="1">'Bai24'!$A$2:$L$17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xlnm.Criteria" localSheetId="0">'Bai22'!#REF!</definedName>
    <definedName name="_xlnm.Extract" localSheetId="0">'Bai22'!#REF!</definedName>
    <definedName name="HTML_CodePage" hidden="1">950</definedName>
    <definedName name="HTML_Control" localSheetId="5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tenhang22">Dulieu_Bai22!$A$10:$C$15</definedName>
    <definedName name="thuonghieu22">Dulieu_Bai22!$A$3:$B$6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1" i="1"/>
  <c r="I10" i="1"/>
  <c r="I6" i="1"/>
  <c r="I17" i="1"/>
  <c r="I7" i="1"/>
  <c r="I5" i="1"/>
  <c r="I9" i="1"/>
  <c r="I13" i="1"/>
  <c r="I4" i="1"/>
  <c r="I14" i="1"/>
  <c r="I16" i="1"/>
  <c r="I8" i="1"/>
  <c r="I3" i="1"/>
  <c r="G15" i="1"/>
  <c r="G11" i="1"/>
  <c r="G10" i="1"/>
  <c r="G6" i="1"/>
  <c r="G17" i="1"/>
  <c r="G7" i="1"/>
  <c r="G5" i="1"/>
  <c r="G9" i="1"/>
  <c r="G13" i="1"/>
  <c r="G4" i="1"/>
  <c r="G12" i="1"/>
  <c r="G14" i="1"/>
  <c r="G16" i="1"/>
  <c r="G8" i="1"/>
  <c r="G3" i="1"/>
  <c r="D15" i="1"/>
  <c r="D11" i="1"/>
  <c r="D10" i="1"/>
  <c r="D6" i="1"/>
  <c r="D17" i="1"/>
  <c r="D7" i="1"/>
  <c r="D5" i="1"/>
  <c r="D9" i="1"/>
  <c r="D13" i="1"/>
  <c r="D4" i="1"/>
  <c r="D12" i="1"/>
  <c r="D14" i="1"/>
  <c r="D16" i="1"/>
  <c r="D8" i="1"/>
  <c r="D3" i="1"/>
  <c r="C15" i="1"/>
  <c r="C11" i="1"/>
  <c r="C10" i="1"/>
  <c r="C6" i="1"/>
  <c r="C17" i="1"/>
  <c r="C7" i="1"/>
  <c r="C5" i="1"/>
  <c r="C9" i="1"/>
  <c r="C13" i="1"/>
  <c r="C4" i="1"/>
  <c r="C12" i="1"/>
  <c r="I12" i="1" s="1"/>
  <c r="C14" i="1"/>
  <c r="C16" i="1"/>
  <c r="C8" i="1"/>
  <c r="C3" i="1"/>
  <c r="C22" i="1" l="1"/>
  <c r="H11" i="1"/>
  <c r="H4" i="1"/>
  <c r="H16" i="1"/>
  <c r="H14" i="1"/>
  <c r="H6" i="1"/>
  <c r="H17" i="1"/>
  <c r="H10" i="1"/>
  <c r="H8" i="1"/>
  <c r="H7" i="1"/>
  <c r="H9" i="1"/>
  <c r="H13" i="1"/>
  <c r="H15" i="1"/>
  <c r="H5" i="1"/>
  <c r="H12" i="1"/>
  <c r="C25" i="1"/>
  <c r="H3" i="1"/>
  <c r="C21" i="1"/>
  <c r="C26" i="1"/>
  <c r="C24" i="1"/>
  <c r="C23" i="1"/>
  <c r="K23" i="1" l="1"/>
  <c r="K22" i="1"/>
  <c r="K21" i="1" l="1"/>
</calcChain>
</file>

<file path=xl/sharedStrings.xml><?xml version="1.0" encoding="utf-8"?>
<sst xmlns="http://schemas.openxmlformats.org/spreadsheetml/2006/main" count="237" uniqueCount="190">
  <si>
    <t xml:space="preserve">THỐNG KÊ BÁN HÀNG </t>
  </si>
  <si>
    <t>Bảng tra thương hiệu</t>
  </si>
  <si>
    <t>Mã hàng</t>
  </si>
  <si>
    <t>Tên hàng</t>
  </si>
  <si>
    <t>Thương hiệu</t>
  </si>
  <si>
    <t>Số lượng</t>
  </si>
  <si>
    <t>Ngày bán</t>
  </si>
  <si>
    <t>Đơn giá</t>
  </si>
  <si>
    <t>Thành tiền</t>
  </si>
  <si>
    <t>Mã thương hiệu</t>
  </si>
  <si>
    <t>Tên thương hiệu</t>
  </si>
  <si>
    <t>TVGIC</t>
  </si>
  <si>
    <t>PHI</t>
  </si>
  <si>
    <t>Philip</t>
  </si>
  <si>
    <t>GIC</t>
  </si>
  <si>
    <t>Gicoly</t>
  </si>
  <si>
    <t>KAN</t>
  </si>
  <si>
    <t>Kangaroo</t>
  </si>
  <si>
    <t>TVKAN</t>
  </si>
  <si>
    <t>KAZ</t>
  </si>
  <si>
    <t>Kazulighting</t>
  </si>
  <si>
    <t>STKAN</t>
  </si>
  <si>
    <t>Bảng tra đơn giá</t>
  </si>
  <si>
    <t>DLKAZ</t>
  </si>
  <si>
    <t>DP</t>
  </si>
  <si>
    <t>Đèn pin Police</t>
  </si>
  <si>
    <t>DTKAZ</t>
  </si>
  <si>
    <t>DL</t>
  </si>
  <si>
    <t>Đèn Led để bàn</t>
  </si>
  <si>
    <t>DT</t>
  </si>
  <si>
    <t>Đèn Pha Tranh</t>
  </si>
  <si>
    <t>DBPHI</t>
  </si>
  <si>
    <t>DB</t>
  </si>
  <si>
    <t>Đèn bàn cao cấp</t>
  </si>
  <si>
    <t>DPPHI</t>
  </si>
  <si>
    <t>TV</t>
  </si>
  <si>
    <t>Tủ vải cao cấp </t>
  </si>
  <si>
    <t>ST</t>
  </si>
  <si>
    <t>Bộ sen tắm nóng lạnh </t>
  </si>
  <si>
    <t>Bảng thống kê</t>
  </si>
  <si>
    <t>(Sumif)</t>
  </si>
  <si>
    <t>(Countif)</t>
  </si>
  <si>
    <t>Tổng số lượng</t>
  </si>
  <si>
    <t>Số lần bán</t>
  </si>
  <si>
    <t>Tổng tiền</t>
  </si>
  <si>
    <t>Thống kê theo các giá trị điều kiện cụ thể</t>
  </si>
  <si>
    <t>Kết quả</t>
  </si>
  <si>
    <r>
      <t xml:space="preserve">Tổng tiền của các mặt hàng có số </t>
    </r>
    <r>
      <rPr>
        <b/>
        <sz val="13"/>
        <rFont val="Arial"/>
        <family val="2"/>
      </rPr>
      <t>lượng &gt;20</t>
    </r>
  </si>
  <si>
    <r>
      <t xml:space="preserve">Tổng tiền của các mặt hàng có ký tự đầu của </t>
    </r>
    <r>
      <rPr>
        <b/>
        <sz val="13"/>
        <rFont val="Arial"/>
        <family val="2"/>
      </rPr>
      <t>Mã hàng là D</t>
    </r>
  </si>
  <si>
    <r>
      <t xml:space="preserve">Tổng tiền của các mặt hàng thuộc thương hiệu </t>
    </r>
    <r>
      <rPr>
        <b/>
        <sz val="13"/>
        <rFont val="Arial"/>
        <family val="2"/>
      </rPr>
      <t>Philip</t>
    </r>
  </si>
  <si>
    <r>
      <t>2.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 xml:space="preserve">Sử dụng </t>
    </r>
    <r>
      <rPr>
        <b/>
        <sz val="12"/>
        <color rgb="FF000000"/>
        <rFont val="Arial"/>
        <family val="2"/>
        <charset val="163"/>
      </rPr>
      <t>tên</t>
    </r>
    <r>
      <rPr>
        <sz val="12"/>
        <color rgb="FF000000"/>
        <rFont val="Arial"/>
        <family val="2"/>
        <charset val="163"/>
      </rPr>
      <t xml:space="preserve"> của các dãy ô đã định nghĩa trong </t>
    </r>
    <r>
      <rPr>
        <b/>
        <sz val="12"/>
        <color rgb="FF000000"/>
        <rFont val="Arial"/>
        <family val="2"/>
        <charset val="163"/>
      </rPr>
      <t>câu 1</t>
    </r>
    <r>
      <rPr>
        <sz val="12"/>
        <color rgb="FF000000"/>
        <rFont val="Arial"/>
        <family val="2"/>
        <charset val="163"/>
      </rPr>
      <t xml:space="preserve"> để lập công thức điền vào các cột </t>
    </r>
    <r>
      <rPr>
        <b/>
        <sz val="12"/>
        <color rgb="FF000000"/>
        <rFont val="Arial"/>
        <family val="2"/>
        <charset val="163"/>
      </rPr>
      <t>Tên hàng</t>
    </r>
    <r>
      <rPr>
        <sz val="12"/>
        <color rgb="FF000000"/>
        <rFont val="Arial"/>
        <family val="2"/>
        <charset val="163"/>
      </rPr>
      <t xml:space="preserve">, </t>
    </r>
    <r>
      <rPr>
        <b/>
        <sz val="12"/>
        <color rgb="FF000000"/>
        <rFont val="Arial"/>
        <family val="2"/>
        <charset val="163"/>
      </rPr>
      <t>Thương hiệu</t>
    </r>
    <r>
      <rPr>
        <sz val="12"/>
        <color rgb="FF000000"/>
        <rFont val="Arial"/>
        <family val="2"/>
        <charset val="163"/>
      </rPr>
      <t xml:space="preserve">, </t>
    </r>
    <r>
      <rPr>
        <b/>
        <sz val="12"/>
        <color rgb="FF000000"/>
        <rFont val="Arial"/>
        <family val="2"/>
        <charset val="163"/>
      </rPr>
      <t>Đơn giá</t>
    </r>
    <r>
      <rPr>
        <sz val="12"/>
        <color rgb="FF000000"/>
        <rFont val="Arial"/>
        <family val="2"/>
        <charset val="163"/>
      </rPr>
      <t xml:space="preserve"> dựa vào các ký tự thích hợp trong cột </t>
    </r>
    <r>
      <rPr>
        <b/>
        <sz val="12"/>
        <color rgb="FF000000"/>
        <rFont val="Arial"/>
        <family val="2"/>
        <charset val="163"/>
      </rPr>
      <t>Mã hàng</t>
    </r>
    <r>
      <rPr>
        <sz val="12"/>
        <color rgb="FF000000"/>
        <rFont val="Arial"/>
        <family val="2"/>
        <charset val="163"/>
      </rPr>
      <t xml:space="preserve">. </t>
    </r>
  </si>
  <si>
    <t>Bảng thống kê bán hàng</t>
  </si>
  <si>
    <t>Bảng 1</t>
  </si>
  <si>
    <t>Tỷ giá</t>
  </si>
  <si>
    <t xml:space="preserve">Mã hàng </t>
  </si>
  <si>
    <t>Tên Hàng</t>
  </si>
  <si>
    <t>Hảng 
sản xuất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</si>
  <si>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</si>
  <si>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</si>
  <si>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</si>
  <si>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</si>
  <si>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</si>
  <si>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</si>
  <si>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</si>
  <si>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Lương</t>
  </si>
  <si>
    <t>Thuế 
thu nhập</t>
  </si>
  <si>
    <t>Thực lãnh</t>
  </si>
  <si>
    <t>LASo_11</t>
  </si>
  <si>
    <t>Thúy Hằng</t>
  </si>
  <si>
    <t>WATo_11</t>
  </si>
  <si>
    <t>Lan Anh</t>
  </si>
  <si>
    <t>RETo_33</t>
  </si>
  <si>
    <t>Hải Quân</t>
  </si>
  <si>
    <t>TVSo_11</t>
  </si>
  <si>
    <t>Thanh Long</t>
  </si>
  <si>
    <t>LATo_44</t>
  </si>
  <si>
    <t>Bảng 2</t>
  </si>
  <si>
    <t>Bảng 3</t>
  </si>
  <si>
    <t>TVPa_44</t>
  </si>
  <si>
    <t>Đơn giá USD</t>
  </si>
  <si>
    <t>So</t>
  </si>
  <si>
    <t>To</t>
  </si>
  <si>
    <t>Pa</t>
  </si>
  <si>
    <t>LASo_22</t>
  </si>
  <si>
    <t>Tivi</t>
  </si>
  <si>
    <t>Sony</t>
  </si>
  <si>
    <t>Toshiba</t>
  </si>
  <si>
    <t>Panasonic</t>
  </si>
  <si>
    <t>TVTo_33</t>
  </si>
  <si>
    <t>CA</t>
  </si>
  <si>
    <t>Máy ảnh</t>
  </si>
  <si>
    <t>LASo_33</t>
  </si>
  <si>
    <t>RE</t>
  </si>
  <si>
    <t>Máy lạnh</t>
  </si>
  <si>
    <t>CAPa_44</t>
  </si>
  <si>
    <t>LA</t>
  </si>
  <si>
    <t>Laptop</t>
  </si>
  <si>
    <t>REPa_22</t>
  </si>
  <si>
    <t>WA</t>
  </si>
  <si>
    <t>Máy giặt</t>
  </si>
  <si>
    <t>CASo_33</t>
  </si>
  <si>
    <t>Bảng thống kê 1</t>
  </si>
  <si>
    <t>TVSo_33</t>
  </si>
  <si>
    <t>WAPa_22</t>
  </si>
  <si>
    <t>CATo_22</t>
  </si>
  <si>
    <t>Yêu cầu:</t>
  </si>
  <si>
    <t>1. Dựa vào 2 ký tự đầu của Mã hàng và Bảng 2 để điền vào cột tên hàng và Đơn giá VNĐ (Đơn giá USD*Tỉ giá).</t>
  </si>
  <si>
    <t>2. Điền tên hảng sản xuất dựa vào ký tự thứ 3 và 4 của Mã hàng và Bảng 3</t>
  </si>
  <si>
    <t>4. Dựa vào 2 ký tự cuối của Mã hàng và Bảng 1 để điền dữ liệu cho cột Tên NV</t>
  </si>
  <si>
    <t xml:space="preserve">5.Thành tiền VNĐ = Số lượng * Đơn giá VNĐ làm tròn đến hàng nghìn, định dạng đơn vị tiền là VNĐ .  </t>
  </si>
  <si>
    <t>6.Doanh số bán mỗi nhân viên = Tổng tiền mà nhân viên đó bán được .</t>
  </si>
  <si>
    <r>
      <t xml:space="preserve">7.Lương nhân viên = 600 000 + Doanh số mỗi nhân viên *3%  </t>
    </r>
    <r>
      <rPr>
        <i/>
        <sz val="14"/>
        <rFont val="Times New Roman"/>
        <family val="1"/>
      </rPr>
      <t>(làm tròn hàng ngàn)</t>
    </r>
    <r>
      <rPr>
        <sz val="14"/>
        <rFont val="Times New Roman"/>
        <family val="1"/>
      </rPr>
      <t>.</t>
    </r>
  </si>
  <si>
    <t>9.Thống kê doanh số theo mặt hàng.</t>
  </si>
  <si>
    <t>BẢNG LƯƠNG NHÂN VIÊN</t>
  </si>
  <si>
    <t>Số TT</t>
  </si>
  <si>
    <t>Phòng ban</t>
  </si>
  <si>
    <t>Chức vụ</t>
  </si>
  <si>
    <t>Bậc lương</t>
  </si>
  <si>
    <t>Ngày công</t>
  </si>
  <si>
    <t>Phụ cấp</t>
  </si>
  <si>
    <t>Lương CB</t>
  </si>
  <si>
    <t>Thưởng</t>
  </si>
  <si>
    <t>Tổng lương</t>
  </si>
  <si>
    <t>Thuế</t>
  </si>
  <si>
    <t>A01GD</t>
  </si>
  <si>
    <t>B01NV</t>
  </si>
  <si>
    <t>C01NV</t>
  </si>
  <si>
    <t>A02PG</t>
  </si>
  <si>
    <t>B02KT</t>
  </si>
  <si>
    <t>C02KS</t>
  </si>
  <si>
    <t>A03PG</t>
  </si>
  <si>
    <t>C03NV</t>
  </si>
  <si>
    <t>B03NV</t>
  </si>
  <si>
    <t>C04NV</t>
  </si>
  <si>
    <t>C05KS</t>
  </si>
  <si>
    <t>C06KS</t>
  </si>
  <si>
    <t>B04KT</t>
  </si>
  <si>
    <t>C07NV</t>
  </si>
  <si>
    <t>C08KS</t>
  </si>
  <si>
    <t>Bảng Thống kê 1</t>
  </si>
  <si>
    <t>A</t>
  </si>
  <si>
    <t>B</t>
  </si>
  <si>
    <t>C</t>
  </si>
  <si>
    <t>Tổng số nhân viên</t>
  </si>
  <si>
    <t>Lương trung bình</t>
  </si>
  <si>
    <t>Phòng Giám Đốc</t>
  </si>
  <si>
    <t>Phòng kế toán</t>
  </si>
  <si>
    <t>Phòng thiết kế</t>
  </si>
  <si>
    <t>Mã chức vụ</t>
  </si>
  <si>
    <t>GD</t>
  </si>
  <si>
    <t>Tổng Giám Đốc</t>
  </si>
  <si>
    <t>Bảng thống kê 2</t>
  </si>
  <si>
    <t>PG</t>
  </si>
  <si>
    <t>Phó Giám Đốc</t>
  </si>
  <si>
    <r>
      <t xml:space="preserve">Tổng số người có </t>
    </r>
    <r>
      <rPr>
        <b/>
        <i/>
        <sz val="12"/>
        <color theme="1"/>
        <rFont val="Arial"/>
        <family val="2"/>
      </rPr>
      <t>số ngày công &gt;25</t>
    </r>
  </si>
  <si>
    <t>KT</t>
  </si>
  <si>
    <t>Kế toán</t>
  </si>
  <si>
    <r>
      <t xml:space="preserve">Tổng số người </t>
    </r>
    <r>
      <rPr>
        <b/>
        <i/>
        <sz val="12"/>
        <color theme="1"/>
        <rFont val="Arial"/>
        <family val="2"/>
      </rPr>
      <t>không bị thuế</t>
    </r>
  </si>
  <si>
    <t>KS</t>
  </si>
  <si>
    <t xml:space="preserve">Kỹ sư thiết kế </t>
  </si>
  <si>
    <r>
      <t xml:space="preserve">Tổng số người có </t>
    </r>
    <r>
      <rPr>
        <b/>
        <i/>
        <sz val="12"/>
        <color theme="1"/>
        <rFont val="Arial"/>
        <family val="2"/>
      </rPr>
      <t>tổng lương &gt;10 triệu</t>
    </r>
  </si>
  <si>
    <t>NV</t>
  </si>
  <si>
    <t>Nhân viên</t>
  </si>
  <si>
    <r>
      <t>1.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 xml:space="preserve">Lập công thức điền dữ liệu cho các cột </t>
    </r>
    <r>
      <rPr>
        <b/>
        <sz val="12"/>
        <color rgb="FF000000"/>
        <rFont val="Arial"/>
        <family val="2"/>
        <charset val="163"/>
      </rPr>
      <t>Phòng ban, Chức vụ, Phụ cấp</t>
    </r>
    <r>
      <rPr>
        <sz val="12"/>
        <color rgb="FF000000"/>
        <rFont val="Arial"/>
        <family val="2"/>
        <charset val="163"/>
      </rPr>
      <t xml:space="preserve"> dựa vào các ký tự trong cột </t>
    </r>
    <r>
      <rPr>
        <b/>
        <sz val="12"/>
        <color rgb="FF000000"/>
        <rFont val="Arial"/>
        <family val="2"/>
        <charset val="163"/>
      </rPr>
      <t>Mã nhân viên</t>
    </r>
    <r>
      <rPr>
        <sz val="12"/>
        <color rgb="FF000000"/>
        <rFont val="Arial"/>
        <family val="2"/>
        <charset val="163"/>
      </rPr>
      <t xml:space="preserve"> với Mã dò tìm các bảng tra </t>
    </r>
    <r>
      <rPr>
        <b/>
        <sz val="12"/>
        <color rgb="FF000000"/>
        <rFont val="Arial"/>
        <family val="2"/>
        <charset val="163"/>
      </rPr>
      <t>Bảng 1 và Bảng 2</t>
    </r>
    <r>
      <rPr>
        <sz val="12"/>
        <color rgb="FF000000"/>
        <rFont val="Arial"/>
        <family val="2"/>
        <charset val="163"/>
      </rPr>
      <t>.</t>
    </r>
  </si>
  <si>
    <r>
      <t>2.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>Lương căn bản = 1200.000 x bậc lương x ngày công / 26 làm tròn hàng nghìn.</t>
    </r>
  </si>
  <si>
    <r>
      <t>3.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>Thưởng=( Ngày công - 26) * bậc lương* 500000. Ngày công dưới 26 thì không thưởng.</t>
    </r>
  </si>
  <si>
    <r>
      <t>4.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 xml:space="preserve">Tổng lương =Phụ cấp +Lương căn bản + Thưởng </t>
    </r>
  </si>
  <si>
    <r>
      <t>6.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>Thực lãnh = Tổng lương - Thuế. Làm tròn hàng nghìn, định dạng đơn vị tiền VNĐ</t>
    </r>
  </si>
  <si>
    <t>7. Thống kê tổng số nhân viên, tổng lương, lương trung bình của mỗi phòng ban trong bảng thống kê.</t>
  </si>
  <si>
    <r>
      <t>8.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>Thống kê theo điều kiện cụ thể trong Bảng thống kê 2</t>
    </r>
  </si>
  <si>
    <t>9. Trích ra danh sác các nhân viên thuộc phòng thiết kế có tổng lương &gt;10 triệu</t>
  </si>
  <si>
    <r>
      <t>10.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>Dùng chức năng Freeze Panes cố định dòng tiêu đề của các cột</t>
    </r>
  </si>
  <si>
    <r>
      <t>1.</t>
    </r>
    <r>
      <rPr>
        <b/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 xml:space="preserve">Định nghĩa </t>
    </r>
    <r>
      <rPr>
        <b/>
        <sz val="12"/>
        <color rgb="FF000000"/>
        <rFont val="Arial"/>
        <family val="2"/>
        <charset val="163"/>
      </rPr>
      <t>tên</t>
    </r>
    <r>
      <rPr>
        <sz val="12"/>
        <color rgb="FF000000"/>
        <rFont val="Arial"/>
        <family val="2"/>
        <charset val="163"/>
      </rPr>
      <t xml:space="preserve"> cho các bảng dữ liệu trong Sheet Dulieu_Bai2 là</t>
    </r>
    <r>
      <rPr>
        <b/>
        <sz val="12"/>
        <color rgb="FF000000"/>
        <rFont val="Arial"/>
        <family val="2"/>
        <charset val="163"/>
      </rPr>
      <t xml:space="preserve"> thuonghieu_22, và tenhang_22</t>
    </r>
  </si>
  <si>
    <r>
      <t xml:space="preserve">3. Tính cột </t>
    </r>
    <r>
      <rPr>
        <b/>
        <sz val="12"/>
        <color rgb="FF000000"/>
        <rFont val="Arial"/>
        <family val="2"/>
        <charset val="163"/>
      </rPr>
      <t>Thành tiền=Số lượng*Đơn giá,</t>
    </r>
    <r>
      <rPr>
        <sz val="12"/>
        <color rgb="FF000000"/>
        <rFont val="Arial"/>
        <family val="2"/>
        <charset val="163"/>
      </rPr>
      <t xml:space="preserve"> các mặt hàng đèn bán vào ngày thứ 7 và chủ nhật được giảm 10% đơn giá, định dạng đơn vị tiền VNĐ</t>
    </r>
  </si>
  <si>
    <t>Khuyến mải</t>
  </si>
  <si>
    <t>4. Khuyến mãi: Những mặt hàng mua vào ngày thứ 2 có số lượng &gt;30 thì tặng 1 sản phẩm cùng loại, ngược lại thì để trống</t>
  </si>
  <si>
    <r>
      <t>5.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>Thực hiện Bảng thống kê  tổng Số lượng, tổng số lần bán, tổng tiền theo Tên hàng</t>
    </r>
  </si>
  <si>
    <r>
      <t xml:space="preserve">6. Thực hiện thống kê theo từng </t>
    </r>
    <r>
      <rPr>
        <b/>
        <sz val="12"/>
        <color rgb="FF000000"/>
        <rFont val="Arial"/>
        <family val="2"/>
        <charset val="163"/>
      </rPr>
      <t>điều kiện cụ thể</t>
    </r>
    <r>
      <rPr>
        <sz val="12"/>
        <color rgb="FF000000"/>
        <rFont val="Arial"/>
        <family val="2"/>
        <charset val="163"/>
      </rPr>
      <t xml:space="preserve"> trong bảng trên</t>
    </r>
  </si>
  <si>
    <r>
      <t>7.</t>
    </r>
    <r>
      <rPr>
        <b/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 xml:space="preserve">Sắp xếp bảng dữ liệu theo </t>
    </r>
    <r>
      <rPr>
        <b/>
        <sz val="12"/>
        <color rgb="FF000000"/>
        <rFont val="Arial"/>
        <family val="2"/>
        <charset val="163"/>
      </rPr>
      <t>Thương hiệu</t>
    </r>
    <r>
      <rPr>
        <sz val="12"/>
        <color rgb="FF000000"/>
        <rFont val="Arial"/>
        <family val="2"/>
        <charset val="163"/>
      </rPr>
      <t xml:space="preserve"> nếu trùng </t>
    </r>
    <r>
      <rPr>
        <b/>
        <sz val="12"/>
        <color rgb="FF000000"/>
        <rFont val="Arial"/>
        <family val="2"/>
        <charset val="163"/>
      </rPr>
      <t>Thương hiệu</t>
    </r>
    <r>
      <rPr>
        <sz val="12"/>
        <color rgb="FF000000"/>
        <rFont val="Arial"/>
        <family val="2"/>
        <charset val="163"/>
      </rPr>
      <t xml:space="preserve"> thì sắp xếp theo </t>
    </r>
    <r>
      <rPr>
        <b/>
        <sz val="12"/>
        <color rgb="FF000000"/>
        <rFont val="Arial"/>
        <family val="2"/>
        <charset val="163"/>
      </rPr>
      <t xml:space="preserve">Số lượng </t>
    </r>
    <r>
      <rPr>
        <sz val="12"/>
        <color rgb="FF000000"/>
        <rFont val="Arial"/>
        <family val="2"/>
        <charset val="163"/>
      </rPr>
      <t>tăng dần</t>
    </r>
    <r>
      <rPr>
        <b/>
        <sz val="12"/>
        <color rgb="FF000000"/>
        <rFont val="Arial"/>
        <family val="2"/>
        <charset val="163"/>
      </rPr>
      <t>.</t>
    </r>
  </si>
  <si>
    <r>
      <t>8.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 xml:space="preserve">Trích ra danh sách mặt hàng thuộc thương hiệu </t>
    </r>
    <r>
      <rPr>
        <b/>
        <sz val="12"/>
        <color rgb="FF000000"/>
        <rFont val="Arial"/>
        <family val="2"/>
        <charset val="163"/>
      </rPr>
      <t>Kazulighting</t>
    </r>
    <r>
      <rPr>
        <sz val="12"/>
        <color rgb="FF000000"/>
        <rFont val="Arial"/>
        <family val="2"/>
        <charset val="163"/>
      </rPr>
      <t xml:space="preserve"> có số </t>
    </r>
    <r>
      <rPr>
        <b/>
        <sz val="12"/>
        <color rgb="FF000000"/>
        <rFont val="Arial"/>
        <family val="2"/>
        <charset val="163"/>
      </rPr>
      <t>lượng &gt;10</t>
    </r>
    <r>
      <rPr>
        <sz val="12"/>
        <color rgb="FF000000"/>
        <rFont val="Arial"/>
        <family val="2"/>
        <charset val="163"/>
      </rPr>
      <t>.</t>
    </r>
  </si>
  <si>
    <r>
      <t>9.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 xml:space="preserve">Trích ra danh sách mặt hàng </t>
    </r>
    <r>
      <rPr>
        <b/>
        <sz val="12"/>
        <color rgb="FF000000"/>
        <rFont val="Arial"/>
        <family val="2"/>
        <charset val="163"/>
      </rPr>
      <t>Đèn (</t>
    </r>
    <r>
      <rPr>
        <sz val="12"/>
        <color rgb="FF000000"/>
        <rFont val="Arial"/>
        <family val="2"/>
        <charset val="163"/>
      </rPr>
      <t>tất cả các loại đèn</t>
    </r>
    <r>
      <rPr>
        <b/>
        <sz val="12"/>
        <color rgb="FF000000"/>
        <rFont val="Arial"/>
        <family val="2"/>
        <charset val="163"/>
      </rPr>
      <t>)</t>
    </r>
    <r>
      <rPr>
        <sz val="12"/>
        <color rgb="FF000000"/>
        <rFont val="Arial"/>
        <family val="2"/>
        <charset val="163"/>
      </rPr>
      <t xml:space="preserve"> bán trong </t>
    </r>
    <r>
      <rPr>
        <b/>
        <sz val="12"/>
        <color rgb="FF000000"/>
        <rFont val="Arial"/>
        <family val="2"/>
        <charset val="163"/>
      </rPr>
      <t>tháng 1</t>
    </r>
  </si>
  <si>
    <r>
      <t>10.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 xml:space="preserve">Dùng chức năng </t>
    </r>
    <r>
      <rPr>
        <b/>
        <sz val="12"/>
        <color rgb="FF000000"/>
        <rFont val="Arial"/>
        <family val="2"/>
        <charset val="163"/>
      </rPr>
      <t>Conditional Formating</t>
    </r>
    <r>
      <rPr>
        <sz val="12"/>
        <color rgb="FF000000"/>
        <rFont val="Arial"/>
        <family val="2"/>
        <charset val="163"/>
      </rPr>
      <t>, tô màu những dòng mà giá trị trong cột thành tiền &gt;10000000 (</t>
    </r>
    <r>
      <rPr>
        <b/>
        <sz val="12"/>
        <color rgb="FF000000"/>
        <rFont val="Arial"/>
        <family val="2"/>
        <charset val="163"/>
      </rPr>
      <t>10 triệu</t>
    </r>
    <r>
      <rPr>
        <sz val="12"/>
        <color rgb="FF000000"/>
        <rFont val="Arial"/>
        <family val="2"/>
        <charset val="163"/>
      </rPr>
      <t>).</t>
    </r>
  </si>
  <si>
    <r>
      <t>11.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 xml:space="preserve">Dùng chức năng </t>
    </r>
    <r>
      <rPr>
        <b/>
        <sz val="12"/>
        <color rgb="FF000000"/>
        <rFont val="Arial"/>
        <family val="2"/>
        <charset val="163"/>
      </rPr>
      <t>Subtotal</t>
    </r>
    <r>
      <rPr>
        <sz val="12"/>
        <color rgb="FF000000"/>
        <rFont val="Arial"/>
        <family val="2"/>
        <charset val="163"/>
      </rPr>
      <t xml:space="preserve"> thống kê Số lượng, tổng tiền theo từng thương hiệu</t>
    </r>
  </si>
  <si>
    <t>8.Thuế tính lũy tiến . Nếu lương &lt;=7 triệu , Không nộp thuế  .</t>
  </si>
  <si>
    <t xml:space="preserve">   Lương &gt; 7 triệu nộp thuế 10% trên giá trị vượt. Thực lãnh = Lương - Thuế</t>
  </si>
  <si>
    <t>10. Trích ra danh sách các mặt hàng của hãng sony bán trong tháng 5 và 6/2020</t>
  </si>
  <si>
    <t>11. Dùng chức năng conditional formatting tô màu các dòng của hãng Panasonic bán trong tháng 5 và 6/2020</t>
  </si>
  <si>
    <t>12. dùng chức năng Subtotal thống kê tổng tiền và tổng số lượng theo từng mặt hàng</t>
  </si>
  <si>
    <t>5. Thuế: nếu Tổng lương &lt;= 7triệu thì không tính thuế, ngược lại thuế= 10% trên số vượt 5 triệu.</t>
  </si>
  <si>
    <r>
      <t>11.</t>
    </r>
    <r>
      <rPr>
        <sz val="7"/>
        <color rgb="FF000000"/>
        <rFont val="Times New Roman"/>
        <family val="1"/>
        <charset val="163"/>
      </rPr>
      <t xml:space="preserve">    </t>
    </r>
    <r>
      <rPr>
        <sz val="12"/>
        <color rgb="FF000000"/>
        <rFont val="Arial"/>
        <family val="2"/>
        <charset val="163"/>
      </rPr>
      <t>Định dạng bảng dạng Table, lọc ra những người có lương&gt;=7 triệu và &lt;10 triệu, chép thành một danh sách mới, xóa điều kiện lọc, chuyển bảng dữ liệu về dạng thường.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</si>
</sst>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)_V_N_Đ_ ;_ * \(#,##0.00\)_V_N_Đ_ ;_ * &quot;-&quot;??_)_V_N_Đ_ ;_ @_ "/>
    <numFmt numFmtId="165" formatCode="_(* #,##0_);_(* \(#,##0\);_(* &quot;-&quot;??_);_(@_)"/>
    <numFmt numFmtId="166" formatCode="_ * #,##0_)_V_N_Đ_ ;_ * \(#,##0\)_V_N_Đ_ ;_ * &quot;-&quot;??_)_V_N_Đ_ ;_ @_ "/>
    <numFmt numFmtId="167" formatCode="_ * #,##0.00_)_Đ_ồ_n_g_ ;_ * \(#,##0.00\)_Đ_ồ_n_g_ ;_ * &quot;-&quot;??_)_Đ_ồ_n_g_ ;_ @_ "/>
    <numFmt numFmtId="168" formatCode="_ * #,##0.00_)\ _Đ_ồ_n_g_ ;_ * \(#,##0.00\)\ _Đ_ồ_n_g_ ;_ * &quot;-&quot;??_)\ _Đ_ồ_n_g_ ;_ @_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Calibri"/>
      <family val="2"/>
      <scheme val="minor"/>
    </font>
    <font>
      <b/>
      <sz val="13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13"/>
      <color rgb="FF333333"/>
      <name val="Arial"/>
      <family val="2"/>
    </font>
    <font>
      <sz val="13"/>
      <color rgb="FF3A4346"/>
      <name val="Arial"/>
      <family val="2"/>
    </font>
    <font>
      <i/>
      <sz val="13"/>
      <name val="Arial"/>
      <family val="2"/>
    </font>
    <font>
      <b/>
      <i/>
      <sz val="13"/>
      <name val="Arial"/>
      <family val="2"/>
    </font>
    <font>
      <b/>
      <sz val="12"/>
      <color rgb="FF000000"/>
      <name val="Arial"/>
      <family val="2"/>
      <charset val="163"/>
    </font>
    <font>
      <b/>
      <sz val="7"/>
      <color rgb="FF000000"/>
      <name val="Times New Roman"/>
      <family val="1"/>
      <charset val="163"/>
    </font>
    <font>
      <sz val="12"/>
      <color rgb="FF000000"/>
      <name val="Arial"/>
      <family val="2"/>
      <charset val="163"/>
    </font>
    <font>
      <sz val="7"/>
      <color rgb="FF000000"/>
      <name val="Times New Roman"/>
      <family val="1"/>
      <charset val="163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i/>
      <u/>
      <sz val="13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i/>
      <sz val="14"/>
      <name val="Times New Roman"/>
      <family val="1"/>
    </font>
    <font>
      <sz val="15"/>
      <color theme="1"/>
      <name val="Arial"/>
      <family val="2"/>
    </font>
    <font>
      <b/>
      <sz val="22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sz val="14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sz val="18"/>
      <color theme="1"/>
      <name val="Arial"/>
      <family val="2"/>
    </font>
    <font>
      <sz val="12"/>
      <color theme="1"/>
      <name val="Tahoma"/>
      <family val="2"/>
    </font>
    <font>
      <b/>
      <sz val="15"/>
      <color rgb="FF0070C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/>
    <xf numFmtId="164" fontId="7" fillId="0" borderId="0" applyFont="0" applyFill="0" applyBorder="0" applyAlignment="0" applyProtection="0"/>
    <xf numFmtId="0" fontId="34" fillId="0" borderId="0"/>
    <xf numFmtId="167" fontId="3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5" fillId="0" borderId="1" applyNumberFormat="0" applyFill="0" applyAlignment="0" applyProtection="0"/>
  </cellStyleXfs>
  <cellXfs count="157">
    <xf numFmtId="0" fontId="0" fillId="0" borderId="0" xfId="0"/>
    <xf numFmtId="0" fontId="5" fillId="0" borderId="0" xfId="4" applyFont="1"/>
    <xf numFmtId="0" fontId="6" fillId="0" borderId="0" xfId="4" applyFont="1"/>
    <xf numFmtId="0" fontId="3" fillId="2" borderId="2" xfId="3" applyFill="1" applyAlignment="1">
      <alignment horizontal="center"/>
    </xf>
    <xf numFmtId="164" fontId="3" fillId="2" borderId="2" xfId="1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 vertical="center"/>
    </xf>
    <xf numFmtId="0" fontId="5" fillId="2" borderId="6" xfId="4" applyFont="1" applyFill="1" applyBorder="1" applyAlignment="1">
      <alignment horizontal="center" vertical="center"/>
    </xf>
    <xf numFmtId="0" fontId="5" fillId="0" borderId="7" xfId="4" applyFont="1" applyBorder="1" applyAlignment="1">
      <alignment horizontal="center"/>
    </xf>
    <xf numFmtId="0" fontId="6" fillId="0" borderId="7" xfId="4" applyFont="1" applyBorder="1"/>
    <xf numFmtId="14" fontId="6" fillId="0" borderId="7" xfId="4" applyNumberFormat="1" applyFont="1" applyBorder="1"/>
    <xf numFmtId="0" fontId="6" fillId="0" borderId="7" xfId="1" applyNumberFormat="1" applyFont="1" applyBorder="1"/>
    <xf numFmtId="0" fontId="5" fillId="3" borderId="5" xfId="4" applyFont="1" applyFill="1" applyBorder="1" applyAlignment="1">
      <alignment horizontal="center"/>
    </xf>
    <xf numFmtId="0" fontId="6" fillId="0" borderId="6" xfId="4" applyFont="1" applyBorder="1"/>
    <xf numFmtId="0" fontId="5" fillId="3" borderId="8" xfId="4" applyFont="1" applyFill="1" applyBorder="1" applyAlignment="1">
      <alignment horizontal="center"/>
    </xf>
    <xf numFmtId="0" fontId="6" fillId="0" borderId="9" xfId="4" applyFont="1" applyBorder="1"/>
    <xf numFmtId="0" fontId="5" fillId="2" borderId="5" xfId="4" applyFont="1" applyFill="1" applyBorder="1" applyAlignment="1">
      <alignment horizontal="center"/>
    </xf>
    <xf numFmtId="0" fontId="5" fillId="2" borderId="7" xfId="4" applyFont="1" applyFill="1" applyBorder="1" applyAlignment="1">
      <alignment horizontal="center"/>
    </xf>
    <xf numFmtId="0" fontId="5" fillId="2" borderId="6" xfId="4" applyFont="1" applyFill="1" applyBorder="1" applyAlignment="1">
      <alignment horizontal="center"/>
    </xf>
    <xf numFmtId="165" fontId="8" fillId="0" borderId="6" xfId="5" applyNumberFormat="1" applyFont="1" applyBorder="1"/>
    <xf numFmtId="165" fontId="6" fillId="0" borderId="6" xfId="5" applyNumberFormat="1" applyFont="1" applyBorder="1"/>
    <xf numFmtId="0" fontId="9" fillId="0" borderId="7" xfId="4" applyFont="1" applyBorder="1"/>
    <xf numFmtId="0" fontId="6" fillId="0" borderId="13" xfId="4" applyFont="1" applyBorder="1"/>
    <xf numFmtId="165" fontId="8" fillId="0" borderId="9" xfId="5" applyNumberFormat="1" applyFont="1" applyBorder="1"/>
    <xf numFmtId="0" fontId="5" fillId="2" borderId="14" xfId="4" applyFont="1" applyFill="1" applyBorder="1"/>
    <xf numFmtId="0" fontId="10" fillId="2" borderId="15" xfId="4" applyFont="1" applyFill="1" applyBorder="1" applyAlignment="1">
      <alignment horizontal="center"/>
    </xf>
    <xf numFmtId="0" fontId="10" fillId="2" borderId="16" xfId="4" applyFont="1" applyFill="1" applyBorder="1" applyAlignment="1">
      <alignment horizontal="center"/>
    </xf>
    <xf numFmtId="0" fontId="5" fillId="2" borderId="10" xfId="4" applyFont="1" applyFill="1" applyBorder="1" applyAlignment="1">
      <alignment horizontal="center"/>
    </xf>
    <xf numFmtId="0" fontId="5" fillId="2" borderId="11" xfId="4" applyFont="1" applyFill="1" applyBorder="1" applyAlignment="1">
      <alignment horizontal="center"/>
    </xf>
    <xf numFmtId="0" fontId="5" fillId="2" borderId="12" xfId="4" applyFont="1" applyFill="1" applyBorder="1" applyAlignment="1">
      <alignment horizontal="center"/>
    </xf>
    <xf numFmtId="0" fontId="11" fillId="0" borderId="12" xfId="4" applyFont="1" applyBorder="1"/>
    <xf numFmtId="0" fontId="6" fillId="0" borderId="5" xfId="4" applyFont="1" applyBorder="1"/>
    <xf numFmtId="0" fontId="9" fillId="0" borderId="5" xfId="4" applyFont="1" applyBorder="1"/>
    <xf numFmtId="0" fontId="6" fillId="0" borderId="8" xfId="4" applyFont="1" applyBorder="1"/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7" fillId="0" borderId="0" xfId="4" applyFont="1"/>
    <xf numFmtId="0" fontId="18" fillId="0" borderId="18" xfId="4" applyFont="1" applyBorder="1"/>
    <xf numFmtId="165" fontId="18" fillId="0" borderId="19" xfId="5" applyNumberFormat="1" applyFont="1" applyFill="1" applyBorder="1"/>
    <xf numFmtId="0" fontId="18" fillId="2" borderId="10" xfId="4" applyFont="1" applyFill="1" applyBorder="1" applyAlignment="1">
      <alignment horizontal="center" vertical="center" wrapText="1"/>
    </xf>
    <xf numFmtId="0" fontId="18" fillId="2" borderId="11" xfId="4" applyFont="1" applyFill="1" applyBorder="1" applyAlignment="1">
      <alignment horizontal="center" vertical="center" wrapText="1"/>
    </xf>
    <xf numFmtId="0" fontId="18" fillId="2" borderId="20" xfId="4" applyFont="1" applyFill="1" applyBorder="1" applyAlignment="1">
      <alignment horizontal="center" vertical="center"/>
    </xf>
    <xf numFmtId="0" fontId="18" fillId="2" borderId="12" xfId="4" applyFont="1" applyFill="1" applyBorder="1" applyAlignment="1">
      <alignment horizontal="center" vertical="center" wrapText="1"/>
    </xf>
    <xf numFmtId="0" fontId="17" fillId="0" borderId="0" xfId="4" applyFont="1" applyAlignment="1">
      <alignment horizontal="center" vertical="center"/>
    </xf>
    <xf numFmtId="0" fontId="17" fillId="0" borderId="7" xfId="4" applyFont="1" applyBorder="1" applyAlignment="1">
      <alignment horizontal="center"/>
    </xf>
    <xf numFmtId="0" fontId="17" fillId="0" borderId="7" xfId="4" applyFont="1" applyBorder="1"/>
    <xf numFmtId="0" fontId="17" fillId="0" borderId="5" xfId="4" applyFont="1" applyBorder="1"/>
    <xf numFmtId="165" fontId="17" fillId="0" borderId="7" xfId="5" applyNumberFormat="1" applyFont="1" applyFill="1" applyBorder="1"/>
    <xf numFmtId="165" fontId="17" fillId="0" borderId="21" xfId="5" applyNumberFormat="1" applyFont="1" applyFill="1" applyBorder="1"/>
    <xf numFmtId="166" fontId="17" fillId="0" borderId="7" xfId="1" applyNumberFormat="1" applyFont="1" applyFill="1" applyBorder="1"/>
    <xf numFmtId="165" fontId="17" fillId="0" borderId="6" xfId="4" applyNumberFormat="1" applyFont="1" applyBorder="1"/>
    <xf numFmtId="0" fontId="17" fillId="0" borderId="8" xfId="4" applyFont="1" applyBorder="1"/>
    <xf numFmtId="165" fontId="17" fillId="0" borderId="13" xfId="5" applyNumberFormat="1" applyFont="1" applyFill="1" applyBorder="1"/>
    <xf numFmtId="0" fontId="18" fillId="2" borderId="5" xfId="4" applyFont="1" applyFill="1" applyBorder="1" applyAlignment="1">
      <alignment horizontal="center"/>
    </xf>
    <xf numFmtId="0" fontId="18" fillId="2" borderId="7" xfId="4" applyFont="1" applyFill="1" applyBorder="1" applyAlignment="1">
      <alignment horizontal="center"/>
    </xf>
    <xf numFmtId="0" fontId="18" fillId="2" borderId="6" xfId="4" applyFont="1" applyFill="1" applyBorder="1" applyAlignment="1">
      <alignment horizontal="center"/>
    </xf>
    <xf numFmtId="0" fontId="17" fillId="0" borderId="6" xfId="4" applyFont="1" applyBorder="1"/>
    <xf numFmtId="0" fontId="17" fillId="0" borderId="8" xfId="4" applyFont="1" applyBorder="1" applyAlignment="1">
      <alignment horizontal="center" shrinkToFit="1"/>
    </xf>
    <xf numFmtId="0" fontId="17" fillId="0" borderId="13" xfId="4" applyFont="1" applyBorder="1" applyAlignment="1">
      <alignment horizontal="center" shrinkToFit="1"/>
    </xf>
    <xf numFmtId="0" fontId="17" fillId="0" borderId="9" xfId="4" applyFont="1" applyBorder="1" applyAlignment="1">
      <alignment horizontal="center" shrinkToFit="1"/>
    </xf>
    <xf numFmtId="165" fontId="17" fillId="0" borderId="0" xfId="5" applyNumberFormat="1" applyFont="1" applyFill="1" applyBorder="1"/>
    <xf numFmtId="0" fontId="17" fillId="0" borderId="13" xfId="4" applyFont="1" applyBorder="1"/>
    <xf numFmtId="0" fontId="17" fillId="0" borderId="9" xfId="4" applyFont="1" applyBorder="1"/>
    <xf numFmtId="0" fontId="5" fillId="0" borderId="14" xfId="4" applyFont="1" applyBorder="1"/>
    <xf numFmtId="0" fontId="19" fillId="0" borderId="16" xfId="4" applyFont="1" applyBorder="1"/>
    <xf numFmtId="0" fontId="19" fillId="0" borderId="0" xfId="4" applyFont="1"/>
    <xf numFmtId="0" fontId="18" fillId="0" borderId="0" xfId="4" applyFont="1" applyAlignment="1">
      <alignment horizontal="center" shrinkToFit="1"/>
    </xf>
    <xf numFmtId="0" fontId="20" fillId="0" borderId="0" xfId="4" applyFont="1"/>
    <xf numFmtId="0" fontId="21" fillId="0" borderId="0" xfId="4" applyFont="1"/>
    <xf numFmtId="0" fontId="21" fillId="0" borderId="0" xfId="4" applyFont="1" applyAlignment="1">
      <alignment horizontal="center" shrinkToFit="1"/>
    </xf>
    <xf numFmtId="0" fontId="22" fillId="0" borderId="0" xfId="4" applyFont="1"/>
    <xf numFmtId="0" fontId="4" fillId="0" borderId="0" xfId="4"/>
    <xf numFmtId="0" fontId="4" fillId="0" borderId="0" xfId="4" applyAlignment="1">
      <alignment horizontal="left"/>
    </xf>
    <xf numFmtId="0" fontId="24" fillId="0" borderId="0" xfId="4" applyFont="1"/>
    <xf numFmtId="0" fontId="26" fillId="0" borderId="23" xfId="4" applyFont="1" applyBorder="1" applyAlignment="1">
      <alignment horizontal="center" vertical="center" wrapText="1"/>
    </xf>
    <xf numFmtId="0" fontId="26" fillId="0" borderId="24" xfId="4" applyFont="1" applyBorder="1" applyAlignment="1">
      <alignment horizontal="center" vertical="center" wrapText="1"/>
    </xf>
    <xf numFmtId="0" fontId="26" fillId="0" borderId="25" xfId="4" applyFont="1" applyBorder="1" applyAlignment="1">
      <alignment horizontal="center" vertical="center" wrapText="1"/>
    </xf>
    <xf numFmtId="0" fontId="27" fillId="0" borderId="0" xfId="4" applyFont="1" applyAlignment="1">
      <alignment horizontal="center" vertical="center"/>
    </xf>
    <xf numFmtId="0" fontId="27" fillId="0" borderId="26" xfId="4" applyFont="1" applyBorder="1"/>
    <xf numFmtId="0" fontId="26" fillId="0" borderId="18" xfId="4" applyFont="1" applyBorder="1" applyAlignment="1">
      <alignment horizontal="center"/>
    </xf>
    <xf numFmtId="0" fontId="27" fillId="0" borderId="18" xfId="4" applyFont="1" applyBorder="1"/>
    <xf numFmtId="0" fontId="27" fillId="0" borderId="18" xfId="5" applyNumberFormat="1" applyFont="1" applyFill="1" applyBorder="1"/>
    <xf numFmtId="0" fontId="27" fillId="0" borderId="27" xfId="4" applyFont="1" applyBorder="1"/>
    <xf numFmtId="0" fontId="27" fillId="0" borderId="0" xfId="4" applyFont="1"/>
    <xf numFmtId="0" fontId="27" fillId="0" borderId="28" xfId="4" applyFont="1" applyBorder="1"/>
    <xf numFmtId="0" fontId="26" fillId="0" borderId="29" xfId="4" applyFont="1" applyBorder="1" applyAlignment="1">
      <alignment horizontal="center"/>
    </xf>
    <xf numFmtId="0" fontId="27" fillId="0" borderId="30" xfId="4" applyFont="1" applyBorder="1"/>
    <xf numFmtId="0" fontId="27" fillId="0" borderId="29" xfId="4" applyFont="1" applyBorder="1"/>
    <xf numFmtId="0" fontId="27" fillId="0" borderId="30" xfId="5" applyNumberFormat="1" applyFont="1" applyFill="1" applyBorder="1"/>
    <xf numFmtId="0" fontId="27" fillId="0" borderId="6" xfId="4" applyFont="1" applyBorder="1"/>
    <xf numFmtId="165" fontId="27" fillId="0" borderId="0" xfId="5" applyNumberFormat="1" applyFont="1" applyBorder="1"/>
    <xf numFmtId="0" fontId="26" fillId="2" borderId="3" xfId="4" applyFont="1" applyFill="1" applyBorder="1"/>
    <xf numFmtId="0" fontId="26" fillId="2" borderId="22" xfId="4" applyFont="1" applyFill="1" applyBorder="1"/>
    <xf numFmtId="0" fontId="26" fillId="2" borderId="4" xfId="4" applyFont="1" applyFill="1" applyBorder="1"/>
    <xf numFmtId="0" fontId="26" fillId="4" borderId="5" xfId="4" applyFont="1" applyFill="1" applyBorder="1" applyAlignment="1">
      <alignment horizontal="center"/>
    </xf>
    <xf numFmtId="0" fontId="26" fillId="4" borderId="7" xfId="4" applyFont="1" applyFill="1" applyBorder="1" applyAlignment="1">
      <alignment horizontal="center"/>
    </xf>
    <xf numFmtId="0" fontId="26" fillId="4" borderId="6" xfId="4" applyFont="1" applyFill="1" applyBorder="1" applyAlignment="1">
      <alignment horizontal="center"/>
    </xf>
    <xf numFmtId="0" fontId="29" fillId="2" borderId="5" xfId="4" applyFont="1" applyFill="1" applyBorder="1"/>
    <xf numFmtId="0" fontId="29" fillId="2" borderId="7" xfId="4" applyFont="1" applyFill="1" applyBorder="1"/>
    <xf numFmtId="0" fontId="29" fillId="2" borderId="6" xfId="4" applyFont="1" applyFill="1" applyBorder="1"/>
    <xf numFmtId="0" fontId="30" fillId="0" borderId="8" xfId="4" applyFont="1" applyBorder="1" applyAlignment="1">
      <alignment horizontal="center"/>
    </xf>
    <xf numFmtId="0" fontId="30" fillId="0" borderId="13" xfId="4" applyFont="1" applyBorder="1" applyAlignment="1">
      <alignment horizontal="center"/>
    </xf>
    <xf numFmtId="0" fontId="30" fillId="0" borderId="9" xfId="4" applyFont="1" applyBorder="1" applyAlignment="1">
      <alignment horizontal="center"/>
    </xf>
    <xf numFmtId="0" fontId="30" fillId="0" borderId="5" xfId="4" applyFont="1" applyBorder="1" applyAlignment="1">
      <alignment horizontal="left"/>
    </xf>
    <xf numFmtId="0" fontId="27" fillId="0" borderId="7" xfId="4" applyFont="1" applyBorder="1"/>
    <xf numFmtId="0" fontId="27" fillId="0" borderId="6" xfId="1" applyNumberFormat="1" applyFont="1" applyBorder="1"/>
    <xf numFmtId="0" fontId="28" fillId="0" borderId="3" xfId="4" applyFont="1" applyBorder="1"/>
    <xf numFmtId="0" fontId="28" fillId="0" borderId="22" xfId="4" applyFont="1" applyBorder="1"/>
    <xf numFmtId="0" fontId="28" fillId="0" borderId="4" xfId="4" applyFont="1" applyBorder="1"/>
    <xf numFmtId="0" fontId="30" fillId="0" borderId="8" xfId="4" applyFont="1" applyBorder="1" applyAlignment="1">
      <alignment horizontal="left"/>
    </xf>
    <xf numFmtId="0" fontId="29" fillId="0" borderId="5" xfId="4" applyFont="1" applyBorder="1" applyAlignment="1">
      <alignment horizontal="center"/>
    </xf>
    <xf numFmtId="165" fontId="27" fillId="0" borderId="6" xfId="5" applyNumberFormat="1" applyFont="1" applyBorder="1"/>
    <xf numFmtId="0" fontId="29" fillId="0" borderId="3" xfId="4" applyFont="1" applyBorder="1"/>
    <xf numFmtId="0" fontId="29" fillId="0" borderId="22" xfId="4" applyFont="1" applyBorder="1"/>
    <xf numFmtId="0" fontId="29" fillId="0" borderId="20" xfId="4" applyFont="1" applyBorder="1"/>
    <xf numFmtId="0" fontId="29" fillId="0" borderId="12" xfId="4" applyFont="1" applyBorder="1" applyAlignment="1">
      <alignment horizontal="center"/>
    </xf>
    <xf numFmtId="2" fontId="27" fillId="0" borderId="0" xfId="4" applyNumberFormat="1" applyFont="1"/>
    <xf numFmtId="0" fontId="31" fillId="0" borderId="31" xfId="4" applyFont="1" applyBorder="1"/>
    <xf numFmtId="0" fontId="31" fillId="0" borderId="32" xfId="4" applyFont="1" applyBorder="1"/>
    <xf numFmtId="0" fontId="31" fillId="0" borderId="21" xfId="4" applyFont="1" applyBorder="1"/>
    <xf numFmtId="0" fontId="31" fillId="0" borderId="28" xfId="4" applyFont="1" applyBorder="1"/>
    <xf numFmtId="0" fontId="31" fillId="0" borderId="33" xfId="4" applyFont="1" applyBorder="1"/>
    <xf numFmtId="0" fontId="31" fillId="0" borderId="34" xfId="4" applyFont="1" applyBorder="1"/>
    <xf numFmtId="0" fontId="27" fillId="0" borderId="9" xfId="4" applyFont="1" applyBorder="1"/>
    <xf numFmtId="0" fontId="29" fillId="0" borderId="8" xfId="4" applyFont="1" applyBorder="1" applyAlignment="1">
      <alignment horizontal="center"/>
    </xf>
    <xf numFmtId="0" fontId="27" fillId="0" borderId="13" xfId="4" applyFont="1" applyBorder="1"/>
    <xf numFmtId="165" fontId="27" fillId="0" borderId="9" xfId="5" applyNumberFormat="1" applyFont="1" applyBorder="1"/>
    <xf numFmtId="0" fontId="33" fillId="0" borderId="0" xfId="4" applyFont="1"/>
    <xf numFmtId="0" fontId="7" fillId="0" borderId="0" xfId="4" applyFont="1"/>
    <xf numFmtId="0" fontId="14" fillId="0" borderId="0" xfId="0" applyFont="1" applyAlignment="1">
      <alignment horizontal="left"/>
    </xf>
    <xf numFmtId="14" fontId="17" fillId="0" borderId="7" xfId="4" applyNumberFormat="1" applyFont="1" applyBorder="1"/>
    <xf numFmtId="0" fontId="27" fillId="0" borderId="0" xfId="4" applyFont="1" applyBorder="1"/>
    <xf numFmtId="0" fontId="26" fillId="0" borderId="0" xfId="4" applyFont="1" applyBorder="1" applyAlignment="1">
      <alignment horizontal="center"/>
    </xf>
    <xf numFmtId="0" fontId="27" fillId="0" borderId="0" xfId="5" applyNumberFormat="1" applyFont="1" applyFill="1" applyBorder="1"/>
    <xf numFmtId="0" fontId="6" fillId="0" borderId="7" xfId="4" applyFont="1" applyBorder="1"/>
    <xf numFmtId="166" fontId="27" fillId="0" borderId="18" xfId="1" applyNumberFormat="1" applyFont="1" applyFill="1" applyBorder="1"/>
    <xf numFmtId="166" fontId="6" fillId="0" borderId="7" xfId="1" applyNumberFormat="1" applyFont="1" applyBorder="1"/>
    <xf numFmtId="0" fontId="6" fillId="0" borderId="5" xfId="4" applyFont="1" applyBorder="1"/>
    <xf numFmtId="0" fontId="6" fillId="0" borderId="7" xfId="4" applyFont="1" applyBorder="1"/>
    <xf numFmtId="0" fontId="2" fillId="2" borderId="1" xfId="2" applyFill="1" applyAlignment="1">
      <alignment horizontal="center"/>
    </xf>
    <xf numFmtId="0" fontId="11" fillId="0" borderId="10" xfId="4" applyFont="1" applyBorder="1"/>
    <xf numFmtId="0" fontId="11" fillId="0" borderId="11" xfId="4" applyFont="1" applyBorder="1"/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10" xfId="4" applyFont="1" applyFill="1" applyBorder="1" applyAlignment="1">
      <alignment horizontal="center"/>
    </xf>
    <xf numFmtId="0" fontId="5" fillId="2" borderId="11" xfId="4" applyFont="1" applyFill="1" applyBorder="1" applyAlignment="1">
      <alignment horizontal="center"/>
    </xf>
    <xf numFmtId="0" fontId="5" fillId="2" borderId="12" xfId="4" applyFont="1" applyFill="1" applyBorder="1" applyAlignment="1">
      <alignment horizontal="center"/>
    </xf>
    <xf numFmtId="0" fontId="16" fillId="0" borderId="17" xfId="4" applyFont="1" applyBorder="1" applyAlignment="1">
      <alignment horizontal="center"/>
    </xf>
    <xf numFmtId="0" fontId="18" fillId="2" borderId="10" xfId="4" applyFont="1" applyFill="1" applyBorder="1" applyAlignment="1">
      <alignment horizontal="center"/>
    </xf>
    <xf numFmtId="0" fontId="18" fillId="2" borderId="11" xfId="4" applyFont="1" applyFill="1" applyBorder="1" applyAlignment="1">
      <alignment horizontal="center"/>
    </xf>
    <xf numFmtId="0" fontId="18" fillId="2" borderId="12" xfId="4" applyFont="1" applyFill="1" applyBorder="1" applyAlignment="1">
      <alignment horizontal="center"/>
    </xf>
    <xf numFmtId="0" fontId="18" fillId="2" borderId="3" xfId="4" applyFont="1" applyFill="1" applyBorder="1" applyAlignment="1">
      <alignment horizontal="center"/>
    </xf>
    <xf numFmtId="0" fontId="18" fillId="2" borderId="22" xfId="4" applyFont="1" applyFill="1" applyBorder="1" applyAlignment="1">
      <alignment horizontal="center"/>
    </xf>
    <xf numFmtId="0" fontId="18" fillId="2" borderId="4" xfId="4" applyFont="1" applyFill="1" applyBorder="1" applyAlignment="1">
      <alignment horizontal="center"/>
    </xf>
    <xf numFmtId="0" fontId="25" fillId="0" borderId="0" xfId="4" applyFont="1" applyAlignment="1">
      <alignment horizontal="center"/>
    </xf>
    <xf numFmtId="0" fontId="28" fillId="0" borderId="3" xfId="4" applyFont="1" applyBorder="1" applyAlignment="1">
      <alignment horizontal="center"/>
    </xf>
    <xf numFmtId="0" fontId="28" fillId="0" borderId="22" xfId="4" applyFont="1" applyBorder="1" applyAlignment="1">
      <alignment horizontal="center"/>
    </xf>
    <xf numFmtId="0" fontId="28" fillId="0" borderId="4" xfId="4" applyFont="1" applyBorder="1" applyAlignment="1">
      <alignment horizontal="center"/>
    </xf>
  </cellXfs>
  <cellStyles count="10">
    <cellStyle name="Comma" xfId="1" builtinId="3"/>
    <cellStyle name="Comma 2" xfId="5"/>
    <cellStyle name="Comma 3" xfId="7"/>
    <cellStyle name="Comma 5" xfId="8"/>
    <cellStyle name="Heading 1" xfId="2" builtinId="16"/>
    <cellStyle name="Heading 1 2" xfId="9"/>
    <cellStyle name="Heading 2" xfId="3" builtinId="17"/>
    <cellStyle name="Normal" xfId="0" builtinId="0"/>
    <cellStyle name="Normal 2" xfId="6"/>
    <cellStyle name="Normal 3" xfId="4"/>
  </cellStyles>
  <dxfs count="2"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923925</xdr:colOff>
      <xdr:row>22</xdr:row>
      <xdr:rowOff>361950</xdr:rowOff>
    </xdr:from>
    <xdr:to>
      <xdr:col>5</xdr:col>
      <xdr:colOff>1047750</xdr:colOff>
      <xdr:row>22</xdr:row>
      <xdr:rowOff>1038225</xdr:rowOff>
    </xdr:to>
    <xdr:pic>
      <xdr:nvPicPr>
        <xdr:cNvPr id="2" name="Picture 5416">
          <a:extLst>
            <a:ext uri="{FF2B5EF4-FFF2-40B4-BE49-F238E27FC236}">
              <a16:creationId xmlns="" xmlns:a16="http://schemas.microsoft.com/office/drawing/2014/main" id="{B713B0F2-2E9A-497F-ADAE-4C0DCF21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0865" y="8324850"/>
          <a:ext cx="3575685" cy="5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39"/>
  <sheetViews>
    <sheetView tabSelected="1" topLeftCell="A7" zoomScaleNormal="100" workbookViewId="0">
      <selection activeCell="J9" sqref="J9"/>
    </sheetView>
  </sheetViews>
  <sheetFormatPr defaultColWidth="9.109375" defaultRowHeight="16.8" x14ac:dyDescent="0.3"/>
  <cols>
    <col min="1" max="1" width="9.109375" style="2"/>
    <col min="2" max="3" width="25" style="2" bestFit="1" customWidth="1"/>
    <col min="4" max="4" width="18.5546875" style="2" customWidth="1"/>
    <col min="5" max="5" width="15.44140625" style="2" customWidth="1"/>
    <col min="6" max="6" width="16.33203125" style="2" customWidth="1"/>
    <col min="7" max="7" width="20.109375" style="2" customWidth="1"/>
    <col min="8" max="8" width="24" style="2" bestFit="1" customWidth="1"/>
    <col min="9" max="9" width="17.21875" style="2" bestFit="1" customWidth="1"/>
    <col min="10" max="10" width="24.44140625" style="2" customWidth="1"/>
    <col min="11" max="11" width="25" style="2" bestFit="1" customWidth="1"/>
    <col min="12" max="12" width="16" style="2" customWidth="1"/>
    <col min="13" max="16384" width="9.109375" style="2"/>
  </cols>
  <sheetData>
    <row r="1" spans="1:9" ht="20.399999999999999" thickBot="1" x14ac:dyDescent="0.45">
      <c r="A1" s="138" t="s">
        <v>0</v>
      </c>
      <c r="B1" s="138"/>
      <c r="C1" s="138"/>
      <c r="D1" s="138"/>
      <c r="E1" s="138"/>
      <c r="F1" s="138"/>
      <c r="G1" s="138"/>
      <c r="H1" s="138"/>
      <c r="I1" s="138"/>
    </row>
    <row r="2" spans="1:9" ht="21.75" customHeight="1" thickTop="1" thickBot="1" x14ac:dyDescent="0.4">
      <c r="A2" s="3" t="s">
        <v>114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 t="s">
        <v>174</v>
      </c>
    </row>
    <row r="3" spans="1:9" ht="21.75" customHeight="1" thickTop="1" x14ac:dyDescent="0.3">
      <c r="A3" s="8">
        <v>1</v>
      </c>
      <c r="B3" s="7" t="s">
        <v>11</v>
      </c>
      <c r="C3" s="8" t="str">
        <f>VLOOKUP(LEFT(B3,2),tenhang22,2,0)</f>
        <v>Tủ vải cao cấp </v>
      </c>
      <c r="D3" s="8" t="str">
        <f>VLOOKUP(RIGHT(B3,3),thuonghieu22,2,0)</f>
        <v>Gicoly</v>
      </c>
      <c r="E3" s="8">
        <v>15</v>
      </c>
      <c r="F3" s="9">
        <v>43842</v>
      </c>
      <c r="G3" s="135">
        <f>VLOOKUP(LEFT(B3,2),tenhang22,3,0)</f>
        <v>439000</v>
      </c>
      <c r="H3" s="135">
        <f>E3*IF(AND(LEFT(C3)="Đ",OR(WEEKDAY(F3)=7,WEEKDAY(F3)=1)),90%*G3,G3)</f>
        <v>6585000</v>
      </c>
      <c r="I3" s="10" t="str">
        <f>IF(AND(WEEKDAY(F3)=2,E3&gt;30),C3,"")</f>
        <v/>
      </c>
    </row>
    <row r="4" spans="1:9" ht="21.75" customHeight="1" x14ac:dyDescent="0.3">
      <c r="A4" s="8">
        <v>1</v>
      </c>
      <c r="B4" s="7" t="s">
        <v>11</v>
      </c>
      <c r="C4" s="133" t="str">
        <f>VLOOKUP(LEFT(B4,2),tenhang22,2,0)</f>
        <v>Tủ vải cao cấp </v>
      </c>
      <c r="D4" s="133" t="str">
        <f>VLOOKUP(RIGHT(B4,3),thuonghieu22,2,0)</f>
        <v>Gicoly</v>
      </c>
      <c r="E4" s="8">
        <v>40</v>
      </c>
      <c r="F4" s="9">
        <v>43856</v>
      </c>
      <c r="G4" s="135">
        <f>VLOOKUP(LEFT(B4,2),tenhang22,3,0)</f>
        <v>439000</v>
      </c>
      <c r="H4" s="135">
        <f>E4*IF(AND(LEFT(C4)="Đ",OR(WEEKDAY(F4)=7,WEEKDAY(F4)=1)),90%*G4,G4)</f>
        <v>17560000</v>
      </c>
      <c r="I4" s="10" t="str">
        <f>IF(AND(WEEKDAY(F4)=2,E4&gt;30),C4,"")</f>
        <v/>
      </c>
    </row>
    <row r="5" spans="1:9" ht="21.75" customHeight="1" x14ac:dyDescent="0.3">
      <c r="A5" s="8">
        <v>2</v>
      </c>
      <c r="B5" s="7" t="s">
        <v>11</v>
      </c>
      <c r="C5" s="133" t="str">
        <f>VLOOKUP(LEFT(B5,2),tenhang22,2,0)</f>
        <v>Tủ vải cao cấp </v>
      </c>
      <c r="D5" s="133" t="str">
        <f>VLOOKUP(RIGHT(B5,3),thuonghieu22,2,0)</f>
        <v>Gicoly</v>
      </c>
      <c r="E5" s="8">
        <v>50</v>
      </c>
      <c r="F5" s="9">
        <v>43859</v>
      </c>
      <c r="G5" s="135">
        <f>VLOOKUP(LEFT(B5,2),tenhang22,3,0)</f>
        <v>439000</v>
      </c>
      <c r="H5" s="135">
        <f>E5*IF(AND(LEFT(C5)="Đ",OR(WEEKDAY(F5)=7,WEEKDAY(F5)=1)),90%*G5,G5)</f>
        <v>21950000</v>
      </c>
      <c r="I5" s="10" t="str">
        <f>IF(AND(WEEKDAY(F5)=2,E5&gt;30),C5,"")</f>
        <v/>
      </c>
    </row>
    <row r="6" spans="1:9" ht="21.75" customHeight="1" x14ac:dyDescent="0.3">
      <c r="A6" s="8">
        <v>3</v>
      </c>
      <c r="B6" s="7" t="s">
        <v>18</v>
      </c>
      <c r="C6" s="133" t="str">
        <f>VLOOKUP(LEFT(B6,2),tenhang22,2,0)</f>
        <v>Tủ vải cao cấp </v>
      </c>
      <c r="D6" s="133" t="str">
        <f>VLOOKUP(RIGHT(B6,3),thuonghieu22,2,0)</f>
        <v>Kangaroo</v>
      </c>
      <c r="E6" s="8">
        <v>10</v>
      </c>
      <c r="F6" s="9">
        <v>43862</v>
      </c>
      <c r="G6" s="135">
        <f>VLOOKUP(LEFT(B6,2),tenhang22,3,0)</f>
        <v>439000</v>
      </c>
      <c r="H6" s="135">
        <f>E6*IF(AND(LEFT(C6)="Đ",OR(WEEKDAY(F6)=7,WEEKDAY(F6)=1)),90%*G6,G6)</f>
        <v>4390000</v>
      </c>
      <c r="I6" s="10" t="str">
        <f>IF(AND(WEEKDAY(F6)=2,E6&gt;30),C6,"")</f>
        <v/>
      </c>
    </row>
    <row r="7" spans="1:9" ht="21.75" customHeight="1" x14ac:dyDescent="0.3">
      <c r="A7" s="8">
        <v>4</v>
      </c>
      <c r="B7" s="7" t="s">
        <v>21</v>
      </c>
      <c r="C7" s="133" t="str">
        <f>VLOOKUP(LEFT(B7,2),tenhang22,2,0)</f>
        <v>Bộ sen tắm nóng lạnh </v>
      </c>
      <c r="D7" s="133" t="str">
        <f>VLOOKUP(RIGHT(B7,3),thuonghieu22,2,0)</f>
        <v>Kangaroo</v>
      </c>
      <c r="E7" s="8">
        <v>15</v>
      </c>
      <c r="F7" s="9">
        <v>43836</v>
      </c>
      <c r="G7" s="135">
        <f>VLOOKUP(LEFT(B7,2),tenhang22,3,0)</f>
        <v>1850000</v>
      </c>
      <c r="H7" s="135">
        <f>E7*IF(AND(LEFT(C7)="Đ",OR(WEEKDAY(F7)=7,WEEKDAY(F7)=1)),90%*G7,G7)</f>
        <v>27750000</v>
      </c>
      <c r="I7" s="10" t="str">
        <f>IF(AND(WEEKDAY(F7)=2,E7&gt;30),C7,"")</f>
        <v/>
      </c>
    </row>
    <row r="8" spans="1:9" ht="21.75" customHeight="1" x14ac:dyDescent="0.3">
      <c r="A8" s="8">
        <v>4</v>
      </c>
      <c r="B8" s="7" t="s">
        <v>21</v>
      </c>
      <c r="C8" s="133" t="str">
        <f>VLOOKUP(LEFT(B8,2),tenhang22,2,0)</f>
        <v>Bộ sen tắm nóng lạnh </v>
      </c>
      <c r="D8" s="133" t="str">
        <f>VLOOKUP(RIGHT(B8,3),thuonghieu22,2,0)</f>
        <v>Kangaroo</v>
      </c>
      <c r="E8" s="8">
        <v>30</v>
      </c>
      <c r="F8" s="9">
        <v>43864</v>
      </c>
      <c r="G8" s="135">
        <f>VLOOKUP(LEFT(B8,2),tenhang22,3,0)</f>
        <v>1850000</v>
      </c>
      <c r="H8" s="135">
        <f>E8*IF(AND(LEFT(C8)="Đ",OR(WEEKDAY(F8)=7,WEEKDAY(F8)=1)),90%*G8,G8)</f>
        <v>55500000</v>
      </c>
      <c r="I8" s="10" t="str">
        <f>IF(AND(WEEKDAY(F8)=2,E8&gt;30),C8,"")</f>
        <v/>
      </c>
    </row>
    <row r="9" spans="1:9" ht="21.75" customHeight="1" x14ac:dyDescent="0.3">
      <c r="A9" s="8">
        <v>6</v>
      </c>
      <c r="B9" s="7" t="s">
        <v>23</v>
      </c>
      <c r="C9" s="133" t="str">
        <f>VLOOKUP(LEFT(B9,2),tenhang22,2,0)</f>
        <v>Đèn Led để bàn</v>
      </c>
      <c r="D9" s="133" t="str">
        <f>VLOOKUP(RIGHT(B9,3),thuonghieu22,2,0)</f>
        <v>Kazulighting</v>
      </c>
      <c r="E9" s="8">
        <v>10</v>
      </c>
      <c r="F9" s="9">
        <v>43848</v>
      </c>
      <c r="G9" s="135">
        <f>VLOOKUP(LEFT(B9,2),tenhang22,3,0)</f>
        <v>459000</v>
      </c>
      <c r="H9" s="135">
        <f>E9*IF(AND(LEFT(C9)="Đ",OR(WEEKDAY(F9)=7,WEEKDAY(F9)=1)),90%*G9,G9)</f>
        <v>4131000</v>
      </c>
      <c r="I9" s="10" t="str">
        <f>IF(AND(WEEKDAY(F9)=2,E9&gt;30),C9,"")</f>
        <v/>
      </c>
    </row>
    <row r="10" spans="1:9" ht="21.75" customHeight="1" x14ac:dyDescent="0.3">
      <c r="A10" s="8">
        <v>7</v>
      </c>
      <c r="B10" s="7" t="s">
        <v>23</v>
      </c>
      <c r="C10" s="133" t="str">
        <f>VLOOKUP(LEFT(B10,2),tenhang22,2,0)</f>
        <v>Đèn Led để bàn</v>
      </c>
      <c r="D10" s="133" t="str">
        <f>VLOOKUP(RIGHT(B10,3),thuonghieu22,2,0)</f>
        <v>Kazulighting</v>
      </c>
      <c r="E10" s="8">
        <v>12</v>
      </c>
      <c r="F10" s="9">
        <v>43834</v>
      </c>
      <c r="G10" s="135">
        <f>VLOOKUP(LEFT(B10,2),tenhang22,3,0)</f>
        <v>459000</v>
      </c>
      <c r="H10" s="135">
        <f>E10*IF(AND(LEFT(C10)="Đ",OR(WEEKDAY(F10)=7,WEEKDAY(F10)=1)),90%*G10,G10)</f>
        <v>4957200</v>
      </c>
      <c r="I10" s="10" t="str">
        <f>IF(AND(WEEKDAY(F10)=2,E10&gt;30),C10,"")</f>
        <v/>
      </c>
    </row>
    <row r="11" spans="1:9" ht="21.75" customHeight="1" x14ac:dyDescent="0.3">
      <c r="A11" s="8">
        <v>7</v>
      </c>
      <c r="B11" s="7" t="s">
        <v>26</v>
      </c>
      <c r="C11" s="133" t="str">
        <f>VLOOKUP(LEFT(B11,2),tenhang22,2,0)</f>
        <v>Đèn Pha Tranh</v>
      </c>
      <c r="D11" s="133" t="str">
        <f>VLOOKUP(RIGHT(B11,3),thuonghieu22,2,0)</f>
        <v>Kazulighting</v>
      </c>
      <c r="E11" s="8">
        <v>25</v>
      </c>
      <c r="F11" s="9">
        <v>43868</v>
      </c>
      <c r="G11" s="135">
        <f>VLOOKUP(LEFT(B11,2),tenhang22,3,0)</f>
        <v>640000</v>
      </c>
      <c r="H11" s="135">
        <f>E11*IF(AND(LEFT(C11)="Đ",OR(WEEKDAY(F11)=7,WEEKDAY(F11)=1)),90%*G11,G11)</f>
        <v>16000000</v>
      </c>
      <c r="I11" s="10" t="str">
        <f>IF(AND(WEEKDAY(F11)=2,E11&gt;30),C11,"")</f>
        <v/>
      </c>
    </row>
    <row r="12" spans="1:9" ht="21.75" customHeight="1" x14ac:dyDescent="0.3">
      <c r="A12" s="8">
        <v>9</v>
      </c>
      <c r="B12" s="7" t="s">
        <v>26</v>
      </c>
      <c r="C12" s="133" t="str">
        <f>VLOOKUP(LEFT(B12,2),tenhang22,2,0)</f>
        <v>Đèn Pha Tranh</v>
      </c>
      <c r="D12" s="133" t="str">
        <f>VLOOKUP(RIGHT(B12,3),thuonghieu22,2,0)</f>
        <v>Kazulighting</v>
      </c>
      <c r="E12" s="8">
        <v>40</v>
      </c>
      <c r="F12" s="9">
        <v>43850</v>
      </c>
      <c r="G12" s="135">
        <f>VLOOKUP(LEFT(B12,2),tenhang22,3,0)</f>
        <v>640000</v>
      </c>
      <c r="H12" s="135">
        <f>E12*IF(AND(LEFT(C12)="Đ",OR(WEEKDAY(F12)=7,WEEKDAY(F12)=1)),90%*G12,G12)</f>
        <v>25600000</v>
      </c>
      <c r="I12" s="10" t="str">
        <f>IF(AND(WEEKDAY(F12)=2,E12&gt;30),C12,"")</f>
        <v>Đèn Pha Tranh</v>
      </c>
    </row>
    <row r="13" spans="1:9" ht="21.75" customHeight="1" x14ac:dyDescent="0.3">
      <c r="A13" s="8">
        <v>10</v>
      </c>
      <c r="B13" s="7" t="s">
        <v>31</v>
      </c>
      <c r="C13" s="133" t="str">
        <f>VLOOKUP(LEFT(B13,2),tenhang22,2,0)</f>
        <v>Đèn bàn cao cấp</v>
      </c>
      <c r="D13" s="133" t="str">
        <f>VLOOKUP(RIGHT(B13,3),thuonghieu22,2,0)</f>
        <v>Philip</v>
      </c>
      <c r="E13" s="8">
        <v>10</v>
      </c>
      <c r="F13" s="9">
        <v>43870</v>
      </c>
      <c r="G13" s="135">
        <f>VLOOKUP(LEFT(B13,2),tenhang22,3,0)</f>
        <v>959000</v>
      </c>
      <c r="H13" s="135">
        <f>E13*IF(AND(LEFT(C13)="Đ",OR(WEEKDAY(F13)=7,WEEKDAY(F13)=1)),90%*G13,G13)</f>
        <v>8631000</v>
      </c>
      <c r="I13" s="10" t="str">
        <f>IF(AND(WEEKDAY(F13)=2,E13&gt;30),C13,"")</f>
        <v/>
      </c>
    </row>
    <row r="14" spans="1:9" ht="21.75" customHeight="1" x14ac:dyDescent="0.3">
      <c r="A14" s="8">
        <v>10</v>
      </c>
      <c r="B14" s="7" t="s">
        <v>34</v>
      </c>
      <c r="C14" s="133" t="str">
        <f>VLOOKUP(LEFT(B14,2),tenhang22,2,0)</f>
        <v>Đèn pin Police</v>
      </c>
      <c r="D14" s="133" t="str">
        <f>VLOOKUP(RIGHT(B14,3),thuonghieu22,2,0)</f>
        <v>Philip</v>
      </c>
      <c r="E14" s="8">
        <v>10</v>
      </c>
      <c r="F14" s="9">
        <v>43831</v>
      </c>
      <c r="G14" s="135">
        <f>VLOOKUP(LEFT(B14,2),tenhang22,3,0)</f>
        <v>289000</v>
      </c>
      <c r="H14" s="135">
        <f>E14*IF(AND(LEFT(C14)="Đ",OR(WEEKDAY(F14)=7,WEEKDAY(F14)=1)),90%*G14,G14)</f>
        <v>2890000</v>
      </c>
      <c r="I14" s="10" t="str">
        <f>IF(AND(WEEKDAY(F14)=2,E14&gt;30),C14,"")</f>
        <v/>
      </c>
    </row>
    <row r="15" spans="1:9" ht="21.75" customHeight="1" x14ac:dyDescent="0.3">
      <c r="A15" s="8">
        <v>12</v>
      </c>
      <c r="B15" s="7" t="s">
        <v>31</v>
      </c>
      <c r="C15" s="133" t="str">
        <f>VLOOKUP(LEFT(B15,2),tenhang22,2,0)</f>
        <v>Đèn bàn cao cấp</v>
      </c>
      <c r="D15" s="133" t="str">
        <f>VLOOKUP(RIGHT(B15,3),thuonghieu22,2,0)</f>
        <v>Philip</v>
      </c>
      <c r="E15" s="8">
        <v>15</v>
      </c>
      <c r="F15" s="9">
        <v>43853</v>
      </c>
      <c r="G15" s="135">
        <f>VLOOKUP(LEFT(B15,2),tenhang22,3,0)</f>
        <v>959000</v>
      </c>
      <c r="H15" s="135">
        <f>E15*IF(AND(LEFT(C15)="Đ",OR(WEEKDAY(F15)=7,WEEKDAY(F15)=1)),90%*G15,G15)</f>
        <v>14385000</v>
      </c>
      <c r="I15" s="10" t="str">
        <f>IF(AND(WEEKDAY(F15)=2,E15&gt;30),C15,"")</f>
        <v/>
      </c>
    </row>
    <row r="16" spans="1:9" ht="21.75" customHeight="1" x14ac:dyDescent="0.3">
      <c r="A16" s="8">
        <v>14</v>
      </c>
      <c r="B16" s="7" t="s">
        <v>31</v>
      </c>
      <c r="C16" s="133" t="str">
        <f>VLOOKUP(LEFT(B16,2),tenhang22,2,0)</f>
        <v>Đèn bàn cao cấp</v>
      </c>
      <c r="D16" s="133" t="str">
        <f>VLOOKUP(RIGHT(B16,3),thuonghieu22,2,0)</f>
        <v>Philip</v>
      </c>
      <c r="E16" s="8">
        <v>20</v>
      </c>
      <c r="F16" s="9">
        <v>43840</v>
      </c>
      <c r="G16" s="135">
        <f>VLOOKUP(LEFT(B16,2),tenhang22,3,0)</f>
        <v>959000</v>
      </c>
      <c r="H16" s="135">
        <f>E16*IF(AND(LEFT(C16)="Đ",OR(WEEKDAY(F16)=7,WEEKDAY(F16)=1)),90%*G16,G16)</f>
        <v>19180000</v>
      </c>
      <c r="I16" s="10" t="str">
        <f>IF(AND(WEEKDAY(F16)=2,E16&gt;30),C16,"")</f>
        <v/>
      </c>
    </row>
    <row r="17" spans="1:11" ht="21.75" customHeight="1" x14ac:dyDescent="0.3">
      <c r="A17" s="8">
        <v>15</v>
      </c>
      <c r="B17" s="7" t="s">
        <v>34</v>
      </c>
      <c r="C17" s="133" t="str">
        <f>VLOOKUP(LEFT(B17,2),tenhang22,2,0)</f>
        <v>Đèn pin Police</v>
      </c>
      <c r="D17" s="133" t="str">
        <f>VLOOKUP(RIGHT(B17,3),thuonghieu22,2,0)</f>
        <v>Philip</v>
      </c>
      <c r="E17" s="8">
        <v>50</v>
      </c>
      <c r="F17" s="9">
        <v>43844</v>
      </c>
      <c r="G17" s="135">
        <f>VLOOKUP(LEFT(B17,2),tenhang22,3,0)</f>
        <v>289000</v>
      </c>
      <c r="H17" s="135">
        <f>E17*IF(AND(LEFT(C17)="Đ",OR(WEEKDAY(F17)=7,WEEKDAY(F17)=1)),90%*G17,G17)</f>
        <v>14450000</v>
      </c>
      <c r="I17" s="10" t="str">
        <f>IF(AND(WEEKDAY(F17)=2,E17&gt;30),C17,"")</f>
        <v/>
      </c>
    </row>
    <row r="18" spans="1:11" ht="17.399999999999999" thickBot="1" x14ac:dyDescent="0.35"/>
    <row r="19" spans="1:11" ht="18" thickBot="1" x14ac:dyDescent="0.4">
      <c r="B19" s="23" t="s">
        <v>39</v>
      </c>
      <c r="C19" s="24" t="s">
        <v>40</v>
      </c>
      <c r="D19" s="25" t="s">
        <v>41</v>
      </c>
      <c r="E19" s="25" t="s">
        <v>40</v>
      </c>
    </row>
    <row r="20" spans="1:11" ht="19.5" customHeight="1" x14ac:dyDescent="0.3">
      <c r="B20" s="26" t="s">
        <v>3</v>
      </c>
      <c r="C20" s="27" t="s">
        <v>42</v>
      </c>
      <c r="D20" s="28" t="s">
        <v>43</v>
      </c>
      <c r="E20" s="28" t="s">
        <v>44</v>
      </c>
      <c r="G20" s="139" t="s">
        <v>45</v>
      </c>
      <c r="H20" s="140"/>
      <c r="I20" s="140"/>
      <c r="J20" s="140"/>
      <c r="K20" s="29" t="s">
        <v>46</v>
      </c>
    </row>
    <row r="21" spans="1:11" ht="19.5" customHeight="1" x14ac:dyDescent="0.3">
      <c r="B21" s="30" t="s">
        <v>25</v>
      </c>
      <c r="C21" s="8">
        <f>SUMIF($C$3:$C$17,B21,$E$3:$E$17)</f>
        <v>60</v>
      </c>
      <c r="D21" s="8"/>
      <c r="E21" s="12"/>
      <c r="G21" s="136" t="s">
        <v>47</v>
      </c>
      <c r="H21" s="137"/>
      <c r="I21" s="137"/>
      <c r="J21" s="137"/>
      <c r="K21" s="12">
        <f>SUMIF(E3:E17,"&gt;20",H3:H17)</f>
        <v>151060000</v>
      </c>
    </row>
    <row r="22" spans="1:11" ht="19.5" customHeight="1" x14ac:dyDescent="0.3">
      <c r="B22" s="30" t="s">
        <v>28</v>
      </c>
      <c r="C22" s="133">
        <f>SUMIF($C$3:$C$17,B22,$E$3:$E$17)</f>
        <v>22</v>
      </c>
      <c r="D22" s="8"/>
      <c r="E22" s="12"/>
      <c r="G22" s="136" t="s">
        <v>48</v>
      </c>
      <c r="H22" s="137"/>
      <c r="I22" s="137"/>
      <c r="J22" s="137"/>
      <c r="K22" s="12">
        <f>SUMIF(B3:B17,"d*",H3:H17)</f>
        <v>110224200</v>
      </c>
    </row>
    <row r="23" spans="1:11" ht="19.5" customHeight="1" x14ac:dyDescent="0.3">
      <c r="B23" s="30" t="s">
        <v>30</v>
      </c>
      <c r="C23" s="133">
        <f>SUMIF($C$3:$C$17,B23,$E$3:$E$17)</f>
        <v>65</v>
      </c>
      <c r="D23" s="8"/>
      <c r="E23" s="12"/>
      <c r="G23" s="136" t="s">
        <v>49</v>
      </c>
      <c r="H23" s="137"/>
      <c r="I23" s="137"/>
      <c r="J23" s="137"/>
      <c r="K23" s="12">
        <f>SUMIF(D3:D17,"philip",H3:H17)</f>
        <v>59536000</v>
      </c>
    </row>
    <row r="24" spans="1:11" ht="19.5" customHeight="1" x14ac:dyDescent="0.3">
      <c r="B24" s="31" t="s">
        <v>33</v>
      </c>
      <c r="C24" s="133">
        <f>SUMIF($C$3:$C$17,B24,$E$3:$E$17)</f>
        <v>45</v>
      </c>
      <c r="D24" s="8"/>
      <c r="E24" s="12"/>
    </row>
    <row r="25" spans="1:11" ht="19.5" customHeight="1" x14ac:dyDescent="0.3">
      <c r="B25" s="30" t="s">
        <v>36</v>
      </c>
      <c r="C25" s="133">
        <f>SUMIF($C$3:$C$17,B25,$E$3:$E$17)</f>
        <v>115</v>
      </c>
      <c r="D25" s="8"/>
      <c r="E25" s="12"/>
    </row>
    <row r="26" spans="1:11" ht="19.5" customHeight="1" thickBot="1" x14ac:dyDescent="0.35">
      <c r="B26" s="32" t="s">
        <v>38</v>
      </c>
      <c r="C26" s="133">
        <f>SUMIF($C$3:$C$17,B26,$E$3:$E$17)</f>
        <v>45</v>
      </c>
      <c r="D26" s="8"/>
      <c r="E26" s="12"/>
    </row>
    <row r="29" spans="1:11" x14ac:dyDescent="0.3">
      <c r="B29" s="33" t="s">
        <v>172</v>
      </c>
    </row>
    <row r="30" spans="1:11" x14ac:dyDescent="0.3">
      <c r="B30" s="34" t="s">
        <v>50</v>
      </c>
    </row>
    <row r="31" spans="1:11" x14ac:dyDescent="0.3">
      <c r="B31" s="34" t="s">
        <v>173</v>
      </c>
    </row>
    <row r="32" spans="1:11" x14ac:dyDescent="0.3">
      <c r="B32" s="34" t="s">
        <v>175</v>
      </c>
    </row>
    <row r="33" spans="2:2" x14ac:dyDescent="0.3">
      <c r="B33" s="34" t="s">
        <v>176</v>
      </c>
    </row>
    <row r="34" spans="2:2" x14ac:dyDescent="0.3">
      <c r="B34" s="34" t="s">
        <v>177</v>
      </c>
    </row>
    <row r="35" spans="2:2" ht="19.5" customHeight="1" x14ac:dyDescent="0.3">
      <c r="B35" s="33" t="s">
        <v>178</v>
      </c>
    </row>
    <row r="36" spans="2:2" ht="19.5" customHeight="1" x14ac:dyDescent="0.3">
      <c r="B36" s="34" t="s">
        <v>179</v>
      </c>
    </row>
    <row r="37" spans="2:2" ht="19.5" customHeight="1" x14ac:dyDescent="0.3">
      <c r="B37" s="34" t="s">
        <v>180</v>
      </c>
    </row>
    <row r="38" spans="2:2" ht="19.5" customHeight="1" x14ac:dyDescent="0.3">
      <c r="B38" s="34" t="s">
        <v>181</v>
      </c>
    </row>
    <row r="39" spans="2:2" ht="19.5" customHeight="1" x14ac:dyDescent="0.3">
      <c r="B39" s="34" t="s">
        <v>182</v>
      </c>
    </row>
  </sheetData>
  <sortState ref="B3:I17">
    <sortCondition ref="D3:D17"/>
    <sortCondition ref="E3:E17"/>
  </sortState>
  <mergeCells count="5">
    <mergeCell ref="G23:J23"/>
    <mergeCell ref="A1:I1"/>
    <mergeCell ref="G20:J20"/>
    <mergeCell ref="G21:J21"/>
    <mergeCell ref="G22:J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5"/>
  <sheetViews>
    <sheetView workbookViewId="0">
      <selection activeCell="M12" sqref="M12"/>
    </sheetView>
  </sheetViews>
  <sheetFormatPr defaultRowHeight="14.4" x14ac:dyDescent="0.3"/>
  <cols>
    <col min="1" max="1" width="19.21875" bestFit="1" customWidth="1"/>
    <col min="2" max="2" width="30.21875" customWidth="1"/>
    <col min="3" max="3" width="20.21875" customWidth="1"/>
  </cols>
  <sheetData>
    <row r="1" spans="1:3" ht="16.8" x14ac:dyDescent="0.3">
      <c r="A1" s="141" t="s">
        <v>1</v>
      </c>
      <c r="B1" s="142"/>
      <c r="C1" s="2"/>
    </row>
    <row r="2" spans="1:3" ht="20.399999999999999" customHeight="1" x14ac:dyDescent="0.3">
      <c r="A2" s="5" t="s">
        <v>9</v>
      </c>
      <c r="B2" s="6" t="s">
        <v>10</v>
      </c>
      <c r="C2" s="2"/>
    </row>
    <row r="3" spans="1:3" ht="20.399999999999999" customHeight="1" x14ac:dyDescent="0.3">
      <c r="A3" s="11" t="s">
        <v>12</v>
      </c>
      <c r="B3" s="12" t="s">
        <v>13</v>
      </c>
      <c r="C3" s="2"/>
    </row>
    <row r="4" spans="1:3" ht="20.399999999999999" customHeight="1" x14ac:dyDescent="0.3">
      <c r="A4" s="11" t="s">
        <v>14</v>
      </c>
      <c r="B4" s="12" t="s">
        <v>15</v>
      </c>
      <c r="C4" s="2"/>
    </row>
    <row r="5" spans="1:3" ht="20.399999999999999" customHeight="1" x14ac:dyDescent="0.3">
      <c r="A5" s="11" t="s">
        <v>16</v>
      </c>
      <c r="B5" s="12" t="s">
        <v>17</v>
      </c>
      <c r="C5" s="2"/>
    </row>
    <row r="6" spans="1:3" ht="20.399999999999999" customHeight="1" thickBot="1" x14ac:dyDescent="0.35">
      <c r="A6" s="13" t="s">
        <v>19</v>
      </c>
      <c r="B6" s="14" t="s">
        <v>20</v>
      </c>
      <c r="C6" s="2"/>
    </row>
    <row r="7" spans="1:3" ht="20.399999999999999" customHeight="1" thickBot="1" x14ac:dyDescent="0.35">
      <c r="A7" s="2"/>
      <c r="B7" s="2"/>
      <c r="C7" s="2"/>
    </row>
    <row r="8" spans="1:3" ht="20.399999999999999" customHeight="1" x14ac:dyDescent="0.3">
      <c r="A8" s="143" t="s">
        <v>22</v>
      </c>
      <c r="B8" s="144"/>
      <c r="C8" s="145"/>
    </row>
    <row r="9" spans="1:3" ht="20.399999999999999" customHeight="1" x14ac:dyDescent="0.3">
      <c r="A9" s="15" t="s">
        <v>2</v>
      </c>
      <c r="B9" s="16" t="s">
        <v>3</v>
      </c>
      <c r="C9" s="17" t="s">
        <v>7</v>
      </c>
    </row>
    <row r="10" spans="1:3" ht="20.399999999999999" customHeight="1" x14ac:dyDescent="0.3">
      <c r="A10" s="11" t="s">
        <v>24</v>
      </c>
      <c r="B10" s="8" t="s">
        <v>25</v>
      </c>
      <c r="C10" s="18">
        <v>289000</v>
      </c>
    </row>
    <row r="11" spans="1:3" ht="20.399999999999999" customHeight="1" x14ac:dyDescent="0.3">
      <c r="A11" s="11" t="s">
        <v>27</v>
      </c>
      <c r="B11" s="8" t="s">
        <v>28</v>
      </c>
      <c r="C11" s="19">
        <v>459000</v>
      </c>
    </row>
    <row r="12" spans="1:3" ht="20.399999999999999" customHeight="1" x14ac:dyDescent="0.3">
      <c r="A12" s="11" t="s">
        <v>29</v>
      </c>
      <c r="B12" s="8" t="s">
        <v>30</v>
      </c>
      <c r="C12" s="18">
        <v>640000</v>
      </c>
    </row>
    <row r="13" spans="1:3" ht="20.399999999999999" customHeight="1" x14ac:dyDescent="0.3">
      <c r="A13" s="11" t="s">
        <v>32</v>
      </c>
      <c r="B13" s="20" t="s">
        <v>33</v>
      </c>
      <c r="C13" s="18">
        <v>959000</v>
      </c>
    </row>
    <row r="14" spans="1:3" ht="20.399999999999999" customHeight="1" x14ac:dyDescent="0.3">
      <c r="A14" s="11" t="s">
        <v>35</v>
      </c>
      <c r="B14" s="8" t="s">
        <v>36</v>
      </c>
      <c r="C14" s="18">
        <v>439000</v>
      </c>
    </row>
    <row r="15" spans="1:3" ht="20.399999999999999" customHeight="1" thickBot="1" x14ac:dyDescent="0.35">
      <c r="A15" s="13" t="s">
        <v>37</v>
      </c>
      <c r="B15" s="21" t="s">
        <v>38</v>
      </c>
      <c r="C15" s="22">
        <v>1850000</v>
      </c>
    </row>
  </sheetData>
  <mergeCells count="2">
    <mergeCell ref="A1:B1"/>
    <mergeCell ref="A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4"/>
  <sheetViews>
    <sheetView topLeftCell="A19" zoomScale="115" zoomScaleNormal="115" workbookViewId="0">
      <selection activeCell="J26" sqref="J26"/>
    </sheetView>
  </sheetViews>
  <sheetFormatPr defaultColWidth="9.109375" defaultRowHeight="13.8" x14ac:dyDescent="0.3"/>
  <cols>
    <col min="1" max="1" width="13" style="70" customWidth="1"/>
    <col min="2" max="3" width="14.5546875" style="70" customWidth="1"/>
    <col min="4" max="4" width="19.44140625" style="70" customWidth="1"/>
    <col min="5" max="5" width="14.5546875" style="70" customWidth="1"/>
    <col min="6" max="6" width="17.88671875" style="70" customWidth="1"/>
    <col min="7" max="7" width="23.109375" style="70" customWidth="1"/>
    <col min="8" max="8" width="11" style="70" customWidth="1"/>
    <col min="9" max="9" width="20.44140625" style="70" customWidth="1"/>
    <col min="10" max="10" width="14.44140625" style="70" bestFit="1" customWidth="1"/>
    <col min="11" max="11" width="17.44140625" style="70" customWidth="1"/>
    <col min="12" max="12" width="16.109375" style="70" customWidth="1"/>
    <col min="13" max="13" width="24.33203125" style="70" customWidth="1"/>
    <col min="14" max="14" width="16.88671875" style="70" customWidth="1"/>
    <col min="15" max="15" width="20.5546875" style="70" customWidth="1"/>
    <col min="16" max="16" width="17.44140625" style="70" customWidth="1"/>
    <col min="17" max="17" width="4.109375" style="70" customWidth="1"/>
    <col min="18" max="18" width="20.6640625" style="70" bestFit="1" customWidth="1"/>
    <col min="19" max="19" width="15.88671875" style="70" customWidth="1"/>
    <col min="20" max="20" width="16.109375" style="70" customWidth="1"/>
    <col min="21" max="21" width="13.88671875" style="70" customWidth="1"/>
    <col min="22" max="16384" width="9.109375" style="70"/>
  </cols>
  <sheetData>
    <row r="1" spans="1:8" s="35" customFormat="1" ht="21" customHeight="1" thickBot="1" x14ac:dyDescent="0.4">
      <c r="A1" s="146" t="s">
        <v>51</v>
      </c>
      <c r="B1" s="146"/>
      <c r="C1" s="146"/>
      <c r="D1" s="146"/>
      <c r="E1" s="146"/>
      <c r="F1" s="146"/>
      <c r="G1" s="146"/>
    </row>
    <row r="2" spans="1:8" s="42" customFormat="1" ht="34.5" customHeight="1" x14ac:dyDescent="0.3">
      <c r="A2" s="38" t="s">
        <v>54</v>
      </c>
      <c r="B2" s="38" t="s">
        <v>55</v>
      </c>
      <c r="C2" s="38" t="s">
        <v>56</v>
      </c>
      <c r="D2" s="38" t="s">
        <v>57</v>
      </c>
      <c r="E2" s="38" t="s">
        <v>58</v>
      </c>
      <c r="F2" s="38" t="s">
        <v>6</v>
      </c>
      <c r="G2" s="38" t="s">
        <v>59</v>
      </c>
      <c r="H2" s="38" t="s">
        <v>60</v>
      </c>
    </row>
    <row r="3" spans="1:8" s="35" customFormat="1" ht="16.8" x14ac:dyDescent="0.3">
      <c r="A3" s="43" t="s">
        <v>67</v>
      </c>
      <c r="B3" s="44"/>
      <c r="C3" s="44"/>
      <c r="D3" s="44"/>
      <c r="E3" s="44">
        <v>13</v>
      </c>
      <c r="F3" s="129">
        <v>43922</v>
      </c>
      <c r="G3" s="44"/>
      <c r="H3" s="44"/>
    </row>
    <row r="4" spans="1:8" s="35" customFormat="1" ht="16.8" x14ac:dyDescent="0.3">
      <c r="A4" s="43" t="s">
        <v>69</v>
      </c>
      <c r="B4" s="44"/>
      <c r="C4" s="44"/>
      <c r="D4" s="44"/>
      <c r="E4" s="44">
        <v>11</v>
      </c>
      <c r="F4" s="129">
        <v>43928</v>
      </c>
      <c r="G4" s="44"/>
      <c r="H4" s="44"/>
    </row>
    <row r="5" spans="1:8" s="35" customFormat="1" ht="16.8" x14ac:dyDescent="0.3">
      <c r="A5" s="43" t="s">
        <v>71</v>
      </c>
      <c r="B5" s="44"/>
      <c r="C5" s="44"/>
      <c r="D5" s="44"/>
      <c r="E5" s="44">
        <v>39</v>
      </c>
      <c r="F5" s="129">
        <v>43934</v>
      </c>
      <c r="G5" s="44"/>
      <c r="H5" s="44"/>
    </row>
    <row r="6" spans="1:8" s="35" customFormat="1" ht="16.8" x14ac:dyDescent="0.3">
      <c r="A6" s="43" t="s">
        <v>73</v>
      </c>
      <c r="B6" s="44"/>
      <c r="C6" s="44"/>
      <c r="D6" s="44"/>
      <c r="E6" s="44">
        <v>37</v>
      </c>
      <c r="F6" s="129">
        <v>43938</v>
      </c>
      <c r="G6" s="44"/>
      <c r="H6" s="44"/>
    </row>
    <row r="7" spans="1:8" s="35" customFormat="1" ht="16.8" x14ac:dyDescent="0.3">
      <c r="A7" s="43" t="s">
        <v>73</v>
      </c>
      <c r="B7" s="44"/>
      <c r="C7" s="44"/>
      <c r="D7" s="44"/>
      <c r="E7" s="44">
        <v>21</v>
      </c>
      <c r="F7" s="129">
        <v>43944</v>
      </c>
      <c r="G7" s="44"/>
      <c r="H7" s="44"/>
    </row>
    <row r="8" spans="1:8" s="35" customFormat="1" ht="16.8" x14ac:dyDescent="0.3">
      <c r="A8" s="43" t="s">
        <v>75</v>
      </c>
      <c r="B8" s="44"/>
      <c r="C8" s="44"/>
      <c r="D8" s="44"/>
      <c r="E8" s="44">
        <v>25</v>
      </c>
      <c r="F8" s="129">
        <v>43950</v>
      </c>
      <c r="G8" s="44"/>
      <c r="H8" s="44"/>
    </row>
    <row r="9" spans="1:8" s="35" customFormat="1" ht="16.8" x14ac:dyDescent="0.3">
      <c r="A9" s="43" t="s">
        <v>78</v>
      </c>
      <c r="B9" s="44"/>
      <c r="C9" s="44"/>
      <c r="D9" s="44"/>
      <c r="E9" s="44">
        <v>5</v>
      </c>
      <c r="F9" s="129">
        <v>43956</v>
      </c>
      <c r="G9" s="44"/>
      <c r="H9" s="44"/>
    </row>
    <row r="10" spans="1:8" s="35" customFormat="1" ht="16.8" x14ac:dyDescent="0.3">
      <c r="A10" s="43" t="s">
        <v>83</v>
      </c>
      <c r="B10" s="44"/>
      <c r="C10" s="44"/>
      <c r="D10" s="44"/>
      <c r="E10" s="44">
        <v>31</v>
      </c>
      <c r="F10" s="129">
        <v>43962</v>
      </c>
      <c r="G10" s="44"/>
      <c r="H10" s="44"/>
    </row>
    <row r="11" spans="1:8" s="35" customFormat="1" ht="16.8" x14ac:dyDescent="0.3">
      <c r="A11" s="43" t="s">
        <v>88</v>
      </c>
      <c r="B11" s="44"/>
      <c r="C11" s="44"/>
      <c r="D11" s="44"/>
      <c r="E11" s="44">
        <v>14</v>
      </c>
      <c r="F11" s="129">
        <v>43966</v>
      </c>
      <c r="G11" s="44"/>
      <c r="H11" s="44"/>
    </row>
    <row r="12" spans="1:8" s="35" customFormat="1" ht="16.8" x14ac:dyDescent="0.3">
      <c r="A12" s="43" t="s">
        <v>91</v>
      </c>
      <c r="B12" s="44"/>
      <c r="C12" s="44"/>
      <c r="D12" s="44"/>
      <c r="E12" s="44">
        <v>33</v>
      </c>
      <c r="F12" s="129">
        <v>43972</v>
      </c>
      <c r="G12" s="44"/>
      <c r="H12" s="44"/>
    </row>
    <row r="13" spans="1:8" s="35" customFormat="1" ht="16.8" x14ac:dyDescent="0.3">
      <c r="A13" s="43" t="s">
        <v>94</v>
      </c>
      <c r="B13" s="44"/>
      <c r="C13" s="44"/>
      <c r="D13" s="44"/>
      <c r="E13" s="44">
        <v>31</v>
      </c>
      <c r="F13" s="129">
        <v>43978</v>
      </c>
      <c r="G13" s="44"/>
      <c r="H13" s="44"/>
    </row>
    <row r="14" spans="1:8" s="35" customFormat="1" ht="16.8" x14ac:dyDescent="0.3">
      <c r="A14" s="43" t="s">
        <v>97</v>
      </c>
      <c r="B14" s="44"/>
      <c r="C14" s="44"/>
      <c r="D14" s="44"/>
      <c r="E14" s="44">
        <v>33</v>
      </c>
      <c r="F14" s="129">
        <v>43984</v>
      </c>
      <c r="G14" s="44"/>
      <c r="H14" s="44"/>
    </row>
    <row r="15" spans="1:8" s="35" customFormat="1" ht="16.8" x14ac:dyDescent="0.3">
      <c r="A15" s="43" t="s">
        <v>100</v>
      </c>
      <c r="B15" s="44"/>
      <c r="C15" s="44"/>
      <c r="D15" s="44"/>
      <c r="E15" s="44">
        <v>24</v>
      </c>
      <c r="F15" s="129">
        <v>43990</v>
      </c>
      <c r="G15" s="44"/>
      <c r="H15" s="44"/>
    </row>
    <row r="16" spans="1:8" s="35" customFormat="1" ht="16.8" x14ac:dyDescent="0.3">
      <c r="A16" s="43" t="s">
        <v>83</v>
      </c>
      <c r="B16" s="44"/>
      <c r="C16" s="44"/>
      <c r="D16" s="44"/>
      <c r="E16" s="44">
        <v>19</v>
      </c>
      <c r="F16" s="129">
        <v>43994</v>
      </c>
      <c r="G16" s="44"/>
      <c r="H16" s="44"/>
    </row>
    <row r="17" spans="1:11" s="35" customFormat="1" ht="16.8" x14ac:dyDescent="0.3">
      <c r="A17" s="43" t="s">
        <v>69</v>
      </c>
      <c r="B17" s="44"/>
      <c r="C17" s="44"/>
      <c r="D17" s="44"/>
      <c r="E17" s="44">
        <v>19</v>
      </c>
      <c r="F17" s="129">
        <v>44000</v>
      </c>
      <c r="G17" s="44"/>
      <c r="H17" s="44"/>
    </row>
    <row r="18" spans="1:11" s="35" customFormat="1" ht="16.8" x14ac:dyDescent="0.3">
      <c r="A18" s="43" t="s">
        <v>102</v>
      </c>
      <c r="B18" s="44"/>
      <c r="C18" s="44"/>
      <c r="D18" s="44"/>
      <c r="E18" s="44">
        <v>21</v>
      </c>
      <c r="F18" s="129">
        <v>44006</v>
      </c>
      <c r="G18" s="44"/>
      <c r="H18" s="44"/>
    </row>
    <row r="19" spans="1:11" s="35" customFormat="1" ht="16.8" x14ac:dyDescent="0.3">
      <c r="A19" s="43" t="s">
        <v>103</v>
      </c>
      <c r="B19" s="44"/>
      <c r="C19" s="44"/>
      <c r="D19" s="44"/>
      <c r="E19" s="44">
        <v>21</v>
      </c>
      <c r="F19" s="129">
        <v>44012</v>
      </c>
      <c r="G19" s="44"/>
      <c r="H19" s="44"/>
    </row>
    <row r="20" spans="1:11" s="35" customFormat="1" ht="16.8" x14ac:dyDescent="0.3">
      <c r="A20" s="43" t="s">
        <v>104</v>
      </c>
      <c r="B20" s="44"/>
      <c r="C20" s="44"/>
      <c r="D20" s="44"/>
      <c r="E20" s="44">
        <v>14</v>
      </c>
      <c r="F20" s="129">
        <v>44018</v>
      </c>
      <c r="G20" s="44"/>
      <c r="H20" s="44"/>
    </row>
    <row r="21" spans="1:11" s="35" customFormat="1" ht="16.8" x14ac:dyDescent="0.3"/>
    <row r="22" spans="1:11" s="35" customFormat="1" ht="16.8" x14ac:dyDescent="0.3">
      <c r="A22" s="66" t="s">
        <v>105</v>
      </c>
    </row>
    <row r="23" spans="1:11" s="67" customFormat="1" ht="18" x14ac:dyDescent="0.35">
      <c r="A23" s="67" t="s">
        <v>106</v>
      </c>
    </row>
    <row r="24" spans="1:11" s="67" customFormat="1" ht="18" x14ac:dyDescent="0.35">
      <c r="A24" s="67" t="s">
        <v>107</v>
      </c>
    </row>
    <row r="25" spans="1:11" s="67" customFormat="1" ht="18" x14ac:dyDescent="0.35">
      <c r="A25" s="67" t="s">
        <v>108</v>
      </c>
      <c r="K25" s="35"/>
    </row>
    <row r="26" spans="1:11" s="67" customFormat="1" ht="18" x14ac:dyDescent="0.35">
      <c r="A26" s="67" t="s">
        <v>109</v>
      </c>
      <c r="J26" s="68"/>
      <c r="K26" s="35"/>
    </row>
    <row r="27" spans="1:11" s="67" customFormat="1" ht="18" x14ac:dyDescent="0.35">
      <c r="A27" s="67" t="s">
        <v>110</v>
      </c>
      <c r="F27" s="69"/>
      <c r="I27" s="70"/>
      <c r="J27" s="70"/>
      <c r="K27" s="35"/>
    </row>
    <row r="28" spans="1:11" s="67" customFormat="1" ht="18" x14ac:dyDescent="0.35">
      <c r="A28" s="67" t="s">
        <v>111</v>
      </c>
      <c r="I28" s="70"/>
      <c r="J28" s="70"/>
      <c r="K28" s="35"/>
    </row>
    <row r="29" spans="1:11" s="67" customFormat="1" ht="18" x14ac:dyDescent="0.35">
      <c r="A29" s="67" t="s">
        <v>183</v>
      </c>
      <c r="I29" s="70"/>
      <c r="J29" s="70"/>
      <c r="K29" s="35"/>
    </row>
    <row r="30" spans="1:11" s="67" customFormat="1" ht="18" x14ac:dyDescent="0.35">
      <c r="A30" s="67" t="s">
        <v>184</v>
      </c>
      <c r="I30" s="70"/>
      <c r="J30" s="70"/>
    </row>
    <row r="31" spans="1:11" s="67" customFormat="1" ht="18" x14ac:dyDescent="0.35">
      <c r="A31" s="67" t="s">
        <v>112</v>
      </c>
      <c r="I31" s="70"/>
      <c r="J31" s="70"/>
    </row>
    <row r="32" spans="1:11" s="67" customFormat="1" ht="18" x14ac:dyDescent="0.35">
      <c r="A32" s="67" t="s">
        <v>185</v>
      </c>
      <c r="I32" s="70"/>
      <c r="J32" s="70"/>
    </row>
    <row r="33" spans="1:4" ht="18" x14ac:dyDescent="0.35">
      <c r="A33" s="67" t="s">
        <v>186</v>
      </c>
    </row>
    <row r="34" spans="1:4" ht="17.25" customHeight="1" x14ac:dyDescent="0.35">
      <c r="A34" s="67" t="s">
        <v>187</v>
      </c>
    </row>
    <row r="35" spans="1:4" ht="17.25" customHeight="1" x14ac:dyDescent="0.3"/>
    <row r="36" spans="1:4" ht="17.25" customHeight="1" x14ac:dyDescent="0.3"/>
    <row r="37" spans="1:4" ht="17.25" customHeight="1" x14ac:dyDescent="0.3"/>
    <row r="38" spans="1:4" ht="17.25" customHeight="1" x14ac:dyDescent="0.3"/>
    <row r="39" spans="1:4" ht="17.25" customHeight="1" x14ac:dyDescent="0.3">
      <c r="D39" s="71"/>
    </row>
    <row r="40" spans="1:4" ht="17.25" customHeight="1" x14ac:dyDescent="0.3">
      <c r="D40" s="71"/>
    </row>
    <row r="41" spans="1:4" ht="17.25" customHeight="1" x14ac:dyDescent="0.3">
      <c r="D41" s="71"/>
    </row>
    <row r="42" spans="1:4" ht="17.25" customHeight="1" x14ac:dyDescent="0.3">
      <c r="D42" s="71"/>
    </row>
    <row r="43" spans="1:4" ht="17.25" customHeight="1" x14ac:dyDescent="0.3"/>
    <row r="44" spans="1:4" ht="17.25" customHeight="1" x14ac:dyDescent="0.3"/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22"/>
  <sheetViews>
    <sheetView workbookViewId="0">
      <selection activeCell="D29" sqref="D29"/>
    </sheetView>
  </sheetViews>
  <sheetFormatPr defaultRowHeight="14.4" x14ac:dyDescent="0.3"/>
  <cols>
    <col min="1" max="7" width="21.21875" customWidth="1"/>
  </cols>
  <sheetData>
    <row r="1" spans="1:7" ht="17.399999999999999" thickBot="1" x14ac:dyDescent="0.35">
      <c r="A1" s="35" t="s">
        <v>52</v>
      </c>
      <c r="B1" s="35"/>
      <c r="C1" s="36" t="s">
        <v>53</v>
      </c>
      <c r="D1" s="37">
        <v>21070</v>
      </c>
      <c r="E1" s="35"/>
      <c r="F1" s="35"/>
      <c r="G1" s="35"/>
    </row>
    <row r="2" spans="1:7" ht="33.6" x14ac:dyDescent="0.3">
      <c r="A2" s="38" t="s">
        <v>61</v>
      </c>
      <c r="B2" s="39" t="s">
        <v>62</v>
      </c>
      <c r="C2" s="39" t="s">
        <v>63</v>
      </c>
      <c r="D2" s="40" t="s">
        <v>64</v>
      </c>
      <c r="E2" s="39" t="s">
        <v>65</v>
      </c>
      <c r="F2" s="41" t="s">
        <v>66</v>
      </c>
      <c r="G2" s="42"/>
    </row>
    <row r="3" spans="1:7" ht="16.8" x14ac:dyDescent="0.3">
      <c r="A3" s="45">
        <v>11</v>
      </c>
      <c r="B3" s="46" t="s">
        <v>68</v>
      </c>
      <c r="C3" s="47"/>
      <c r="D3" s="47"/>
      <c r="E3" s="48"/>
      <c r="F3" s="49"/>
      <c r="G3" s="35"/>
    </row>
    <row r="4" spans="1:7" ht="16.8" x14ac:dyDescent="0.3">
      <c r="A4" s="45">
        <v>22</v>
      </c>
      <c r="B4" s="46" t="s">
        <v>70</v>
      </c>
      <c r="C4" s="47"/>
      <c r="D4" s="47"/>
      <c r="E4" s="48"/>
      <c r="F4" s="49"/>
      <c r="G4" s="35"/>
    </row>
    <row r="5" spans="1:7" ht="16.8" x14ac:dyDescent="0.3">
      <c r="A5" s="45">
        <v>33</v>
      </c>
      <c r="B5" s="46" t="s">
        <v>72</v>
      </c>
      <c r="C5" s="47"/>
      <c r="D5" s="47"/>
      <c r="E5" s="48"/>
      <c r="F5" s="49"/>
      <c r="G5" s="35"/>
    </row>
    <row r="6" spans="1:7" ht="17.399999999999999" thickBot="1" x14ac:dyDescent="0.35">
      <c r="A6" s="50">
        <v>44</v>
      </c>
      <c r="B6" s="51" t="s">
        <v>74</v>
      </c>
      <c r="C6" s="47"/>
      <c r="D6" s="47"/>
      <c r="E6" s="48"/>
      <c r="F6" s="49"/>
      <c r="G6" s="35"/>
    </row>
    <row r="7" spans="1:7" ht="17.399999999999999" thickBot="1" x14ac:dyDescent="0.35">
      <c r="A7" s="35"/>
      <c r="B7" s="35"/>
      <c r="C7" s="35"/>
      <c r="D7" s="35"/>
      <c r="E7" s="35"/>
      <c r="F7" s="35"/>
      <c r="G7" s="35"/>
    </row>
    <row r="8" spans="1:7" ht="16.8" x14ac:dyDescent="0.3">
      <c r="A8" s="147" t="s">
        <v>76</v>
      </c>
      <c r="B8" s="148"/>
      <c r="C8" s="149"/>
      <c r="D8" s="35"/>
      <c r="E8" s="150" t="s">
        <v>77</v>
      </c>
      <c r="F8" s="151"/>
      <c r="G8" s="152"/>
    </row>
    <row r="9" spans="1:7" ht="16.8" x14ac:dyDescent="0.3">
      <c r="A9" s="52" t="s">
        <v>2</v>
      </c>
      <c r="B9" s="53" t="s">
        <v>3</v>
      </c>
      <c r="C9" s="54" t="s">
        <v>79</v>
      </c>
      <c r="D9" s="35"/>
      <c r="E9" s="52" t="s">
        <v>80</v>
      </c>
      <c r="F9" s="53" t="s">
        <v>81</v>
      </c>
      <c r="G9" s="54" t="s">
        <v>82</v>
      </c>
    </row>
    <row r="10" spans="1:7" ht="17.399999999999999" thickBot="1" x14ac:dyDescent="0.35">
      <c r="A10" s="45" t="s">
        <v>35</v>
      </c>
      <c r="B10" s="44" t="s">
        <v>84</v>
      </c>
      <c r="C10" s="55">
        <v>115</v>
      </c>
      <c r="D10" s="35"/>
      <c r="E10" s="56" t="s">
        <v>85</v>
      </c>
      <c r="F10" s="57" t="s">
        <v>86</v>
      </c>
      <c r="G10" s="58" t="s">
        <v>87</v>
      </c>
    </row>
    <row r="11" spans="1:7" ht="16.8" x14ac:dyDescent="0.3">
      <c r="A11" s="45" t="s">
        <v>89</v>
      </c>
      <c r="B11" s="44" t="s">
        <v>90</v>
      </c>
      <c r="C11" s="55">
        <v>321</v>
      </c>
      <c r="D11" s="35"/>
      <c r="E11" s="59"/>
      <c r="F11" s="35"/>
      <c r="G11" s="35"/>
    </row>
    <row r="12" spans="1:7" ht="16.8" x14ac:dyDescent="0.3">
      <c r="A12" s="45" t="s">
        <v>92</v>
      </c>
      <c r="B12" s="44" t="s">
        <v>93</v>
      </c>
      <c r="C12" s="55">
        <v>185</v>
      </c>
      <c r="D12" s="35"/>
      <c r="E12" s="59"/>
      <c r="F12" s="35"/>
      <c r="G12" s="35"/>
    </row>
    <row r="13" spans="1:7" ht="16.8" x14ac:dyDescent="0.3">
      <c r="A13" s="45" t="s">
        <v>95</v>
      </c>
      <c r="B13" s="44" t="s">
        <v>96</v>
      </c>
      <c r="C13" s="55">
        <v>965</v>
      </c>
      <c r="D13" s="35"/>
      <c r="E13" s="35"/>
      <c r="F13" s="35"/>
      <c r="G13" s="35"/>
    </row>
    <row r="14" spans="1:7" ht="17.399999999999999" thickBot="1" x14ac:dyDescent="0.35">
      <c r="A14" s="50" t="s">
        <v>98</v>
      </c>
      <c r="B14" s="60" t="s">
        <v>99</v>
      </c>
      <c r="C14" s="61">
        <v>510</v>
      </c>
      <c r="D14" s="35"/>
      <c r="E14" s="35"/>
      <c r="F14" s="35"/>
      <c r="G14" s="35"/>
    </row>
    <row r="15" spans="1:7" ht="17.399999999999999" thickBot="1" x14ac:dyDescent="0.35">
      <c r="A15" s="35"/>
      <c r="B15" s="35"/>
      <c r="C15" s="35"/>
      <c r="D15" s="35"/>
      <c r="E15" s="35"/>
      <c r="F15" s="35"/>
      <c r="G15" s="35"/>
    </row>
    <row r="16" spans="1:7" ht="17.399999999999999" thickBot="1" x14ac:dyDescent="0.35">
      <c r="A16" s="62" t="s">
        <v>101</v>
      </c>
      <c r="B16" s="63" t="s">
        <v>40</v>
      </c>
      <c r="C16" s="35"/>
      <c r="D16" s="1"/>
      <c r="E16" s="35"/>
      <c r="F16" s="64"/>
      <c r="G16" s="35"/>
    </row>
    <row r="17" spans="1:7" ht="16.8" x14ac:dyDescent="0.3">
      <c r="A17" s="52" t="s">
        <v>3</v>
      </c>
      <c r="B17" s="54" t="s">
        <v>44</v>
      </c>
      <c r="C17" s="35"/>
      <c r="D17" s="35"/>
      <c r="E17" s="65"/>
      <c r="F17" s="65"/>
      <c r="G17" s="65"/>
    </row>
    <row r="18" spans="1:7" ht="16.8" x14ac:dyDescent="0.3">
      <c r="A18" s="45" t="s">
        <v>84</v>
      </c>
      <c r="B18" s="55"/>
      <c r="C18" s="35"/>
      <c r="D18" s="35"/>
      <c r="E18" s="35"/>
      <c r="F18" s="35"/>
      <c r="G18" s="35"/>
    </row>
    <row r="19" spans="1:7" ht="16.8" x14ac:dyDescent="0.3">
      <c r="A19" s="45" t="s">
        <v>90</v>
      </c>
      <c r="B19" s="55"/>
      <c r="C19" s="35"/>
      <c r="D19" s="35"/>
      <c r="E19" s="35"/>
      <c r="F19" s="35"/>
      <c r="G19" s="35"/>
    </row>
    <row r="20" spans="1:7" ht="16.8" x14ac:dyDescent="0.3">
      <c r="A20" s="45" t="s">
        <v>93</v>
      </c>
      <c r="B20" s="55"/>
      <c r="C20" s="35"/>
      <c r="D20" s="35"/>
      <c r="E20" s="35"/>
      <c r="F20" s="35"/>
      <c r="G20" s="35"/>
    </row>
    <row r="21" spans="1:7" ht="16.8" x14ac:dyDescent="0.3">
      <c r="A21" s="45" t="s">
        <v>96</v>
      </c>
      <c r="B21" s="55"/>
      <c r="C21" s="35"/>
      <c r="D21" s="35"/>
      <c r="E21" s="35"/>
      <c r="F21" s="35"/>
      <c r="G21" s="35"/>
    </row>
    <row r="22" spans="1:7" ht="17.399999999999999" thickBot="1" x14ac:dyDescent="0.35">
      <c r="A22" s="50" t="s">
        <v>99</v>
      </c>
      <c r="B22" s="55"/>
      <c r="C22" s="35"/>
      <c r="D22" s="35"/>
      <c r="E22" s="35"/>
      <c r="F22" s="35"/>
      <c r="G22" s="35"/>
    </row>
  </sheetData>
  <mergeCells count="2">
    <mergeCell ref="A8:C8"/>
    <mergeCell ref="E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9"/>
  <sheetViews>
    <sheetView topLeftCell="A13" zoomScale="90" zoomScaleNormal="90" workbookViewId="0">
      <selection activeCell="K3" sqref="K3"/>
    </sheetView>
  </sheetViews>
  <sheetFormatPr defaultColWidth="9.109375" defaultRowHeight="13.2" x14ac:dyDescent="0.25"/>
  <cols>
    <col min="1" max="1" width="11" style="127" customWidth="1"/>
    <col min="2" max="2" width="20.88671875" style="127" customWidth="1"/>
    <col min="3" max="3" width="18" style="127" customWidth="1"/>
    <col min="4" max="4" width="15.6640625" style="127" bestFit="1" customWidth="1"/>
    <col min="5" max="5" width="16.6640625" style="127" customWidth="1"/>
    <col min="6" max="6" width="21" style="127" customWidth="1"/>
    <col min="7" max="7" width="20.5546875" style="127" customWidth="1"/>
    <col min="8" max="8" width="16.44140625" style="127" customWidth="1"/>
    <col min="9" max="9" width="20.44140625" style="127" customWidth="1"/>
    <col min="10" max="10" width="20.88671875" style="127" bestFit="1" customWidth="1"/>
    <col min="11" max="11" width="16.88671875" style="127" customWidth="1"/>
    <col min="12" max="12" width="24.33203125" style="127" customWidth="1"/>
    <col min="13" max="13" width="21" style="127" bestFit="1" customWidth="1"/>
    <col min="14" max="14" width="48" style="127" bestFit="1" customWidth="1"/>
    <col min="15" max="15" width="14.33203125" style="127" customWidth="1"/>
    <col min="16" max="16384" width="9.109375" style="127"/>
  </cols>
  <sheetData>
    <row r="1" spans="1:12" s="72" customFormat="1" ht="27" customHeight="1" thickBot="1" x14ac:dyDescent="0.6">
      <c r="B1" s="153" t="s">
        <v>113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s="76" customFormat="1" ht="18.75" customHeight="1" x14ac:dyDescent="0.3">
      <c r="A2" s="73" t="s">
        <v>114</v>
      </c>
      <c r="B2" s="74" t="s">
        <v>61</v>
      </c>
      <c r="C2" s="74" t="s">
        <v>115</v>
      </c>
      <c r="D2" s="74" t="s">
        <v>116</v>
      </c>
      <c r="E2" s="74" t="s">
        <v>117</v>
      </c>
      <c r="F2" s="74" t="s">
        <v>118</v>
      </c>
      <c r="G2" s="74" t="s">
        <v>119</v>
      </c>
      <c r="H2" s="74" t="s">
        <v>120</v>
      </c>
      <c r="I2" s="74" t="s">
        <v>121</v>
      </c>
      <c r="J2" s="74" t="s">
        <v>122</v>
      </c>
      <c r="K2" s="74" t="s">
        <v>123</v>
      </c>
      <c r="L2" s="75" t="s">
        <v>66</v>
      </c>
    </row>
    <row r="3" spans="1:12" s="82" customFormat="1" ht="19.5" customHeight="1" x14ac:dyDescent="0.3">
      <c r="A3" s="77">
        <v>1</v>
      </c>
      <c r="B3" s="78" t="s">
        <v>124</v>
      </c>
      <c r="C3" s="79"/>
      <c r="D3" s="79"/>
      <c r="E3" s="79">
        <v>9.5500000000000007</v>
      </c>
      <c r="F3" s="79">
        <v>28</v>
      </c>
      <c r="G3" s="79"/>
      <c r="H3" s="79"/>
      <c r="I3" s="80"/>
      <c r="J3" s="134">
        <v>1000000</v>
      </c>
      <c r="K3" s="79"/>
      <c r="L3" s="81"/>
    </row>
    <row r="4" spans="1:12" s="82" customFormat="1" ht="19.5" customHeight="1" x14ac:dyDescent="0.3">
      <c r="A4" s="77">
        <v>2</v>
      </c>
      <c r="B4" s="78" t="s">
        <v>125</v>
      </c>
      <c r="C4" s="79"/>
      <c r="D4" s="79"/>
      <c r="E4" s="79">
        <v>2.65</v>
      </c>
      <c r="F4" s="79">
        <v>20</v>
      </c>
      <c r="G4" s="79"/>
      <c r="H4" s="79"/>
      <c r="I4" s="80"/>
      <c r="J4" s="134">
        <v>2000000</v>
      </c>
      <c r="K4" s="79"/>
      <c r="L4" s="81"/>
    </row>
    <row r="5" spans="1:12" s="82" customFormat="1" ht="19.5" customHeight="1" x14ac:dyDescent="0.3">
      <c r="A5" s="77">
        <v>3</v>
      </c>
      <c r="B5" s="78" t="s">
        <v>126</v>
      </c>
      <c r="C5" s="79"/>
      <c r="D5" s="79"/>
      <c r="E5" s="79">
        <v>4.84</v>
      </c>
      <c r="F5" s="79">
        <v>21</v>
      </c>
      <c r="G5" s="79"/>
      <c r="H5" s="79"/>
      <c r="I5" s="80"/>
      <c r="J5" s="134">
        <v>3000000</v>
      </c>
      <c r="K5" s="79"/>
      <c r="L5" s="81"/>
    </row>
    <row r="6" spans="1:12" s="82" customFormat="1" ht="19.5" customHeight="1" x14ac:dyDescent="0.3">
      <c r="A6" s="77">
        <v>4</v>
      </c>
      <c r="B6" s="78" t="s">
        <v>127</v>
      </c>
      <c r="C6" s="79"/>
      <c r="D6" s="79"/>
      <c r="E6" s="79">
        <v>7.76</v>
      </c>
      <c r="F6" s="79">
        <v>26</v>
      </c>
      <c r="G6" s="79"/>
      <c r="H6" s="79"/>
      <c r="I6" s="80"/>
      <c r="J6" s="134">
        <v>4000000</v>
      </c>
      <c r="K6" s="79"/>
      <c r="L6" s="81"/>
    </row>
    <row r="7" spans="1:12" s="82" customFormat="1" ht="19.5" customHeight="1" x14ac:dyDescent="0.3">
      <c r="A7" s="77">
        <v>5</v>
      </c>
      <c r="B7" s="78" t="s">
        <v>128</v>
      </c>
      <c r="C7" s="79"/>
      <c r="D7" s="79"/>
      <c r="E7" s="79">
        <v>7.76</v>
      </c>
      <c r="F7" s="79">
        <v>23</v>
      </c>
      <c r="G7" s="79"/>
      <c r="H7" s="79"/>
      <c r="I7" s="80"/>
      <c r="J7" s="134">
        <v>5000000</v>
      </c>
      <c r="K7" s="79"/>
      <c r="L7" s="81"/>
    </row>
    <row r="8" spans="1:12" s="82" customFormat="1" ht="19.5" customHeight="1" x14ac:dyDescent="0.3">
      <c r="A8" s="77">
        <v>6</v>
      </c>
      <c r="B8" s="78" t="s">
        <v>129</v>
      </c>
      <c r="C8" s="79"/>
      <c r="D8" s="79"/>
      <c r="E8" s="79">
        <v>2.06</v>
      </c>
      <c r="F8" s="79">
        <v>28</v>
      </c>
      <c r="G8" s="79"/>
      <c r="H8" s="79"/>
      <c r="I8" s="80"/>
      <c r="J8" s="134">
        <v>6000000</v>
      </c>
      <c r="K8" s="79"/>
      <c r="L8" s="81"/>
    </row>
    <row r="9" spans="1:12" s="82" customFormat="1" ht="19.5" customHeight="1" x14ac:dyDescent="0.3">
      <c r="A9" s="77">
        <v>7</v>
      </c>
      <c r="B9" s="78" t="s">
        <v>130</v>
      </c>
      <c r="C9" s="79"/>
      <c r="D9" s="79"/>
      <c r="E9" s="79">
        <v>6.52</v>
      </c>
      <c r="F9" s="79">
        <v>30</v>
      </c>
      <c r="G9" s="79"/>
      <c r="H9" s="79"/>
      <c r="I9" s="80"/>
      <c r="J9" s="134">
        <v>7000000</v>
      </c>
      <c r="K9" s="79"/>
      <c r="L9" s="81"/>
    </row>
    <row r="10" spans="1:12" s="82" customFormat="1" ht="19.5" customHeight="1" x14ac:dyDescent="0.3">
      <c r="A10" s="77">
        <v>8</v>
      </c>
      <c r="B10" s="78" t="s">
        <v>131</v>
      </c>
      <c r="C10" s="79"/>
      <c r="D10" s="79"/>
      <c r="E10" s="79">
        <v>6.9</v>
      </c>
      <c r="F10" s="79">
        <v>25</v>
      </c>
      <c r="G10" s="79"/>
      <c r="H10" s="79"/>
      <c r="I10" s="80"/>
      <c r="J10" s="134">
        <v>8000000</v>
      </c>
      <c r="K10" s="79"/>
      <c r="L10" s="81"/>
    </row>
    <row r="11" spans="1:12" s="82" customFormat="1" ht="19.5" customHeight="1" x14ac:dyDescent="0.3">
      <c r="A11" s="77">
        <v>9</v>
      </c>
      <c r="B11" s="78" t="s">
        <v>132</v>
      </c>
      <c r="C11" s="79"/>
      <c r="D11" s="79"/>
      <c r="E11" s="79">
        <v>4.0999999999999996</v>
      </c>
      <c r="F11" s="79">
        <v>26</v>
      </c>
      <c r="G11" s="79"/>
      <c r="H11" s="79"/>
      <c r="I11" s="80"/>
      <c r="J11" s="134">
        <v>9000000</v>
      </c>
      <c r="K11" s="79"/>
      <c r="L11" s="81"/>
    </row>
    <row r="12" spans="1:12" s="82" customFormat="1" ht="19.5" customHeight="1" x14ac:dyDescent="0.3">
      <c r="A12" s="77">
        <v>10</v>
      </c>
      <c r="B12" s="78" t="s">
        <v>133</v>
      </c>
      <c r="C12" s="79"/>
      <c r="D12" s="79"/>
      <c r="E12" s="79">
        <v>3.52</v>
      </c>
      <c r="F12" s="79">
        <v>17</v>
      </c>
      <c r="G12" s="79"/>
      <c r="H12" s="79"/>
      <c r="I12" s="80"/>
      <c r="J12" s="134">
        <v>10000000</v>
      </c>
      <c r="K12" s="79"/>
      <c r="L12" s="81"/>
    </row>
    <row r="13" spans="1:12" s="82" customFormat="1" ht="19.5" customHeight="1" x14ac:dyDescent="0.3">
      <c r="A13" s="77">
        <v>11</v>
      </c>
      <c r="B13" s="78" t="s">
        <v>134</v>
      </c>
      <c r="C13" s="79"/>
      <c r="D13" s="79"/>
      <c r="E13" s="79">
        <v>7.9</v>
      </c>
      <c r="F13" s="79">
        <v>21</v>
      </c>
      <c r="G13" s="79"/>
      <c r="H13" s="79"/>
      <c r="I13" s="80"/>
      <c r="J13" s="134">
        <v>11000000</v>
      </c>
      <c r="K13" s="79"/>
      <c r="L13" s="81"/>
    </row>
    <row r="14" spans="1:12" s="82" customFormat="1" ht="19.5" customHeight="1" x14ac:dyDescent="0.3">
      <c r="A14" s="77">
        <v>12</v>
      </c>
      <c r="B14" s="78" t="s">
        <v>135</v>
      </c>
      <c r="C14" s="79"/>
      <c r="D14" s="79"/>
      <c r="E14" s="79">
        <v>4.8099999999999996</v>
      </c>
      <c r="F14" s="79">
        <v>24</v>
      </c>
      <c r="G14" s="79"/>
      <c r="H14" s="79"/>
      <c r="I14" s="80"/>
      <c r="J14" s="134">
        <v>12000000</v>
      </c>
      <c r="K14" s="79"/>
      <c r="L14" s="81"/>
    </row>
    <row r="15" spans="1:12" s="82" customFormat="1" ht="19.5" customHeight="1" x14ac:dyDescent="0.3">
      <c r="A15" s="77">
        <v>13</v>
      </c>
      <c r="B15" s="78" t="s">
        <v>136</v>
      </c>
      <c r="C15" s="79"/>
      <c r="D15" s="79"/>
      <c r="E15" s="79">
        <v>5.43</v>
      </c>
      <c r="F15" s="79">
        <v>29</v>
      </c>
      <c r="G15" s="79"/>
      <c r="H15" s="79"/>
      <c r="I15" s="80"/>
      <c r="J15" s="134">
        <v>13000000</v>
      </c>
      <c r="K15" s="79"/>
      <c r="L15" s="81"/>
    </row>
    <row r="16" spans="1:12" s="82" customFormat="1" ht="19.5" customHeight="1" x14ac:dyDescent="0.3">
      <c r="A16" s="77">
        <v>14</v>
      </c>
      <c r="B16" s="78" t="s">
        <v>137</v>
      </c>
      <c r="C16" s="79"/>
      <c r="D16" s="79"/>
      <c r="E16" s="79">
        <v>1.57</v>
      </c>
      <c r="F16" s="79">
        <v>24</v>
      </c>
      <c r="G16" s="79"/>
      <c r="H16" s="79"/>
      <c r="I16" s="80"/>
      <c r="J16" s="134">
        <v>14000000</v>
      </c>
      <c r="K16" s="79"/>
      <c r="L16" s="81"/>
    </row>
    <row r="17" spans="1:12" s="82" customFormat="1" ht="19.5" customHeight="1" thickBot="1" x14ac:dyDescent="0.35">
      <c r="A17" s="83">
        <v>15</v>
      </c>
      <c r="B17" s="84" t="s">
        <v>138</v>
      </c>
      <c r="C17" s="85"/>
      <c r="D17" s="85"/>
      <c r="E17" s="86">
        <v>8.6199999999999992</v>
      </c>
      <c r="F17" s="86">
        <v>26</v>
      </c>
      <c r="G17" s="85"/>
      <c r="H17" s="85"/>
      <c r="I17" s="87"/>
      <c r="J17" s="134">
        <v>15000000</v>
      </c>
      <c r="K17" s="85"/>
      <c r="L17" s="88"/>
    </row>
    <row r="18" spans="1:12" s="82" customFormat="1" ht="19.5" customHeight="1" x14ac:dyDescent="0.3">
      <c r="A18" s="130"/>
      <c r="B18" s="131"/>
      <c r="C18" s="130"/>
      <c r="D18" s="130"/>
      <c r="E18" s="130"/>
      <c r="F18" s="130"/>
      <c r="G18" s="130"/>
      <c r="H18" s="130"/>
      <c r="I18" s="132"/>
      <c r="J18" s="132"/>
      <c r="K18" s="130"/>
      <c r="L18" s="130"/>
    </row>
    <row r="19" spans="1:12" s="72" customFormat="1" ht="22.8" x14ac:dyDescent="0.4">
      <c r="A19" s="34" t="s">
        <v>163</v>
      </c>
      <c r="C19" s="126"/>
      <c r="D19" s="126"/>
      <c r="E19" s="126"/>
      <c r="F19" s="126"/>
      <c r="G19" s="126"/>
      <c r="H19" s="126"/>
      <c r="J19" s="126"/>
      <c r="K19" s="126"/>
      <c r="L19" s="126"/>
    </row>
    <row r="20" spans="1:12" ht="15" x14ac:dyDescent="0.25">
      <c r="A20" s="34" t="s">
        <v>164</v>
      </c>
    </row>
    <row r="21" spans="1:12" ht="15" x14ac:dyDescent="0.25">
      <c r="A21" s="34" t="s">
        <v>165</v>
      </c>
    </row>
    <row r="22" spans="1:12" ht="15" x14ac:dyDescent="0.25">
      <c r="A22" s="34" t="s">
        <v>166</v>
      </c>
    </row>
    <row r="23" spans="1:12" ht="15" x14ac:dyDescent="0.25">
      <c r="A23" s="34" t="s">
        <v>188</v>
      </c>
    </row>
    <row r="24" spans="1:12" ht="15" x14ac:dyDescent="0.25">
      <c r="A24" s="34" t="s">
        <v>167</v>
      </c>
    </row>
    <row r="25" spans="1:12" ht="21.75" customHeight="1" x14ac:dyDescent="0.25">
      <c r="A25" s="34" t="s">
        <v>168</v>
      </c>
    </row>
    <row r="26" spans="1:12" ht="15" x14ac:dyDescent="0.25">
      <c r="A26" s="34" t="s">
        <v>169</v>
      </c>
    </row>
    <row r="27" spans="1:12" ht="15" x14ac:dyDescent="0.25">
      <c r="A27" s="128" t="s">
        <v>170</v>
      </c>
    </row>
    <row r="28" spans="1:12" ht="15" x14ac:dyDescent="0.25">
      <c r="A28" s="34" t="s">
        <v>171</v>
      </c>
    </row>
    <row r="29" spans="1:12" ht="15" x14ac:dyDescent="0.25">
      <c r="A29" s="34" t="s">
        <v>189</v>
      </c>
    </row>
  </sheetData>
  <mergeCells count="1">
    <mergeCell ref="B1:L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E13" sqref="E13"/>
    </sheetView>
  </sheetViews>
  <sheetFormatPr defaultRowHeight="14.4" x14ac:dyDescent="0.3"/>
  <cols>
    <col min="2" max="9" width="18.109375" customWidth="1"/>
  </cols>
  <sheetData>
    <row r="1" spans="1:10" s="82" customFormat="1" ht="16.5" customHeight="1" x14ac:dyDescent="0.35">
      <c r="B1" s="154" t="s">
        <v>52</v>
      </c>
      <c r="C1" s="155"/>
      <c r="D1" s="156"/>
      <c r="E1" s="70"/>
      <c r="F1" s="90" t="s">
        <v>139</v>
      </c>
      <c r="G1" s="91"/>
      <c r="H1" s="91"/>
      <c r="I1" s="92"/>
      <c r="J1" s="89"/>
    </row>
    <row r="2" spans="1:10" s="82" customFormat="1" ht="17.25" customHeight="1" x14ac:dyDescent="0.3">
      <c r="B2" s="93" t="s">
        <v>140</v>
      </c>
      <c r="C2" s="94" t="s">
        <v>141</v>
      </c>
      <c r="D2" s="95" t="s">
        <v>142</v>
      </c>
      <c r="E2" s="70"/>
      <c r="F2" s="96" t="s">
        <v>115</v>
      </c>
      <c r="G2" s="97" t="s">
        <v>143</v>
      </c>
      <c r="H2" s="97" t="s">
        <v>122</v>
      </c>
      <c r="I2" s="98" t="s">
        <v>144</v>
      </c>
    </row>
    <row r="3" spans="1:10" s="82" customFormat="1" ht="17.25" customHeight="1" thickBot="1" x14ac:dyDescent="0.35">
      <c r="B3" s="99" t="s">
        <v>145</v>
      </c>
      <c r="C3" s="100" t="s">
        <v>146</v>
      </c>
      <c r="D3" s="101" t="s">
        <v>147</v>
      </c>
      <c r="E3" s="70"/>
      <c r="F3" s="102" t="s">
        <v>145</v>
      </c>
      <c r="G3" s="103"/>
      <c r="H3" s="103"/>
      <c r="I3" s="104"/>
    </row>
    <row r="4" spans="1:10" s="82" customFormat="1" ht="17.25" customHeight="1" thickBot="1" x14ac:dyDescent="0.35">
      <c r="A4" s="70"/>
      <c r="B4" s="70"/>
      <c r="C4" s="70"/>
      <c r="D4" s="70"/>
      <c r="E4" s="70"/>
      <c r="F4" s="102" t="s">
        <v>146</v>
      </c>
      <c r="G4" s="103"/>
      <c r="H4" s="103"/>
      <c r="I4" s="104"/>
    </row>
    <row r="5" spans="1:10" s="82" customFormat="1" ht="17.25" customHeight="1" thickBot="1" x14ac:dyDescent="0.4">
      <c r="A5" s="70"/>
      <c r="B5" s="105" t="s">
        <v>76</v>
      </c>
      <c r="C5" s="106"/>
      <c r="D5" s="107"/>
      <c r="E5" s="70"/>
      <c r="F5" s="108" t="s">
        <v>147</v>
      </c>
      <c r="G5" s="103"/>
      <c r="H5" s="103"/>
      <c r="I5" s="104"/>
    </row>
    <row r="6" spans="1:10" s="82" customFormat="1" ht="17.25" customHeight="1" thickBot="1" x14ac:dyDescent="0.35">
      <c r="A6" s="70"/>
      <c r="B6" s="93" t="s">
        <v>148</v>
      </c>
      <c r="C6" s="94" t="s">
        <v>116</v>
      </c>
      <c r="D6" s="95" t="s">
        <v>119</v>
      </c>
      <c r="E6" s="70"/>
      <c r="F6" s="89"/>
    </row>
    <row r="7" spans="1:10" s="82" customFormat="1" ht="17.25" customHeight="1" x14ac:dyDescent="0.3">
      <c r="A7" s="70"/>
      <c r="B7" s="109" t="s">
        <v>149</v>
      </c>
      <c r="C7" s="103" t="s">
        <v>150</v>
      </c>
      <c r="D7" s="110">
        <v>5000000</v>
      </c>
      <c r="E7" s="70"/>
      <c r="F7" s="111" t="s">
        <v>151</v>
      </c>
      <c r="G7" s="112"/>
      <c r="H7" s="113"/>
      <c r="I7" s="114" t="s">
        <v>46</v>
      </c>
    </row>
    <row r="8" spans="1:10" s="82" customFormat="1" ht="21" customHeight="1" x14ac:dyDescent="0.3">
      <c r="B8" s="109" t="s">
        <v>152</v>
      </c>
      <c r="C8" s="103" t="s">
        <v>153</v>
      </c>
      <c r="D8" s="110">
        <v>4000000</v>
      </c>
      <c r="E8" s="115"/>
      <c r="F8" s="116" t="s">
        <v>154</v>
      </c>
      <c r="G8" s="117"/>
      <c r="H8" s="118"/>
      <c r="I8" s="88"/>
    </row>
    <row r="9" spans="1:10" s="82" customFormat="1" ht="21" customHeight="1" x14ac:dyDescent="0.3">
      <c r="B9" s="109" t="s">
        <v>155</v>
      </c>
      <c r="C9" s="103" t="s">
        <v>156</v>
      </c>
      <c r="D9" s="110">
        <v>3500000</v>
      </c>
      <c r="E9" s="115"/>
      <c r="F9" s="116" t="s">
        <v>157</v>
      </c>
      <c r="G9" s="117"/>
      <c r="H9" s="118"/>
      <c r="I9" s="88"/>
    </row>
    <row r="10" spans="1:10" s="72" customFormat="1" ht="19.2" thickBot="1" x14ac:dyDescent="0.35">
      <c r="B10" s="109" t="s">
        <v>158</v>
      </c>
      <c r="C10" s="103" t="s">
        <v>159</v>
      </c>
      <c r="D10" s="110">
        <v>3000000</v>
      </c>
      <c r="F10" s="119" t="s">
        <v>160</v>
      </c>
      <c r="G10" s="120"/>
      <c r="H10" s="121"/>
      <c r="I10" s="122"/>
    </row>
    <row r="11" spans="1:10" s="72" customFormat="1" ht="23.4" thickBot="1" x14ac:dyDescent="0.45">
      <c r="B11" s="123" t="s">
        <v>161</v>
      </c>
      <c r="C11" s="124" t="s">
        <v>162</v>
      </c>
      <c r="D11" s="125">
        <v>0</v>
      </c>
      <c r="E11" s="126"/>
      <c r="F11" s="126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Bai22</vt:lpstr>
      <vt:lpstr>Dulieu_Bai22</vt:lpstr>
      <vt:lpstr>Bai23</vt:lpstr>
      <vt:lpstr>Dulieu_Bai23</vt:lpstr>
      <vt:lpstr>Bai24</vt:lpstr>
      <vt:lpstr>Dulieu_Bai24</vt:lpstr>
      <vt:lpstr>tenhang22</vt:lpstr>
      <vt:lpstr>thuonghieu22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Bao Trung</cp:lastModifiedBy>
  <dcterms:created xsi:type="dcterms:W3CDTF">2021-06-09T08:35:43Z</dcterms:created>
  <dcterms:modified xsi:type="dcterms:W3CDTF">2021-12-15T12:43:27Z</dcterms:modified>
</cp:coreProperties>
</file>