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T:\BaiTapTH\TH_Excel\"/>
    </mc:Choice>
  </mc:AlternateContent>
  <bookViews>
    <workbookView xWindow="0" yWindow="0" windowWidth="20490" windowHeight="7905" activeTab="1"/>
  </bookViews>
  <sheets>
    <sheet name="Bai12" sheetId="1" r:id="rId1"/>
    <sheet name="Bai13" sheetId="2" r:id="rId2"/>
    <sheet name="Bai14" sheetId="3" r:id="rId3"/>
    <sheet name="Bai15" sheetId="4" r:id="rId4"/>
    <sheet name="Bai16" sheetId="11" r:id="rId5"/>
    <sheet name="Bai17" sheetId="5" r:id="rId6"/>
    <sheet name="Bai18" sheetId="10" r:id="rId7"/>
  </sheets>
  <definedNames>
    <definedName name="_Fill" localSheetId="4" hidden="1">#REF!</definedName>
    <definedName name="_Fill" hidden="1">#REF!</definedName>
    <definedName name="_xlnm._FilterDatabase" localSheetId="3" hidden="1">'Bai15'!$A$2:$K$12</definedName>
    <definedName name="_xlnm._FilterDatabase" localSheetId="5" hidden="1">'Bai17'!$A$3:$J$18</definedName>
    <definedName name="_Key1" localSheetId="4" hidden="1">#REF!</definedName>
    <definedName name="_Key1" hidden="1">#REF!</definedName>
    <definedName name="_Key2" localSheetId="4" hidden="1">#REF!</definedName>
    <definedName name="_Key2" hidden="1">#REF!</definedName>
    <definedName name="_Order1" hidden="1">255</definedName>
    <definedName name="_Order2" hidden="1">255</definedName>
    <definedName name="_Sort" localSheetId="4" hidden="1">#REF!</definedName>
    <definedName name="_Sort" hidden="1">#REF!</definedName>
    <definedName name="HTML_CodePage" hidden="1">950</definedName>
    <definedName name="HTML_Control" localSheetId="4"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_xlnm.Print_Area" localSheetId="2">Table1[#All]</definedName>
    <definedName name="thongtinduan">'Bai13'!$C$18:$G$20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2" l="1"/>
  <c r="J5" i="2"/>
  <c r="J6" i="2"/>
  <c r="J7" i="2"/>
  <c r="J8" i="2"/>
  <c r="J9" i="2"/>
  <c r="J10" i="2"/>
  <c r="J11" i="2"/>
  <c r="J12" i="2"/>
  <c r="J13" i="2"/>
  <c r="J14" i="2"/>
  <c r="J3" i="2"/>
  <c r="I3" i="2"/>
  <c r="I4" i="2"/>
  <c r="I5" i="2"/>
  <c r="I6" i="2"/>
  <c r="I7" i="2"/>
  <c r="I8" i="2"/>
  <c r="I9" i="2"/>
  <c r="I10" i="2"/>
  <c r="I11" i="2"/>
  <c r="I12" i="2"/>
  <c r="I13" i="2"/>
  <c r="I14" i="2"/>
  <c r="H4" i="2"/>
  <c r="H5" i="2"/>
  <c r="H6" i="2"/>
  <c r="H7" i="2"/>
  <c r="H8" i="2"/>
  <c r="H9" i="2"/>
  <c r="H10" i="2"/>
  <c r="H11" i="2"/>
  <c r="H12" i="2"/>
  <c r="H13" i="2"/>
  <c r="H14" i="2"/>
  <c r="H3" i="2"/>
  <c r="G4" i="2"/>
  <c r="G5" i="2"/>
  <c r="G6" i="2"/>
  <c r="G7" i="2"/>
  <c r="G8" i="2"/>
  <c r="G9" i="2"/>
  <c r="G10" i="2"/>
  <c r="G11" i="2"/>
  <c r="G12" i="2"/>
  <c r="G13" i="2"/>
  <c r="G14" i="2"/>
  <c r="G3" i="2"/>
  <c r="D4" i="2"/>
  <c r="E4" i="2" s="1"/>
  <c r="D5" i="2"/>
  <c r="E5" i="2" s="1"/>
  <c r="D6" i="2"/>
  <c r="E6" i="2" s="1"/>
  <c r="D7" i="2"/>
  <c r="D8" i="2"/>
  <c r="D9" i="2"/>
  <c r="D10" i="2"/>
  <c r="E10" i="2" s="1"/>
  <c r="D11" i="2"/>
  <c r="E11" i="2" s="1"/>
  <c r="D12" i="2"/>
  <c r="E12" i="2" s="1"/>
  <c r="D13" i="2"/>
  <c r="E13" i="2" s="1"/>
  <c r="D14" i="2"/>
  <c r="D3" i="2"/>
  <c r="E3" i="2" s="1"/>
  <c r="E7" i="2"/>
  <c r="E8" i="2"/>
  <c r="E9" i="2"/>
  <c r="E14" i="2"/>
  <c r="G19" i="2"/>
  <c r="G20" i="2"/>
  <c r="G18" i="2"/>
  <c r="H18" i="2"/>
  <c r="G5" i="3" l="1"/>
  <c r="G6" i="3"/>
  <c r="G7" i="3"/>
  <c r="G8" i="3"/>
  <c r="G9" i="3"/>
  <c r="G10" i="3"/>
  <c r="G11" i="3"/>
  <c r="G12" i="3"/>
  <c r="G13" i="3"/>
  <c r="G17" i="3"/>
  <c r="G18" i="3"/>
  <c r="G4" i="3"/>
  <c r="F5" i="3"/>
  <c r="F6" i="3"/>
  <c r="F7" i="3"/>
  <c r="F8" i="3"/>
  <c r="F9" i="3"/>
  <c r="F10" i="3"/>
  <c r="F11" i="3"/>
  <c r="F12" i="3"/>
  <c r="F13" i="3"/>
  <c r="F14" i="3"/>
  <c r="F15" i="3"/>
  <c r="F16" i="3"/>
  <c r="F17" i="3"/>
  <c r="F18" i="3"/>
  <c r="F4" i="3"/>
  <c r="D5" i="3"/>
  <c r="D6" i="3"/>
  <c r="D7" i="3"/>
  <c r="D8" i="3"/>
  <c r="D9" i="3"/>
  <c r="D10" i="3"/>
  <c r="D11" i="3"/>
  <c r="D12" i="3"/>
  <c r="D13" i="3"/>
  <c r="D14" i="3"/>
  <c r="D15" i="3"/>
  <c r="D16" i="3"/>
  <c r="D17" i="3"/>
  <c r="D18" i="3"/>
  <c r="D4" i="3"/>
  <c r="C5" i="3"/>
  <c r="C6" i="3"/>
  <c r="C7" i="3"/>
  <c r="C8" i="3"/>
  <c r="C9" i="3"/>
  <c r="C10" i="3"/>
  <c r="C11" i="3"/>
  <c r="C12" i="3"/>
  <c r="C13" i="3"/>
  <c r="C14" i="3"/>
  <c r="C15" i="3"/>
  <c r="C16" i="3"/>
  <c r="C17" i="3"/>
  <c r="C18" i="3"/>
  <c r="C4" i="3"/>
  <c r="G15" i="3" l="1"/>
  <c r="G16" i="3"/>
  <c r="G14" i="3"/>
</calcChain>
</file>

<file path=xl/connections.xml><?xml version="1.0" encoding="utf-8"?>
<connections xmlns="http://schemas.openxmlformats.org/spreadsheetml/2006/main">
  <connection id="1" keepAlive="1" name="Query - DULIEU" description="Connection to the 'DULIEU' query in the workbook." type="5" refreshedVersion="7" background="1" saveData="1">
    <dbPr connection="Provider=Microsoft.Mashup.OleDb.1;Data Source=$Workbook$;Location=DULIEU;Extended Properties=&quot;&quot;" command="SELECT * FROM [DULIEU]"/>
  </connection>
</connections>
</file>

<file path=xl/sharedStrings.xml><?xml version="1.0" encoding="utf-8"?>
<sst xmlns="http://schemas.openxmlformats.org/spreadsheetml/2006/main" count="567" uniqueCount="399">
  <si>
    <t>BẢNG TỔNG KẾT ĐIỂM GIỮA KỲ</t>
  </si>
  <si>
    <t>Họ tên</t>
  </si>
  <si>
    <t>Mã sinh viên</t>
  </si>
  <si>
    <t>Test 1</t>
  </si>
  <si>
    <t>Test 2</t>
  </si>
  <si>
    <t>Test 3</t>
  </si>
  <si>
    <t>trung bình test</t>
  </si>
  <si>
    <t>Bài tập về nhà</t>
  </si>
  <si>
    <t>trung bình giữa HK</t>
  </si>
  <si>
    <t>kết quả</t>
  </si>
  <si>
    <t>Khen thường</t>
  </si>
  <si>
    <t>nguyễn hoàng</t>
  </si>
  <si>
    <t>ĐẠT</t>
  </si>
  <si>
    <t>phuong vỹ</t>
  </si>
  <si>
    <t>KHÔNG ĐẠT</t>
  </si>
  <si>
    <t>thái bảo</t>
  </si>
  <si>
    <t>hoàng minh</t>
  </si>
  <si>
    <t>lê nam</t>
  </si>
  <si>
    <t>hồ trí dũng</t>
  </si>
  <si>
    <t>trần tú</t>
  </si>
  <si>
    <t>lê hoàng</t>
  </si>
  <si>
    <t>phạm tùng</t>
  </si>
  <si>
    <t>trần tú vi</t>
  </si>
  <si>
    <t>nguyễn duy</t>
  </si>
  <si>
    <t>tỉ lệ các bài test</t>
  </si>
  <si>
    <t>điểm thường
 bt về nhà</t>
  </si>
  <si>
    <t>trung bình của lớp</t>
  </si>
  <si>
    <t>điễm cao nhất</t>
  </si>
  <si>
    <t>diểm tháp nhất</t>
  </si>
  <si>
    <t>C</t>
  </si>
  <si>
    <t>B</t>
  </si>
  <si>
    <t>A</t>
  </si>
  <si>
    <t>QUẢN LÝ DỰ ÁN</t>
  </si>
  <si>
    <t>MaNV</t>
  </si>
  <si>
    <t>Họ tên NV</t>
  </si>
  <si>
    <t>Mã Công việc</t>
  </si>
  <si>
    <t>Tên Công việc</t>
  </si>
  <si>
    <t>Ngày bắt đầu</t>
  </si>
  <si>
    <t>Ngày kết thúc</t>
  </si>
  <si>
    <t>Số ngày công</t>
  </si>
  <si>
    <t>Lương ngày</t>
  </si>
  <si>
    <t>Số ngày chênh lệch</t>
  </si>
  <si>
    <t>Thưởng/Phạt</t>
  </si>
  <si>
    <t>Tổng lương</t>
  </si>
  <si>
    <t>0001</t>
  </si>
  <si>
    <t>LT</t>
  </si>
  <si>
    <t>0002</t>
  </si>
  <si>
    <t>PT</t>
  </si>
  <si>
    <t>0003</t>
  </si>
  <si>
    <t>0004</t>
  </si>
  <si>
    <t>0005</t>
  </si>
  <si>
    <t>0006</t>
  </si>
  <si>
    <t>TK</t>
  </si>
  <si>
    <t>0007</t>
  </si>
  <si>
    <t>0008</t>
  </si>
  <si>
    <t>0009</t>
  </si>
  <si>
    <t>0010</t>
  </si>
  <si>
    <t>0011</t>
  </si>
  <si>
    <t>0012</t>
  </si>
  <si>
    <t>Ngày nghĩ</t>
  </si>
  <si>
    <t>Thông tin dự án</t>
  </si>
  <si>
    <t>Bảng Luong ngày</t>
  </si>
  <si>
    <t>Mã công việc</t>
  </si>
  <si>
    <t>tên công việc</t>
  </si>
  <si>
    <t>ngày BĐ</t>
  </si>
  <si>
    <t>Phân tích hệ thống</t>
  </si>
  <si>
    <t>Thiết kế hệ thống</t>
  </si>
  <si>
    <t>Lập trình</t>
  </si>
  <si>
    <r>
      <t>2.</t>
    </r>
    <r>
      <rPr>
        <sz val="14"/>
        <color rgb="FF000000"/>
        <rFont val="Times New Roman"/>
        <family val="1"/>
      </rPr>
      <t xml:space="preserve">    </t>
    </r>
    <r>
      <rPr>
        <sz val="14"/>
        <color rgb="FF000000"/>
        <rFont val="Arial"/>
        <family val="2"/>
      </rPr>
      <t>Lập công thức điền dữ liệu cho cột Tên công việc, ngày bắt đầu, dựa vào Mã công việc và tra trong bảng thông tin dự án.</t>
    </r>
  </si>
  <si>
    <r>
      <t>3.</t>
    </r>
    <r>
      <rPr>
        <sz val="14"/>
        <color rgb="FF000000"/>
        <rFont val="Times New Roman"/>
        <family val="1"/>
      </rPr>
      <t xml:space="preserve">    </t>
    </r>
    <r>
      <rPr>
        <sz val="14"/>
        <color rgb="FF000000"/>
        <rFont val="Arial"/>
        <family val="2"/>
      </rPr>
      <t>Số ngày công của mỗi nhân viên dựa vào ngày bắt đầu và ngày kết thúc, không tính các ngày nghĩ lễ.</t>
    </r>
  </si>
  <si>
    <r>
      <t>6.</t>
    </r>
    <r>
      <rPr>
        <sz val="14"/>
        <color rgb="FF000000"/>
        <rFont val="Times New Roman"/>
        <family val="1"/>
      </rPr>
      <t xml:space="preserve">    </t>
    </r>
    <r>
      <rPr>
        <sz val="14"/>
        <color rgb="FF000000"/>
        <rFont val="Arial"/>
        <family val="2"/>
      </rPr>
      <t>Nếu nhân viên làm sớm hơn số ngày dự kiến thì được thưởng mỗi ngày gấp đôi lương ngày, ngược lại, nếu trễ thì bị phạt mỗi ngày bằng đúng lương của một ngày.</t>
    </r>
  </si>
  <si>
    <r>
      <t>7.</t>
    </r>
    <r>
      <rPr>
        <sz val="14"/>
        <color rgb="FF000000"/>
        <rFont val="Times New Roman"/>
        <family val="1"/>
      </rPr>
      <t xml:space="preserve">    </t>
    </r>
    <r>
      <rPr>
        <sz val="14"/>
        <color rgb="FF000000"/>
        <rFont val="Arial"/>
        <family val="2"/>
      </rPr>
      <t>Tổng lương: lương + thưởng hoặc lương –phạt, định dạng đơn vị tiền là $</t>
    </r>
  </si>
  <si>
    <r>
      <t>8.</t>
    </r>
    <r>
      <rPr>
        <sz val="14"/>
        <color rgb="FF000000"/>
        <rFont val="Times New Roman"/>
        <family val="1"/>
      </rPr>
      <t xml:space="preserve">    </t>
    </r>
    <r>
      <rPr>
        <sz val="14"/>
        <color rgb="FF000000"/>
        <rFont val="Arial"/>
        <family val="2"/>
      </rPr>
      <t>Dùng chức năng Conditional tô màu các dòng có ngày kết thúc trong tháng 11</t>
    </r>
  </si>
  <si>
    <t>Mã thí sinh</t>
  </si>
  <si>
    <t>Tên thí sinh</t>
  </si>
  <si>
    <t>Tên Trường</t>
  </si>
  <si>
    <t>Môn thi</t>
  </si>
  <si>
    <t>Điểm thi</t>
  </si>
  <si>
    <t>Kết quả</t>
  </si>
  <si>
    <t>Khen thưởng</t>
  </si>
  <si>
    <t>Bảng tra tên trường</t>
  </si>
  <si>
    <t>Bảng tra xếp loại</t>
  </si>
  <si>
    <r>
      <rPr>
        <b/>
        <sz val="14"/>
        <color rgb="FFC00000"/>
        <rFont val="Times New Roman"/>
        <family val="1"/>
      </rPr>
      <t>NK</t>
    </r>
    <r>
      <rPr>
        <b/>
        <sz val="14"/>
        <rFont val="Times New Roman"/>
        <family val="1"/>
      </rPr>
      <t>52</t>
    </r>
    <r>
      <rPr>
        <b/>
        <sz val="14"/>
        <color theme="4" tint="-0.499984740745262"/>
        <rFont val="Times New Roman"/>
        <family val="1"/>
      </rPr>
      <t>TH</t>
    </r>
  </si>
  <si>
    <t>Mã Trường</t>
  </si>
  <si>
    <t>Tên trường</t>
  </si>
  <si>
    <t>Điểm</t>
  </si>
  <si>
    <t>Xếp loại</t>
  </si>
  <si>
    <r>
      <rPr>
        <b/>
        <sz val="14"/>
        <color rgb="FFC00000"/>
        <rFont val="Times New Roman"/>
        <family val="1"/>
      </rPr>
      <t>NK</t>
    </r>
    <r>
      <rPr>
        <b/>
        <sz val="14"/>
        <rFont val="Times New Roman"/>
        <family val="1"/>
      </rPr>
      <t>10</t>
    </r>
    <r>
      <rPr>
        <b/>
        <sz val="14"/>
        <color theme="4" tint="-0.499984740745262"/>
        <rFont val="Times New Roman"/>
        <family val="1"/>
      </rPr>
      <t>TO</t>
    </r>
  </si>
  <si>
    <t>TR</t>
  </si>
  <si>
    <t>Trần Đại Nghĩa</t>
  </si>
  <si>
    <t>Trung Bình</t>
  </si>
  <si>
    <r>
      <rPr>
        <b/>
        <sz val="14"/>
        <color rgb="FFC00000"/>
        <rFont val="Times New Roman"/>
        <family val="1"/>
      </rPr>
      <t>SP</t>
    </r>
    <r>
      <rPr>
        <b/>
        <sz val="14"/>
        <rFont val="Times New Roman"/>
        <family val="1"/>
      </rPr>
      <t>93</t>
    </r>
    <r>
      <rPr>
        <b/>
        <sz val="14"/>
        <color theme="4" tint="-0.499984740745262"/>
        <rFont val="Times New Roman"/>
        <family val="1"/>
      </rPr>
      <t>NN</t>
    </r>
  </si>
  <si>
    <t>LE</t>
  </si>
  <si>
    <t>Lê Hồng Phong</t>
  </si>
  <si>
    <t>Khá</t>
  </si>
  <si>
    <r>
      <rPr>
        <b/>
        <sz val="14"/>
        <color rgb="FFC00000"/>
        <rFont val="Times New Roman"/>
        <family val="1"/>
      </rPr>
      <t>TR</t>
    </r>
    <r>
      <rPr>
        <b/>
        <sz val="14"/>
        <rFont val="Times New Roman"/>
        <family val="1"/>
      </rPr>
      <t>23</t>
    </r>
    <r>
      <rPr>
        <b/>
        <sz val="14"/>
        <color theme="4" tint="-0.499984740745262"/>
        <rFont val="Times New Roman"/>
        <family val="1"/>
      </rPr>
      <t>NN</t>
    </r>
  </si>
  <si>
    <t>GD</t>
  </si>
  <si>
    <t>Gia Định</t>
  </si>
  <si>
    <t>Giỏi</t>
  </si>
  <si>
    <r>
      <rPr>
        <b/>
        <sz val="14"/>
        <color rgb="FFC00000"/>
        <rFont val="Times New Roman"/>
        <family val="1"/>
      </rPr>
      <t>GD</t>
    </r>
    <r>
      <rPr>
        <b/>
        <sz val="14"/>
        <rFont val="Times New Roman"/>
        <family val="1"/>
      </rPr>
      <t>13</t>
    </r>
    <r>
      <rPr>
        <b/>
        <sz val="14"/>
        <color theme="4" tint="-0.499984740745262"/>
        <rFont val="Times New Roman"/>
        <family val="1"/>
      </rPr>
      <t>TH</t>
    </r>
  </si>
  <si>
    <t>NK</t>
  </si>
  <si>
    <t>Năng Khiếu</t>
  </si>
  <si>
    <t>Xuất sắc</t>
  </si>
  <si>
    <r>
      <rPr>
        <b/>
        <sz val="14"/>
        <color rgb="FFC00000"/>
        <rFont val="Times New Roman"/>
        <family val="1"/>
      </rPr>
      <t>LE</t>
    </r>
    <r>
      <rPr>
        <b/>
        <sz val="14"/>
        <rFont val="Times New Roman"/>
        <family val="1"/>
      </rPr>
      <t>56</t>
    </r>
    <r>
      <rPr>
        <b/>
        <sz val="14"/>
        <color theme="4" tint="-0.499984740745262"/>
        <rFont val="Times New Roman"/>
        <family val="1"/>
      </rPr>
      <t>NN</t>
    </r>
  </si>
  <si>
    <t>TH</t>
  </si>
  <si>
    <t>Nguyễn Thượng Hiền</t>
  </si>
  <si>
    <r>
      <rPr>
        <b/>
        <sz val="14"/>
        <color rgb="FFC00000"/>
        <rFont val="Times New Roman"/>
        <family val="1"/>
      </rPr>
      <t>GD</t>
    </r>
    <r>
      <rPr>
        <b/>
        <sz val="14"/>
        <rFont val="Times New Roman"/>
        <family val="1"/>
      </rPr>
      <t>74</t>
    </r>
    <r>
      <rPr>
        <b/>
        <sz val="14"/>
        <color theme="4" tint="-0.499984740745262"/>
        <rFont val="Times New Roman"/>
        <family val="1"/>
      </rPr>
      <t>TH</t>
    </r>
  </si>
  <si>
    <t>SP</t>
  </si>
  <si>
    <t>Sư Phạm</t>
  </si>
  <si>
    <r>
      <rPr>
        <b/>
        <sz val="14"/>
        <color rgb="FFC00000"/>
        <rFont val="Times New Roman"/>
        <family val="1"/>
      </rPr>
      <t>TR</t>
    </r>
    <r>
      <rPr>
        <b/>
        <sz val="14"/>
        <rFont val="Times New Roman"/>
        <family val="1"/>
      </rPr>
      <t>73</t>
    </r>
    <r>
      <rPr>
        <b/>
        <sz val="14"/>
        <color theme="4" tint="-0.499984740745262"/>
        <rFont val="Times New Roman"/>
        <family val="1"/>
      </rPr>
      <t>TO</t>
    </r>
  </si>
  <si>
    <r>
      <rPr>
        <b/>
        <sz val="14"/>
        <color rgb="FFC00000"/>
        <rFont val="Times New Roman"/>
        <family val="1"/>
      </rPr>
      <t>LE</t>
    </r>
    <r>
      <rPr>
        <b/>
        <sz val="14"/>
        <rFont val="Times New Roman"/>
        <family val="1"/>
      </rPr>
      <t>20</t>
    </r>
    <r>
      <rPr>
        <b/>
        <sz val="14"/>
        <color theme="4" tint="-0.499984740745262"/>
        <rFont val="Times New Roman"/>
        <family val="1"/>
      </rPr>
      <t>TH</t>
    </r>
  </si>
  <si>
    <t>lê văn</t>
  </si>
  <si>
    <t>Bảng tra môn thi</t>
  </si>
  <si>
    <r>
      <rPr>
        <b/>
        <sz val="14"/>
        <color rgb="FFC00000"/>
        <rFont val="Times New Roman"/>
        <family val="1"/>
      </rPr>
      <t>NK</t>
    </r>
    <r>
      <rPr>
        <b/>
        <sz val="14"/>
        <rFont val="Times New Roman"/>
        <family val="1"/>
      </rPr>
      <t>73</t>
    </r>
    <r>
      <rPr>
        <b/>
        <sz val="14"/>
        <color theme="4" tint="-0.499984740745262"/>
        <rFont val="Times New Roman"/>
        <family val="1"/>
      </rPr>
      <t>TO</t>
    </r>
  </si>
  <si>
    <t>Mã Môn học</t>
  </si>
  <si>
    <t>TO</t>
  </si>
  <si>
    <t>NN</t>
  </si>
  <si>
    <t>Tên Môn thi</t>
  </si>
  <si>
    <t>Toán</t>
  </si>
  <si>
    <t>Ngoại ngữ</t>
  </si>
  <si>
    <t>Tin Học</t>
  </si>
  <si>
    <r>
      <rPr>
        <b/>
        <sz val="14"/>
        <color rgb="FFC00000"/>
        <rFont val="Times New Roman"/>
        <family val="1"/>
      </rPr>
      <t>NK</t>
    </r>
    <r>
      <rPr>
        <b/>
        <sz val="14"/>
        <rFont val="Times New Roman"/>
        <family val="1"/>
      </rPr>
      <t>31</t>
    </r>
    <r>
      <rPr>
        <b/>
        <sz val="14"/>
        <color theme="4" tint="-0.499984740745262"/>
        <rFont val="Times New Roman"/>
        <family val="1"/>
      </rPr>
      <t>NN</t>
    </r>
  </si>
  <si>
    <r>
      <rPr>
        <b/>
        <sz val="14"/>
        <color rgb="FFC00000"/>
        <rFont val="Times New Roman"/>
        <family val="1"/>
      </rPr>
      <t>GD</t>
    </r>
    <r>
      <rPr>
        <b/>
        <sz val="14"/>
        <rFont val="Times New Roman"/>
        <family val="1"/>
      </rPr>
      <t>59</t>
    </r>
    <r>
      <rPr>
        <b/>
        <sz val="14"/>
        <color theme="4" tint="-0.499984740745262"/>
        <rFont val="Times New Roman"/>
        <family val="1"/>
      </rPr>
      <t>NN</t>
    </r>
  </si>
  <si>
    <r>
      <rPr>
        <b/>
        <sz val="14"/>
        <color rgb="FFC00000"/>
        <rFont val="Times New Roman"/>
        <family val="1"/>
      </rPr>
      <t>TR</t>
    </r>
    <r>
      <rPr>
        <b/>
        <sz val="14"/>
        <rFont val="Times New Roman"/>
        <family val="1"/>
      </rPr>
      <t>15</t>
    </r>
    <r>
      <rPr>
        <b/>
        <sz val="14"/>
        <color theme="4" tint="-0.499984740745262"/>
        <rFont val="Times New Roman"/>
        <family val="1"/>
      </rPr>
      <t>TO</t>
    </r>
  </si>
  <si>
    <r>
      <rPr>
        <b/>
        <sz val="14"/>
        <color rgb="FFC00000"/>
        <rFont val="Times New Roman"/>
        <family val="1"/>
      </rPr>
      <t>TH</t>
    </r>
    <r>
      <rPr>
        <b/>
        <sz val="14"/>
        <rFont val="Times New Roman"/>
        <family val="1"/>
      </rPr>
      <t>90</t>
    </r>
    <r>
      <rPr>
        <b/>
        <sz val="14"/>
        <color theme="4" tint="-0.499984740745262"/>
        <rFont val="Times New Roman"/>
        <family val="1"/>
      </rPr>
      <t>TO</t>
    </r>
  </si>
  <si>
    <t>Yêu cầu</t>
  </si>
  <si>
    <t>1. Lập công thức điền dữ liệu cho cột Tên trường dựa vào 2 ký tự đầu của Mã thí sinh và tìm trong Bảng tra tên trường.</t>
  </si>
  <si>
    <t>2. Lập công thức điền dữ liệu cho cột Môn thi, dựa vào 2 ký tự cuối của Mã thí sinh và tìm trong Bảng tra Môn thi.</t>
  </si>
  <si>
    <t>3. Lập công thức điền dữ liệu cho cột Kết quả, dựa vào Điểm thi và Bảng tra Xếp loại</t>
  </si>
  <si>
    <t>4. Lập công thức đổi định dạng cột Tên thí sinh có dạng chữ hoa đầu mỗi từ</t>
  </si>
  <si>
    <t>5. Chèn thêm cột khen thưởng sau cột kết quả, lập công thức điền dữ liệu cho cột Khen thưởng như sau</t>
  </si>
  <si>
    <t xml:space="preserve">Những thí sinh có điểm &gt;=9 thì thưởng, nếu thí sinh thi toán thì thưởng Máy tính casio fx 570vn Plus </t>
  </si>
  <si>
    <t>Nếu thi tiếng anh thì thưởng máy học tiếng anh, nếu thi tin học thì thưởng máy tính bảng</t>
  </si>
  <si>
    <t>6. Định dạng bảng tính có dạng Table, lọc ra danh sách những thí sinh đạt kết quả là giỏi</t>
  </si>
  <si>
    <t>7. Định dạng cột Điểm thi sao cho những thí sinh có điểm &gt;=9 có dạng in đậm và màu đỏ</t>
  </si>
  <si>
    <t>8. Dùng chức năng conditional formatting tô màu các dòng thí sinh thuộc trường năng khiếu thi môn toán có điểm &gt;=9</t>
  </si>
  <si>
    <t>9. Thiết lập vùng in chỉ in bảng dữ liệu, hướng giấy in Landscape, dữ liệu nằm giữa trang</t>
  </si>
  <si>
    <t xml:space="preserve">10. Chèn Header: Lề trái: tên Sheet, Lề phải: Ngày hiện hành </t>
  </si>
  <si>
    <t>KẾT QUẢ TUYỂN SINH VÀO LỚP 10</t>
  </si>
  <si>
    <t>Mã số</t>
  </si>
  <si>
    <t>Họ</t>
  </si>
  <si>
    <t>Tên</t>
  </si>
  <si>
    <t>Trường xét tuyển</t>
  </si>
  <si>
    <t>Nguyện vọng</t>
  </si>
  <si>
    <t>Văn</t>
  </si>
  <si>
    <t>Anh</t>
  </si>
  <si>
    <t>Điểm Nghề</t>
  </si>
  <si>
    <t>Tổng Điểm</t>
  </si>
  <si>
    <t>Kết Quả</t>
  </si>
  <si>
    <t>GV1A0</t>
  </si>
  <si>
    <t>Lê Thanh</t>
  </si>
  <si>
    <t>Hoa</t>
  </si>
  <si>
    <t>GV2B0</t>
  </si>
  <si>
    <t>Trần Mạnh</t>
  </si>
  <si>
    <t>Hùng</t>
  </si>
  <si>
    <t>HĐ2C0</t>
  </si>
  <si>
    <t>Trần Văn</t>
  </si>
  <si>
    <t>Mạnh</t>
  </si>
  <si>
    <t>HĐ1B0</t>
  </si>
  <si>
    <t>Kiều Thị</t>
  </si>
  <si>
    <t>Nga</t>
  </si>
  <si>
    <t>CT2A1</t>
  </si>
  <si>
    <t>Lâm Thanh</t>
  </si>
  <si>
    <t>Sơn</t>
  </si>
  <si>
    <t>CT1B0</t>
  </si>
  <si>
    <t>Lê Hữu</t>
  </si>
  <si>
    <t>Trung</t>
  </si>
  <si>
    <t>CT2A0</t>
  </si>
  <si>
    <t>Nguyễn Hòang</t>
  </si>
  <si>
    <t xml:space="preserve">Tùng </t>
  </si>
  <si>
    <t>HĐ1C0</t>
  </si>
  <si>
    <t>Phạm Thanh</t>
  </si>
  <si>
    <t>Uyên</t>
  </si>
  <si>
    <t>GV1B1</t>
  </si>
  <si>
    <t>Lê</t>
  </si>
  <si>
    <t>Nam</t>
  </si>
  <si>
    <t>HĐ1A0</t>
  </si>
  <si>
    <t>Hoàng</t>
  </si>
  <si>
    <t>Dũng</t>
  </si>
  <si>
    <t>Bảng 1</t>
  </si>
  <si>
    <t>Bảng 2</t>
  </si>
  <si>
    <t>Mã trường</t>
  </si>
  <si>
    <t>Trường 
xét tuyển</t>
  </si>
  <si>
    <t>Điểm 
nguyện vọng 1</t>
  </si>
  <si>
    <t>Điểm 
nguyện vọng 2</t>
  </si>
  <si>
    <t>Mã loại</t>
  </si>
  <si>
    <t>CT</t>
  </si>
  <si>
    <t>Nguyễn Công Trứ</t>
  </si>
  <si>
    <t xml:space="preserve">Điểm </t>
  </si>
  <si>
    <t>HĐ</t>
  </si>
  <si>
    <t>Trần Hưng Đạo</t>
  </si>
  <si>
    <t>GV</t>
  </si>
  <si>
    <t>Gò Vấp</t>
  </si>
  <si>
    <t xml:space="preserve">Dùng chức năng Conditional Formatting định dạng những ô chứa giá trị là 1 có dạng chữ đậm, màu đỏ. </t>
  </si>
  <si>
    <t>Trong đó nếu ký số cuối của Mã số là 1 thì Điểm học sinh giỏi quốc gia là 2, ngược lại thì Điểm học sinh giỏi quốc gia là 0</t>
  </si>
  <si>
    <t xml:space="preserve"> Điểm nguyện vọng dựa vào Nguyện vọng của mỗi học sinh và tra trong Bảng 1.</t>
  </si>
  <si>
    <t>BẢNG THEO DÕI BÁN HÀNG</t>
  </si>
  <si>
    <t xml:space="preserve">Tỷ giá </t>
  </si>
  <si>
    <t>số tt</t>
  </si>
  <si>
    <t>Mã hóa đơn</t>
  </si>
  <si>
    <t>Tên hàng</t>
  </si>
  <si>
    <t>Nước sản xuất</t>
  </si>
  <si>
    <t>Đơn giá</t>
  </si>
  <si>
    <t>Số lượng</t>
  </si>
  <si>
    <t>Thành tiền</t>
  </si>
  <si>
    <t>Chiết khấu</t>
  </si>
  <si>
    <t>Thuế</t>
  </si>
  <si>
    <t>Thành tiền VNĐ</t>
  </si>
  <si>
    <t>USDre11</t>
  </si>
  <si>
    <t>JADre63</t>
  </si>
  <si>
    <t>FRPul58</t>
  </si>
  <si>
    <t>SPPul25</t>
  </si>
  <si>
    <t>SPPul94</t>
  </si>
  <si>
    <t>FRPul10</t>
  </si>
  <si>
    <t>FRShi65</t>
  </si>
  <si>
    <t>FRShi36</t>
  </si>
  <si>
    <t>USShi74</t>
  </si>
  <si>
    <t>JAShi45</t>
  </si>
  <si>
    <t>FRShi32</t>
  </si>
  <si>
    <t>USPan96</t>
  </si>
  <si>
    <t>USPan31</t>
  </si>
  <si>
    <t>SPPan47</t>
  </si>
  <si>
    <t>FRPan95</t>
  </si>
  <si>
    <t>Bảng tra nước sản xuất</t>
  </si>
  <si>
    <t>Bảng Giá</t>
  </si>
  <si>
    <t>Mã nước</t>
  </si>
  <si>
    <t>US</t>
  </si>
  <si>
    <t>FR</t>
  </si>
  <si>
    <t>JA</t>
  </si>
  <si>
    <t>Tên Nước</t>
  </si>
  <si>
    <t>Hoa Kỳ</t>
  </si>
  <si>
    <t>Pháp</t>
  </si>
  <si>
    <t>Nhật Bản</t>
  </si>
  <si>
    <t>Tây Ban Nha</t>
  </si>
  <si>
    <t>Shi</t>
  </si>
  <si>
    <t>Pan</t>
  </si>
  <si>
    <t>Bảng tên hàng và tỉ lệ thuế</t>
  </si>
  <si>
    <t>Dre</t>
  </si>
  <si>
    <t>Mã hàng</t>
  </si>
  <si>
    <t>Pul</t>
  </si>
  <si>
    <t>Tên Hàng</t>
  </si>
  <si>
    <t>Áo Sơ Mi</t>
  </si>
  <si>
    <t>Quần tây</t>
  </si>
  <si>
    <t>Áo Dạ Hội</t>
  </si>
  <si>
    <t>Áo Pull</t>
  </si>
  <si>
    <t>Tỉ lệ thuế</t>
  </si>
  <si>
    <t>1. Tên hàng dựa vào 3 ký tự bắt đầu từ vị trí thứ 3 trong mã hóa đơn dò trong bảng tên hàng và tỉ lệ thuế</t>
  </si>
  <si>
    <t>2. Nước sản xuất dựa vào 2 ký tự đầu của mã hóa đơn và bảng tra tên nước sản xuất</t>
  </si>
  <si>
    <t>3. Đơn giá dựa vào mã hàng, mã nước và tra trong bảng giá</t>
  </si>
  <si>
    <t>4. Số lượng dựa vào 2 ký tự cuối của mã hóa đơn, chuyển sang dữ liệu số.</t>
  </si>
  <si>
    <t>5.Thành tiền=Số lượng*Đơn giá định dạng đơn vị tiền tệ USD</t>
  </si>
  <si>
    <t xml:space="preserve">6. Chiết khấu dựa vào số lượng: Nếu số lượng&gt;90 thì chiết khấu 6% thành tiền, Số lượng&gt;60 thì chiết khấu 4% thành tiền, 
</t>
  </si>
  <si>
    <t>trường hợp còn lại không tính chiết khấu</t>
  </si>
  <si>
    <t>7. Thuế=(thành tiền-chiết khấu)*tỉ lệ thuế, tỉ lệ thuế tra trong bảng tỉ lệ thuế</t>
  </si>
  <si>
    <t>8. Thành tiền VNĐ=(Thành tiền-chiết khấu+Thuế)*Tỷ giá làm tròn đến hàng nghìn</t>
  </si>
  <si>
    <t>9. Trích ra danh sách các mặt hàng áo sơ mi</t>
  </si>
  <si>
    <t xml:space="preserve">10. Trích ra danh sách các mặt hàng sản xuất tại Nhật hoặc Pháp và có thành tiền &gt;10 triệu VNĐ </t>
  </si>
  <si>
    <t>Số TT</t>
  </si>
  <si>
    <t xml:space="preserve">      HD: Mở hộp thoại Format cells, trong khung Category, chọn Number, chọn Custom, trong ô Type, nhập định dang 000-00-0000</t>
  </si>
  <si>
    <t>trần hùng</t>
  </si>
  <si>
    <t>1, Định dạng cột Họ tên có dạng chữ hoa đầu mỗi từ</t>
  </si>
  <si>
    <r>
      <t>2.</t>
    </r>
    <r>
      <rPr>
        <sz val="7"/>
        <color rgb="FF000000"/>
        <rFont val="Times New Roman"/>
        <family val="1"/>
      </rPr>
      <t xml:space="preserve">    </t>
    </r>
    <r>
      <rPr>
        <sz val="12"/>
        <color rgb="FF000000"/>
        <rFont val="Arial"/>
        <family val="2"/>
      </rPr>
      <t>Thiết lập định dạng cách nhập liệu cho cột Mã sinh viên sao cho khi nhập 011122333 thì cho kết quả là 011-12-2333. sau đó nhập dữ liệu cho cột Mã SV tùy ý</t>
    </r>
  </si>
  <si>
    <r>
      <t>3.</t>
    </r>
    <r>
      <rPr>
        <sz val="7"/>
        <color rgb="FF000000"/>
        <rFont val="Times New Roman"/>
        <family val="1"/>
      </rPr>
      <t xml:space="preserve">    </t>
    </r>
    <r>
      <rPr>
        <sz val="12"/>
        <color rgb="FF000000"/>
        <rFont val="Arial"/>
        <family val="2"/>
      </rPr>
      <t>Trung bình Test= tổng của Các Test*tỉ lệ của bài test tương ứng (VD: Test1*Tỉ lệ của Test1 (30%). (Sử dụng địa chỉ tuyệt đối)</t>
    </r>
  </si>
  <si>
    <r>
      <t>4.</t>
    </r>
    <r>
      <rPr>
        <sz val="7"/>
        <color rgb="FF000000"/>
        <rFont val="Times New Roman"/>
        <family val="1"/>
      </rPr>
      <t xml:space="preserve">    </t>
    </r>
    <r>
      <rPr>
        <sz val="12"/>
        <color rgb="FF000000"/>
        <rFont val="Arial"/>
        <family val="2"/>
      </rPr>
      <t xml:space="preserve">Trung bình giữa học kỳ: Nếu bài tập về nhà là “Đạt” thì Trung bình học kỳ =Trung bình Test+Điểm thưởng bài tập về nhà.(sử dụng đia chỉ tuyệt đối), </t>
    </r>
  </si>
  <si>
    <t xml:space="preserve">     ngược lại, nếu là “không đạt” thì Trung bình học kỳ =Trung bình test. Lưu ý, nếu Trung bình test+điểm thưởng của bài tập về nhà &gt;10 thì lấy 10.</t>
  </si>
  <si>
    <r>
      <t>5.</t>
    </r>
    <r>
      <rPr>
        <sz val="7"/>
        <color rgb="FF000000"/>
        <rFont val="Times New Roman"/>
        <family val="1"/>
      </rPr>
      <t xml:space="preserve">    </t>
    </r>
    <r>
      <rPr>
        <sz val="12"/>
        <color rgb="FF000000"/>
        <rFont val="Arial"/>
        <family val="2"/>
      </rPr>
      <t>Lập công thức điền dữ liệu cho cột Kết quả dựa vào điểm Trung bình giữa học kỳ</t>
    </r>
  </si>
  <si>
    <t>Nếu Trung bình giửa HK từ 0 đến &lt;6 thì xếp loại F</t>
  </si>
  <si>
    <t>Ngược lại, nếu trung bình giữa HK từ 6 đến &lt;7 thì xếp loại D</t>
  </si>
  <si>
    <t>Ngược lại, nếu trung bình giữa HK từ 7 đến &lt;8 thì xếp loại C</t>
  </si>
  <si>
    <t>Ngược lại, nếu trung bình giữa HK từ 8 đến &lt;9 thì xếp loại B</t>
  </si>
  <si>
    <t>Nếu điểm trung bình giữa HK &gt;=9 thì xếp loại A</t>
  </si>
  <si>
    <r>
      <t>6.</t>
    </r>
    <r>
      <rPr>
        <sz val="7"/>
        <color rgb="FF000000"/>
        <rFont val="Times New Roman"/>
        <family val="1"/>
      </rPr>
      <t xml:space="preserve">    </t>
    </r>
    <r>
      <rPr>
        <sz val="12"/>
        <color rgb="FF000000"/>
        <rFont val="Arial"/>
        <family val="2"/>
      </rPr>
      <t>Khen thưởng: Nếu những sinh viên có Trung bình test&gt;=8 và Bài tập về nhà là “Đạt” thì điền “Cộng 1 điểm vào trung bình cuối kỳ”, ngược lại thì để trống.</t>
    </r>
  </si>
  <si>
    <r>
      <t>7.</t>
    </r>
    <r>
      <rPr>
        <sz val="7"/>
        <color rgb="FF000000"/>
        <rFont val="Times New Roman"/>
        <family val="1"/>
      </rPr>
      <t xml:space="preserve">    </t>
    </r>
    <r>
      <rPr>
        <sz val="12"/>
        <color rgb="FF000000"/>
        <rFont val="Arial"/>
        <family val="2"/>
      </rPr>
      <t>Lập công thức điền dữ liệu cho các ô trung bình, điểm cao nhất và thấp nhất của các bài test trong cả lớp (trong bảng bên dưới)</t>
    </r>
  </si>
  <si>
    <r>
      <t>8</t>
    </r>
    <r>
      <rPr>
        <sz val="7"/>
        <color rgb="FF000000"/>
        <rFont val="Times New Roman"/>
        <family val="1"/>
      </rPr>
      <t xml:space="preserve">    </t>
    </r>
    <r>
      <rPr>
        <sz val="12"/>
        <color rgb="FF000000"/>
        <rFont val="Arial"/>
        <family val="2"/>
      </rPr>
      <t>Định dạng màu đỏ những điểm Test&lt;5 và bài tập về nhà không đạt</t>
    </r>
  </si>
  <si>
    <r>
      <t>9.</t>
    </r>
    <r>
      <rPr>
        <sz val="7"/>
        <color rgb="FF000000"/>
        <rFont val="Times New Roman"/>
        <family val="1"/>
      </rPr>
      <t xml:space="preserve">    </t>
    </r>
    <r>
      <rPr>
        <sz val="12"/>
        <color rgb="FF000000"/>
        <rFont val="Arial"/>
        <family val="2"/>
      </rPr>
      <t>Dùng chức năng Conditional formatting tô màu những sinh viên có điểm trung bình (</t>
    </r>
    <r>
      <rPr>
        <b/>
        <sz val="12"/>
        <color rgb="FF000000"/>
        <rFont val="Arial"/>
        <family val="2"/>
      </rPr>
      <t>Average</t>
    </r>
    <r>
      <rPr>
        <sz val="12"/>
        <color rgb="FF000000"/>
        <rFont val="Arial"/>
        <family val="2"/>
      </rPr>
      <t>) cao hơn điềm trung bình của cả lớp.</t>
    </r>
  </si>
  <si>
    <r>
      <rPr>
        <sz val="7"/>
        <color rgb="FF000000"/>
        <rFont val="Times New Roman"/>
        <family val="1"/>
      </rPr>
      <t xml:space="preserve">        </t>
    </r>
    <r>
      <rPr>
        <sz val="12"/>
        <color rgb="FF000000"/>
        <rFont val="Arial"/>
        <family val="2"/>
      </rPr>
      <t xml:space="preserve">Chuyển bảng tính sang dạng bình thường (Chọn bảng tính </t>
    </r>
    <r>
      <rPr>
        <sz val="12"/>
        <color rgb="FF000000"/>
        <rFont val="Wingdings"/>
        <charset val="2"/>
      </rPr>
      <t>à</t>
    </r>
    <r>
      <rPr>
        <sz val="12"/>
        <color rgb="FF000000"/>
        <rFont val="Arial"/>
        <family val="2"/>
      </rPr>
      <t xml:space="preserve"> Convert to range).</t>
    </r>
  </si>
  <si>
    <r>
      <rPr>
        <sz val="12"/>
        <color rgb="FF000000"/>
        <rFont val="Times New Roman"/>
        <family val="1"/>
      </rPr>
      <t xml:space="preserve">10. </t>
    </r>
    <r>
      <rPr>
        <sz val="7"/>
        <color rgb="FF000000"/>
        <rFont val="Times New Roman"/>
        <family val="1"/>
      </rPr>
      <t xml:space="preserve">  </t>
    </r>
    <r>
      <rPr>
        <sz val="12"/>
        <color rgb="FF000000"/>
        <rFont val="Arial"/>
        <family val="2"/>
      </rPr>
      <t>Định dạng bảng tính dưới dạng Table (</t>
    </r>
    <r>
      <rPr>
        <b/>
        <sz val="12"/>
        <color rgb="FF000000"/>
        <rFont val="Arial"/>
        <family val="2"/>
      </rPr>
      <t>Format as table</t>
    </r>
    <r>
      <rPr>
        <sz val="12"/>
        <color rgb="FF000000"/>
        <rFont val="Arial"/>
        <family val="2"/>
      </rPr>
      <t>), lọc ra danh sách những sinh viên được khen thưởng, sau đó chép kết quả sang vị trí khác và xóa điều kiện lọc.</t>
    </r>
  </si>
  <si>
    <t/>
  </si>
  <si>
    <t>FUNOR020401</t>
  </si>
  <si>
    <t>VISPT050402</t>
  </si>
  <si>
    <t>FULUX120402</t>
  </si>
  <si>
    <t>VINOR160403</t>
  </si>
  <si>
    <t>LESPT200403</t>
  </si>
  <si>
    <t>FUNOR030502</t>
  </si>
  <si>
    <t>VILUX160504</t>
  </si>
  <si>
    <t>LENOR180501</t>
  </si>
  <si>
    <t>ABSPT040604</t>
  </si>
  <si>
    <t>FULUX010104</t>
  </si>
  <si>
    <t>NOR</t>
  </si>
  <si>
    <t>SPT</t>
  </si>
  <si>
    <t>LUX</t>
  </si>
  <si>
    <t>FU</t>
  </si>
  <si>
    <t>FUTER</t>
  </si>
  <si>
    <t>VI</t>
  </si>
  <si>
    <t>VISION</t>
  </si>
  <si>
    <t>LEAD</t>
  </si>
  <si>
    <t>AB</t>
  </si>
  <si>
    <t>AIR BLADE</t>
  </si>
  <si>
    <t>Bảng theo dỡi bán hàng 2020</t>
  </si>
  <si>
    <t>Só TT</t>
  </si>
  <si>
    <t>Mã lô hàng Xuất</t>
  </si>
  <si>
    <t>Mã xe</t>
  </si>
  <si>
    <t>Tên xe</t>
  </si>
  <si>
    <t>Dòng xe</t>
  </si>
  <si>
    <t>Đại lý</t>
  </si>
  <si>
    <t>Ngày</t>
  </si>
  <si>
    <t xml:space="preserve">Số lượng </t>
  </si>
  <si>
    <t>Mã Xe</t>
  </si>
  <si>
    <t>Bảng giá xe</t>
  </si>
  <si>
    <r>
      <t>4.</t>
    </r>
    <r>
      <rPr>
        <sz val="14"/>
        <color rgb="FF000000"/>
        <rFont val="Times New Roman"/>
        <family val="1"/>
      </rPr>
      <t xml:space="preserve">    </t>
    </r>
    <r>
      <rPr>
        <sz val="14"/>
        <color rgb="FF000000"/>
        <rFont val="Arial"/>
        <family val="2"/>
      </rPr>
      <t>Lương ngày: Dựa vào Mã công việc và tra trong Bảng lương ngày.</t>
    </r>
  </si>
  <si>
    <t>Số ngày dự kiến</t>
  </si>
  <si>
    <r>
      <t>5.</t>
    </r>
    <r>
      <rPr>
        <sz val="14"/>
        <color rgb="FF000000"/>
        <rFont val="Times New Roman"/>
        <family val="1"/>
      </rPr>
      <t xml:space="preserve">    </t>
    </r>
    <r>
      <rPr>
        <sz val="14"/>
        <color rgb="FF000000"/>
        <rFont val="Arial"/>
        <family val="2"/>
      </rPr>
      <t xml:space="preserve">Số ngày chênh lệch giữa Số ngày dự kiến của mỗi công việc trong dự án với số ngày làm thực tế của mỗi nhân viên đối với mỗi công việc. </t>
    </r>
  </si>
  <si>
    <t xml:space="preserve">        Số ngày dự kiến của mỗi công việc tra trong Bảng thông tin dự án.</t>
  </si>
  <si>
    <t>trần duy</t>
  </si>
  <si>
    <t>hoàng cát</t>
  </si>
  <si>
    <t>lê sơn</t>
  </si>
  <si>
    <t>lý lâm</t>
  </si>
  <si>
    <t>trần trung</t>
  </si>
  <si>
    <t>lý thu nga</t>
  </si>
  <si>
    <t>văn hùng</t>
  </si>
  <si>
    <t>trần phương</t>
  </si>
  <si>
    <t>võ thành</t>
  </si>
  <si>
    <t>nguyễn nam</t>
  </si>
  <si>
    <t>hoàng anh</t>
  </si>
  <si>
    <t>9.    Định dạng cột Họ tên NV sang kiểu chữ hoa đầu mỗi từ</t>
  </si>
  <si>
    <t>10. Thiết lập trang in: khổ giấy A4, hướng Landscape, lề trang kiểu Nomal, Header: lề trái: file Name, lề phải Sheet Name, Footer, lề trái Họ tên SV, lề phải Ngày hiện tại</t>
  </si>
  <si>
    <r>
      <t>1.</t>
    </r>
    <r>
      <rPr>
        <sz val="14"/>
        <color rgb="FF000000"/>
        <rFont val="Times New Roman"/>
        <family val="1"/>
      </rPr>
      <t xml:space="preserve">    </t>
    </r>
    <r>
      <rPr>
        <sz val="14"/>
        <color rgb="FF000000"/>
        <rFont val="Arial"/>
        <family val="2"/>
      </rPr>
      <t xml:space="preserve">Tính ngày kết thúc của mỗi công việc trong bảng </t>
    </r>
    <r>
      <rPr>
        <b/>
        <sz val="14"/>
        <color rgb="FF000000"/>
        <rFont val="Arial"/>
        <family val="2"/>
      </rPr>
      <t>Thông tin dự án,</t>
    </r>
    <r>
      <rPr>
        <sz val="14"/>
        <color rgb="FF000000"/>
        <rFont val="Arial"/>
        <family val="2"/>
      </rPr>
      <t xml:space="preserve"> không tính các ngày nghỉ lễ (Dùng hàm WORKDAY).</t>
    </r>
  </si>
  <si>
    <t>BẢNG THỐNG KÊ KẾT QUẢ THI HỌC SINH GIỎI NĂN 2020</t>
  </si>
  <si>
    <t>Trường xét tuyển: Dựa vào 2 ký tự đầu của Mã số và tra trong Bảng 1.</t>
  </si>
  <si>
    <t xml:space="preserve">Nguyện Vọng: Dựa vào ký tự thứ 3 của Mã số, chuyển sang giá trị số. </t>
  </si>
  <si>
    <t>Điểm nghề: Dựa vào ký tự thứ tư của Mã số và tra trong Bảng 2.</t>
  </si>
  <si>
    <t>Tổng Điểm: Toán*2+Văn*2+Anh+Điểm nghề+ Điểm học sinh giỏi quốc gia. .</t>
  </si>
  <si>
    <t>Kết quả: Nếu Tổng Điểm lớn hơn hoặc bằng Điểm nguyện vọng thì kết quả là “Đậu”, ngược lại thì ghi “Rớt”. Trong đó,</t>
  </si>
  <si>
    <t>Dùng chức năng Conditional Formatting tô màu các dòng có thí sinh có nguyện vọng 1 kết quả đậu</t>
  </si>
  <si>
    <t>Sắp xếp bảng dữ liệu theo trường xét tuyển, nếu trùng tên trường thì xếp theo chiều tăng dần của Tổng điểm</t>
  </si>
  <si>
    <t>Dùng chức năng Filter trích ra danh sách các thí sinh đậu của trường Nguyễn Công Trứ và Trần Hưng Đạo</t>
  </si>
  <si>
    <t>Thiết lập vùng in, chỉ in bảng dữ liệu, định dạng bảng tính sao cho nằm trên 1 trang và giữa trang</t>
  </si>
  <si>
    <t xml:space="preserve">Dùng chức năng Conditional Formatting định dạng điểm &lt;5 có dạng chữ đậm, màu đỏ. </t>
  </si>
  <si>
    <t>Đại lý bưu điện VNPT</t>
  </si>
  <si>
    <t>Mã cuộc gọi</t>
  </si>
  <si>
    <t>Dịch vụ</t>
  </si>
  <si>
    <t>Giá cước (Đồng /phút)</t>
  </si>
  <si>
    <t>Quốc gia/ Tỉnh/Thành</t>
  </si>
  <si>
    <t>Giờ gọi</t>
  </si>
  <si>
    <t>Thời gian</t>
  </si>
  <si>
    <t>Giảm giá</t>
  </si>
  <si>
    <t>Số phút gọi</t>
  </si>
  <si>
    <t>028-NH</t>
  </si>
  <si>
    <t>033-QT</t>
  </si>
  <si>
    <t>237-LT</t>
  </si>
  <si>
    <t>024-LT</t>
  </si>
  <si>
    <t>081-QT</t>
  </si>
  <si>
    <t>1. Dịch vụ và giá: Dựa vào hai ký tự cuối của Mã cuộc gọi và Bảng 1</t>
  </si>
  <si>
    <t>2. Quốc gia/Tỉnh/Thành: Dựa vào 3 ký số đầu của Mã cuộc gọi và tra trong Bảng 2 (Lưu ý kiểu dữ liệu)</t>
  </si>
  <si>
    <t>3. Giảm giá: các cuộc gọi trong ngày chủ nhật hoặc cuộc gọi trong khoảng thời gian từ 0 giờ đến trước 7 giờ thì được giảm 10% Giá, các trường hợp khác thì không giảm.</t>
  </si>
  <si>
    <t>4. Số phút gọi: quy đổi Thời gian thành số phút gọi, trong đó, 1 giờ =60 phút, số giây nếu &gt; 0 thì tính 1 phút. (HD: sử dụng hàm Hour, Minute, Second).</t>
  </si>
  <si>
    <t xml:space="preserve">5. Thành tiền: dựa vào Số phút gọi, Giá và Giảm giá. Định dạng cột thành tiền có đơn vị tiền là VNĐ  </t>
  </si>
  <si>
    <t>8. Trích ra danh sách các cuộc gọi Quốc tế hoặc Liên tỉnh trong ngày chủ nhật.</t>
  </si>
  <si>
    <t>Nội hạt</t>
  </si>
  <si>
    <t>Liên tỉnh</t>
  </si>
  <si>
    <t>Quốc tế</t>
  </si>
  <si>
    <t>Số tt</t>
  </si>
  <si>
    <t>Bảng tra 1 (đồng/phút)</t>
  </si>
  <si>
    <t>Bảng tra 2</t>
  </si>
  <si>
    <t>NH</t>
  </si>
  <si>
    <t>QT</t>
  </si>
  <si>
    <t>Mã vùng</t>
  </si>
  <si>
    <t>Quốc gia/Tỉnh thành</t>
  </si>
  <si>
    <t>Thành phố HCM</t>
  </si>
  <si>
    <t>Giá cước</t>
  </si>
  <si>
    <t>Tiền Giang</t>
  </si>
  <si>
    <t>Hà Nội</t>
  </si>
  <si>
    <t>Nhật</t>
  </si>
  <si>
    <t>7. Chèn thêm một cột sau cột Ngày, với tiêu đề là ngày trong tuần, sau đó nhập công thức điền vào ngày trong tuần (VD: thứ 2, thứ 3, … và chủ nhật)</t>
  </si>
  <si>
    <t>6. Dùng chức năng Conditional Formatting tô màu những dòng có cuộc gọi Nội hạt trên 20 phút</t>
  </si>
  <si>
    <t>9. Sắp xếp bảng tính theo Dịch vụ, nếu trùng Dịch vụ thì sắp xếp theo chiều tăng dần của cột thành tiền</t>
  </si>
  <si>
    <t>10. định dạng trang in trên 1 trang, chèn Header: trái file Name, phải: Sheet Name, Footer trái: Họ tên SV, phải: Ngày hiện tại</t>
  </si>
  <si>
    <r>
      <rPr>
        <b/>
        <sz val="13"/>
        <color rgb="FF000000"/>
        <rFont val="Times New Roman"/>
        <family val="1"/>
      </rPr>
      <t>Mã xe</t>
    </r>
    <r>
      <rPr>
        <sz val="13"/>
        <color rgb="FF000000"/>
        <rFont val="Times New Roman"/>
        <family val="1"/>
      </rPr>
      <t>: là 2 ký tự đầu của Mã lô hàng xuất</t>
    </r>
  </si>
  <si>
    <r>
      <rPr>
        <b/>
        <sz val="13"/>
        <color rgb="FF000000"/>
        <rFont val="Times New Roman"/>
        <family val="1"/>
      </rPr>
      <t>Tên xe</t>
    </r>
    <r>
      <rPr>
        <sz val="13"/>
        <color rgb="FF000000"/>
        <rFont val="Times New Roman"/>
        <family val="1"/>
      </rPr>
      <t>: dựa vào Mã xe và Bảng giá xe</t>
    </r>
  </si>
  <si>
    <r>
      <rPr>
        <b/>
        <sz val="13"/>
        <color rgb="FF000000"/>
        <rFont val="Times New Roman"/>
        <family val="1"/>
      </rPr>
      <t>Dòng</t>
    </r>
    <r>
      <rPr>
        <sz val="13"/>
        <color rgb="FF000000"/>
        <rFont val="Times New Roman"/>
        <family val="1"/>
      </rPr>
      <t>: là 3 ký tự tự vị trí 3 (ký tự 3-5) trong Mã lô hàng xuất</t>
    </r>
  </si>
  <si>
    <r>
      <rPr>
        <b/>
        <sz val="13"/>
        <color rgb="FF000000"/>
        <rFont val="Times New Roman"/>
        <family val="1"/>
      </rPr>
      <t xml:space="preserve">Đại lý: </t>
    </r>
    <r>
      <rPr>
        <sz val="13"/>
        <color rgb="FF000000"/>
        <rFont val="Times New Roman"/>
        <family val="1"/>
      </rPr>
      <t>là chuỗi DLxx, trong đó xx là 2 ký tự cuối của Mã lô hàng xuất</t>
    </r>
  </si>
  <si>
    <r>
      <rPr>
        <b/>
        <sz val="13"/>
        <color rgb="FF000000"/>
        <rFont val="Times New Roman"/>
        <family val="1"/>
      </rPr>
      <t>Thành tiền</t>
    </r>
    <r>
      <rPr>
        <sz val="13"/>
        <color rgb="FF000000"/>
        <rFont val="Times New Roman"/>
        <family val="1"/>
      </rPr>
      <t>: Số lượng*Đơn giá*(1-chiết khấu), định dạng đơn vị tiền tệ là VNĐ</t>
    </r>
  </si>
  <si>
    <r>
      <rPr>
        <b/>
        <sz val="13"/>
        <color rgb="FF000000"/>
        <rFont val="Times New Roman"/>
        <family val="1"/>
      </rPr>
      <t xml:space="preserve">Ngày: </t>
    </r>
    <r>
      <rPr>
        <sz val="13"/>
        <color rgb="FF000000"/>
        <rFont val="Times New Roman"/>
        <family val="1"/>
      </rPr>
      <t>giá trị dd/mm/yyyy, trong đó dd: ký tự thứ 6-7, mm: ký tự 8-9, yyyy mặc định là 2020</t>
    </r>
  </si>
  <si>
    <r>
      <rPr>
        <b/>
        <sz val="13"/>
        <color rgb="FF000000"/>
        <rFont val="Times New Roman"/>
        <family val="1"/>
      </rPr>
      <t>Chiết khấu</t>
    </r>
    <r>
      <rPr>
        <sz val="13"/>
        <color rgb="FF000000"/>
        <rFont val="Times New Roman"/>
        <family val="1"/>
      </rPr>
      <t>: nếu số lượng&lt;20 thì chiết khấu 10%, ngược lại nếu số lượng &gt;=20 thì chiết khấu 12%</t>
    </r>
  </si>
  <si>
    <r>
      <rPr>
        <b/>
        <sz val="13"/>
        <color rgb="FF000000"/>
        <rFont val="Times New Roman"/>
        <family val="1"/>
      </rPr>
      <t>Đơn giá</t>
    </r>
    <r>
      <rPr>
        <sz val="13"/>
        <color rgb="FF000000"/>
        <rFont val="Times New Roman"/>
        <family val="1"/>
      </rPr>
      <t>: dựa vào Mã xe và Dòng xe, đơn vị VNĐ</t>
    </r>
  </si>
  <si>
    <t>Dùng chức năng conditional Formatting tô màu các dòng có mặt hàng Xe Leadvà Future có số lượng &gt;20</t>
  </si>
  <si>
    <t>trích ra danh sách các đại lý bán xe Air Blade và Vision trong tháng 4</t>
  </si>
  <si>
    <t>Trần Vinh</t>
  </si>
  <si>
    <t>Lê Vinh</t>
  </si>
  <si>
    <t>Phạm Quân</t>
  </si>
  <si>
    <t>Trần Quân</t>
  </si>
  <si>
    <t>Lê Hoàng</t>
  </si>
  <si>
    <t>Lê Quân</t>
  </si>
  <si>
    <t>Lê Viên</t>
  </si>
  <si>
    <t>Lê Văn</t>
  </si>
  <si>
    <t>Lê Thuý</t>
  </si>
  <si>
    <t>Phạm Vinh</t>
  </si>
  <si>
    <t>Trần My</t>
  </si>
  <si>
    <t>Lê Nguyễn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</si>
</sst>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00"/>
    <numFmt numFmtId="165" formatCode="[$USD]\ #,##0"/>
    <numFmt numFmtId="166" formatCode="_ * #,##0.00_)_Đ_ồ_n_g_ ;_ * \(#,##0.00\)_Đ_ồ_n_g_ ;_ * &quot;-&quot;??_)_Đ_ồ_n_g_ ;_ @_ "/>
    <numFmt numFmtId="167" formatCode="_ * #,##0.00_)_V_N_Đ_ ;_ * \(#,##0.00\)_V_N_Đ_ ;_ * &quot;-&quot;??_)_V_N_Đ_ ;_ @_ "/>
    <numFmt numFmtId="168" formatCode="[$-F400]h:mm:ss\ AM/PM"/>
  </numFmts>
  <fonts count="47" x14ac:knownFonts="1">
    <font>
      <sz val="11"/>
      <color theme="1"/>
      <name val="Calibri"/>
      <family val="2"/>
      <scheme val="minor"/>
    </font>
    <font>
      <b/>
      <sz val="15"/>
      <color theme="3"/>
      <name val="Calibri"/>
      <family val="2"/>
      <scheme val="minor"/>
    </font>
    <font>
      <b/>
      <sz val="13"/>
      <color theme="3"/>
      <name val="Calibri"/>
      <family val="2"/>
      <scheme val="minor"/>
    </font>
    <font>
      <sz val="12"/>
      <color theme="1"/>
      <name val="Tahoma"/>
      <family val="2"/>
    </font>
    <font>
      <b/>
      <sz val="16"/>
      <color theme="1"/>
      <name val="Arial"/>
      <family val="2"/>
    </font>
    <font>
      <sz val="12"/>
      <color theme="1"/>
      <name val="Arial"/>
      <family val="2"/>
    </font>
    <font>
      <b/>
      <sz val="12"/>
      <color theme="1"/>
      <name val="Arial"/>
      <family val="2"/>
    </font>
    <font>
      <sz val="12"/>
      <color rgb="FF000000"/>
      <name val="Arial"/>
      <family val="2"/>
    </font>
    <font>
      <sz val="7"/>
      <color rgb="FF000000"/>
      <name val="Times New Roman"/>
      <family val="1"/>
    </font>
    <font>
      <b/>
      <sz val="12"/>
      <color rgb="FF000000"/>
      <name val="Arial"/>
      <family val="2"/>
    </font>
    <font>
      <sz val="12"/>
      <color rgb="FF000000"/>
      <name val="Wingdings"/>
      <charset val="2"/>
    </font>
    <font>
      <b/>
      <sz val="20"/>
      <color theme="1"/>
      <name val="Arial"/>
      <family val="2"/>
    </font>
    <font>
      <b/>
      <sz val="12"/>
      <color theme="1"/>
      <name val="Arial"/>
      <family val="2"/>
      <charset val="163"/>
    </font>
    <font>
      <sz val="14"/>
      <color rgb="FF000000"/>
      <name val="Arial"/>
      <family val="2"/>
    </font>
    <font>
      <sz val="14"/>
      <color rgb="FF000000"/>
      <name val="Times New Roman"/>
      <family val="1"/>
    </font>
    <font>
      <sz val="14"/>
      <color theme="1"/>
      <name val="Arial"/>
      <family val="2"/>
    </font>
    <font>
      <b/>
      <sz val="14"/>
      <name val="Times New Roman"/>
      <family val="1"/>
    </font>
    <font>
      <sz val="14"/>
      <name val="Times New Roman"/>
      <family val="1"/>
    </font>
    <font>
      <b/>
      <sz val="12"/>
      <color theme="1"/>
      <name val="Tahoma"/>
      <family val="2"/>
    </font>
    <font>
      <b/>
      <sz val="14"/>
      <color rgb="FFC00000"/>
      <name val="Times New Roman"/>
      <family val="1"/>
    </font>
    <font>
      <b/>
      <sz val="14"/>
      <color theme="4" tint="-0.499984740745262"/>
      <name val="Times New Roman"/>
      <family val="1"/>
    </font>
    <font>
      <u/>
      <sz val="14"/>
      <name val="Times New Roman"/>
      <family val="1"/>
    </font>
    <font>
      <sz val="26"/>
      <color rgb="FFFF0000"/>
      <name val="Times New Roman"/>
      <family val="1"/>
    </font>
    <font>
      <sz val="16"/>
      <name val="Times New Roman"/>
      <family val="1"/>
    </font>
    <font>
      <b/>
      <sz val="18"/>
      <color theme="1"/>
      <name val="Arial"/>
      <family val="2"/>
    </font>
    <font>
      <sz val="12"/>
      <color theme="1"/>
      <name val="Calibri"/>
      <family val="2"/>
      <scheme val="minor"/>
    </font>
    <font>
      <sz val="14"/>
      <color theme="1"/>
      <name val="Calibri"/>
      <family val="2"/>
      <scheme val="minor"/>
    </font>
    <font>
      <b/>
      <sz val="16"/>
      <name val="Arial"/>
      <family val="2"/>
    </font>
    <font>
      <b/>
      <sz val="12"/>
      <name val="Arial"/>
      <family val="2"/>
    </font>
    <font>
      <b/>
      <sz val="14"/>
      <name val="Arial"/>
      <family val="2"/>
    </font>
    <font>
      <sz val="12"/>
      <name val="Arial"/>
      <family val="2"/>
    </font>
    <font>
      <sz val="12"/>
      <name val="Times New Roman"/>
      <family val="1"/>
    </font>
    <font>
      <sz val="14"/>
      <name val="Arial"/>
      <family val="2"/>
    </font>
    <font>
      <sz val="12"/>
      <color rgb="FFFF0000"/>
      <name val="Arial"/>
      <family val="2"/>
    </font>
    <font>
      <sz val="10"/>
      <name val="Calibri"/>
      <family val="2"/>
      <scheme val="minor"/>
    </font>
    <font>
      <sz val="10"/>
      <name val="Arial"/>
      <family val="2"/>
    </font>
    <font>
      <sz val="12"/>
      <color rgb="FF000000"/>
      <name val="Arial"/>
      <family val="1"/>
    </font>
    <font>
      <sz val="12"/>
      <color rgb="FF000000"/>
      <name val="Times New Roman"/>
      <family val="1"/>
    </font>
    <font>
      <sz val="13"/>
      <color rgb="FF000000"/>
      <name val="Times New Roman"/>
      <family val="1"/>
    </font>
    <font>
      <b/>
      <sz val="13"/>
      <color rgb="FF000000"/>
      <name val="Times New Roman"/>
      <family val="1"/>
    </font>
    <font>
      <b/>
      <sz val="14"/>
      <color rgb="FF000000"/>
      <name val="Arial"/>
      <family val="2"/>
    </font>
    <font>
      <b/>
      <u/>
      <sz val="12"/>
      <color theme="1"/>
      <name val="Arial"/>
      <family val="2"/>
    </font>
    <font>
      <b/>
      <sz val="24"/>
      <color theme="1"/>
      <name val="Calibri"/>
      <family val="2"/>
      <scheme val="minor"/>
    </font>
    <font>
      <b/>
      <sz val="15"/>
      <color rgb="FF0070C0"/>
      <name val="Cambria"/>
      <family val="1"/>
    </font>
    <font>
      <b/>
      <sz val="11"/>
      <color theme="3"/>
      <name val="Arial"/>
      <family val="2"/>
    </font>
    <font>
      <b/>
      <sz val="11"/>
      <name val="Arial"/>
      <family val="2"/>
    </font>
    <font>
      <sz val="11"/>
      <name val="Arial"/>
      <family val="2"/>
    </font>
  </fonts>
  <fills count="12">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bgColor theme="4" tint="0.79998168889431442"/>
      </patternFill>
    </fill>
    <fill>
      <patternFill patternType="solid">
        <fgColor indexed="42"/>
        <bgColor indexed="64"/>
      </patternFill>
    </fill>
    <fill>
      <patternFill patternType="solid">
        <fgColor indexed="51"/>
        <bgColor indexed="64"/>
      </patternFill>
    </fill>
    <fill>
      <patternFill patternType="solid">
        <fgColor theme="0"/>
        <bgColor indexed="64"/>
      </patternFill>
    </fill>
    <fill>
      <patternFill patternType="solid">
        <fgColor rgb="FFE1F1F3"/>
        <bgColor indexed="64"/>
      </patternFill>
    </fill>
    <fill>
      <patternFill patternType="solid">
        <fgColor theme="3" tint="0.79998168889431442"/>
        <bgColor indexed="64"/>
      </patternFill>
    </fill>
  </fills>
  <borders count="37">
    <border>
      <left/>
      <right/>
      <top/>
      <bottom/>
      <diagonal/>
    </border>
    <border>
      <left/>
      <right/>
      <top/>
      <bottom style="thick">
        <color theme="4"/>
      </bottom>
      <diagonal/>
    </border>
    <border>
      <left/>
      <right/>
      <top/>
      <bottom style="thick">
        <color theme="4" tint="0.49998474074526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diagonal/>
    </border>
    <border>
      <left style="thin">
        <color indexed="64"/>
      </left>
      <right/>
      <top/>
      <bottom/>
      <diagonal/>
    </border>
  </borders>
  <cellStyleXfs count="8">
    <xf numFmtId="0" fontId="0" fillId="0" borderId="0"/>
    <xf numFmtId="0" fontId="1" fillId="0" borderId="1" applyNumberFormat="0" applyFill="0" applyAlignment="0" applyProtection="0"/>
    <xf numFmtId="0" fontId="2" fillId="0" borderId="2" applyNumberFormat="0" applyFill="0" applyAlignment="0" applyProtection="0"/>
    <xf numFmtId="0" fontId="3" fillId="0" borderId="0"/>
    <xf numFmtId="166" fontId="3" fillId="0" borderId="0" applyFont="0" applyFill="0" applyBorder="0" applyAlignment="0" applyProtection="0"/>
    <xf numFmtId="0" fontId="34" fillId="0" borderId="0"/>
    <xf numFmtId="167" fontId="35" fillId="0" borderId="0" applyFont="0" applyFill="0" applyBorder="0" applyAlignment="0" applyProtection="0"/>
    <xf numFmtId="0" fontId="43" fillId="0" borderId="1" applyNumberFormat="0" applyFill="0" applyAlignment="0" applyProtection="0"/>
  </cellStyleXfs>
  <cellXfs count="201">
    <xf numFmtId="0" fontId="0" fillId="0" borderId="0" xfId="0"/>
    <xf numFmtId="0" fontId="5" fillId="0" borderId="0" xfId="3" applyFont="1"/>
    <xf numFmtId="0" fontId="5" fillId="0" borderId="6" xfId="3" applyFont="1" applyBorder="1"/>
    <xf numFmtId="164" fontId="5" fillId="0" borderId="7" xfId="3" applyNumberFormat="1" applyFont="1" applyBorder="1"/>
    <xf numFmtId="0" fontId="5" fillId="0" borderId="7" xfId="3" applyFont="1" applyBorder="1"/>
    <xf numFmtId="0" fontId="5" fillId="0" borderId="8" xfId="3" applyFont="1" applyBorder="1"/>
    <xf numFmtId="0" fontId="5" fillId="0" borderId="9" xfId="3" applyFont="1" applyBorder="1"/>
    <xf numFmtId="0" fontId="5" fillId="0" borderId="10" xfId="3" applyFont="1" applyBorder="1"/>
    <xf numFmtId="0" fontId="5" fillId="0" borderId="3" xfId="3" applyFont="1" applyBorder="1"/>
    <xf numFmtId="9" fontId="6" fillId="0" borderId="4" xfId="3" applyNumberFormat="1" applyFont="1" applyBorder="1"/>
    <xf numFmtId="9" fontId="6" fillId="0" borderId="5" xfId="3" applyNumberFormat="1" applyFont="1" applyBorder="1"/>
    <xf numFmtId="0" fontId="6" fillId="0" borderId="15" xfId="3" applyFont="1" applyBorder="1"/>
    <xf numFmtId="0" fontId="5" fillId="0" borderId="16" xfId="3" applyFont="1" applyBorder="1"/>
    <xf numFmtId="0" fontId="7" fillId="0" borderId="0" xfId="0" applyFont="1" applyAlignment="1">
      <alignment horizontal="left" vertical="center"/>
    </xf>
    <xf numFmtId="0" fontId="6" fillId="0" borderId="18" xfId="3" applyFont="1" applyBorder="1" applyAlignment="1">
      <alignment horizontal="center" vertical="center" wrapText="1"/>
    </xf>
    <xf numFmtId="0" fontId="6" fillId="0" borderId="19" xfId="3" applyFont="1" applyBorder="1" applyAlignment="1">
      <alignment horizontal="center" vertical="center" wrapText="1"/>
    </xf>
    <xf numFmtId="0" fontId="5" fillId="0" borderId="18" xfId="3" applyFont="1" applyBorder="1"/>
    <xf numFmtId="14" fontId="5" fillId="0" borderId="18" xfId="3" applyNumberFormat="1" applyFont="1" applyBorder="1"/>
    <xf numFmtId="0" fontId="5" fillId="0" borderId="0" xfId="3" quotePrefix="1" applyFont="1"/>
    <xf numFmtId="14" fontId="5" fillId="0" borderId="0" xfId="3" applyNumberFormat="1" applyFont="1"/>
    <xf numFmtId="0" fontId="6" fillId="0" borderId="7" xfId="3" applyFont="1" applyBorder="1"/>
    <xf numFmtId="14" fontId="5" fillId="0" borderId="7" xfId="3" applyNumberFormat="1" applyFont="1" applyBorder="1"/>
    <xf numFmtId="0" fontId="6" fillId="2" borderId="7" xfId="3" applyFont="1" applyFill="1" applyBorder="1" applyAlignment="1">
      <alignment horizontal="center" vertical="center"/>
    </xf>
    <xf numFmtId="0" fontId="6" fillId="2" borderId="7" xfId="3" applyFont="1" applyFill="1" applyBorder="1" applyAlignment="1">
      <alignment horizontal="center" vertical="center" wrapText="1"/>
    </xf>
    <xf numFmtId="0" fontId="6" fillId="2" borderId="7" xfId="3" applyFont="1" applyFill="1" applyBorder="1"/>
    <xf numFmtId="0" fontId="5" fillId="0" borderId="0" xfId="3" applyFont="1" applyAlignment="1">
      <alignment horizontal="center"/>
    </xf>
    <xf numFmtId="0" fontId="13" fillId="0" borderId="0" xfId="0" applyFont="1" applyAlignment="1">
      <alignment horizontal="left" vertical="center"/>
    </xf>
    <xf numFmtId="0" fontId="15" fillId="0" borderId="0" xfId="3" applyFont="1"/>
    <xf numFmtId="0" fontId="16" fillId="0" borderId="0" xfId="0" applyFont="1" applyAlignment="1">
      <alignment horizontal="center"/>
    </xf>
    <xf numFmtId="0" fontId="17" fillId="0" borderId="0" xfId="0" applyFont="1" applyAlignment="1">
      <alignment horizontal="center"/>
    </xf>
    <xf numFmtId="0" fontId="17" fillId="0" borderId="0" xfId="0" applyFont="1"/>
    <xf numFmtId="0" fontId="17" fillId="6" borderId="18" xfId="0" applyFont="1" applyFill="1" applyBorder="1"/>
    <xf numFmtId="0" fontId="16" fillId="7" borderId="21" xfId="0" applyFont="1" applyFill="1" applyBorder="1" applyAlignment="1">
      <alignment horizontal="center" vertical="center" wrapText="1"/>
    </xf>
    <xf numFmtId="0" fontId="16" fillId="7" borderId="22" xfId="0" applyFont="1" applyFill="1" applyBorder="1" applyAlignment="1">
      <alignment horizontal="center" vertical="center"/>
    </xf>
    <xf numFmtId="0" fontId="17" fillId="0" borderId="0" xfId="0" applyFont="1" applyAlignment="1">
      <alignment horizontal="center" vertical="center"/>
    </xf>
    <xf numFmtId="0" fontId="16" fillId="8" borderId="3" xfId="0" applyFont="1" applyFill="1" applyBorder="1" applyAlignment="1">
      <alignment horizontal="center"/>
    </xf>
    <xf numFmtId="0" fontId="16" fillId="8" borderId="5" xfId="0" applyFont="1" applyFill="1" applyBorder="1" applyAlignment="1">
      <alignment horizontal="center"/>
    </xf>
    <xf numFmtId="0" fontId="17" fillId="9" borderId="18" xfId="0" applyFont="1" applyFill="1" applyBorder="1"/>
    <xf numFmtId="14" fontId="16" fillId="0" borderId="6" xfId="0" applyNumberFormat="1" applyFont="1" applyBorder="1" applyAlignment="1">
      <alignment horizontal="center"/>
    </xf>
    <xf numFmtId="0" fontId="17" fillId="0" borderId="8" xfId="0" applyFont="1" applyBorder="1"/>
    <xf numFmtId="0" fontId="16" fillId="0" borderId="6" xfId="0" applyFont="1" applyBorder="1"/>
    <xf numFmtId="49" fontId="16" fillId="0" borderId="6" xfId="0" applyNumberFormat="1" applyFont="1" applyBorder="1" applyAlignment="1">
      <alignment horizontal="center"/>
    </xf>
    <xf numFmtId="0" fontId="16" fillId="0" borderId="9" xfId="0" applyFont="1" applyBorder="1"/>
    <xf numFmtId="0" fontId="17" fillId="0" borderId="16" xfId="0" applyFont="1" applyBorder="1"/>
    <xf numFmtId="49" fontId="16" fillId="0" borderId="9" xfId="0" applyNumberFormat="1" applyFont="1" applyBorder="1" applyAlignment="1">
      <alignment horizontal="center"/>
    </xf>
    <xf numFmtId="0" fontId="16" fillId="2" borderId="6" xfId="0" applyFont="1" applyFill="1" applyBorder="1" applyAlignment="1">
      <alignment horizontal="center" vertical="center"/>
    </xf>
    <xf numFmtId="0" fontId="16" fillId="3" borderId="7" xfId="0" applyFont="1" applyFill="1" applyBorder="1" applyAlignment="1">
      <alignment horizontal="center"/>
    </xf>
    <xf numFmtId="0" fontId="16" fillId="3" borderId="8" xfId="0" applyFont="1" applyFill="1" applyBorder="1" applyAlignment="1">
      <alignment horizontal="center"/>
    </xf>
    <xf numFmtId="0" fontId="16" fillId="2" borderId="9" xfId="0" applyFont="1" applyFill="1" applyBorder="1" applyAlignment="1">
      <alignment horizontal="center" vertical="center"/>
    </xf>
    <xf numFmtId="0" fontId="17" fillId="0" borderId="10" xfId="0" applyFont="1" applyBorder="1"/>
    <xf numFmtId="0" fontId="17" fillId="6" borderId="12" xfId="0" applyFont="1" applyFill="1" applyBorder="1"/>
    <xf numFmtId="0" fontId="21" fillId="0" borderId="0" xfId="0" applyFont="1"/>
    <xf numFmtId="0" fontId="22" fillId="0" borderId="0" xfId="0" quotePrefix="1" applyFont="1"/>
    <xf numFmtId="0" fontId="23" fillId="0" borderId="0" xfId="0" applyFont="1"/>
    <xf numFmtId="0" fontId="6" fillId="0" borderId="7" xfId="0" applyFont="1" applyBorder="1" applyAlignment="1">
      <alignment horizontal="center" vertical="center"/>
    </xf>
    <xf numFmtId="0" fontId="6" fillId="0" borderId="7" xfId="0" applyFont="1" applyBorder="1" applyAlignment="1">
      <alignment horizontal="center" vertical="center" wrapText="1"/>
    </xf>
    <xf numFmtId="0" fontId="6" fillId="0" borderId="7" xfId="0" applyFont="1" applyBorder="1" applyAlignment="1">
      <alignment horizontal="left" vertical="center" wrapText="1"/>
    </xf>
    <xf numFmtId="0" fontId="5" fillId="0" borderId="7" xfId="0" applyFont="1" applyBorder="1" applyAlignment="1">
      <alignment horizontal="center" vertical="center"/>
    </xf>
    <xf numFmtId="0" fontId="5" fillId="0" borderId="7" xfId="0" applyFont="1" applyBorder="1" applyAlignment="1">
      <alignment horizontal="left" vertical="center"/>
    </xf>
    <xf numFmtId="0" fontId="5" fillId="0" borderId="7" xfId="0" applyFont="1" applyBorder="1" applyAlignment="1">
      <alignment horizontal="left" vertical="center" wrapText="1"/>
    </xf>
    <xf numFmtId="0" fontId="5" fillId="0" borderId="7" xfId="0" applyFont="1" applyBorder="1" applyAlignment="1">
      <alignment vertical="center" wrapText="1"/>
    </xf>
    <xf numFmtId="0" fontId="5" fillId="0" borderId="7" xfId="0" applyFont="1" applyBorder="1" applyAlignment="1">
      <alignment vertical="center"/>
    </xf>
    <xf numFmtId="0" fontId="5" fillId="0" borderId="7" xfId="0" applyFont="1" applyBorder="1"/>
    <xf numFmtId="0" fontId="5" fillId="0" borderId="0" xfId="0" applyFont="1" applyAlignment="1">
      <alignment horizontal="center" vertical="center"/>
    </xf>
    <xf numFmtId="0" fontId="5"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vertical="center" wrapText="1"/>
    </xf>
    <xf numFmtId="0" fontId="5" fillId="0" borderId="0" xfId="0" applyFont="1"/>
    <xf numFmtId="0" fontId="6" fillId="10" borderId="6" xfId="0" applyFont="1" applyFill="1" applyBorder="1" applyAlignment="1">
      <alignment horizontal="center" vertical="center" wrapText="1"/>
    </xf>
    <xf numFmtId="0" fontId="6" fillId="10" borderId="7" xfId="0" applyFont="1" applyFill="1" applyBorder="1" applyAlignment="1">
      <alignment horizontal="center" vertical="center" wrapText="1"/>
    </xf>
    <xf numFmtId="0" fontId="6" fillId="10" borderId="8" xfId="0" applyFont="1" applyFill="1" applyBorder="1" applyAlignment="1">
      <alignment horizontal="center" vertical="center" wrapText="1"/>
    </xf>
    <xf numFmtId="0" fontId="25" fillId="0" borderId="0" xfId="0" applyFont="1" applyAlignment="1">
      <alignment vertical="center" wrapText="1"/>
    </xf>
    <xf numFmtId="0" fontId="6" fillId="10" borderId="6" xfId="0" applyFont="1" applyFill="1" applyBorder="1" applyAlignment="1">
      <alignment horizontal="center" vertical="center"/>
    </xf>
    <xf numFmtId="0" fontId="6" fillId="0" borderId="8" xfId="0" applyFont="1" applyBorder="1" applyAlignment="1">
      <alignment horizontal="center" vertical="center" wrapText="1"/>
    </xf>
    <xf numFmtId="0" fontId="5" fillId="0" borderId="6" xfId="0" applyFont="1" applyBorder="1" applyAlignment="1">
      <alignment horizontal="center" vertical="center"/>
    </xf>
    <xf numFmtId="0" fontId="5" fillId="0" borderId="7" xfId="0" applyFont="1" applyBorder="1" applyAlignment="1">
      <alignment horizontal="justify" vertical="center"/>
    </xf>
    <xf numFmtId="0" fontId="5" fillId="0" borderId="8" xfId="0" applyFont="1" applyBorder="1" applyAlignment="1">
      <alignment vertical="center"/>
    </xf>
    <xf numFmtId="0" fontId="6" fillId="10" borderId="9" xfId="0" applyFont="1" applyFill="1" applyBorder="1" applyAlignment="1">
      <alignment horizontal="center" vertical="center"/>
    </xf>
    <xf numFmtId="0" fontId="5" fillId="0" borderId="10" xfId="0" applyFont="1" applyBorder="1" applyAlignment="1">
      <alignment vertical="center"/>
    </xf>
    <xf numFmtId="0" fontId="5" fillId="0" borderId="10" xfId="0" applyFont="1" applyBorder="1" applyAlignment="1">
      <alignment vertical="center" wrapText="1"/>
    </xf>
    <xf numFmtId="0" fontId="5" fillId="0" borderId="16" xfId="0" applyFont="1" applyBorder="1" applyAlignment="1">
      <alignment vertical="center" wrapText="1"/>
    </xf>
    <xf numFmtId="0" fontId="25" fillId="0" borderId="0" xfId="0" applyFont="1"/>
    <xf numFmtId="0" fontId="5" fillId="0" borderId="9" xfId="0" applyFont="1" applyBorder="1" applyAlignment="1">
      <alignment horizontal="center" vertical="center"/>
    </xf>
    <xf numFmtId="0" fontId="5" fillId="0" borderId="10" xfId="0" applyFont="1" applyBorder="1" applyAlignment="1">
      <alignment horizontal="justify" vertical="center"/>
    </xf>
    <xf numFmtId="0" fontId="5" fillId="0" borderId="16" xfId="0" applyFont="1" applyBorder="1" applyAlignment="1">
      <alignment vertical="center"/>
    </xf>
    <xf numFmtId="0" fontId="6" fillId="0" borderId="0" xfId="0" applyFont="1"/>
    <xf numFmtId="0" fontId="6" fillId="0" borderId="0" xfId="0" applyFont="1" applyAlignment="1">
      <alignment vertical="center"/>
    </xf>
    <xf numFmtId="0" fontId="6" fillId="0" borderId="0" xfId="0" applyFont="1" applyAlignment="1">
      <alignment vertical="center" wrapText="1"/>
    </xf>
    <xf numFmtId="0" fontId="5" fillId="0" borderId="0" xfId="0" applyFont="1" applyAlignment="1">
      <alignment horizontal="justify" vertical="center"/>
    </xf>
    <xf numFmtId="0" fontId="5" fillId="0" borderId="0" xfId="0" applyFont="1" applyAlignment="1">
      <alignment horizontal="right" vertical="center"/>
    </xf>
    <xf numFmtId="0" fontId="26" fillId="0" borderId="0" xfId="0" applyFont="1"/>
    <xf numFmtId="0" fontId="3" fillId="0" borderId="0" xfId="3"/>
    <xf numFmtId="0" fontId="3" fillId="0" borderId="0" xfId="3" applyAlignment="1">
      <alignment horizontal="center"/>
    </xf>
    <xf numFmtId="0" fontId="28" fillId="0" borderId="0" xfId="3" applyFont="1"/>
    <xf numFmtId="0" fontId="30" fillId="0" borderId="7" xfId="3" applyFont="1" applyBorder="1"/>
    <xf numFmtId="0" fontId="31" fillId="0" borderId="7" xfId="3" applyFont="1" applyBorder="1"/>
    <xf numFmtId="165" fontId="31" fillId="0" borderId="7" xfId="3" applyNumberFormat="1" applyFont="1" applyBorder="1"/>
    <xf numFmtId="0" fontId="31" fillId="0" borderId="7" xfId="4" applyNumberFormat="1" applyFont="1" applyFill="1" applyBorder="1"/>
    <xf numFmtId="0" fontId="30" fillId="0" borderId="0" xfId="3" applyFont="1"/>
    <xf numFmtId="0" fontId="32" fillId="0" borderId="0" xfId="3" applyFont="1"/>
    <xf numFmtId="0" fontId="16" fillId="0" borderId="0" xfId="3" applyFont="1" applyAlignment="1">
      <alignment horizontal="center"/>
    </xf>
    <xf numFmtId="0" fontId="17" fillId="0" borderId="0" xfId="3" applyFont="1"/>
    <xf numFmtId="0" fontId="30" fillId="0" borderId="0" xfId="3" applyFont="1" applyAlignment="1">
      <alignment horizontal="left"/>
    </xf>
    <xf numFmtId="0" fontId="28" fillId="0" borderId="0" xfId="3" applyFont="1" applyAlignment="1">
      <alignment horizontal="center"/>
    </xf>
    <xf numFmtId="0" fontId="33" fillId="0" borderId="0" xfId="3" applyFont="1" applyAlignment="1">
      <alignment horizontal="left"/>
    </xf>
    <xf numFmtId="0" fontId="33" fillId="0" borderId="0" xfId="3" applyFont="1"/>
    <xf numFmtId="0" fontId="7" fillId="0" borderId="0" xfId="0" applyFont="1" applyAlignment="1">
      <alignment vertical="center"/>
    </xf>
    <xf numFmtId="0" fontId="36" fillId="0" borderId="0" xfId="0" applyFont="1" applyAlignment="1">
      <alignment horizontal="left" vertical="center"/>
    </xf>
    <xf numFmtId="0" fontId="38" fillId="0" borderId="0" xfId="0" applyFont="1"/>
    <xf numFmtId="0" fontId="39" fillId="0" borderId="0" xfId="0" applyFont="1"/>
    <xf numFmtId="0" fontId="12" fillId="2" borderId="18" xfId="3" applyFont="1" applyFill="1" applyBorder="1"/>
    <xf numFmtId="0" fontId="12" fillId="2" borderId="7" xfId="3" applyFont="1" applyFill="1" applyBorder="1"/>
    <xf numFmtId="0" fontId="41" fillId="0" borderId="0" xfId="0" applyFont="1" applyAlignment="1">
      <alignment horizontal="left" vertical="center"/>
    </xf>
    <xf numFmtId="0" fontId="0" fillId="0" borderId="0" xfId="0" applyAlignment="1">
      <alignment wrapText="1"/>
    </xf>
    <xf numFmtId="14" fontId="5" fillId="0" borderId="6" xfId="0" applyNumberFormat="1" applyFont="1" applyBorder="1"/>
    <xf numFmtId="0" fontId="5" fillId="0" borderId="7" xfId="0" applyFont="1" applyBorder="1" applyAlignment="1">
      <alignment horizontal="center"/>
    </xf>
    <xf numFmtId="168" fontId="5" fillId="0" borderId="7" xfId="0" applyNumberFormat="1" applyFont="1" applyBorder="1"/>
    <xf numFmtId="21" fontId="5" fillId="0" borderId="7" xfId="0" applyNumberFormat="1" applyFont="1" applyBorder="1"/>
    <xf numFmtId="0" fontId="5" fillId="0" borderId="8" xfId="0" applyFont="1" applyBorder="1"/>
    <xf numFmtId="0" fontId="5" fillId="0" borderId="10" xfId="0" applyFont="1" applyBorder="1"/>
    <xf numFmtId="0" fontId="5" fillId="0" borderId="16" xfId="0" applyFont="1" applyBorder="1"/>
    <xf numFmtId="0" fontId="5" fillId="0" borderId="0" xfId="0" applyFont="1" applyAlignment="1">
      <alignment vertical="center"/>
    </xf>
    <xf numFmtId="0" fontId="6" fillId="0" borderId="4" xfId="7" applyFont="1" applyBorder="1" applyAlignment="1">
      <alignment horizontal="center" vertical="center" wrapText="1"/>
    </xf>
    <xf numFmtId="0" fontId="6" fillId="0" borderId="5" xfId="7" applyFont="1" applyBorder="1" applyAlignment="1">
      <alignment horizontal="center" vertical="center" wrapText="1"/>
    </xf>
    <xf numFmtId="14" fontId="5" fillId="0" borderId="7" xfId="0" applyNumberFormat="1" applyFont="1" applyBorder="1"/>
    <xf numFmtId="0" fontId="5" fillId="0" borderId="6" xfId="0" applyFont="1" applyBorder="1"/>
    <xf numFmtId="0" fontId="5" fillId="0" borderId="9" xfId="0" applyFont="1" applyBorder="1"/>
    <xf numFmtId="0" fontId="31" fillId="0" borderId="7" xfId="3" applyFont="1" applyBorder="1" applyAlignment="1">
      <alignment horizontal="center"/>
    </xf>
    <xf numFmtId="0" fontId="29" fillId="0" borderId="0" xfId="3" applyFont="1" applyAlignment="1">
      <alignment wrapText="1"/>
    </xf>
    <xf numFmtId="0" fontId="44" fillId="0" borderId="7" xfId="2" applyFont="1" applyFill="1" applyBorder="1" applyAlignment="1">
      <alignment horizontal="center" vertical="center" wrapText="1"/>
    </xf>
    <xf numFmtId="0" fontId="32" fillId="0" borderId="0" xfId="3" applyFont="1" applyAlignment="1">
      <alignment horizontal="center"/>
    </xf>
    <xf numFmtId="0" fontId="46" fillId="0" borderId="6" xfId="3" applyFont="1" applyBorder="1"/>
    <xf numFmtId="0" fontId="45" fillId="0" borderId="7" xfId="3" applyFont="1" applyBorder="1" applyAlignment="1">
      <alignment horizontal="center"/>
    </xf>
    <xf numFmtId="0" fontId="45" fillId="0" borderId="8" xfId="3" applyFont="1" applyBorder="1" applyAlignment="1">
      <alignment horizontal="center"/>
    </xf>
    <xf numFmtId="0" fontId="45" fillId="0" borderId="6" xfId="3" applyFont="1" applyBorder="1"/>
    <xf numFmtId="0" fontId="46" fillId="0" borderId="7" xfId="3" applyFont="1" applyBorder="1"/>
    <xf numFmtId="0" fontId="46" fillId="0" borderId="8" xfId="3" applyFont="1" applyBorder="1"/>
    <xf numFmtId="0" fontId="45" fillId="0" borderId="9" xfId="3" applyFont="1" applyBorder="1"/>
    <xf numFmtId="0" fontId="46" fillId="0" borderId="10" xfId="3" applyFont="1" applyBorder="1"/>
    <xf numFmtId="0" fontId="46" fillId="0" borderId="16" xfId="3" applyFont="1" applyBorder="1"/>
    <xf numFmtId="0" fontId="46" fillId="0" borderId="6" xfId="3" applyFont="1" applyBorder="1" applyAlignment="1">
      <alignment horizontal="center"/>
    </xf>
    <xf numFmtId="0" fontId="45" fillId="11" borderId="7" xfId="3" applyFont="1" applyFill="1" applyBorder="1" applyAlignment="1">
      <alignment horizontal="center"/>
    </xf>
    <xf numFmtId="0" fontId="45" fillId="11" borderId="8" xfId="3" applyFont="1" applyFill="1" applyBorder="1" applyAlignment="1">
      <alignment horizontal="center"/>
    </xf>
    <xf numFmtId="0" fontId="46" fillId="0" borderId="9" xfId="3" applyFont="1" applyBorder="1" applyAlignment="1">
      <alignment horizontal="center"/>
    </xf>
    <xf numFmtId="0" fontId="46" fillId="0" borderId="0" xfId="3" applyFont="1" applyAlignment="1">
      <alignment horizontal="center"/>
    </xf>
    <xf numFmtId="0" fontId="46" fillId="0" borderId="0" xfId="3" applyFont="1"/>
    <xf numFmtId="9" fontId="46" fillId="0" borderId="10" xfId="3" applyNumberFormat="1" applyFont="1" applyBorder="1"/>
    <xf numFmtId="9" fontId="46" fillId="0" borderId="16" xfId="3" applyNumberFormat="1" applyFont="1" applyBorder="1"/>
    <xf numFmtId="0" fontId="2" fillId="0" borderId="2" xfId="2" applyAlignment="1">
      <alignment horizontal="center"/>
    </xf>
    <xf numFmtId="0" fontId="6" fillId="2" borderId="7" xfId="0" applyFont="1" applyFill="1" applyBorder="1" applyAlignment="1">
      <alignment vertical="center"/>
    </xf>
    <xf numFmtId="0" fontId="6" fillId="0" borderId="7" xfId="0" applyFont="1" applyBorder="1" applyAlignment="1">
      <alignment horizontal="center"/>
    </xf>
    <xf numFmtId="0" fontId="5" fillId="0" borderId="23" xfId="3" applyFont="1" applyBorder="1" applyAlignment="1">
      <alignment horizontal="center"/>
    </xf>
    <xf numFmtId="0" fontId="5" fillId="0" borderId="29" xfId="3" applyFont="1" applyBorder="1"/>
    <xf numFmtId="0" fontId="12" fillId="2" borderId="29" xfId="3" applyFont="1" applyFill="1" applyBorder="1"/>
    <xf numFmtId="14" fontId="5" fillId="0" borderId="29" xfId="3" applyNumberFormat="1" applyFont="1" applyBorder="1"/>
    <xf numFmtId="0" fontId="5" fillId="0" borderId="29" xfId="3" applyNumberFormat="1" applyFont="1" applyBorder="1"/>
    <xf numFmtId="0" fontId="5" fillId="0" borderId="30" xfId="3" applyNumberFormat="1" applyFont="1" applyBorder="1"/>
    <xf numFmtId="0" fontId="5" fillId="0" borderId="31" xfId="3" applyFont="1" applyBorder="1" applyAlignment="1">
      <alignment horizontal="center"/>
    </xf>
    <xf numFmtId="0" fontId="5" fillId="0" borderId="32" xfId="3" applyNumberFormat="1" applyFont="1" applyBorder="1"/>
    <xf numFmtId="0" fontId="5" fillId="0" borderId="33" xfId="3" applyFont="1" applyBorder="1" applyAlignment="1">
      <alignment horizontal="center"/>
    </xf>
    <xf numFmtId="0" fontId="5" fillId="0" borderId="34" xfId="3" applyFont="1" applyBorder="1"/>
    <xf numFmtId="0" fontId="12" fillId="2" borderId="34" xfId="3" applyFont="1" applyFill="1" applyBorder="1"/>
    <xf numFmtId="14" fontId="5" fillId="0" borderId="34" xfId="3" applyNumberFormat="1" applyFont="1" applyBorder="1"/>
    <xf numFmtId="0" fontId="5" fillId="0" borderId="16" xfId="3" applyNumberFormat="1" applyFont="1" applyBorder="1"/>
    <xf numFmtId="0" fontId="16" fillId="6" borderId="35" xfId="0" applyFont="1" applyFill="1" applyBorder="1" applyAlignment="1">
      <alignment horizontal="center"/>
    </xf>
    <xf numFmtId="0" fontId="16" fillId="9" borderId="35" xfId="0" applyFont="1" applyFill="1" applyBorder="1" applyAlignment="1">
      <alignment horizontal="center"/>
    </xf>
    <xf numFmtId="0" fontId="16" fillId="6" borderId="20" xfId="0" applyFont="1" applyFill="1" applyBorder="1" applyAlignment="1">
      <alignment horizontal="center"/>
    </xf>
    <xf numFmtId="0" fontId="16" fillId="6" borderId="18" xfId="0" applyFont="1" applyFill="1" applyBorder="1"/>
    <xf numFmtId="0" fontId="16" fillId="4" borderId="0" xfId="0" applyFont="1" applyFill="1" applyBorder="1" applyAlignment="1">
      <alignment horizontal="center" vertical="center" wrapText="1"/>
    </xf>
    <xf numFmtId="0" fontId="16" fillId="4" borderId="36" xfId="0" applyFont="1" applyFill="1" applyBorder="1" applyAlignment="1">
      <alignment horizontal="center" vertical="center" wrapText="1"/>
    </xf>
    <xf numFmtId="0" fontId="4" fillId="0" borderId="0" xfId="3" applyFont="1" applyBorder="1" applyAlignment="1">
      <alignment horizontal="center"/>
    </xf>
    <xf numFmtId="0" fontId="6" fillId="0" borderId="11" xfId="3" applyFont="1" applyBorder="1" applyAlignment="1">
      <alignment horizontal="center" wrapText="1"/>
    </xf>
    <xf numFmtId="0" fontId="6" fillId="0" borderId="14" xfId="3" applyFont="1" applyBorder="1" applyAlignment="1">
      <alignment horizontal="center"/>
    </xf>
    <xf numFmtId="0" fontId="11" fillId="0" borderId="17" xfId="3" applyFont="1" applyBorder="1" applyAlignment="1">
      <alignment horizontal="center" vertical="center"/>
    </xf>
    <xf numFmtId="0" fontId="6" fillId="2" borderId="12" xfId="3" applyFont="1" applyFill="1" applyBorder="1" applyAlignment="1">
      <alignment horizontal="center" vertical="center"/>
    </xf>
    <xf numFmtId="0" fontId="6" fillId="2" borderId="20" xfId="3" applyFont="1" applyFill="1" applyBorder="1" applyAlignment="1">
      <alignment horizontal="center" vertical="center"/>
    </xf>
    <xf numFmtId="0" fontId="6" fillId="2" borderId="13" xfId="3" applyFont="1" applyFill="1" applyBorder="1" applyAlignment="1">
      <alignment horizontal="center" vertical="center"/>
    </xf>
    <xf numFmtId="0" fontId="6" fillId="2" borderId="12" xfId="3" applyFont="1" applyFill="1" applyBorder="1" applyAlignment="1">
      <alignment horizontal="center"/>
    </xf>
    <xf numFmtId="0" fontId="6" fillId="2" borderId="20" xfId="3" applyFont="1" applyFill="1" applyBorder="1" applyAlignment="1">
      <alignment horizontal="center"/>
    </xf>
    <xf numFmtId="0" fontId="6" fillId="2" borderId="13" xfId="3" applyFont="1" applyFill="1" applyBorder="1" applyAlignment="1">
      <alignment horizontal="center"/>
    </xf>
    <xf numFmtId="0" fontId="16" fillId="0" borderId="0" xfId="0" applyFont="1" applyAlignment="1">
      <alignment horizontal="center"/>
    </xf>
    <xf numFmtId="0" fontId="18" fillId="5" borderId="3" xfId="0" applyFont="1" applyFill="1" applyBorder="1" applyAlignment="1">
      <alignment horizontal="center"/>
    </xf>
    <xf numFmtId="0" fontId="18" fillId="5" borderId="5" xfId="0" applyFont="1" applyFill="1" applyBorder="1" applyAlignment="1">
      <alignment horizont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24" fillId="10" borderId="7" xfId="0" applyFont="1" applyFill="1" applyBorder="1" applyAlignment="1">
      <alignment horizontal="center" vertical="center"/>
    </xf>
    <xf numFmtId="0" fontId="6" fillId="10" borderId="26" xfId="0" applyFont="1" applyFill="1" applyBorder="1" applyAlignment="1">
      <alignment horizontal="center"/>
    </xf>
    <xf numFmtId="0" fontId="6" fillId="10" borderId="27" xfId="0" applyFont="1" applyFill="1" applyBorder="1" applyAlignment="1">
      <alignment horizontal="center"/>
    </xf>
    <xf numFmtId="0" fontId="6" fillId="10" borderId="28" xfId="0" applyFont="1" applyFill="1" applyBorder="1" applyAlignment="1">
      <alignment horizontal="center"/>
    </xf>
    <xf numFmtId="0" fontId="42" fillId="0" borderId="0" xfId="0" applyFont="1" applyAlignment="1">
      <alignment horizontal="center"/>
    </xf>
    <xf numFmtId="0" fontId="6" fillId="0" borderId="26" xfId="0" applyFont="1" applyBorder="1" applyAlignment="1">
      <alignment horizontal="center"/>
    </xf>
    <xf numFmtId="0" fontId="6" fillId="0" borderId="28" xfId="0" applyFont="1" applyBorder="1" applyAlignment="1">
      <alignment horizontal="center"/>
    </xf>
    <xf numFmtId="0" fontId="6" fillId="0" borderId="27" xfId="0" applyFont="1" applyBorder="1" applyAlignment="1">
      <alignment horizontal="center"/>
    </xf>
    <xf numFmtId="0" fontId="27" fillId="0" borderId="0" xfId="3" applyFont="1" applyAlignment="1">
      <alignment horizontal="center"/>
    </xf>
    <xf numFmtId="0" fontId="45" fillId="0" borderId="3" xfId="3" applyFont="1" applyBorder="1" applyAlignment="1">
      <alignment horizontal="center"/>
    </xf>
    <xf numFmtId="0" fontId="45" fillId="0" borderId="4" xfId="3" applyFont="1" applyBorder="1" applyAlignment="1">
      <alignment horizontal="center"/>
    </xf>
    <xf numFmtId="0" fontId="45" fillId="0" borderId="5" xfId="3" applyFont="1" applyBorder="1" applyAlignment="1">
      <alignment horizontal="center"/>
    </xf>
    <xf numFmtId="0" fontId="6" fillId="2" borderId="7" xfId="0" applyFont="1" applyFill="1" applyBorder="1" applyAlignment="1">
      <alignment horizontal="center"/>
    </xf>
    <xf numFmtId="0" fontId="6" fillId="2" borderId="7" xfId="0" applyFont="1" applyFill="1" applyBorder="1" applyAlignment="1">
      <alignment horizontal="center" vertical="center"/>
    </xf>
    <xf numFmtId="0" fontId="1" fillId="0" borderId="1" xfId="1" applyAlignment="1">
      <alignment horizontal="center"/>
    </xf>
  </cellXfs>
  <cellStyles count="8">
    <cellStyle name="Comma 2" xfId="6"/>
    <cellStyle name="Comma 3" xfId="4"/>
    <cellStyle name="Heading 1" xfId="1" builtinId="16"/>
    <cellStyle name="Heading 1 2" xfId="7"/>
    <cellStyle name="Heading 2" xfId="2" builtinId="17"/>
    <cellStyle name="Normal" xfId="0" builtinId="0"/>
    <cellStyle name="Normal 2" xfId="3"/>
    <cellStyle name="Normal 3" xfId="5"/>
  </cellStyles>
  <dxfs count="11">
    <dxf>
      <font>
        <b/>
        <i val="0"/>
        <strike val="0"/>
        <condense val="0"/>
        <extend val="0"/>
        <outline val="0"/>
        <shadow val="0"/>
        <u val="none"/>
        <vertAlign val="baseline"/>
        <sz val="14"/>
        <color auto="1"/>
        <name val="Times New Roman"/>
        <scheme val="none"/>
      </font>
      <fill>
        <patternFill patternType="solid">
          <fgColor theme="4" tint="0.79998168889431442"/>
          <bgColor theme="0"/>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4"/>
        <color auto="1"/>
        <name val="Times New Roman"/>
        <scheme val="none"/>
      </font>
      <fill>
        <patternFill patternType="solid">
          <fgColor theme="4" tint="0.79998168889431442"/>
          <bgColor theme="0"/>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4"/>
        <color auto="1"/>
        <name val="Times New Roman"/>
        <scheme val="none"/>
      </font>
      <fill>
        <patternFill patternType="solid">
          <fgColor theme="4" tint="0.79998168889431442"/>
          <bgColor theme="0"/>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4"/>
        <color auto="1"/>
        <name val="Times New Roman"/>
        <scheme val="none"/>
      </font>
      <border diagonalUp="0" diagonalDown="0">
        <left style="thin">
          <color indexed="64"/>
        </left>
        <right style="medium">
          <color indexed="64"/>
        </right>
        <top style="thin">
          <color indexed="64"/>
        </top>
        <bottom style="medium">
          <color indexed="64"/>
        </bottom>
        <vertical/>
        <horizontal/>
      </border>
    </dxf>
    <dxf>
      <font>
        <b val="0"/>
        <i val="0"/>
        <strike val="0"/>
        <condense val="0"/>
        <extend val="0"/>
        <outline val="0"/>
        <shadow val="0"/>
        <u val="none"/>
        <vertAlign val="baseline"/>
        <sz val="14"/>
        <color auto="1"/>
        <name val="Times New Roman"/>
        <scheme val="none"/>
      </font>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4"/>
        <color auto="1"/>
        <name val="Times New Roman"/>
        <scheme val="none"/>
      </font>
      <fill>
        <patternFill patternType="solid">
          <fgColor theme="4" tint="0.79998168889431442"/>
          <bgColor theme="0"/>
        </patternFill>
      </fill>
      <border diagonalUp="0" diagonalDown="0">
        <left style="thin">
          <color indexed="64"/>
        </left>
        <right/>
        <top style="thin">
          <color indexed="64"/>
        </top>
        <bottom/>
        <vertical/>
        <horizontal/>
      </border>
    </dxf>
    <dxf>
      <font>
        <b/>
        <i val="0"/>
        <strike val="0"/>
        <condense val="0"/>
        <extend val="0"/>
        <outline val="0"/>
        <shadow val="0"/>
        <u val="none"/>
        <vertAlign val="baseline"/>
        <sz val="14"/>
        <color auto="1"/>
        <name val="Times New Roman"/>
        <scheme val="none"/>
      </font>
      <fill>
        <patternFill patternType="solid">
          <fgColor theme="4" tint="0.79998168889431442"/>
          <bgColor theme="0"/>
        </patternFill>
      </fill>
      <alignment horizontal="center" vertical="bottom" textRotation="0" wrapText="0" indent="0" justifyLastLine="0" shrinkToFit="0" readingOrder="0"/>
      <border diagonalUp="0" diagonalDown="0">
        <left/>
        <right/>
        <top style="thin">
          <color indexed="64"/>
        </top>
        <bottom/>
        <vertical/>
        <horizontal/>
      </border>
    </dxf>
    <dxf>
      <border outline="0">
        <left style="thin">
          <color indexed="64"/>
        </left>
        <right style="thin">
          <color indexed="64"/>
        </right>
        <top style="thin">
          <color indexed="64"/>
        </top>
      </border>
    </dxf>
    <dxf>
      <font>
        <b/>
        <i val="0"/>
        <strike val="0"/>
        <condense val="0"/>
        <extend val="0"/>
        <outline val="0"/>
        <shadow val="0"/>
        <u val="none"/>
        <vertAlign val="baseline"/>
        <sz val="14"/>
        <color auto="1"/>
        <name val="Times New Roman"/>
        <scheme val="none"/>
      </font>
      <fill>
        <patternFill patternType="solid">
          <fgColor indexed="64"/>
          <bgColor theme="5" tint="0.79998168889431442"/>
        </patternFill>
      </fill>
      <alignment horizontal="center" vertical="center" textRotation="0" wrapText="1" indent="0" justifyLastLine="0" shrinkToFit="0" readingOrder="0"/>
    </dxf>
    <dxf>
      <fill>
        <patternFill>
          <bgColor rgb="FFFFFF00"/>
        </patternFill>
      </fill>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tables/table1.xml><?xml version="1.0" encoding="utf-8"?>
<table xmlns="http://schemas.openxmlformats.org/spreadsheetml/2006/main" id="1" name="Table1" displayName="Table1" ref="A3:G18" totalsRowShown="0" headerRowDxfId="8" tableBorderDxfId="7">
  <autoFilter ref="A3:G18"/>
  <tableColumns count="7">
    <tableColumn id="1" name="Mã thí sinh" dataDxfId="6"/>
    <tableColumn id="2" name="Tên thí sinh" dataDxfId="5"/>
    <tableColumn id="3" name="Tên Trường" dataDxfId="4">
      <calculatedColumnFormula>VLOOKUP(LEFT(A4,2),$I$5:$J$10,2,FALSE)</calculatedColumnFormula>
    </tableColumn>
    <tableColumn id="4" name="Môn thi" dataDxfId="3">
      <calculatedColumnFormula>HLOOKUP(RIGHT(A4,2),$J$13:$L$14,2,FALSE)</calculatedColumnFormula>
    </tableColumn>
    <tableColumn id="5" name="Điểm thi" dataDxfId="2"/>
    <tableColumn id="6" name="Kết quả" dataDxfId="1">
      <calculatedColumnFormula>VLOOKUP(E4,$L$5:$M$8,2,1)</calculatedColumnFormula>
    </tableColumn>
    <tableColumn id="7" name="Khen thưởng" dataDxfId="0">
      <calculatedColumnFormula>IF(E4&gt;=9,IF(D4=$D$5,"casio",IF(D4=$D$6,"may hoc tieng anh","mtb")),"")</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41"/>
  <sheetViews>
    <sheetView topLeftCell="A13" workbookViewId="0">
      <selection activeCell="N11" sqref="N11"/>
    </sheetView>
  </sheetViews>
  <sheetFormatPr defaultColWidth="9.140625" defaultRowHeight="15" x14ac:dyDescent="0.2"/>
  <cols>
    <col min="1" max="1" width="9.140625" style="1"/>
    <col min="2" max="2" width="20" style="1" bestFit="1" customWidth="1"/>
    <col min="3" max="3" width="18" style="1" customWidth="1"/>
    <col min="4" max="5" width="9.140625" style="1"/>
    <col min="6" max="6" width="17.5703125" style="1" customWidth="1"/>
    <col min="7" max="7" width="13.5703125" style="1" customWidth="1"/>
    <col min="8" max="8" width="14.5703125" style="1" customWidth="1"/>
    <col min="9" max="9" width="15.42578125" style="1" customWidth="1"/>
    <col min="10" max="10" width="9.140625" style="1"/>
    <col min="11" max="11" width="14.28515625" style="1" bestFit="1" customWidth="1"/>
    <col min="12" max="16384" width="9.140625" style="1"/>
  </cols>
  <sheetData>
    <row r="1" spans="1:11" ht="20.25" x14ac:dyDescent="0.3">
      <c r="B1" s="170" t="s">
        <v>0</v>
      </c>
      <c r="C1" s="170"/>
      <c r="D1" s="170"/>
      <c r="E1" s="170"/>
      <c r="F1" s="170"/>
      <c r="G1" s="170"/>
      <c r="H1" s="170"/>
      <c r="I1" s="170"/>
      <c r="J1" s="170"/>
      <c r="K1" s="170"/>
    </row>
    <row r="2" spans="1:11" ht="31.5" x14ac:dyDescent="0.2">
      <c r="A2" s="23" t="s">
        <v>257</v>
      </c>
      <c r="B2" s="23" t="s">
        <v>1</v>
      </c>
      <c r="C2" s="23" t="s">
        <v>2</v>
      </c>
      <c r="D2" s="23" t="s">
        <v>3</v>
      </c>
      <c r="E2" s="23" t="s">
        <v>4</v>
      </c>
      <c r="F2" s="23" t="s">
        <v>5</v>
      </c>
      <c r="G2" s="23" t="s">
        <v>6</v>
      </c>
      <c r="H2" s="23" t="s">
        <v>7</v>
      </c>
      <c r="I2" s="23" t="s">
        <v>8</v>
      </c>
      <c r="J2" s="23" t="s">
        <v>9</v>
      </c>
      <c r="K2" s="23" t="s">
        <v>10</v>
      </c>
    </row>
    <row r="3" spans="1:11" ht="19.5" customHeight="1" x14ac:dyDescent="0.2">
      <c r="A3" s="4">
        <v>1</v>
      </c>
      <c r="B3" s="4" t="s">
        <v>11</v>
      </c>
      <c r="C3" s="3"/>
      <c r="D3" s="4">
        <v>8</v>
      </c>
      <c r="E3" s="4">
        <v>7.1</v>
      </c>
      <c r="F3" s="4">
        <v>8.4</v>
      </c>
      <c r="G3" s="4"/>
      <c r="H3" s="4" t="s">
        <v>12</v>
      </c>
      <c r="I3" s="4"/>
      <c r="J3" s="4"/>
      <c r="K3" s="4"/>
    </row>
    <row r="4" spans="1:11" ht="19.5" customHeight="1" x14ac:dyDescent="0.2">
      <c r="A4" s="4">
        <v>2</v>
      </c>
      <c r="B4" s="4" t="s">
        <v>13</v>
      </c>
      <c r="C4" s="3"/>
      <c r="D4" s="4">
        <v>10</v>
      </c>
      <c r="E4" s="4">
        <v>7</v>
      </c>
      <c r="F4" s="4">
        <v>8</v>
      </c>
      <c r="G4" s="4"/>
      <c r="H4" s="4" t="s">
        <v>14</v>
      </c>
      <c r="I4" s="4"/>
      <c r="J4" s="4"/>
      <c r="K4" s="4"/>
    </row>
    <row r="5" spans="1:11" ht="19.5" customHeight="1" x14ac:dyDescent="0.2">
      <c r="A5" s="4">
        <v>3</v>
      </c>
      <c r="B5" s="4" t="s">
        <v>15</v>
      </c>
      <c r="C5" s="3"/>
      <c r="D5" s="4">
        <v>7</v>
      </c>
      <c r="E5" s="4">
        <v>7</v>
      </c>
      <c r="F5" s="4">
        <v>6</v>
      </c>
      <c r="G5" s="4"/>
      <c r="H5" s="4" t="s">
        <v>12</v>
      </c>
      <c r="I5" s="4"/>
      <c r="J5" s="4"/>
      <c r="K5" s="4"/>
    </row>
    <row r="6" spans="1:11" ht="19.5" customHeight="1" x14ac:dyDescent="0.2">
      <c r="A6" s="4">
        <v>4</v>
      </c>
      <c r="B6" s="4" t="s">
        <v>16</v>
      </c>
      <c r="C6" s="3"/>
      <c r="D6" s="4">
        <v>6.5</v>
      </c>
      <c r="E6" s="4">
        <v>6.5</v>
      </c>
      <c r="F6" s="4">
        <v>6</v>
      </c>
      <c r="G6" s="4"/>
      <c r="H6" s="4" t="s">
        <v>12</v>
      </c>
      <c r="I6" s="4"/>
      <c r="J6" s="4"/>
      <c r="K6" s="4"/>
    </row>
    <row r="7" spans="1:11" ht="19.5" customHeight="1" x14ac:dyDescent="0.2">
      <c r="A7" s="4">
        <v>5</v>
      </c>
      <c r="B7" s="4" t="s">
        <v>17</v>
      </c>
      <c r="C7" s="3"/>
      <c r="D7" s="4">
        <v>7</v>
      </c>
      <c r="E7" s="4">
        <v>7</v>
      </c>
      <c r="F7" s="4">
        <v>6</v>
      </c>
      <c r="G7" s="4"/>
      <c r="H7" s="4" t="s">
        <v>12</v>
      </c>
      <c r="I7" s="4"/>
      <c r="J7" s="4"/>
      <c r="K7" s="4"/>
    </row>
    <row r="8" spans="1:11" ht="19.5" customHeight="1" x14ac:dyDescent="0.2">
      <c r="A8" s="4">
        <v>6</v>
      </c>
      <c r="B8" s="4" t="s">
        <v>18</v>
      </c>
      <c r="C8" s="3"/>
      <c r="D8" s="4">
        <v>9</v>
      </c>
      <c r="E8" s="4">
        <v>9</v>
      </c>
      <c r="F8" s="4">
        <v>7</v>
      </c>
      <c r="G8" s="4"/>
      <c r="H8" s="4" t="s">
        <v>12</v>
      </c>
      <c r="I8" s="4"/>
      <c r="J8" s="4"/>
      <c r="K8" s="4"/>
    </row>
    <row r="9" spans="1:11" ht="19.5" customHeight="1" x14ac:dyDescent="0.2">
      <c r="A9" s="4">
        <v>7</v>
      </c>
      <c r="B9" s="4" t="s">
        <v>19</v>
      </c>
      <c r="C9" s="3"/>
      <c r="D9" s="4">
        <v>6</v>
      </c>
      <c r="E9" s="4">
        <v>4</v>
      </c>
      <c r="F9" s="4">
        <v>4</v>
      </c>
      <c r="G9" s="4"/>
      <c r="H9" s="4" t="s">
        <v>14</v>
      </c>
      <c r="I9" s="4"/>
      <c r="J9" s="4"/>
      <c r="K9" s="4"/>
    </row>
    <row r="10" spans="1:11" ht="19.5" customHeight="1" x14ac:dyDescent="0.2">
      <c r="A10" s="4">
        <v>8</v>
      </c>
      <c r="B10" s="4" t="s">
        <v>20</v>
      </c>
      <c r="C10" s="3"/>
      <c r="D10" s="4">
        <v>7.5</v>
      </c>
      <c r="E10" s="4">
        <v>7</v>
      </c>
      <c r="F10" s="4">
        <v>9.5</v>
      </c>
      <c r="G10" s="4"/>
      <c r="H10" s="4" t="s">
        <v>12</v>
      </c>
      <c r="I10" s="4"/>
      <c r="J10" s="4"/>
      <c r="K10" s="4"/>
    </row>
    <row r="11" spans="1:11" ht="19.5" customHeight="1" x14ac:dyDescent="0.2">
      <c r="A11" s="4">
        <v>9</v>
      </c>
      <c r="B11" s="4" t="s">
        <v>21</v>
      </c>
      <c r="C11" s="3"/>
      <c r="D11" s="4">
        <v>8</v>
      </c>
      <c r="E11" s="4">
        <v>9</v>
      </c>
      <c r="F11" s="4">
        <v>7</v>
      </c>
      <c r="G11" s="4"/>
      <c r="H11" s="4" t="s">
        <v>12</v>
      </c>
      <c r="I11" s="4"/>
      <c r="J11" s="4"/>
      <c r="K11" s="4"/>
    </row>
    <row r="12" spans="1:11" ht="19.5" customHeight="1" x14ac:dyDescent="0.2">
      <c r="A12" s="4">
        <v>10</v>
      </c>
      <c r="B12" s="4" t="s">
        <v>22</v>
      </c>
      <c r="C12" s="3"/>
      <c r="D12" s="4">
        <v>8.1999999999999993</v>
      </c>
      <c r="E12" s="4">
        <v>7.8</v>
      </c>
      <c r="F12" s="4">
        <v>7.7</v>
      </c>
      <c r="G12" s="4"/>
      <c r="H12" s="4" t="s">
        <v>14</v>
      </c>
      <c r="I12" s="4"/>
      <c r="J12" s="4"/>
      <c r="K12" s="4"/>
    </row>
    <row r="13" spans="1:11" ht="19.5" customHeight="1" x14ac:dyDescent="0.2">
      <c r="A13" s="4">
        <v>11</v>
      </c>
      <c r="B13" s="4" t="s">
        <v>23</v>
      </c>
      <c r="C13" s="3"/>
      <c r="D13" s="4">
        <v>6</v>
      </c>
      <c r="E13" s="4">
        <v>8.8000000000000007</v>
      </c>
      <c r="F13" s="4">
        <v>5</v>
      </c>
      <c r="G13" s="4"/>
      <c r="H13" s="4" t="s">
        <v>14</v>
      </c>
      <c r="I13" s="4"/>
      <c r="J13" s="4"/>
      <c r="K13" s="4"/>
    </row>
    <row r="14" spans="1:11" ht="19.5" customHeight="1" x14ac:dyDescent="0.2">
      <c r="A14" s="4">
        <v>12</v>
      </c>
      <c r="B14" s="4" t="s">
        <v>259</v>
      </c>
      <c r="C14" s="4"/>
      <c r="D14" s="4"/>
      <c r="E14" s="4"/>
      <c r="F14" s="4"/>
      <c r="G14" s="4"/>
      <c r="H14" s="4"/>
      <c r="I14" s="4"/>
      <c r="J14" s="4"/>
      <c r="K14" s="4"/>
    </row>
    <row r="15" spans="1:11" ht="19.5" customHeight="1" thickBot="1" x14ac:dyDescent="0.25"/>
    <row r="16" spans="1:11" ht="19.5" customHeight="1" x14ac:dyDescent="0.25">
      <c r="B16" s="8" t="s">
        <v>24</v>
      </c>
      <c r="C16" s="9">
        <v>0.3</v>
      </c>
      <c r="D16" s="9">
        <v>0.3</v>
      </c>
      <c r="E16" s="10">
        <v>0.4</v>
      </c>
      <c r="F16" s="171" t="s">
        <v>25</v>
      </c>
    </row>
    <row r="17" spans="1:6" ht="19.5" customHeight="1" x14ac:dyDescent="0.2">
      <c r="B17" s="2" t="s">
        <v>26</v>
      </c>
      <c r="C17" s="4"/>
      <c r="D17" s="4"/>
      <c r="E17" s="5"/>
      <c r="F17" s="172"/>
    </row>
    <row r="18" spans="1:6" ht="19.5" customHeight="1" thickBot="1" x14ac:dyDescent="0.3">
      <c r="B18" s="2" t="s">
        <v>27</v>
      </c>
      <c r="C18" s="4"/>
      <c r="D18" s="4"/>
      <c r="E18" s="5"/>
      <c r="F18" s="11">
        <v>3</v>
      </c>
    </row>
    <row r="19" spans="1:6" ht="19.5" customHeight="1" thickBot="1" x14ac:dyDescent="0.25">
      <c r="B19" s="6" t="s">
        <v>28</v>
      </c>
      <c r="C19" s="7"/>
      <c r="D19" s="7"/>
      <c r="E19" s="12"/>
    </row>
    <row r="20" spans="1:6" ht="19.5" customHeight="1" x14ac:dyDescent="0.2"/>
    <row r="21" spans="1:6" ht="19.5" customHeight="1" x14ac:dyDescent="0.2"/>
    <row r="23" spans="1:6" x14ac:dyDescent="0.2">
      <c r="A23" s="1" t="s">
        <v>260</v>
      </c>
    </row>
    <row r="24" spans="1:6" ht="19.899999999999999" customHeight="1" x14ac:dyDescent="0.2">
      <c r="A24" s="106" t="s">
        <v>261</v>
      </c>
    </row>
    <row r="25" spans="1:6" ht="19.899999999999999" customHeight="1" x14ac:dyDescent="0.2">
      <c r="A25" s="13" t="s">
        <v>258</v>
      </c>
    </row>
    <row r="26" spans="1:6" ht="19.899999999999999" customHeight="1" x14ac:dyDescent="0.2">
      <c r="A26" s="13" t="s">
        <v>262</v>
      </c>
    </row>
    <row r="27" spans="1:6" ht="19.899999999999999" customHeight="1" x14ac:dyDescent="0.2">
      <c r="A27" s="13" t="s">
        <v>263</v>
      </c>
    </row>
    <row r="28" spans="1:6" ht="19.899999999999999" customHeight="1" x14ac:dyDescent="0.2">
      <c r="A28" s="13" t="s">
        <v>264</v>
      </c>
    </row>
    <row r="29" spans="1:6" ht="19.899999999999999" customHeight="1" x14ac:dyDescent="0.2">
      <c r="A29" s="13" t="s">
        <v>265</v>
      </c>
    </row>
    <row r="30" spans="1:6" ht="19.899999999999999" customHeight="1" x14ac:dyDescent="0.2">
      <c r="B30" s="1" t="s">
        <v>266</v>
      </c>
    </row>
    <row r="31" spans="1:6" ht="19.899999999999999" customHeight="1" x14ac:dyDescent="0.2">
      <c r="A31" s="13"/>
      <c r="B31" s="1" t="s">
        <v>267</v>
      </c>
    </row>
    <row r="32" spans="1:6" ht="19.899999999999999" customHeight="1" x14ac:dyDescent="0.2">
      <c r="A32" s="13"/>
      <c r="B32" s="1" t="s">
        <v>268</v>
      </c>
    </row>
    <row r="33" spans="1:2" ht="19.899999999999999" customHeight="1" x14ac:dyDescent="0.2">
      <c r="A33" s="13"/>
      <c r="B33" s="1" t="s">
        <v>269</v>
      </c>
    </row>
    <row r="34" spans="1:2" ht="19.899999999999999" customHeight="1" x14ac:dyDescent="0.2">
      <c r="A34" s="13"/>
      <c r="B34" s="1" t="s">
        <v>270</v>
      </c>
    </row>
    <row r="35" spans="1:2" ht="19.899999999999999" customHeight="1" x14ac:dyDescent="0.2">
      <c r="A35" s="13" t="s">
        <v>271</v>
      </c>
    </row>
    <row r="36" spans="1:2" ht="19.899999999999999" customHeight="1" x14ac:dyDescent="0.2">
      <c r="A36" s="13" t="s">
        <v>272</v>
      </c>
    </row>
    <row r="37" spans="1:2" ht="19.899999999999999" customHeight="1" x14ac:dyDescent="0.2">
      <c r="A37" s="13" t="s">
        <v>273</v>
      </c>
    </row>
    <row r="38" spans="1:2" ht="19.899999999999999" customHeight="1" x14ac:dyDescent="0.2">
      <c r="A38" s="13" t="s">
        <v>274</v>
      </c>
    </row>
    <row r="39" spans="1:2" ht="19.899999999999999" customHeight="1" x14ac:dyDescent="0.2">
      <c r="A39" s="13" t="s">
        <v>276</v>
      </c>
    </row>
    <row r="40" spans="1:2" ht="19.899999999999999" customHeight="1" x14ac:dyDescent="0.2">
      <c r="A40" s="107" t="s">
        <v>275</v>
      </c>
    </row>
    <row r="41" spans="1:2" x14ac:dyDescent="0.2">
      <c r="B41" s="13"/>
    </row>
  </sheetData>
  <mergeCells count="2">
    <mergeCell ref="B1:K1"/>
    <mergeCell ref="F16:F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M39"/>
  <sheetViews>
    <sheetView tabSelected="1" zoomScale="80" zoomScaleNormal="80" workbookViewId="0">
      <selection activeCell="K3" sqref="K3"/>
    </sheetView>
  </sheetViews>
  <sheetFormatPr defaultColWidth="9.140625" defaultRowHeight="15" x14ac:dyDescent="0.2"/>
  <cols>
    <col min="1" max="1" width="13.28515625" style="1" bestFit="1" customWidth="1"/>
    <col min="2" max="2" width="18.85546875" style="1" bestFit="1" customWidth="1"/>
    <col min="3" max="3" width="18.5703125" style="1" customWidth="1"/>
    <col min="4" max="4" width="21" style="1" bestFit="1" customWidth="1"/>
    <col min="5" max="5" width="18.28515625" style="1" customWidth="1"/>
    <col min="6" max="6" width="18.5703125" style="1" customWidth="1"/>
    <col min="7" max="7" width="16.28515625" style="1" customWidth="1"/>
    <col min="8" max="8" width="12.7109375" style="1" bestFit="1" customWidth="1"/>
    <col min="9" max="9" width="16.28515625" style="1" customWidth="1"/>
    <col min="10" max="10" width="11.7109375" style="1" customWidth="1"/>
    <col min="11" max="11" width="11.85546875" style="1" customWidth="1"/>
    <col min="12" max="12" width="9.140625" style="1"/>
    <col min="13" max="13" width="12.7109375" style="1" bestFit="1" customWidth="1"/>
    <col min="14" max="16384" width="9.140625" style="1"/>
  </cols>
  <sheetData>
    <row r="1" spans="1:13" ht="26.25" x14ac:dyDescent="0.2">
      <c r="A1" s="173" t="s">
        <v>32</v>
      </c>
      <c r="B1" s="173"/>
      <c r="C1" s="173"/>
      <c r="D1" s="173"/>
      <c r="E1" s="173"/>
      <c r="F1" s="173"/>
      <c r="G1" s="173"/>
      <c r="H1" s="173"/>
      <c r="I1" s="173"/>
      <c r="J1" s="173"/>
      <c r="K1" s="173"/>
    </row>
    <row r="2" spans="1:13" ht="32.25" thickBot="1" x14ac:dyDescent="0.25">
      <c r="A2" s="14" t="s">
        <v>33</v>
      </c>
      <c r="B2" s="14" t="s">
        <v>34</v>
      </c>
      <c r="C2" s="14" t="s">
        <v>35</v>
      </c>
      <c r="D2" s="14" t="s">
        <v>36</v>
      </c>
      <c r="E2" s="14" t="s">
        <v>37</v>
      </c>
      <c r="F2" s="14" t="s">
        <v>38</v>
      </c>
      <c r="G2" s="14" t="s">
        <v>39</v>
      </c>
      <c r="H2" s="14" t="s">
        <v>40</v>
      </c>
      <c r="I2" s="14" t="s">
        <v>41</v>
      </c>
      <c r="J2" s="14" t="s">
        <v>42</v>
      </c>
      <c r="K2" s="15" t="s">
        <v>43</v>
      </c>
    </row>
    <row r="3" spans="1:13" ht="18" customHeight="1" thickBot="1" x14ac:dyDescent="0.3">
      <c r="A3" s="151" t="s">
        <v>44</v>
      </c>
      <c r="B3" s="152" t="s">
        <v>313</v>
      </c>
      <c r="C3" s="153" t="s">
        <v>45</v>
      </c>
      <c r="D3" s="152" t="str">
        <f>VLOOKUP(C3,thongtinduan,2,FALSE)</f>
        <v>Lập trình</v>
      </c>
      <c r="E3" s="154">
        <f>VLOOKUP(D3,$D$18:$E$20,2,FALSE)</f>
        <v>43639</v>
      </c>
      <c r="F3" s="154">
        <v>43751</v>
      </c>
      <c r="G3" s="155">
        <f>NETWORKDAYS(E3,F3,$A$17:$A$19)</f>
        <v>80</v>
      </c>
      <c r="H3" s="155">
        <f>HLOOKUP(C3,$I$17:$K$18,2,FALSE)</f>
        <v>23</v>
      </c>
      <c r="I3" s="155">
        <f>VLOOKUP(C3,thongtinduan,4,FALSE)-G3</f>
        <v>20</v>
      </c>
      <c r="J3" s="155">
        <f>I3*HLOOKUP(C3,$I$17:$K$18,2,FALSE)*IF(I3&gt;0,2,1)</f>
        <v>920</v>
      </c>
      <c r="K3" s="156"/>
      <c r="M3" s="19">
        <v>44927</v>
      </c>
    </row>
    <row r="4" spans="1:13" ht="18" customHeight="1" thickBot="1" x14ac:dyDescent="0.3">
      <c r="A4" s="157" t="s">
        <v>46</v>
      </c>
      <c r="B4" s="16" t="s">
        <v>314</v>
      </c>
      <c r="C4" s="110" t="s">
        <v>47</v>
      </c>
      <c r="D4" s="152" t="str">
        <f>VLOOKUP(C4,thongtinduan,2,FALSE)</f>
        <v>Phân tích hệ thống</v>
      </c>
      <c r="E4" s="154">
        <f t="shared" ref="E4:E14" si="0">VLOOKUP(D4,$D$18:$E$20,2,FALSE)</f>
        <v>43465</v>
      </c>
      <c r="F4" s="17">
        <v>43531</v>
      </c>
      <c r="G4" s="155">
        <f t="shared" ref="G4:G14" si="1">NETWORKDAYS(E4,F4,$A$17:$A$19)</f>
        <v>48</v>
      </c>
      <c r="H4" s="155">
        <f t="shared" ref="H4:H14" si="2">HLOOKUP(C4,$I$17:$K$18,2,FALSE)</f>
        <v>27</v>
      </c>
      <c r="I4" s="155">
        <f>VLOOKUP(C4,thongtinduan,4,FALSE)-G4</f>
        <v>-3</v>
      </c>
      <c r="J4" s="155">
        <f t="shared" ref="J4:J14" si="3">I4*HLOOKUP(C4,$I$17:$K$18,2,FALSE)*IF(I4&gt;0,2,1)</f>
        <v>-81</v>
      </c>
      <c r="K4" s="158"/>
      <c r="M4" s="19">
        <v>44928</v>
      </c>
    </row>
    <row r="5" spans="1:13" ht="18" customHeight="1" thickBot="1" x14ac:dyDescent="0.3">
      <c r="A5" s="157" t="s">
        <v>48</v>
      </c>
      <c r="B5" s="16" t="s">
        <v>315</v>
      </c>
      <c r="C5" s="110" t="s">
        <v>45</v>
      </c>
      <c r="D5" s="152" t="str">
        <f>VLOOKUP(C5,thongtinduan,2,FALSE)</f>
        <v>Lập trình</v>
      </c>
      <c r="E5" s="154">
        <f t="shared" si="0"/>
        <v>43639</v>
      </c>
      <c r="F5" s="17">
        <v>43768</v>
      </c>
      <c r="G5" s="155">
        <f t="shared" si="1"/>
        <v>93</v>
      </c>
      <c r="H5" s="155">
        <f t="shared" si="2"/>
        <v>23</v>
      </c>
      <c r="I5" s="155">
        <f>VLOOKUP(C5,thongtinduan,4,FALSE)-G5</f>
        <v>7</v>
      </c>
      <c r="J5" s="155">
        <f t="shared" si="3"/>
        <v>322</v>
      </c>
      <c r="K5" s="158"/>
    </row>
    <row r="6" spans="1:13" ht="18" customHeight="1" thickBot="1" x14ac:dyDescent="0.3">
      <c r="A6" s="157" t="s">
        <v>49</v>
      </c>
      <c r="B6" s="16" t="s">
        <v>316</v>
      </c>
      <c r="C6" s="110" t="s">
        <v>45</v>
      </c>
      <c r="D6" s="152" t="str">
        <f>VLOOKUP(C6,thongtinduan,2,FALSE)</f>
        <v>Lập trình</v>
      </c>
      <c r="E6" s="154">
        <f t="shared" si="0"/>
        <v>43639</v>
      </c>
      <c r="F6" s="17">
        <v>43722</v>
      </c>
      <c r="G6" s="155">
        <f t="shared" si="1"/>
        <v>60</v>
      </c>
      <c r="H6" s="155">
        <f t="shared" si="2"/>
        <v>23</v>
      </c>
      <c r="I6" s="155">
        <f>VLOOKUP(C6,thongtinduan,4,FALSE)-G6</f>
        <v>40</v>
      </c>
      <c r="J6" s="155">
        <f t="shared" si="3"/>
        <v>1840</v>
      </c>
      <c r="K6" s="158"/>
    </row>
    <row r="7" spans="1:13" ht="18" customHeight="1" thickBot="1" x14ac:dyDescent="0.3">
      <c r="A7" s="157" t="s">
        <v>50</v>
      </c>
      <c r="B7" s="16" t="s">
        <v>317</v>
      </c>
      <c r="C7" s="110" t="s">
        <v>47</v>
      </c>
      <c r="D7" s="152" t="str">
        <f>VLOOKUP(C7,thongtinduan,2,FALSE)</f>
        <v>Phân tích hệ thống</v>
      </c>
      <c r="E7" s="154">
        <f t="shared" si="0"/>
        <v>43465</v>
      </c>
      <c r="F7" s="17">
        <v>43533</v>
      </c>
      <c r="G7" s="155">
        <f t="shared" si="1"/>
        <v>49</v>
      </c>
      <c r="H7" s="155">
        <f t="shared" si="2"/>
        <v>27</v>
      </c>
      <c r="I7" s="155">
        <f>VLOOKUP(C7,thongtinduan,4,FALSE)-G7</f>
        <v>-4</v>
      </c>
      <c r="J7" s="155">
        <f t="shared" si="3"/>
        <v>-108</v>
      </c>
      <c r="K7" s="158"/>
    </row>
    <row r="8" spans="1:13" ht="18" customHeight="1" thickBot="1" x14ac:dyDescent="0.3">
      <c r="A8" s="157" t="s">
        <v>51</v>
      </c>
      <c r="B8" s="16" t="s">
        <v>318</v>
      </c>
      <c r="C8" s="110" t="s">
        <v>52</v>
      </c>
      <c r="D8" s="152" t="str">
        <f>VLOOKUP(C8,thongtinduan,2,FALSE)</f>
        <v>Thiết kế hệ thống</v>
      </c>
      <c r="E8" s="154">
        <f t="shared" si="0"/>
        <v>43530</v>
      </c>
      <c r="F8" s="17">
        <v>43639</v>
      </c>
      <c r="G8" s="155">
        <f t="shared" si="1"/>
        <v>76</v>
      </c>
      <c r="H8" s="155">
        <f t="shared" si="2"/>
        <v>41</v>
      </c>
      <c r="I8" s="155">
        <f>VLOOKUP(C8,thongtinduan,4,FALSE)-G8</f>
        <v>0</v>
      </c>
      <c r="J8" s="155">
        <f t="shared" si="3"/>
        <v>0</v>
      </c>
      <c r="K8" s="158"/>
    </row>
    <row r="9" spans="1:13" ht="18" customHeight="1" thickBot="1" x14ac:dyDescent="0.3">
      <c r="A9" s="157" t="s">
        <v>53</v>
      </c>
      <c r="B9" s="16" t="s">
        <v>319</v>
      </c>
      <c r="C9" s="110" t="s">
        <v>52</v>
      </c>
      <c r="D9" s="152" t="str">
        <f>VLOOKUP(C9,thongtinduan,2,FALSE)</f>
        <v>Thiết kế hệ thống</v>
      </c>
      <c r="E9" s="154">
        <f t="shared" si="0"/>
        <v>43530</v>
      </c>
      <c r="F9" s="17">
        <v>43616</v>
      </c>
      <c r="G9" s="155">
        <f t="shared" si="1"/>
        <v>61</v>
      </c>
      <c r="H9" s="155">
        <f t="shared" si="2"/>
        <v>41</v>
      </c>
      <c r="I9" s="155">
        <f>VLOOKUP(C9,thongtinduan,4,FALSE)-G9</f>
        <v>15</v>
      </c>
      <c r="J9" s="155">
        <f t="shared" si="3"/>
        <v>1230</v>
      </c>
      <c r="K9" s="158"/>
    </row>
    <row r="10" spans="1:13" ht="18" customHeight="1" thickBot="1" x14ac:dyDescent="0.3">
      <c r="A10" s="157" t="s">
        <v>54</v>
      </c>
      <c r="B10" s="16" t="s">
        <v>320</v>
      </c>
      <c r="C10" s="110" t="s">
        <v>45</v>
      </c>
      <c r="D10" s="152" t="str">
        <f>VLOOKUP(C10,thongtinduan,2,FALSE)</f>
        <v>Lập trình</v>
      </c>
      <c r="E10" s="154">
        <f t="shared" si="0"/>
        <v>43639</v>
      </c>
      <c r="F10" s="17">
        <v>43786</v>
      </c>
      <c r="G10" s="155">
        <f t="shared" si="1"/>
        <v>105</v>
      </c>
      <c r="H10" s="155">
        <f t="shared" si="2"/>
        <v>23</v>
      </c>
      <c r="I10" s="155">
        <f>VLOOKUP(C10,thongtinduan,4,FALSE)-G10</f>
        <v>-5</v>
      </c>
      <c r="J10" s="155">
        <f t="shared" si="3"/>
        <v>-115</v>
      </c>
      <c r="K10" s="158"/>
    </row>
    <row r="11" spans="1:13" ht="18" customHeight="1" thickBot="1" x14ac:dyDescent="0.3">
      <c r="A11" s="157" t="s">
        <v>55</v>
      </c>
      <c r="B11" s="16" t="s">
        <v>321</v>
      </c>
      <c r="C11" s="110" t="s">
        <v>47</v>
      </c>
      <c r="D11" s="152" t="str">
        <f>VLOOKUP(C11,thongtinduan,2,FALSE)</f>
        <v>Phân tích hệ thống</v>
      </c>
      <c r="E11" s="154">
        <f t="shared" si="0"/>
        <v>43465</v>
      </c>
      <c r="F11" s="17">
        <v>43529</v>
      </c>
      <c r="G11" s="155">
        <f t="shared" si="1"/>
        <v>46</v>
      </c>
      <c r="H11" s="155">
        <f t="shared" si="2"/>
        <v>27</v>
      </c>
      <c r="I11" s="155">
        <f>VLOOKUP(C11,thongtinduan,4,FALSE)-G11</f>
        <v>-1</v>
      </c>
      <c r="J11" s="155">
        <f t="shared" si="3"/>
        <v>-27</v>
      </c>
      <c r="K11" s="158"/>
    </row>
    <row r="12" spans="1:13" ht="18" customHeight="1" thickBot="1" x14ac:dyDescent="0.3">
      <c r="A12" s="157" t="s">
        <v>56</v>
      </c>
      <c r="B12" s="16" t="s">
        <v>322</v>
      </c>
      <c r="C12" s="110" t="s">
        <v>45</v>
      </c>
      <c r="D12" s="152" t="str">
        <f>VLOOKUP(C12,thongtinduan,2,FALSE)</f>
        <v>Lập trình</v>
      </c>
      <c r="E12" s="154">
        <f t="shared" si="0"/>
        <v>43639</v>
      </c>
      <c r="F12" s="17">
        <v>43784</v>
      </c>
      <c r="G12" s="155">
        <f t="shared" si="1"/>
        <v>105</v>
      </c>
      <c r="H12" s="155">
        <f t="shared" si="2"/>
        <v>23</v>
      </c>
      <c r="I12" s="155">
        <f>VLOOKUP(C12,thongtinduan,4,FALSE)-G12</f>
        <v>-5</v>
      </c>
      <c r="J12" s="155">
        <f t="shared" si="3"/>
        <v>-115</v>
      </c>
      <c r="K12" s="158"/>
    </row>
    <row r="13" spans="1:13" ht="18" customHeight="1" thickBot="1" x14ac:dyDescent="0.3">
      <c r="A13" s="157" t="s">
        <v>57</v>
      </c>
      <c r="B13" s="16" t="s">
        <v>111</v>
      </c>
      <c r="C13" s="110" t="s">
        <v>45</v>
      </c>
      <c r="D13" s="152" t="str">
        <f>VLOOKUP(C13,thongtinduan,2,FALSE)</f>
        <v>Lập trình</v>
      </c>
      <c r="E13" s="154">
        <f t="shared" si="0"/>
        <v>43639</v>
      </c>
      <c r="F13" s="17">
        <v>43709</v>
      </c>
      <c r="G13" s="155">
        <f t="shared" si="1"/>
        <v>50</v>
      </c>
      <c r="H13" s="155">
        <f t="shared" si="2"/>
        <v>23</v>
      </c>
      <c r="I13" s="155">
        <f>VLOOKUP(C13,thongtinduan,4,FALSE)-G13</f>
        <v>50</v>
      </c>
      <c r="J13" s="155">
        <f t="shared" si="3"/>
        <v>2300</v>
      </c>
      <c r="K13" s="158"/>
    </row>
    <row r="14" spans="1:13" ht="18" customHeight="1" thickBot="1" x14ac:dyDescent="0.3">
      <c r="A14" s="159" t="s">
        <v>58</v>
      </c>
      <c r="B14" s="160" t="s">
        <v>323</v>
      </c>
      <c r="C14" s="161" t="s">
        <v>47</v>
      </c>
      <c r="D14" s="152" t="str">
        <f>VLOOKUP(C14,thongtinduan,2,FALSE)</f>
        <v>Phân tích hệ thống</v>
      </c>
      <c r="E14" s="154">
        <f t="shared" si="0"/>
        <v>43465</v>
      </c>
      <c r="F14" s="162">
        <v>43538</v>
      </c>
      <c r="G14" s="155">
        <f t="shared" si="1"/>
        <v>52</v>
      </c>
      <c r="H14" s="155">
        <f t="shared" si="2"/>
        <v>27</v>
      </c>
      <c r="I14" s="155">
        <f>VLOOKUP(C14,thongtinduan,4,FALSE)-G14</f>
        <v>-7</v>
      </c>
      <c r="J14" s="155">
        <f t="shared" si="3"/>
        <v>-189</v>
      </c>
      <c r="K14" s="163"/>
    </row>
    <row r="15" spans="1:13" ht="18" customHeight="1" x14ac:dyDescent="0.2">
      <c r="A15" s="18"/>
      <c r="F15" s="19"/>
    </row>
    <row r="16" spans="1:13" ht="18" customHeight="1" x14ac:dyDescent="0.25">
      <c r="A16" s="20" t="s">
        <v>59</v>
      </c>
      <c r="C16" s="174" t="s">
        <v>60</v>
      </c>
      <c r="D16" s="175"/>
      <c r="E16" s="175"/>
      <c r="F16" s="175"/>
      <c r="G16" s="176"/>
      <c r="I16" s="177" t="s">
        <v>61</v>
      </c>
      <c r="J16" s="178"/>
      <c r="K16" s="179"/>
    </row>
    <row r="17" spans="1:11" ht="25.5" customHeight="1" x14ac:dyDescent="0.25">
      <c r="A17" s="21">
        <v>43473</v>
      </c>
      <c r="B17" s="19"/>
      <c r="C17" s="22" t="s">
        <v>62</v>
      </c>
      <c r="D17" s="22" t="s">
        <v>63</v>
      </c>
      <c r="E17" s="22" t="s">
        <v>64</v>
      </c>
      <c r="F17" s="23" t="s">
        <v>310</v>
      </c>
      <c r="G17" s="22" t="s">
        <v>38</v>
      </c>
      <c r="I17" s="24" t="s">
        <v>47</v>
      </c>
      <c r="J17" s="24" t="s">
        <v>52</v>
      </c>
      <c r="K17" s="24" t="s">
        <v>45</v>
      </c>
    </row>
    <row r="18" spans="1:11" ht="18" customHeight="1" x14ac:dyDescent="0.25">
      <c r="A18" s="21">
        <v>43538</v>
      </c>
      <c r="B18" s="19"/>
      <c r="C18" s="111" t="s">
        <v>47</v>
      </c>
      <c r="D18" s="4" t="s">
        <v>65</v>
      </c>
      <c r="E18" s="21">
        <v>43465</v>
      </c>
      <c r="F18" s="4">
        <v>45</v>
      </c>
      <c r="G18" s="21">
        <f>WORKDAY(E18,F18,$A$17:$A$19)</f>
        <v>43529</v>
      </c>
      <c r="H18" s="19">
        <f>E18+F18</f>
        <v>43510</v>
      </c>
      <c r="I18" s="20">
        <v>27</v>
      </c>
      <c r="J18" s="20">
        <v>41</v>
      </c>
      <c r="K18" s="20">
        <v>23</v>
      </c>
    </row>
    <row r="19" spans="1:11" ht="18" customHeight="1" x14ac:dyDescent="0.25">
      <c r="A19" s="21">
        <v>43584</v>
      </c>
      <c r="B19" s="19"/>
      <c r="C19" s="111" t="s">
        <v>52</v>
      </c>
      <c r="D19" s="4" t="s">
        <v>66</v>
      </c>
      <c r="E19" s="21">
        <v>43530</v>
      </c>
      <c r="F19" s="4">
        <v>76</v>
      </c>
      <c r="G19" s="21">
        <f t="shared" ref="G19:G20" si="4">WORKDAY(E19,F19,$A$17:$A$19)</f>
        <v>43640</v>
      </c>
    </row>
    <row r="20" spans="1:11" ht="18" customHeight="1" x14ac:dyDescent="0.25">
      <c r="C20" s="111" t="s">
        <v>45</v>
      </c>
      <c r="D20" s="4" t="s">
        <v>67</v>
      </c>
      <c r="E20" s="21">
        <v>43639</v>
      </c>
      <c r="F20" s="4">
        <v>100</v>
      </c>
      <c r="G20" s="21">
        <f t="shared" si="4"/>
        <v>43777</v>
      </c>
    </row>
    <row r="21" spans="1:11" ht="18" customHeight="1" x14ac:dyDescent="0.2">
      <c r="C21" s="25"/>
      <c r="D21" s="25"/>
      <c r="E21" s="25"/>
      <c r="F21" s="25"/>
      <c r="G21" s="25"/>
    </row>
    <row r="23" spans="1:11" s="27" customFormat="1" ht="22.5" customHeight="1" x14ac:dyDescent="0.25">
      <c r="A23" s="26" t="s">
        <v>326</v>
      </c>
    </row>
    <row r="24" spans="1:11" s="27" customFormat="1" ht="22.5" customHeight="1" x14ac:dyDescent="0.25">
      <c r="A24" s="26" t="s">
        <v>68</v>
      </c>
    </row>
    <row r="25" spans="1:11" s="27" customFormat="1" ht="22.5" customHeight="1" x14ac:dyDescent="0.25">
      <c r="A25" s="26" t="s">
        <v>69</v>
      </c>
    </row>
    <row r="26" spans="1:11" s="27" customFormat="1" ht="22.5" customHeight="1" x14ac:dyDescent="0.25">
      <c r="A26" s="26" t="s">
        <v>309</v>
      </c>
    </row>
    <row r="27" spans="1:11" s="27" customFormat="1" ht="22.5" customHeight="1" x14ac:dyDescent="0.25">
      <c r="A27" s="26" t="s">
        <v>311</v>
      </c>
    </row>
    <row r="28" spans="1:11" s="27" customFormat="1" ht="22.5" customHeight="1" x14ac:dyDescent="0.25">
      <c r="A28" s="26" t="s">
        <v>312</v>
      </c>
    </row>
    <row r="29" spans="1:11" s="27" customFormat="1" ht="22.5" customHeight="1" x14ac:dyDescent="0.25">
      <c r="A29" s="26" t="s">
        <v>70</v>
      </c>
    </row>
    <row r="30" spans="1:11" s="27" customFormat="1" ht="22.5" customHeight="1" x14ac:dyDescent="0.25">
      <c r="A30" s="26" t="s">
        <v>71</v>
      </c>
    </row>
    <row r="31" spans="1:11" s="27" customFormat="1" ht="22.5" customHeight="1" x14ac:dyDescent="0.25">
      <c r="A31" s="26" t="s">
        <v>72</v>
      </c>
    </row>
    <row r="32" spans="1:11" s="27" customFormat="1" ht="22.5" customHeight="1" x14ac:dyDescent="0.25">
      <c r="A32" s="27" t="s">
        <v>324</v>
      </c>
    </row>
    <row r="33" spans="1:6" s="27" customFormat="1" ht="22.5" customHeight="1" x14ac:dyDescent="0.25">
      <c r="A33" s="27" t="s">
        <v>325</v>
      </c>
    </row>
    <row r="35" spans="1:6" x14ac:dyDescent="0.2">
      <c r="D35" s="19"/>
      <c r="F35" s="19"/>
    </row>
    <row r="36" spans="1:6" x14ac:dyDescent="0.2">
      <c r="C36" s="19"/>
    </row>
    <row r="38" spans="1:6" x14ac:dyDescent="0.2">
      <c r="D38" s="19"/>
    </row>
    <row r="39" spans="1:6" x14ac:dyDescent="0.2">
      <c r="D39" s="19"/>
      <c r="E39" s="19"/>
    </row>
  </sheetData>
  <mergeCells count="3">
    <mergeCell ref="A1:K1"/>
    <mergeCell ref="C16:G16"/>
    <mergeCell ref="I16:K16"/>
  </mergeCells>
  <pageMargins left="0.7" right="0.7" top="0.75" bottom="0.75" header="0.3" footer="0.3"/>
  <pageSetup orientation="portrait" r:id="rId1"/>
  <ignoredErrors>
    <ignoredError sqref="A3:A1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M31"/>
  <sheetViews>
    <sheetView topLeftCell="A16" zoomScale="90" zoomScaleNormal="90" workbookViewId="0">
      <selection activeCell="F23" sqref="F23"/>
    </sheetView>
  </sheetViews>
  <sheetFormatPr defaultColWidth="9.140625" defaultRowHeight="15" x14ac:dyDescent="0.25"/>
  <cols>
    <col min="1" max="1" width="16.5703125" customWidth="1"/>
    <col min="2" max="2" width="17" customWidth="1"/>
    <col min="3" max="3" width="20.7109375" customWidth="1"/>
    <col min="4" max="4" width="14" customWidth="1"/>
    <col min="5" max="5" width="13.42578125" customWidth="1"/>
    <col min="6" max="6" width="14.140625" customWidth="1"/>
    <col min="7" max="7" width="21.42578125" customWidth="1"/>
    <col min="8" max="8" width="7.7109375" customWidth="1"/>
    <col min="9" max="9" width="16.28515625" bestFit="1" customWidth="1"/>
    <col min="10" max="10" width="24.42578125" bestFit="1" customWidth="1"/>
    <col min="11" max="11" width="15.140625" customWidth="1"/>
    <col min="12" max="12" width="12.85546875" customWidth="1"/>
    <col min="13" max="13" width="15.85546875" bestFit="1" customWidth="1"/>
  </cols>
  <sheetData>
    <row r="1" spans="1:13" ht="18.75" x14ac:dyDescent="0.3">
      <c r="A1" s="180" t="s">
        <v>327</v>
      </c>
      <c r="B1" s="180"/>
      <c r="C1" s="180"/>
      <c r="D1" s="180"/>
      <c r="E1" s="180"/>
      <c r="F1" s="180"/>
      <c r="G1" s="28"/>
      <c r="H1" s="29"/>
      <c r="I1" s="30"/>
      <c r="J1" s="30"/>
      <c r="K1" s="29"/>
    </row>
    <row r="2" spans="1:13" ht="19.5" thickBot="1" x14ac:dyDescent="0.35">
      <c r="A2" s="30"/>
      <c r="B2" s="30"/>
      <c r="C2" s="30"/>
      <c r="D2" s="30"/>
      <c r="E2" s="30"/>
      <c r="F2" s="30"/>
      <c r="G2" s="30"/>
      <c r="H2" s="29"/>
      <c r="K2" s="30"/>
    </row>
    <row r="3" spans="1:13" ht="35.25" customHeight="1" thickBot="1" x14ac:dyDescent="0.35">
      <c r="A3" s="168" t="s">
        <v>73</v>
      </c>
      <c r="B3" s="169" t="s">
        <v>74</v>
      </c>
      <c r="C3" s="169" t="s">
        <v>75</v>
      </c>
      <c r="D3" s="169" t="s">
        <v>76</v>
      </c>
      <c r="E3" s="169" t="s">
        <v>77</v>
      </c>
      <c r="F3" s="169" t="s">
        <v>78</v>
      </c>
      <c r="G3" s="169" t="s">
        <v>79</v>
      </c>
      <c r="H3" s="30"/>
      <c r="I3" s="181" t="s">
        <v>80</v>
      </c>
      <c r="J3" s="182"/>
      <c r="L3" s="181" t="s">
        <v>81</v>
      </c>
      <c r="M3" s="182"/>
    </row>
    <row r="4" spans="1:13" ht="19.5" thickBot="1" x14ac:dyDescent="0.35">
      <c r="A4" s="164" t="s">
        <v>82</v>
      </c>
      <c r="B4" s="31" t="s">
        <v>387</v>
      </c>
      <c r="C4" s="39" t="str">
        <f t="shared" ref="C4:C18" si="0">VLOOKUP(LEFT(A4,2),$I$5:$J$10,2,FALSE)</f>
        <v>Năng Khiếu</v>
      </c>
      <c r="D4" s="43" t="str">
        <f t="shared" ref="D4:D18" si="1">HLOOKUP(RIGHT(A4,2),$J$13:$L$14,2,FALSE)</f>
        <v>Tin Học</v>
      </c>
      <c r="E4" s="31">
        <v>8.09</v>
      </c>
      <c r="F4" s="31" t="str">
        <f>VLOOKUP(E4,$L$5:$M$8,2,1)</f>
        <v>Giỏi</v>
      </c>
      <c r="G4" s="167" t="str">
        <f>IF(E4&gt;=9,IF(D4=$D$5,"casio",IF(D4=$D$6,"may hoc tieng anh","mtb")),"")</f>
        <v/>
      </c>
      <c r="H4" s="30"/>
      <c r="I4" s="32" t="s">
        <v>83</v>
      </c>
      <c r="J4" s="33" t="s">
        <v>84</v>
      </c>
      <c r="K4" s="34"/>
      <c r="L4" s="35" t="s">
        <v>85</v>
      </c>
      <c r="M4" s="36" t="s">
        <v>86</v>
      </c>
    </row>
    <row r="5" spans="1:13" ht="19.5" thickBot="1" x14ac:dyDescent="0.35">
      <c r="A5" s="165" t="s">
        <v>87</v>
      </c>
      <c r="B5" s="37" t="s">
        <v>388</v>
      </c>
      <c r="C5" s="39" t="str">
        <f t="shared" si="0"/>
        <v>Năng Khiếu</v>
      </c>
      <c r="D5" s="43" t="str">
        <f t="shared" si="1"/>
        <v>Toán</v>
      </c>
      <c r="E5" s="37">
        <v>6.1</v>
      </c>
      <c r="F5" s="31" t="str">
        <f t="shared" ref="F5:F18" si="2">VLOOKUP(E5,$L$5:$M$8,2,1)</f>
        <v>Trung Bình</v>
      </c>
      <c r="G5" s="167" t="str">
        <f t="shared" ref="G5:G18" si="3">IF(E5&gt;=9,IF(D5=$D$5,"casio",IF(D5=$D$6,"may hoc tieng anh","mtb")),"")</f>
        <v/>
      </c>
      <c r="H5" s="30"/>
      <c r="I5" s="38" t="s">
        <v>88</v>
      </c>
      <c r="J5" s="39" t="s">
        <v>89</v>
      </c>
      <c r="K5" s="30"/>
      <c r="L5" s="40">
        <v>5</v>
      </c>
      <c r="M5" s="39" t="s">
        <v>90</v>
      </c>
    </row>
    <row r="6" spans="1:13" ht="19.5" thickBot="1" x14ac:dyDescent="0.35">
      <c r="A6" s="164" t="s">
        <v>91</v>
      </c>
      <c r="B6" s="31" t="s">
        <v>389</v>
      </c>
      <c r="C6" s="39" t="str">
        <f t="shared" si="0"/>
        <v>Sư Phạm</v>
      </c>
      <c r="D6" s="43" t="str">
        <f t="shared" si="1"/>
        <v>Ngoại ngữ</v>
      </c>
      <c r="E6" s="31">
        <v>6.87</v>
      </c>
      <c r="F6" s="31" t="str">
        <f t="shared" si="2"/>
        <v>Khá</v>
      </c>
      <c r="G6" s="167" t="str">
        <f t="shared" si="3"/>
        <v/>
      </c>
      <c r="H6" s="30"/>
      <c r="I6" s="41" t="s">
        <v>92</v>
      </c>
      <c r="J6" s="39" t="s">
        <v>93</v>
      </c>
      <c r="K6" s="30"/>
      <c r="L6" s="40">
        <v>6.5</v>
      </c>
      <c r="M6" s="39" t="s">
        <v>94</v>
      </c>
    </row>
    <row r="7" spans="1:13" ht="19.5" thickBot="1" x14ac:dyDescent="0.35">
      <c r="A7" s="165" t="s">
        <v>95</v>
      </c>
      <c r="B7" s="37" t="s">
        <v>390</v>
      </c>
      <c r="C7" s="39" t="str">
        <f t="shared" si="0"/>
        <v>Trần Đại Nghĩa</v>
      </c>
      <c r="D7" s="43" t="str">
        <f t="shared" si="1"/>
        <v>Ngoại ngữ</v>
      </c>
      <c r="E7" s="37">
        <v>7.04</v>
      </c>
      <c r="F7" s="31" t="str">
        <f t="shared" si="2"/>
        <v>Khá</v>
      </c>
      <c r="G7" s="167" t="str">
        <f t="shared" si="3"/>
        <v/>
      </c>
      <c r="H7" s="30"/>
      <c r="I7" s="41" t="s">
        <v>96</v>
      </c>
      <c r="J7" s="39" t="s">
        <v>97</v>
      </c>
      <c r="K7" s="30"/>
      <c r="L7" s="40">
        <v>8</v>
      </c>
      <c r="M7" s="39" t="s">
        <v>98</v>
      </c>
    </row>
    <row r="8" spans="1:13" ht="19.5" thickBot="1" x14ac:dyDescent="0.35">
      <c r="A8" s="164" t="s">
        <v>99</v>
      </c>
      <c r="B8" s="31" t="s">
        <v>391</v>
      </c>
      <c r="C8" s="39" t="str">
        <f t="shared" si="0"/>
        <v>Gia Định</v>
      </c>
      <c r="D8" s="43" t="str">
        <f t="shared" si="1"/>
        <v>Tin Học</v>
      </c>
      <c r="E8" s="31">
        <v>7.52</v>
      </c>
      <c r="F8" s="31" t="str">
        <f t="shared" si="2"/>
        <v>Khá</v>
      </c>
      <c r="G8" s="167" t="str">
        <f t="shared" si="3"/>
        <v/>
      </c>
      <c r="H8" s="30"/>
      <c r="I8" s="41" t="s">
        <v>100</v>
      </c>
      <c r="J8" s="39" t="s">
        <v>101</v>
      </c>
      <c r="K8" s="30"/>
      <c r="L8" s="42">
        <v>9.5</v>
      </c>
      <c r="M8" s="43" t="s">
        <v>102</v>
      </c>
    </row>
    <row r="9" spans="1:13" ht="19.5" thickBot="1" x14ac:dyDescent="0.35">
      <c r="A9" s="165" t="s">
        <v>103</v>
      </c>
      <c r="B9" s="37" t="s">
        <v>390</v>
      </c>
      <c r="C9" s="39" t="str">
        <f t="shared" si="0"/>
        <v>Lê Hồng Phong</v>
      </c>
      <c r="D9" s="43" t="str">
        <f t="shared" si="1"/>
        <v>Ngoại ngữ</v>
      </c>
      <c r="E9" s="37">
        <v>7.11</v>
      </c>
      <c r="F9" s="31" t="str">
        <f t="shared" si="2"/>
        <v>Khá</v>
      </c>
      <c r="G9" s="167" t="str">
        <f t="shared" si="3"/>
        <v/>
      </c>
      <c r="H9" s="30"/>
      <c r="I9" s="41" t="s">
        <v>104</v>
      </c>
      <c r="J9" s="39" t="s">
        <v>105</v>
      </c>
      <c r="K9" s="30"/>
    </row>
    <row r="10" spans="1:13" ht="19.5" thickBot="1" x14ac:dyDescent="0.35">
      <c r="A10" s="164" t="s">
        <v>106</v>
      </c>
      <c r="B10" s="31" t="s">
        <v>392</v>
      </c>
      <c r="C10" s="39" t="str">
        <f t="shared" si="0"/>
        <v>Gia Định</v>
      </c>
      <c r="D10" s="43" t="str">
        <f t="shared" si="1"/>
        <v>Tin Học</v>
      </c>
      <c r="E10" s="31">
        <v>7.89</v>
      </c>
      <c r="F10" s="31" t="str">
        <f t="shared" si="2"/>
        <v>Khá</v>
      </c>
      <c r="G10" s="167" t="str">
        <f t="shared" si="3"/>
        <v/>
      </c>
      <c r="H10" s="30"/>
      <c r="I10" s="44" t="s">
        <v>107</v>
      </c>
      <c r="J10" s="43" t="s">
        <v>108</v>
      </c>
      <c r="K10" s="30"/>
    </row>
    <row r="11" spans="1:13" ht="19.5" thickBot="1" x14ac:dyDescent="0.35">
      <c r="A11" s="165" t="s">
        <v>109</v>
      </c>
      <c r="B11" s="37" t="s">
        <v>393</v>
      </c>
      <c r="C11" s="39" t="str">
        <f t="shared" si="0"/>
        <v>Trần Đại Nghĩa</v>
      </c>
      <c r="D11" s="43" t="str">
        <f t="shared" si="1"/>
        <v>Toán</v>
      </c>
      <c r="E11" s="37">
        <v>6.1</v>
      </c>
      <c r="F11" s="31" t="str">
        <f t="shared" si="2"/>
        <v>Trung Bình</v>
      </c>
      <c r="G11" s="167" t="str">
        <f t="shared" si="3"/>
        <v/>
      </c>
      <c r="H11" s="30"/>
      <c r="I11" s="30">
        <v>1</v>
      </c>
      <c r="J11" s="30">
        <v>2</v>
      </c>
      <c r="K11" s="30"/>
      <c r="L11" s="30"/>
      <c r="M11" s="30"/>
    </row>
    <row r="12" spans="1:13" ht="19.5" thickBot="1" x14ac:dyDescent="0.35">
      <c r="A12" s="164" t="s">
        <v>110</v>
      </c>
      <c r="B12" s="31" t="s">
        <v>394</v>
      </c>
      <c r="C12" s="39" t="str">
        <f t="shared" si="0"/>
        <v>Lê Hồng Phong</v>
      </c>
      <c r="D12" s="43" t="str">
        <f t="shared" si="1"/>
        <v>Tin Học</v>
      </c>
      <c r="E12" s="31">
        <v>6.87</v>
      </c>
      <c r="F12" s="31" t="str">
        <f t="shared" si="2"/>
        <v>Khá</v>
      </c>
      <c r="G12" s="167" t="str">
        <f t="shared" si="3"/>
        <v/>
      </c>
      <c r="H12" s="30"/>
      <c r="I12" s="183" t="s">
        <v>112</v>
      </c>
      <c r="J12" s="184"/>
      <c r="K12" s="184"/>
      <c r="L12" s="185"/>
    </row>
    <row r="13" spans="1:13" ht="19.5" thickBot="1" x14ac:dyDescent="0.35">
      <c r="A13" s="165" t="s">
        <v>113</v>
      </c>
      <c r="B13" s="37" t="s">
        <v>395</v>
      </c>
      <c r="C13" s="39" t="str">
        <f t="shared" si="0"/>
        <v>Năng Khiếu</v>
      </c>
      <c r="D13" s="43" t="str">
        <f t="shared" si="1"/>
        <v>Toán</v>
      </c>
      <c r="E13" s="37">
        <v>8.1999999999999993</v>
      </c>
      <c r="F13" s="31" t="str">
        <f t="shared" si="2"/>
        <v>Giỏi</v>
      </c>
      <c r="G13" s="167" t="str">
        <f t="shared" si="3"/>
        <v/>
      </c>
      <c r="H13" s="30"/>
      <c r="I13" s="45" t="s">
        <v>114</v>
      </c>
      <c r="J13" s="46" t="s">
        <v>115</v>
      </c>
      <c r="K13" s="46" t="s">
        <v>116</v>
      </c>
      <c r="L13" s="47" t="s">
        <v>104</v>
      </c>
    </row>
    <row r="14" spans="1:13" ht="19.5" thickBot="1" x14ac:dyDescent="0.35">
      <c r="A14" s="164" t="s">
        <v>113</v>
      </c>
      <c r="B14" s="31" t="s">
        <v>389</v>
      </c>
      <c r="C14" s="39" t="str">
        <f t="shared" si="0"/>
        <v>Năng Khiếu</v>
      </c>
      <c r="D14" s="43" t="str">
        <f t="shared" si="1"/>
        <v>Toán</v>
      </c>
      <c r="E14" s="31">
        <v>9.86</v>
      </c>
      <c r="F14" s="31" t="str">
        <f t="shared" si="2"/>
        <v>Xuất sắc</v>
      </c>
      <c r="G14" s="167" t="str">
        <f t="shared" si="3"/>
        <v>casio</v>
      </c>
      <c r="H14" s="30"/>
      <c r="I14" s="48" t="s">
        <v>117</v>
      </c>
      <c r="J14" s="49" t="s">
        <v>118</v>
      </c>
      <c r="K14" s="49" t="s">
        <v>119</v>
      </c>
      <c r="L14" s="43" t="s">
        <v>120</v>
      </c>
    </row>
    <row r="15" spans="1:13" ht="19.5" thickBot="1" x14ac:dyDescent="0.35">
      <c r="A15" s="165" t="s">
        <v>121</v>
      </c>
      <c r="B15" s="37" t="s">
        <v>396</v>
      </c>
      <c r="C15" s="39" t="str">
        <f t="shared" si="0"/>
        <v>Năng Khiếu</v>
      </c>
      <c r="D15" s="43" t="str">
        <f t="shared" si="1"/>
        <v>Ngoại ngữ</v>
      </c>
      <c r="E15" s="37">
        <v>9.66</v>
      </c>
      <c r="F15" s="31" t="str">
        <f t="shared" si="2"/>
        <v>Xuất sắc</v>
      </c>
      <c r="G15" s="167" t="str">
        <f t="shared" si="3"/>
        <v>may hoc tieng anh</v>
      </c>
      <c r="H15" s="30"/>
    </row>
    <row r="16" spans="1:13" ht="19.5" thickBot="1" x14ac:dyDescent="0.35">
      <c r="A16" s="164" t="s">
        <v>122</v>
      </c>
      <c r="B16" s="31" t="s">
        <v>397</v>
      </c>
      <c r="C16" s="39" t="str">
        <f t="shared" si="0"/>
        <v>Gia Định</v>
      </c>
      <c r="D16" s="43" t="str">
        <f t="shared" si="1"/>
        <v>Ngoại ngữ</v>
      </c>
      <c r="E16" s="31">
        <v>9.8699999999999992</v>
      </c>
      <c r="F16" s="31" t="str">
        <f t="shared" si="2"/>
        <v>Xuất sắc</v>
      </c>
      <c r="G16" s="167" t="str">
        <f t="shared" si="3"/>
        <v>may hoc tieng anh</v>
      </c>
      <c r="H16" s="30"/>
    </row>
    <row r="17" spans="1:13" ht="19.5" thickBot="1" x14ac:dyDescent="0.35">
      <c r="A17" s="165" t="s">
        <v>123</v>
      </c>
      <c r="B17" s="37" t="s">
        <v>391</v>
      </c>
      <c r="C17" s="39" t="str">
        <f t="shared" si="0"/>
        <v>Trần Đại Nghĩa</v>
      </c>
      <c r="D17" s="43" t="str">
        <f t="shared" si="1"/>
        <v>Toán</v>
      </c>
      <c r="E17" s="37">
        <v>5.68</v>
      </c>
      <c r="F17" s="31" t="str">
        <f t="shared" si="2"/>
        <v>Trung Bình</v>
      </c>
      <c r="G17" s="167" t="str">
        <f t="shared" si="3"/>
        <v/>
      </c>
      <c r="H17" s="30"/>
    </row>
    <row r="18" spans="1:13" ht="19.5" thickBot="1" x14ac:dyDescent="0.35">
      <c r="A18" s="166" t="s">
        <v>124</v>
      </c>
      <c r="B18" s="50" t="s">
        <v>398</v>
      </c>
      <c r="C18" s="39" t="str">
        <f t="shared" si="0"/>
        <v>Nguyễn Thượng Hiền</v>
      </c>
      <c r="D18" s="43" t="str">
        <f t="shared" si="1"/>
        <v>Toán</v>
      </c>
      <c r="E18" s="50">
        <v>7.92</v>
      </c>
      <c r="F18" s="31" t="str">
        <f t="shared" si="2"/>
        <v>Khá</v>
      </c>
      <c r="G18" s="167" t="str">
        <f t="shared" si="3"/>
        <v/>
      </c>
      <c r="H18" s="30"/>
    </row>
    <row r="19" spans="1:13" ht="33" x14ac:dyDescent="0.45">
      <c r="A19" s="51" t="s">
        <v>125</v>
      </c>
      <c r="B19" s="30"/>
      <c r="C19" s="52"/>
      <c r="D19" s="30"/>
      <c r="E19" s="30"/>
      <c r="F19" s="30"/>
      <c r="G19" s="30"/>
      <c r="H19" s="29"/>
    </row>
    <row r="20" spans="1:13" ht="20.25" x14ac:dyDescent="0.3">
      <c r="A20" s="30" t="s">
        <v>126</v>
      </c>
      <c r="B20" s="53"/>
      <c r="C20" s="53"/>
      <c r="D20" s="53"/>
      <c r="E20" s="53"/>
      <c r="F20" s="30"/>
      <c r="G20" s="30"/>
      <c r="H20" s="29"/>
    </row>
    <row r="21" spans="1:13" ht="20.25" x14ac:dyDescent="0.3">
      <c r="A21" s="30" t="s">
        <v>127</v>
      </c>
      <c r="B21" s="53"/>
      <c r="C21" s="53"/>
      <c r="D21" s="53"/>
      <c r="F21" s="30"/>
      <c r="G21" s="30"/>
      <c r="H21" s="29"/>
    </row>
    <row r="22" spans="1:13" ht="20.25" x14ac:dyDescent="0.3">
      <c r="A22" s="30" t="s">
        <v>128</v>
      </c>
      <c r="B22" s="53"/>
      <c r="C22" s="53"/>
      <c r="D22" s="53"/>
      <c r="E22" s="53"/>
      <c r="F22" s="30"/>
      <c r="G22" s="30"/>
      <c r="H22" s="29"/>
    </row>
    <row r="23" spans="1:13" ht="20.25" x14ac:dyDescent="0.3">
      <c r="A23" s="30" t="s">
        <v>129</v>
      </c>
      <c r="B23" s="53"/>
      <c r="C23" s="53"/>
      <c r="D23" s="53"/>
      <c r="E23" s="53"/>
      <c r="F23" s="30"/>
      <c r="G23" s="30"/>
      <c r="H23" s="29"/>
    </row>
    <row r="24" spans="1:13" ht="20.25" x14ac:dyDescent="0.3">
      <c r="A24" s="30" t="s">
        <v>130</v>
      </c>
      <c r="B24" s="53"/>
      <c r="C24" s="53"/>
      <c r="D24" s="53"/>
      <c r="E24" s="53"/>
      <c r="F24" s="30"/>
      <c r="G24" s="30"/>
      <c r="H24" s="29"/>
    </row>
    <row r="25" spans="1:13" ht="20.25" x14ac:dyDescent="0.3">
      <c r="A25" s="30"/>
      <c r="B25" s="53" t="s">
        <v>131</v>
      </c>
      <c r="C25" s="53"/>
      <c r="D25" s="53"/>
      <c r="E25" s="53"/>
      <c r="F25" s="30"/>
      <c r="G25" s="30"/>
      <c r="H25" s="29"/>
    </row>
    <row r="26" spans="1:13" ht="20.25" x14ac:dyDescent="0.3">
      <c r="A26" s="30"/>
      <c r="B26" s="53" t="s">
        <v>132</v>
      </c>
      <c r="C26" s="53"/>
      <c r="D26" s="53"/>
      <c r="E26" s="53"/>
      <c r="F26" s="30"/>
      <c r="G26" s="30"/>
      <c r="H26" s="29"/>
    </row>
    <row r="27" spans="1:13" ht="20.25" x14ac:dyDescent="0.3">
      <c r="A27" s="30" t="s">
        <v>133</v>
      </c>
      <c r="B27" s="53"/>
      <c r="C27" s="53"/>
      <c r="D27" s="53"/>
      <c r="E27" s="53"/>
      <c r="F27" s="30"/>
      <c r="G27" s="30"/>
      <c r="H27" s="29"/>
    </row>
    <row r="28" spans="1:13" ht="20.25" x14ac:dyDescent="0.3">
      <c r="A28" s="30" t="s">
        <v>134</v>
      </c>
      <c r="B28" s="53"/>
      <c r="C28" s="53"/>
      <c r="D28" s="53"/>
      <c r="E28" s="53"/>
      <c r="F28" s="30"/>
      <c r="G28" s="30"/>
      <c r="H28" s="29"/>
    </row>
    <row r="29" spans="1:13" ht="18.75" x14ac:dyDescent="0.3">
      <c r="A29" s="30" t="s">
        <v>135</v>
      </c>
    </row>
    <row r="30" spans="1:13" ht="20.25" x14ac:dyDescent="0.3">
      <c r="A30" s="53" t="s">
        <v>136</v>
      </c>
      <c r="B30" s="53"/>
      <c r="C30" s="53"/>
      <c r="D30" s="53"/>
      <c r="E30" s="53"/>
      <c r="F30" s="30"/>
      <c r="G30" s="30"/>
      <c r="H30" s="29"/>
      <c r="M30" s="30"/>
    </row>
    <row r="31" spans="1:13" ht="20.25" x14ac:dyDescent="0.3">
      <c r="A31" s="30" t="s">
        <v>137</v>
      </c>
      <c r="B31" s="53"/>
      <c r="C31" s="53"/>
      <c r="D31" s="53"/>
      <c r="E31" s="53"/>
      <c r="F31" s="30"/>
      <c r="G31" s="30"/>
      <c r="H31" s="29"/>
    </row>
  </sheetData>
  <mergeCells count="4">
    <mergeCell ref="A1:F1"/>
    <mergeCell ref="I3:J3"/>
    <mergeCell ref="L3:M3"/>
    <mergeCell ref="I12:L12"/>
  </mergeCells>
  <conditionalFormatting sqref="E4:E18">
    <cfRule type="cellIs" dxfId="10" priority="2" operator="greaterThanOrEqual">
      <formula>9</formula>
    </cfRule>
  </conditionalFormatting>
  <conditionalFormatting sqref="A4:G18">
    <cfRule type="expression" dxfId="9" priority="1">
      <formula>AND($C4=$C$4,$D4=$D$5,$E4&gt;=9)</formula>
    </cfRule>
  </conditionalFormatting>
  <printOptions horizontalCentered="1"/>
  <pageMargins left="0.2" right="0.2" top="0.75" bottom="0.75" header="0.3" footer="0.3"/>
  <pageSetup paperSize="9" orientation="landscape" r:id="rId1"/>
  <headerFooter>
    <oddHeader>&amp;L&amp;A&amp;R&amp;D</oddHeader>
    <oddFooter>&amp;L&amp;A&amp;R&amp;D</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110" zoomScaleNormal="110" workbookViewId="0">
      <selection activeCell="A3" sqref="A3:K12"/>
    </sheetView>
  </sheetViews>
  <sheetFormatPr defaultColWidth="9.140625" defaultRowHeight="15" x14ac:dyDescent="0.25"/>
  <cols>
    <col min="1" max="1" width="9.85546875" customWidth="1"/>
    <col min="2" max="2" width="25.140625" customWidth="1"/>
    <col min="3" max="3" width="20" customWidth="1"/>
    <col min="4" max="4" width="23.28515625" customWidth="1"/>
    <col min="5" max="5" width="18" customWidth="1"/>
    <col min="6" max="6" width="11" customWidth="1"/>
    <col min="7" max="7" width="11.28515625" customWidth="1"/>
    <col min="8" max="8" width="9.28515625" customWidth="1"/>
    <col min="9" max="9" width="12.28515625" customWidth="1"/>
    <col min="10" max="10" width="15.5703125" customWidth="1"/>
    <col min="11" max="11" width="12.85546875" customWidth="1"/>
  </cols>
  <sheetData>
    <row r="1" spans="1:11" ht="25.5" customHeight="1" x14ac:dyDescent="0.25">
      <c r="A1" s="186" t="s">
        <v>138</v>
      </c>
      <c r="B1" s="186"/>
      <c r="C1" s="186"/>
      <c r="D1" s="186"/>
      <c r="E1" s="186"/>
      <c r="F1" s="186"/>
      <c r="G1" s="186"/>
      <c r="H1" s="186"/>
      <c r="I1" s="186"/>
      <c r="J1" s="186"/>
      <c r="K1" s="186"/>
    </row>
    <row r="2" spans="1:11" ht="32.25" customHeight="1" x14ac:dyDescent="0.25">
      <c r="A2" s="54" t="s">
        <v>139</v>
      </c>
      <c r="B2" s="54" t="s">
        <v>140</v>
      </c>
      <c r="C2" s="54" t="s">
        <v>141</v>
      </c>
      <c r="D2" s="55" t="s">
        <v>142</v>
      </c>
      <c r="E2" s="55" t="s">
        <v>143</v>
      </c>
      <c r="F2" s="54" t="s">
        <v>118</v>
      </c>
      <c r="G2" s="54" t="s">
        <v>144</v>
      </c>
      <c r="H2" s="54" t="s">
        <v>145</v>
      </c>
      <c r="I2" s="55" t="s">
        <v>146</v>
      </c>
      <c r="J2" s="55" t="s">
        <v>147</v>
      </c>
      <c r="K2" s="56" t="s">
        <v>148</v>
      </c>
    </row>
    <row r="3" spans="1:11" ht="22.5" customHeight="1" x14ac:dyDescent="0.25">
      <c r="A3" s="57" t="s">
        <v>149</v>
      </c>
      <c r="B3" s="58" t="s">
        <v>150</v>
      </c>
      <c r="C3" s="58" t="s">
        <v>151</v>
      </c>
      <c r="D3" s="59"/>
      <c r="E3" s="60"/>
      <c r="F3" s="61">
        <v>9</v>
      </c>
      <c r="G3" s="61">
        <v>7.5</v>
      </c>
      <c r="H3" s="61">
        <v>8</v>
      </c>
      <c r="I3" s="60"/>
      <c r="J3" s="61"/>
      <c r="K3" s="61"/>
    </row>
    <row r="4" spans="1:11" ht="21" customHeight="1" x14ac:dyDescent="0.25">
      <c r="A4" s="57" t="s">
        <v>152</v>
      </c>
      <c r="B4" s="58" t="s">
        <v>153</v>
      </c>
      <c r="C4" s="58" t="s">
        <v>154</v>
      </c>
      <c r="D4" s="59"/>
      <c r="E4" s="60"/>
      <c r="F4" s="61">
        <v>8</v>
      </c>
      <c r="G4" s="61">
        <v>6</v>
      </c>
      <c r="H4" s="61">
        <v>7</v>
      </c>
      <c r="I4" s="60"/>
      <c r="J4" s="61"/>
      <c r="K4" s="61"/>
    </row>
    <row r="5" spans="1:11" ht="22.5" customHeight="1" x14ac:dyDescent="0.25">
      <c r="A5" s="57" t="s">
        <v>155</v>
      </c>
      <c r="B5" s="58" t="s">
        <v>156</v>
      </c>
      <c r="C5" s="58" t="s">
        <v>157</v>
      </c>
      <c r="D5" s="59"/>
      <c r="E5" s="60"/>
      <c r="F5" s="61">
        <v>4.5</v>
      </c>
      <c r="G5" s="61">
        <v>3</v>
      </c>
      <c r="H5" s="61">
        <v>1.5</v>
      </c>
      <c r="I5" s="60"/>
      <c r="J5" s="61"/>
      <c r="K5" s="61"/>
    </row>
    <row r="6" spans="1:11" ht="22.5" customHeight="1" x14ac:dyDescent="0.25">
      <c r="A6" s="57" t="s">
        <v>158</v>
      </c>
      <c r="B6" s="58" t="s">
        <v>159</v>
      </c>
      <c r="C6" s="58" t="s">
        <v>160</v>
      </c>
      <c r="D6" s="59"/>
      <c r="E6" s="60"/>
      <c r="F6" s="61">
        <v>5</v>
      </c>
      <c r="G6" s="61">
        <v>6.5</v>
      </c>
      <c r="H6" s="61">
        <v>6</v>
      </c>
      <c r="I6" s="60"/>
      <c r="J6" s="61"/>
      <c r="K6" s="61"/>
    </row>
    <row r="7" spans="1:11" ht="22.5" customHeight="1" x14ac:dyDescent="0.25">
      <c r="A7" s="57" t="s">
        <v>161</v>
      </c>
      <c r="B7" s="58" t="s">
        <v>162</v>
      </c>
      <c r="C7" s="58" t="s">
        <v>163</v>
      </c>
      <c r="D7" s="59"/>
      <c r="E7" s="60"/>
      <c r="F7" s="61">
        <v>9.5</v>
      </c>
      <c r="G7" s="61">
        <v>9</v>
      </c>
      <c r="H7" s="61">
        <v>9</v>
      </c>
      <c r="I7" s="60"/>
      <c r="J7" s="61"/>
      <c r="K7" s="61"/>
    </row>
    <row r="8" spans="1:11" ht="21" customHeight="1" x14ac:dyDescent="0.25">
      <c r="A8" s="57" t="s">
        <v>164</v>
      </c>
      <c r="B8" s="58" t="s">
        <v>165</v>
      </c>
      <c r="C8" s="58" t="s">
        <v>166</v>
      </c>
      <c r="D8" s="59"/>
      <c r="E8" s="60"/>
      <c r="F8" s="61">
        <v>4</v>
      </c>
      <c r="G8" s="61">
        <v>7</v>
      </c>
      <c r="H8" s="61">
        <v>5.5</v>
      </c>
      <c r="I8" s="60"/>
      <c r="J8" s="61"/>
      <c r="K8" s="61"/>
    </row>
    <row r="9" spans="1:11" ht="24" customHeight="1" x14ac:dyDescent="0.25">
      <c r="A9" s="57" t="s">
        <v>167</v>
      </c>
      <c r="B9" s="58" t="s">
        <v>168</v>
      </c>
      <c r="C9" s="58" t="s">
        <v>169</v>
      </c>
      <c r="D9" s="59"/>
      <c r="E9" s="60"/>
      <c r="F9" s="61">
        <v>6</v>
      </c>
      <c r="G9" s="61">
        <v>7</v>
      </c>
      <c r="H9" s="61">
        <v>9</v>
      </c>
      <c r="I9" s="60"/>
      <c r="J9" s="61"/>
      <c r="K9" s="61"/>
    </row>
    <row r="10" spans="1:11" ht="24" customHeight="1" x14ac:dyDescent="0.25">
      <c r="A10" s="57" t="s">
        <v>170</v>
      </c>
      <c r="B10" s="58" t="s">
        <v>171</v>
      </c>
      <c r="C10" s="58" t="s">
        <v>172</v>
      </c>
      <c r="D10" s="59"/>
      <c r="E10" s="60"/>
      <c r="F10" s="61">
        <v>2</v>
      </c>
      <c r="G10" s="61">
        <v>4</v>
      </c>
      <c r="H10" s="61">
        <v>2.5</v>
      </c>
      <c r="I10" s="60"/>
      <c r="J10" s="61"/>
      <c r="K10" s="61"/>
    </row>
    <row r="11" spans="1:11" ht="24" customHeight="1" x14ac:dyDescent="0.25">
      <c r="A11" s="57" t="s">
        <v>173</v>
      </c>
      <c r="B11" s="58" t="s">
        <v>174</v>
      </c>
      <c r="C11" s="58" t="s">
        <v>175</v>
      </c>
      <c r="D11" s="59"/>
      <c r="E11" s="60"/>
      <c r="F11" s="61">
        <v>9</v>
      </c>
      <c r="G11" s="61">
        <v>9</v>
      </c>
      <c r="H11" s="61">
        <v>10</v>
      </c>
      <c r="I11" s="60"/>
      <c r="J11" s="61"/>
      <c r="K11" s="61"/>
    </row>
    <row r="12" spans="1:11" ht="21" customHeight="1" x14ac:dyDescent="0.25">
      <c r="A12" s="57" t="s">
        <v>176</v>
      </c>
      <c r="B12" s="58" t="s">
        <v>177</v>
      </c>
      <c r="C12" s="58" t="s">
        <v>178</v>
      </c>
      <c r="D12" s="59"/>
      <c r="E12" s="60"/>
      <c r="F12" s="62">
        <v>8</v>
      </c>
      <c r="G12" s="62">
        <v>8.5</v>
      </c>
      <c r="H12" s="62">
        <v>9</v>
      </c>
      <c r="I12" s="60"/>
      <c r="J12" s="61"/>
      <c r="K12" s="61"/>
    </row>
    <row r="13" spans="1:11" ht="20.25" customHeight="1" thickBot="1" x14ac:dyDescent="0.3">
      <c r="A13" s="63"/>
      <c r="B13" s="64"/>
      <c r="C13" s="64"/>
      <c r="D13" s="65"/>
      <c r="E13" s="66"/>
      <c r="F13" s="67"/>
      <c r="G13" s="67"/>
      <c r="H13" s="67"/>
      <c r="I13" s="66"/>
      <c r="J13" s="66"/>
      <c r="K13" s="65"/>
    </row>
    <row r="14" spans="1:11" ht="15.75" x14ac:dyDescent="0.25">
      <c r="A14" s="187" t="s">
        <v>179</v>
      </c>
      <c r="B14" s="188"/>
      <c r="C14" s="188"/>
      <c r="D14" s="189"/>
      <c r="F14" s="187" t="s">
        <v>180</v>
      </c>
      <c r="G14" s="188"/>
      <c r="H14" s="188"/>
      <c r="I14" s="189"/>
    </row>
    <row r="15" spans="1:11" ht="36" customHeight="1" x14ac:dyDescent="0.25">
      <c r="A15" s="68" t="s">
        <v>181</v>
      </c>
      <c r="B15" s="69" t="s">
        <v>182</v>
      </c>
      <c r="C15" s="69" t="s">
        <v>183</v>
      </c>
      <c r="D15" s="70" t="s">
        <v>184</v>
      </c>
      <c r="E15" s="71"/>
      <c r="F15" s="72" t="s">
        <v>185</v>
      </c>
      <c r="G15" s="54" t="s">
        <v>31</v>
      </c>
      <c r="H15" s="55" t="s">
        <v>30</v>
      </c>
      <c r="I15" s="73" t="s">
        <v>29</v>
      </c>
    </row>
    <row r="16" spans="1:11" ht="19.5" customHeight="1" thickBot="1" x14ac:dyDescent="0.3">
      <c r="A16" s="74" t="s">
        <v>186</v>
      </c>
      <c r="B16" s="75" t="s">
        <v>187</v>
      </c>
      <c r="C16" s="61">
        <v>38</v>
      </c>
      <c r="D16" s="76">
        <v>40</v>
      </c>
      <c r="E16" s="71"/>
      <c r="F16" s="77" t="s">
        <v>188</v>
      </c>
      <c r="G16" s="78">
        <v>1.5</v>
      </c>
      <c r="H16" s="79">
        <v>1</v>
      </c>
      <c r="I16" s="80">
        <v>0</v>
      </c>
    </row>
    <row r="17" spans="1:9" ht="19.5" customHeight="1" x14ac:dyDescent="0.25">
      <c r="A17" s="74" t="s">
        <v>189</v>
      </c>
      <c r="B17" s="75" t="s">
        <v>190</v>
      </c>
      <c r="C17" s="61">
        <v>36</v>
      </c>
      <c r="D17" s="76">
        <v>38</v>
      </c>
      <c r="E17" s="71"/>
      <c r="F17" s="81"/>
      <c r="G17" s="81"/>
      <c r="H17" s="81"/>
      <c r="I17" s="71"/>
    </row>
    <row r="18" spans="1:9" ht="19.5" customHeight="1" thickBot="1" x14ac:dyDescent="0.3">
      <c r="A18" s="82" t="s">
        <v>191</v>
      </c>
      <c r="B18" s="83" t="s">
        <v>192</v>
      </c>
      <c r="C18" s="78">
        <v>34</v>
      </c>
      <c r="D18" s="84">
        <v>36</v>
      </c>
      <c r="E18" s="71"/>
      <c r="F18" s="85"/>
      <c r="G18" s="85"/>
      <c r="H18" s="85"/>
      <c r="I18" s="71"/>
    </row>
    <row r="19" spans="1:9" ht="19.5" customHeight="1" x14ac:dyDescent="0.25">
      <c r="A19" s="81"/>
      <c r="B19" s="81"/>
      <c r="C19" s="81"/>
      <c r="D19" s="81"/>
      <c r="E19" s="71"/>
      <c r="F19" s="86"/>
      <c r="G19" s="87"/>
      <c r="H19" s="87"/>
      <c r="I19" s="71"/>
    </row>
    <row r="20" spans="1:9" ht="19.5" customHeight="1" x14ac:dyDescent="0.25">
      <c r="A20" s="112" t="s">
        <v>125</v>
      </c>
      <c r="B20" s="81"/>
      <c r="C20" s="81"/>
      <c r="D20" s="81"/>
      <c r="E20" s="81"/>
      <c r="F20" s="88"/>
      <c r="G20" s="89"/>
      <c r="H20" s="89"/>
      <c r="I20" s="81"/>
    </row>
    <row r="21" spans="1:9" ht="20.25" customHeight="1" x14ac:dyDescent="0.3">
      <c r="A21" s="90">
        <v>1</v>
      </c>
      <c r="B21" s="64" t="s">
        <v>328</v>
      </c>
      <c r="C21" s="81"/>
      <c r="D21" s="81"/>
      <c r="E21" s="81"/>
      <c r="F21" s="81"/>
      <c r="G21" s="89"/>
      <c r="H21" s="89"/>
      <c r="I21" s="81"/>
    </row>
    <row r="22" spans="1:9" ht="20.25" customHeight="1" x14ac:dyDescent="0.3">
      <c r="A22" s="90">
        <v>2</v>
      </c>
      <c r="B22" s="64" t="s">
        <v>329</v>
      </c>
      <c r="C22" s="81"/>
      <c r="D22" s="81"/>
      <c r="E22" s="81"/>
      <c r="F22" s="81"/>
      <c r="G22" s="89"/>
      <c r="H22" s="89"/>
      <c r="I22" s="81"/>
    </row>
    <row r="23" spans="1:9" ht="20.25" customHeight="1" x14ac:dyDescent="0.3">
      <c r="A23" s="90"/>
      <c r="B23" s="64" t="s">
        <v>193</v>
      </c>
      <c r="C23" s="81"/>
      <c r="D23" s="81"/>
      <c r="E23" s="81"/>
      <c r="F23" s="81"/>
      <c r="G23" s="89"/>
      <c r="H23" s="89"/>
      <c r="I23" s="81"/>
    </row>
    <row r="24" spans="1:9" ht="20.25" customHeight="1" x14ac:dyDescent="0.3">
      <c r="A24" s="90">
        <v>3</v>
      </c>
      <c r="B24" s="64" t="s">
        <v>330</v>
      </c>
      <c r="C24" s="81"/>
      <c r="D24" s="81"/>
      <c r="E24" s="81"/>
      <c r="F24" s="81"/>
      <c r="I24" s="81"/>
    </row>
    <row r="25" spans="1:9" ht="20.25" customHeight="1" x14ac:dyDescent="0.3">
      <c r="A25" s="90">
        <v>4</v>
      </c>
      <c r="B25" s="64" t="s">
        <v>331</v>
      </c>
    </row>
    <row r="26" spans="1:9" ht="20.25" customHeight="1" x14ac:dyDescent="0.3">
      <c r="A26" s="90"/>
      <c r="B26" s="64" t="s">
        <v>194</v>
      </c>
    </row>
    <row r="27" spans="1:9" ht="20.25" customHeight="1" x14ac:dyDescent="0.3">
      <c r="A27" s="90">
        <v>5</v>
      </c>
      <c r="B27" s="64" t="s">
        <v>332</v>
      </c>
    </row>
    <row r="28" spans="1:9" ht="20.25" customHeight="1" x14ac:dyDescent="0.3">
      <c r="A28" s="90"/>
      <c r="B28" s="64" t="s">
        <v>195</v>
      </c>
    </row>
    <row r="29" spans="1:9" ht="20.25" customHeight="1" x14ac:dyDescent="0.3">
      <c r="A29" s="90">
        <v>6</v>
      </c>
      <c r="B29" s="64" t="s">
        <v>337</v>
      </c>
    </row>
    <row r="30" spans="1:9" ht="20.25" customHeight="1" x14ac:dyDescent="0.3">
      <c r="A30" s="90">
        <v>7</v>
      </c>
      <c r="B30" s="64" t="s">
        <v>335</v>
      </c>
    </row>
    <row r="31" spans="1:9" ht="20.25" customHeight="1" x14ac:dyDescent="0.3">
      <c r="A31" s="90">
        <v>8</v>
      </c>
      <c r="B31" s="64" t="s">
        <v>333</v>
      </c>
    </row>
    <row r="32" spans="1:9" ht="20.25" customHeight="1" x14ac:dyDescent="0.3">
      <c r="A32" s="90">
        <v>9</v>
      </c>
      <c r="B32" s="64" t="s">
        <v>334</v>
      </c>
    </row>
    <row r="33" spans="1:2" ht="18.75" x14ac:dyDescent="0.3">
      <c r="A33" s="90">
        <v>10</v>
      </c>
      <c r="B33" s="64" t="s">
        <v>336</v>
      </c>
    </row>
  </sheetData>
  <mergeCells count="3">
    <mergeCell ref="A1:K1"/>
    <mergeCell ref="A14:D14"/>
    <mergeCell ref="F14:I1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topLeftCell="A13" workbookViewId="0">
      <selection activeCell="G9" sqref="G9"/>
    </sheetView>
  </sheetViews>
  <sheetFormatPr defaultColWidth="9.140625" defaultRowHeight="15" x14ac:dyDescent="0.25"/>
  <cols>
    <col min="2" max="2" width="17.140625" customWidth="1"/>
    <col min="3" max="3" width="17.85546875" customWidth="1"/>
    <col min="4" max="4" width="14.28515625" customWidth="1"/>
    <col min="5" max="5" width="20.85546875" customWidth="1"/>
    <col min="6" max="6" width="20.7109375" customWidth="1"/>
    <col min="7" max="7" width="16" customWidth="1"/>
    <col min="8" max="8" width="21.140625" bestFit="1" customWidth="1"/>
    <col min="9" max="9" width="15.5703125" customWidth="1"/>
    <col min="10" max="10" width="20.5703125" bestFit="1" customWidth="1"/>
    <col min="11" max="11" width="16.7109375" customWidth="1"/>
  </cols>
  <sheetData>
    <row r="1" spans="1:11" ht="32.25" thickBot="1" x14ac:dyDescent="0.55000000000000004">
      <c r="B1" s="190" t="s">
        <v>338</v>
      </c>
      <c r="C1" s="190"/>
      <c r="D1" s="190"/>
      <c r="E1" s="190"/>
      <c r="F1" s="190"/>
      <c r="G1" s="190"/>
      <c r="H1" s="190"/>
      <c r="I1" s="190"/>
      <c r="J1" s="190"/>
      <c r="K1" s="190"/>
    </row>
    <row r="2" spans="1:11" s="113" customFormat="1" ht="31.5" x14ac:dyDescent="0.25">
      <c r="A2" s="122" t="s">
        <v>361</v>
      </c>
      <c r="B2" s="122" t="s">
        <v>305</v>
      </c>
      <c r="C2" s="122" t="s">
        <v>339</v>
      </c>
      <c r="D2" s="122" t="s">
        <v>340</v>
      </c>
      <c r="E2" s="122" t="s">
        <v>341</v>
      </c>
      <c r="F2" s="122" t="s">
        <v>342</v>
      </c>
      <c r="G2" s="122" t="s">
        <v>343</v>
      </c>
      <c r="H2" s="122" t="s">
        <v>344</v>
      </c>
      <c r="I2" s="122" t="s">
        <v>345</v>
      </c>
      <c r="J2" s="122" t="s">
        <v>346</v>
      </c>
      <c r="K2" s="123" t="s">
        <v>204</v>
      </c>
    </row>
    <row r="3" spans="1:11" s="67" customFormat="1" ht="20.25" customHeight="1" x14ac:dyDescent="0.2">
      <c r="A3" s="62">
        <v>1</v>
      </c>
      <c r="B3" s="114">
        <v>43831</v>
      </c>
      <c r="C3" s="115" t="s">
        <v>347</v>
      </c>
      <c r="D3" s="62"/>
      <c r="E3" s="124"/>
      <c r="F3" s="62"/>
      <c r="G3" s="116">
        <v>0.27083333333333331</v>
      </c>
      <c r="H3" s="117">
        <v>5.590277777777778E-2</v>
      </c>
      <c r="I3" s="62"/>
      <c r="J3" s="62"/>
      <c r="K3" s="118"/>
    </row>
    <row r="4" spans="1:11" s="67" customFormat="1" ht="20.25" customHeight="1" x14ac:dyDescent="0.2">
      <c r="A4" s="62">
        <v>2</v>
      </c>
      <c r="B4" s="114">
        <v>43856</v>
      </c>
      <c r="C4" s="115" t="s">
        <v>348</v>
      </c>
      <c r="D4" s="62"/>
      <c r="E4" s="124"/>
      <c r="F4" s="62"/>
      <c r="G4" s="116">
        <v>0.38680555555555557</v>
      </c>
      <c r="H4" s="117">
        <v>2.1006944444444443E-2</v>
      </c>
      <c r="I4" s="62"/>
      <c r="J4" s="62"/>
      <c r="K4" s="118"/>
    </row>
    <row r="5" spans="1:11" s="67" customFormat="1" ht="20.25" customHeight="1" x14ac:dyDescent="0.2">
      <c r="A5" s="62">
        <v>3</v>
      </c>
      <c r="B5" s="114">
        <v>43865</v>
      </c>
      <c r="C5" s="115" t="s">
        <v>347</v>
      </c>
      <c r="D5" s="62"/>
      <c r="E5" s="124"/>
      <c r="F5" s="62"/>
      <c r="G5" s="116">
        <v>0.31458333333333333</v>
      </c>
      <c r="H5" s="117">
        <v>6.25E-2</v>
      </c>
      <c r="I5" s="62"/>
      <c r="J5" s="62"/>
      <c r="K5" s="118"/>
    </row>
    <row r="6" spans="1:11" s="67" customFormat="1" ht="20.25" customHeight="1" x14ac:dyDescent="0.2">
      <c r="A6" s="62">
        <v>4</v>
      </c>
      <c r="B6" s="114">
        <v>43873</v>
      </c>
      <c r="C6" s="115" t="s">
        <v>349</v>
      </c>
      <c r="D6" s="62"/>
      <c r="E6" s="124"/>
      <c r="F6" s="62"/>
      <c r="G6" s="116">
        <v>0.62152777777777779</v>
      </c>
      <c r="H6" s="117">
        <v>5.5787037037037031E-2</v>
      </c>
      <c r="I6" s="62"/>
      <c r="J6" s="62"/>
      <c r="K6" s="118"/>
    </row>
    <row r="7" spans="1:11" s="67" customFormat="1" ht="20.25" customHeight="1" x14ac:dyDescent="0.2">
      <c r="A7" s="62">
        <v>5</v>
      </c>
      <c r="B7" s="114">
        <v>43884</v>
      </c>
      <c r="C7" s="115" t="s">
        <v>350</v>
      </c>
      <c r="D7" s="62"/>
      <c r="E7" s="124"/>
      <c r="F7" s="62"/>
      <c r="G7" s="116">
        <v>0.4861111111111111</v>
      </c>
      <c r="H7" s="117">
        <v>3.5069444444444445E-2</v>
      </c>
      <c r="I7" s="62"/>
      <c r="J7" s="62"/>
      <c r="K7" s="118"/>
    </row>
    <row r="8" spans="1:11" s="67" customFormat="1" ht="20.25" customHeight="1" x14ac:dyDescent="0.2">
      <c r="A8" s="62">
        <v>6</v>
      </c>
      <c r="B8" s="114">
        <v>43886</v>
      </c>
      <c r="C8" s="115" t="s">
        <v>351</v>
      </c>
      <c r="D8" s="62"/>
      <c r="E8" s="124"/>
      <c r="F8" s="62"/>
      <c r="G8" s="116">
        <v>7.0833333333333331E-2</v>
      </c>
      <c r="H8" s="117">
        <v>2.1006944444444443E-2</v>
      </c>
      <c r="I8" s="62"/>
      <c r="J8" s="62"/>
      <c r="K8" s="118"/>
    </row>
    <row r="9" spans="1:11" s="67" customFormat="1" ht="20.25" customHeight="1" x14ac:dyDescent="0.2">
      <c r="A9" s="62">
        <v>7</v>
      </c>
      <c r="B9" s="114">
        <v>43892</v>
      </c>
      <c r="C9" s="115" t="s">
        <v>350</v>
      </c>
      <c r="D9" s="62"/>
      <c r="E9" s="124"/>
      <c r="F9" s="62"/>
      <c r="G9" s="116">
        <v>0.8027777777777777</v>
      </c>
      <c r="H9" s="117">
        <v>2.1006944444444443E-2</v>
      </c>
      <c r="I9" s="62"/>
      <c r="J9" s="62"/>
      <c r="K9" s="118"/>
    </row>
    <row r="10" spans="1:11" s="67" customFormat="1" ht="20.25" customHeight="1" x14ac:dyDescent="0.2">
      <c r="A10" s="62">
        <v>8</v>
      </c>
      <c r="B10" s="114">
        <v>43899</v>
      </c>
      <c r="C10" s="115" t="s">
        <v>347</v>
      </c>
      <c r="D10" s="62"/>
      <c r="E10" s="124"/>
      <c r="F10" s="62"/>
      <c r="G10" s="116">
        <v>0.22916666666666666</v>
      </c>
      <c r="H10" s="117">
        <v>1.7361111111111112E-2</v>
      </c>
      <c r="I10" s="62"/>
      <c r="J10" s="62"/>
      <c r="K10" s="118"/>
    </row>
    <row r="11" spans="1:11" s="67" customFormat="1" ht="20.25" customHeight="1" x14ac:dyDescent="0.2">
      <c r="A11" s="62">
        <v>9</v>
      </c>
      <c r="B11" s="114">
        <v>43905</v>
      </c>
      <c r="C11" s="115" t="s">
        <v>347</v>
      </c>
      <c r="D11" s="62"/>
      <c r="E11" s="124"/>
      <c r="F11" s="62"/>
      <c r="G11" s="116">
        <v>0.84722222222222221</v>
      </c>
      <c r="H11" s="117">
        <v>2.1006944444444443E-2</v>
      </c>
      <c r="I11" s="62"/>
      <c r="J11" s="62"/>
      <c r="K11" s="118"/>
    </row>
    <row r="12" spans="1:11" s="67" customFormat="1" ht="20.25" customHeight="1" x14ac:dyDescent="0.2">
      <c r="A12" s="62">
        <v>10</v>
      </c>
      <c r="B12" s="114">
        <v>43925</v>
      </c>
      <c r="C12" s="115" t="s">
        <v>351</v>
      </c>
      <c r="D12" s="62"/>
      <c r="E12" s="124"/>
      <c r="F12" s="62"/>
      <c r="G12" s="116">
        <v>0.70833333333333337</v>
      </c>
      <c r="H12" s="117">
        <v>6.25E-2</v>
      </c>
      <c r="I12" s="62"/>
      <c r="J12" s="62"/>
      <c r="K12" s="118"/>
    </row>
    <row r="13" spans="1:11" s="67" customFormat="1" ht="20.25" customHeight="1" x14ac:dyDescent="0.2">
      <c r="A13" s="62">
        <v>11</v>
      </c>
      <c r="B13" s="114">
        <v>43929</v>
      </c>
      <c r="C13" s="115" t="s">
        <v>347</v>
      </c>
      <c r="D13" s="62"/>
      <c r="E13" s="124"/>
      <c r="F13" s="62"/>
      <c r="G13" s="116">
        <v>0.27083333333333331</v>
      </c>
      <c r="H13" s="117">
        <v>5.5787037037037031E-2</v>
      </c>
      <c r="I13" s="62"/>
      <c r="J13" s="62"/>
      <c r="K13" s="118"/>
    </row>
    <row r="14" spans="1:11" s="67" customFormat="1" ht="20.25" customHeight="1" x14ac:dyDescent="0.2">
      <c r="A14" s="62">
        <v>12</v>
      </c>
      <c r="B14" s="114">
        <v>43937</v>
      </c>
      <c r="C14" s="115" t="s">
        <v>349</v>
      </c>
      <c r="D14" s="62"/>
      <c r="E14" s="124"/>
      <c r="F14" s="62"/>
      <c r="G14" s="116">
        <v>0.18402777777777779</v>
      </c>
      <c r="H14" s="117">
        <v>3.5069444444444445E-2</v>
      </c>
      <c r="I14" s="62"/>
      <c r="J14" s="62"/>
      <c r="K14" s="118"/>
    </row>
    <row r="15" spans="1:11" s="67" customFormat="1" ht="20.25" customHeight="1" x14ac:dyDescent="0.2">
      <c r="A15" s="62">
        <v>13</v>
      </c>
      <c r="B15" s="114">
        <v>43940</v>
      </c>
      <c r="C15" s="115" t="s">
        <v>350</v>
      </c>
      <c r="D15" s="62"/>
      <c r="E15" s="124"/>
      <c r="F15" s="62"/>
      <c r="G15" s="116">
        <v>0.30208333333333331</v>
      </c>
      <c r="H15" s="117">
        <v>2.1006944444444443E-2</v>
      </c>
      <c r="I15" s="62"/>
      <c r="J15" s="62"/>
      <c r="K15" s="118"/>
    </row>
    <row r="16" spans="1:11" s="67" customFormat="1" ht="20.25" customHeight="1" x14ac:dyDescent="0.2">
      <c r="A16" s="62">
        <v>14</v>
      </c>
      <c r="B16" s="114">
        <v>43940</v>
      </c>
      <c r="C16" s="115" t="s">
        <v>351</v>
      </c>
      <c r="D16" s="62"/>
      <c r="E16" s="124"/>
      <c r="F16" s="62"/>
      <c r="G16" s="116">
        <v>0.33333333333333331</v>
      </c>
      <c r="H16" s="117">
        <v>2.1006944444444443E-2</v>
      </c>
      <c r="I16" s="62"/>
      <c r="J16" s="62"/>
      <c r="K16" s="118"/>
    </row>
    <row r="17" spans="1:11" s="67" customFormat="1" ht="20.25" customHeight="1" x14ac:dyDescent="0.2">
      <c r="A17" s="62">
        <v>15</v>
      </c>
      <c r="B17" s="114">
        <v>43963</v>
      </c>
      <c r="C17" s="115" t="s">
        <v>350</v>
      </c>
      <c r="D17" s="62"/>
      <c r="E17" s="124"/>
      <c r="F17" s="62"/>
      <c r="G17" s="116">
        <v>0.5</v>
      </c>
      <c r="H17" s="117">
        <v>2.1006944444444443E-2</v>
      </c>
      <c r="I17" s="62"/>
      <c r="J17" s="62"/>
      <c r="K17" s="118"/>
    </row>
    <row r="18" spans="1:11" ht="15.75" thickBot="1" x14ac:dyDescent="0.3">
      <c r="B18" s="121"/>
    </row>
    <row r="19" spans="1:11" ht="20.25" customHeight="1" x14ac:dyDescent="0.25">
      <c r="D19" s="191" t="s">
        <v>362</v>
      </c>
      <c r="E19" s="193"/>
      <c r="F19" s="193"/>
      <c r="G19" s="192"/>
      <c r="I19" s="191" t="s">
        <v>363</v>
      </c>
      <c r="J19" s="192"/>
    </row>
    <row r="20" spans="1:11" ht="20.25" customHeight="1" x14ac:dyDescent="0.25">
      <c r="D20" s="125" t="s">
        <v>339</v>
      </c>
      <c r="E20" s="115" t="s">
        <v>364</v>
      </c>
      <c r="F20" s="62" t="s">
        <v>45</v>
      </c>
      <c r="G20" s="118" t="s">
        <v>365</v>
      </c>
      <c r="I20" s="125" t="s">
        <v>366</v>
      </c>
      <c r="J20" s="118" t="s">
        <v>367</v>
      </c>
    </row>
    <row r="21" spans="1:11" ht="20.25" customHeight="1" x14ac:dyDescent="0.25">
      <c r="D21" s="125" t="s">
        <v>340</v>
      </c>
      <c r="E21" s="115" t="s">
        <v>358</v>
      </c>
      <c r="F21" s="62" t="s">
        <v>359</v>
      </c>
      <c r="G21" s="118" t="s">
        <v>360</v>
      </c>
      <c r="I21" s="125">
        <v>28</v>
      </c>
      <c r="J21" s="118" t="s">
        <v>368</v>
      </c>
    </row>
    <row r="22" spans="1:11" ht="20.25" customHeight="1" thickBot="1" x14ac:dyDescent="0.3">
      <c r="D22" s="126" t="s">
        <v>369</v>
      </c>
      <c r="E22" s="119">
        <v>200</v>
      </c>
      <c r="F22" s="119">
        <v>2000</v>
      </c>
      <c r="G22" s="120">
        <v>6000</v>
      </c>
      <c r="I22" s="125">
        <v>237</v>
      </c>
      <c r="J22" s="118" t="s">
        <v>370</v>
      </c>
    </row>
    <row r="23" spans="1:11" ht="15.75" x14ac:dyDescent="0.25">
      <c r="F23" s="67"/>
      <c r="I23" s="125">
        <v>24</v>
      </c>
      <c r="J23" s="118" t="s">
        <v>371</v>
      </c>
    </row>
    <row r="24" spans="1:11" ht="15.75" x14ac:dyDescent="0.25">
      <c r="B24" s="67"/>
      <c r="C24" s="67"/>
      <c r="D24" s="67"/>
      <c r="E24" s="67"/>
      <c r="F24" s="67"/>
      <c r="I24" s="125">
        <v>33</v>
      </c>
      <c r="J24" s="118" t="s">
        <v>231</v>
      </c>
    </row>
    <row r="25" spans="1:11" ht="19.149999999999999" customHeight="1" thickBot="1" x14ac:dyDescent="0.3">
      <c r="B25" s="121" t="s">
        <v>352</v>
      </c>
      <c r="C25" s="67"/>
      <c r="D25" s="67"/>
      <c r="E25" s="67"/>
      <c r="F25" s="67"/>
      <c r="I25" s="126">
        <v>81</v>
      </c>
      <c r="J25" s="120" t="s">
        <v>372</v>
      </c>
    </row>
    <row r="26" spans="1:11" ht="19.149999999999999" customHeight="1" x14ac:dyDescent="0.25">
      <c r="B26" s="121" t="s">
        <v>353</v>
      </c>
      <c r="C26" s="67"/>
      <c r="D26" s="67"/>
      <c r="E26" s="67"/>
      <c r="F26" s="67"/>
    </row>
    <row r="27" spans="1:11" ht="19.149999999999999" customHeight="1" x14ac:dyDescent="0.25">
      <c r="B27" s="121" t="s">
        <v>354</v>
      </c>
    </row>
    <row r="28" spans="1:11" ht="19.149999999999999" customHeight="1" x14ac:dyDescent="0.25">
      <c r="B28" s="121" t="s">
        <v>355</v>
      </c>
    </row>
    <row r="29" spans="1:11" ht="19.149999999999999" customHeight="1" x14ac:dyDescent="0.25">
      <c r="B29" s="121" t="s">
        <v>356</v>
      </c>
    </row>
    <row r="30" spans="1:11" ht="19.149999999999999" customHeight="1" x14ac:dyDescent="0.25">
      <c r="B30" s="121" t="s">
        <v>374</v>
      </c>
    </row>
    <row r="31" spans="1:11" ht="19.149999999999999" customHeight="1" x14ac:dyDescent="0.25">
      <c r="B31" s="121" t="s">
        <v>373</v>
      </c>
    </row>
    <row r="32" spans="1:11" ht="19.149999999999999" customHeight="1" x14ac:dyDescent="0.25">
      <c r="B32" s="121" t="s">
        <v>357</v>
      </c>
    </row>
    <row r="33" spans="2:2" ht="19.149999999999999" customHeight="1" x14ac:dyDescent="0.25">
      <c r="B33" s="121" t="s">
        <v>375</v>
      </c>
    </row>
    <row r="34" spans="2:2" ht="19.149999999999999" customHeight="1" x14ac:dyDescent="0.25">
      <c r="B34" s="121" t="s">
        <v>376</v>
      </c>
    </row>
  </sheetData>
  <mergeCells count="3">
    <mergeCell ref="B1:K1"/>
    <mergeCell ref="I19:J19"/>
    <mergeCell ref="D19:G1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A25" zoomScale="130" zoomScaleNormal="130" workbookViewId="0">
      <selection activeCell="H46" sqref="H46"/>
    </sheetView>
  </sheetViews>
  <sheetFormatPr defaultColWidth="9.140625" defaultRowHeight="15" x14ac:dyDescent="0.2"/>
  <cols>
    <col min="1" max="1" width="8.140625" style="91" customWidth="1"/>
    <col min="2" max="2" width="23.140625" style="91" customWidth="1"/>
    <col min="3" max="3" width="15.7109375" style="91" customWidth="1"/>
    <col min="4" max="4" width="11.7109375" style="91" customWidth="1"/>
    <col min="5" max="5" width="12.5703125" style="91" customWidth="1"/>
    <col min="6" max="6" width="13" style="91" customWidth="1"/>
    <col min="7" max="7" width="11.85546875" style="91" customWidth="1"/>
    <col min="8" max="8" width="12.28515625" style="91" customWidth="1"/>
    <col min="9" max="9" width="9.140625" style="91"/>
    <col min="10" max="10" width="15.7109375" style="91" customWidth="1"/>
    <col min="11" max="16384" width="9.140625" style="91"/>
  </cols>
  <sheetData>
    <row r="1" spans="1:10" ht="20.25" x14ac:dyDescent="0.3">
      <c r="B1" s="194" t="s">
        <v>196</v>
      </c>
      <c r="C1" s="194"/>
      <c r="D1" s="194"/>
      <c r="E1" s="194"/>
      <c r="F1" s="194"/>
      <c r="G1" s="194"/>
      <c r="H1" s="194"/>
      <c r="I1" s="194"/>
      <c r="J1" s="194"/>
    </row>
    <row r="2" spans="1:10" ht="15.75" x14ac:dyDescent="0.25">
      <c r="B2" s="92"/>
      <c r="H2" s="93" t="s">
        <v>197</v>
      </c>
      <c r="I2" s="93">
        <v>21080</v>
      </c>
    </row>
    <row r="3" spans="1:10" s="128" customFormat="1" ht="24.6" customHeight="1" x14ac:dyDescent="0.25">
      <c r="A3" s="129" t="s">
        <v>198</v>
      </c>
      <c r="B3" s="129" t="s">
        <v>199</v>
      </c>
      <c r="C3" s="129" t="s">
        <v>200</v>
      </c>
      <c r="D3" s="129" t="s">
        <v>201</v>
      </c>
      <c r="E3" s="129" t="s">
        <v>202</v>
      </c>
      <c r="F3" s="129" t="s">
        <v>203</v>
      </c>
      <c r="G3" s="129" t="s">
        <v>204</v>
      </c>
      <c r="H3" s="129" t="s">
        <v>205</v>
      </c>
      <c r="I3" s="129" t="s">
        <v>206</v>
      </c>
      <c r="J3" s="129" t="s">
        <v>207</v>
      </c>
    </row>
    <row r="4" spans="1:10" s="98" customFormat="1" ht="14.45" customHeight="1" x14ac:dyDescent="0.25">
      <c r="A4" s="94">
        <v>1</v>
      </c>
      <c r="B4" s="127" t="s">
        <v>208</v>
      </c>
      <c r="C4" s="95"/>
      <c r="D4" s="95"/>
      <c r="E4" s="95"/>
      <c r="F4" s="95"/>
      <c r="G4" s="96"/>
      <c r="H4" s="95"/>
      <c r="I4" s="95"/>
      <c r="J4" s="97"/>
    </row>
    <row r="5" spans="1:10" s="98" customFormat="1" ht="14.45" customHeight="1" x14ac:dyDescent="0.25">
      <c r="A5" s="94">
        <v>2</v>
      </c>
      <c r="B5" s="127" t="s">
        <v>211</v>
      </c>
      <c r="C5" s="95"/>
      <c r="D5" s="95"/>
      <c r="E5" s="95"/>
      <c r="F5" s="95"/>
      <c r="G5" s="96"/>
      <c r="H5" s="95"/>
      <c r="I5" s="95"/>
      <c r="J5" s="97"/>
    </row>
    <row r="6" spans="1:10" s="98" customFormat="1" ht="14.45" customHeight="1" x14ac:dyDescent="0.25">
      <c r="A6" s="94">
        <v>3</v>
      </c>
      <c r="B6" s="127" t="s">
        <v>209</v>
      </c>
      <c r="C6" s="95"/>
      <c r="D6" s="95"/>
      <c r="E6" s="95"/>
      <c r="F6" s="95"/>
      <c r="G6" s="96"/>
      <c r="H6" s="95"/>
      <c r="I6" s="95"/>
      <c r="J6" s="97"/>
    </row>
    <row r="7" spans="1:10" s="98" customFormat="1" ht="14.45" customHeight="1" x14ac:dyDescent="0.25">
      <c r="A7" s="94">
        <v>4</v>
      </c>
      <c r="B7" s="127" t="s">
        <v>210</v>
      </c>
      <c r="C7" s="95"/>
      <c r="D7" s="95"/>
      <c r="E7" s="95"/>
      <c r="F7" s="95"/>
      <c r="G7" s="96"/>
      <c r="H7" s="95"/>
      <c r="I7" s="95"/>
      <c r="J7" s="97"/>
    </row>
    <row r="8" spans="1:10" s="98" customFormat="1" ht="14.45" customHeight="1" x14ac:dyDescent="0.25">
      <c r="A8" s="94">
        <v>6</v>
      </c>
      <c r="B8" s="127" t="s">
        <v>213</v>
      </c>
      <c r="C8" s="95"/>
      <c r="D8" s="95"/>
      <c r="E8" s="95"/>
      <c r="F8" s="95"/>
      <c r="G8" s="96"/>
      <c r="H8" s="95"/>
      <c r="I8" s="95"/>
      <c r="J8" s="97"/>
    </row>
    <row r="9" spans="1:10" s="98" customFormat="1" ht="14.45" customHeight="1" x14ac:dyDescent="0.25">
      <c r="A9" s="94">
        <v>7</v>
      </c>
      <c r="B9" s="127" t="s">
        <v>220</v>
      </c>
      <c r="C9" s="95"/>
      <c r="D9" s="95"/>
      <c r="E9" s="95"/>
      <c r="F9" s="95"/>
      <c r="G9" s="96"/>
      <c r="H9" s="95"/>
      <c r="I9" s="95"/>
      <c r="J9" s="97"/>
    </row>
    <row r="10" spans="1:10" s="98" customFormat="1" ht="14.45" customHeight="1" x14ac:dyDescent="0.25">
      <c r="A10" s="94">
        <v>8</v>
      </c>
      <c r="B10" s="127" t="s">
        <v>215</v>
      </c>
      <c r="C10" s="95"/>
      <c r="D10" s="95"/>
      <c r="E10" s="95"/>
      <c r="F10" s="95"/>
      <c r="G10" s="96"/>
      <c r="H10" s="95"/>
      <c r="I10" s="95"/>
      <c r="J10" s="97"/>
    </row>
    <row r="11" spans="1:10" s="98" customFormat="1" ht="14.45" customHeight="1" x14ac:dyDescent="0.25">
      <c r="A11" s="94">
        <v>11</v>
      </c>
      <c r="B11" s="127" t="s">
        <v>212</v>
      </c>
      <c r="C11" s="95"/>
      <c r="D11" s="95"/>
      <c r="E11" s="95"/>
      <c r="F11" s="95"/>
      <c r="G11" s="96"/>
      <c r="H11" s="95"/>
      <c r="I11" s="95"/>
      <c r="J11" s="97"/>
    </row>
    <row r="12" spans="1:10" s="98" customFormat="1" ht="14.45" customHeight="1" x14ac:dyDescent="0.25">
      <c r="A12" s="94">
        <v>11</v>
      </c>
      <c r="B12" s="127" t="s">
        <v>218</v>
      </c>
      <c r="C12" s="95"/>
      <c r="D12" s="95"/>
      <c r="E12" s="95"/>
      <c r="F12" s="95"/>
      <c r="G12" s="96"/>
      <c r="H12" s="95"/>
      <c r="I12" s="95"/>
      <c r="J12" s="97"/>
    </row>
    <row r="13" spans="1:10" s="98" customFormat="1" ht="14.45" customHeight="1" x14ac:dyDescent="0.25">
      <c r="A13" s="94">
        <v>12</v>
      </c>
      <c r="B13" s="127" t="s">
        <v>214</v>
      </c>
      <c r="C13" s="95"/>
      <c r="D13" s="95"/>
      <c r="E13" s="95"/>
      <c r="F13" s="95"/>
      <c r="G13" s="96"/>
      <c r="H13" s="95"/>
      <c r="I13" s="95"/>
      <c r="J13" s="97"/>
    </row>
    <row r="14" spans="1:10" s="98" customFormat="1" ht="14.45" customHeight="1" x14ac:dyDescent="0.25">
      <c r="A14" s="94">
        <v>12</v>
      </c>
      <c r="B14" s="127" t="s">
        <v>219</v>
      </c>
      <c r="C14" s="95"/>
      <c r="D14" s="95"/>
      <c r="E14" s="95"/>
      <c r="F14" s="95"/>
      <c r="G14" s="96"/>
      <c r="H14" s="95"/>
      <c r="I14" s="95"/>
      <c r="J14" s="97"/>
    </row>
    <row r="15" spans="1:10" s="98" customFormat="1" ht="14.45" customHeight="1" x14ac:dyDescent="0.25">
      <c r="A15" s="94">
        <v>14</v>
      </c>
      <c r="B15" s="127" t="s">
        <v>217</v>
      </c>
      <c r="C15" s="95"/>
      <c r="D15" s="95"/>
      <c r="E15" s="95"/>
      <c r="F15" s="95"/>
      <c r="G15" s="96"/>
      <c r="H15" s="95"/>
      <c r="I15" s="95"/>
      <c r="J15" s="97"/>
    </row>
    <row r="16" spans="1:10" s="98" customFormat="1" ht="14.45" customHeight="1" x14ac:dyDescent="0.25">
      <c r="A16" s="94">
        <v>14</v>
      </c>
      <c r="B16" s="127" t="s">
        <v>221</v>
      </c>
      <c r="C16" s="95"/>
      <c r="D16" s="95"/>
      <c r="E16" s="95"/>
      <c r="F16" s="95"/>
      <c r="G16" s="96"/>
      <c r="H16" s="95"/>
      <c r="I16" s="95"/>
      <c r="J16" s="97"/>
    </row>
    <row r="17" spans="1:12" s="98" customFormat="1" ht="14.45" customHeight="1" x14ac:dyDescent="0.25">
      <c r="A17" s="94">
        <v>15</v>
      </c>
      <c r="B17" s="127" t="s">
        <v>216</v>
      </c>
      <c r="C17" s="95"/>
      <c r="D17" s="95"/>
      <c r="E17" s="95"/>
      <c r="F17" s="95"/>
      <c r="G17" s="96"/>
      <c r="H17" s="95"/>
      <c r="I17" s="95"/>
      <c r="J17" s="97"/>
    </row>
    <row r="18" spans="1:12" s="98" customFormat="1" ht="14.45" customHeight="1" x14ac:dyDescent="0.25">
      <c r="A18" s="94">
        <v>15</v>
      </c>
      <c r="B18" s="127" t="s">
        <v>222</v>
      </c>
      <c r="C18" s="95"/>
      <c r="D18" s="95"/>
      <c r="E18" s="95"/>
      <c r="F18" s="95"/>
      <c r="G18" s="96"/>
      <c r="H18" s="95"/>
      <c r="I18" s="95"/>
      <c r="J18" s="97"/>
    </row>
    <row r="19" spans="1:12" s="99" customFormat="1" ht="19.5" thickBot="1" x14ac:dyDescent="0.35">
      <c r="B19" s="100"/>
      <c r="C19" s="101"/>
      <c r="D19" s="101"/>
      <c r="E19" s="101"/>
      <c r="F19" s="101"/>
      <c r="G19" s="101"/>
      <c r="H19" s="101"/>
      <c r="I19" s="101"/>
      <c r="J19" s="101"/>
    </row>
    <row r="20" spans="1:12" s="99" customFormat="1" ht="18" x14ac:dyDescent="0.25">
      <c r="B20" s="195" t="s">
        <v>223</v>
      </c>
      <c r="C20" s="196"/>
      <c r="D20" s="196"/>
      <c r="E20" s="196"/>
      <c r="F20" s="197"/>
      <c r="H20" s="195" t="s">
        <v>224</v>
      </c>
      <c r="I20" s="196"/>
      <c r="J20" s="196"/>
      <c r="K20" s="196"/>
      <c r="L20" s="197"/>
    </row>
    <row r="21" spans="1:12" s="99" customFormat="1" ht="18" x14ac:dyDescent="0.25">
      <c r="B21" s="140" t="s">
        <v>225</v>
      </c>
      <c r="C21" s="141" t="s">
        <v>226</v>
      </c>
      <c r="D21" s="141" t="s">
        <v>227</v>
      </c>
      <c r="E21" s="141" t="s">
        <v>228</v>
      </c>
      <c r="F21" s="142" t="s">
        <v>107</v>
      </c>
      <c r="H21" s="131" t="s">
        <v>224</v>
      </c>
      <c r="I21" s="132" t="s">
        <v>226</v>
      </c>
      <c r="J21" s="132" t="s">
        <v>227</v>
      </c>
      <c r="K21" s="132" t="s">
        <v>228</v>
      </c>
      <c r="L21" s="133" t="s">
        <v>107</v>
      </c>
    </row>
    <row r="22" spans="1:12" s="99" customFormat="1" ht="18.75" thickBot="1" x14ac:dyDescent="0.3">
      <c r="B22" s="143" t="s">
        <v>229</v>
      </c>
      <c r="C22" s="138" t="s">
        <v>230</v>
      </c>
      <c r="D22" s="138" t="s">
        <v>231</v>
      </c>
      <c r="E22" s="138" t="s">
        <v>232</v>
      </c>
      <c r="F22" s="139" t="s">
        <v>233</v>
      </c>
      <c r="H22" s="134" t="s">
        <v>234</v>
      </c>
      <c r="I22" s="135">
        <v>28</v>
      </c>
      <c r="J22" s="135">
        <v>30</v>
      </c>
      <c r="K22" s="135">
        <v>26</v>
      </c>
      <c r="L22" s="136">
        <v>27</v>
      </c>
    </row>
    <row r="23" spans="1:12" s="99" customFormat="1" ht="18.75" thickBot="1" x14ac:dyDescent="0.3">
      <c r="B23" s="144"/>
      <c r="C23" s="145"/>
      <c r="D23" s="145"/>
      <c r="E23" s="145"/>
      <c r="F23" s="145"/>
      <c r="H23" s="134" t="s">
        <v>235</v>
      </c>
      <c r="I23" s="135">
        <v>52</v>
      </c>
      <c r="J23" s="135">
        <v>54</v>
      </c>
      <c r="K23" s="135">
        <v>44</v>
      </c>
      <c r="L23" s="136">
        <v>45</v>
      </c>
    </row>
    <row r="24" spans="1:12" s="99" customFormat="1" ht="18" x14ac:dyDescent="0.25">
      <c r="B24" s="195" t="s">
        <v>236</v>
      </c>
      <c r="C24" s="196"/>
      <c r="D24" s="196"/>
      <c r="E24" s="196"/>
      <c r="F24" s="197"/>
      <c r="H24" s="134" t="s">
        <v>237</v>
      </c>
      <c r="I24" s="135">
        <v>155</v>
      </c>
      <c r="J24" s="135">
        <v>180</v>
      </c>
      <c r="K24" s="135">
        <v>145</v>
      </c>
      <c r="L24" s="136">
        <v>151</v>
      </c>
    </row>
    <row r="25" spans="1:12" s="99" customFormat="1" ht="18.75" thickBot="1" x14ac:dyDescent="0.3">
      <c r="B25" s="140" t="s">
        <v>238</v>
      </c>
      <c r="C25" s="141" t="s">
        <v>234</v>
      </c>
      <c r="D25" s="141" t="s">
        <v>235</v>
      </c>
      <c r="E25" s="141" t="s">
        <v>237</v>
      </c>
      <c r="F25" s="142" t="s">
        <v>239</v>
      </c>
      <c r="H25" s="137" t="s">
        <v>239</v>
      </c>
      <c r="I25" s="138">
        <v>20</v>
      </c>
      <c r="J25" s="138">
        <v>21</v>
      </c>
      <c r="K25" s="138">
        <v>17</v>
      </c>
      <c r="L25" s="139">
        <v>18</v>
      </c>
    </row>
    <row r="26" spans="1:12" s="99" customFormat="1" ht="18" x14ac:dyDescent="0.25">
      <c r="B26" s="140" t="s">
        <v>240</v>
      </c>
      <c r="C26" s="135" t="s">
        <v>241</v>
      </c>
      <c r="D26" s="135" t="s">
        <v>242</v>
      </c>
      <c r="E26" s="135" t="s">
        <v>243</v>
      </c>
      <c r="F26" s="136" t="s">
        <v>244</v>
      </c>
      <c r="H26" s="130">
        <v>1</v>
      </c>
      <c r="I26" s="130">
        <v>2</v>
      </c>
      <c r="J26" s="130">
        <v>3</v>
      </c>
      <c r="K26" s="130">
        <v>4</v>
      </c>
      <c r="L26" s="130">
        <v>5</v>
      </c>
    </row>
    <row r="27" spans="1:12" s="99" customFormat="1" ht="18.75" thickBot="1" x14ac:dyDescent="0.3">
      <c r="B27" s="143" t="s">
        <v>245</v>
      </c>
      <c r="C27" s="146">
        <v>0.05</v>
      </c>
      <c r="D27" s="146">
        <v>0.12</v>
      </c>
      <c r="E27" s="146">
        <v>0.2</v>
      </c>
      <c r="F27" s="147">
        <v>7.0000000000000007E-2</v>
      </c>
    </row>
    <row r="28" spans="1:12" x14ac:dyDescent="0.2">
      <c r="B28" s="92"/>
    </row>
    <row r="29" spans="1:12" s="98" customFormat="1" x14ac:dyDescent="0.2">
      <c r="B29" s="98" t="s">
        <v>246</v>
      </c>
    </row>
    <row r="30" spans="1:12" s="98" customFormat="1" x14ac:dyDescent="0.2">
      <c r="B30" s="98" t="s">
        <v>247</v>
      </c>
    </row>
    <row r="31" spans="1:12" s="98" customFormat="1" x14ac:dyDescent="0.2">
      <c r="B31" s="98" t="s">
        <v>248</v>
      </c>
    </row>
    <row r="32" spans="1:12" s="98" customFormat="1" x14ac:dyDescent="0.2">
      <c r="B32" s="102" t="s">
        <v>249</v>
      </c>
    </row>
    <row r="33" spans="2:6" s="98" customFormat="1" x14ac:dyDescent="0.2">
      <c r="B33" s="102" t="s">
        <v>250</v>
      </c>
    </row>
    <row r="34" spans="2:6" s="98" customFormat="1" x14ac:dyDescent="0.2">
      <c r="B34" s="102" t="s">
        <v>251</v>
      </c>
    </row>
    <row r="35" spans="2:6" s="98" customFormat="1" x14ac:dyDescent="0.2">
      <c r="B35" s="102" t="s">
        <v>252</v>
      </c>
    </row>
    <row r="36" spans="2:6" s="98" customFormat="1" x14ac:dyDescent="0.2">
      <c r="B36" s="102" t="s">
        <v>253</v>
      </c>
    </row>
    <row r="37" spans="2:6" s="98" customFormat="1" x14ac:dyDescent="0.2">
      <c r="B37" s="102" t="s">
        <v>254</v>
      </c>
    </row>
    <row r="38" spans="2:6" s="1" customFormat="1" ht="22.5" customHeight="1" x14ac:dyDescent="0.25">
      <c r="B38" s="102" t="s">
        <v>255</v>
      </c>
      <c r="C38" s="103"/>
      <c r="D38" s="103"/>
      <c r="E38" s="103"/>
      <c r="F38" s="103"/>
    </row>
    <row r="39" spans="2:6" s="105" customFormat="1" x14ac:dyDescent="0.2">
      <c r="B39" s="104" t="s">
        <v>256</v>
      </c>
    </row>
  </sheetData>
  <sortState ref="A4:C18">
    <sortCondition ref="A4:A18"/>
  </sortState>
  <mergeCells count="4">
    <mergeCell ref="B1:J1"/>
    <mergeCell ref="B20:F20"/>
    <mergeCell ref="H20:L20"/>
    <mergeCell ref="B24:F24"/>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33"/>
  <sheetViews>
    <sheetView topLeftCell="A16" workbookViewId="0">
      <selection activeCell="D28" sqref="D28"/>
    </sheetView>
  </sheetViews>
  <sheetFormatPr defaultRowHeight="15" x14ac:dyDescent="0.25"/>
  <cols>
    <col min="1" max="1" width="8.7109375" customWidth="1"/>
    <col min="2" max="2" width="18.85546875" customWidth="1"/>
    <col min="3" max="3" width="12.7109375" customWidth="1"/>
    <col min="4" max="4" width="13.7109375" customWidth="1"/>
    <col min="5" max="5" width="13.28515625" customWidth="1"/>
    <col min="6" max="6" width="10.7109375" bestFit="1" customWidth="1"/>
    <col min="7" max="7" width="12.5703125" customWidth="1"/>
    <col min="8" max="8" width="16.28515625" customWidth="1"/>
    <col min="9" max="9" width="13.28515625" bestFit="1" customWidth="1"/>
    <col min="10" max="10" width="13.140625" bestFit="1" customWidth="1"/>
    <col min="11" max="11" width="11.7109375" bestFit="1" customWidth="1"/>
  </cols>
  <sheetData>
    <row r="1" spans="1:11" ht="20.25" thickBot="1" x14ac:dyDescent="0.35">
      <c r="A1" s="200" t="s">
        <v>298</v>
      </c>
      <c r="B1" s="200"/>
      <c r="C1" s="200"/>
      <c r="D1" s="200"/>
      <c r="E1" s="200"/>
      <c r="F1" s="200"/>
      <c r="G1" s="200"/>
      <c r="H1" s="200"/>
      <c r="I1" s="200"/>
      <c r="J1" s="200"/>
      <c r="K1" s="200"/>
    </row>
    <row r="2" spans="1:11" ht="18.75" thickTop="1" thickBot="1" x14ac:dyDescent="0.35">
      <c r="A2" s="148" t="s">
        <v>299</v>
      </c>
      <c r="B2" s="148" t="s">
        <v>300</v>
      </c>
      <c r="C2" s="148" t="s">
        <v>301</v>
      </c>
      <c r="D2" s="148" t="s">
        <v>302</v>
      </c>
      <c r="E2" s="148" t="s">
        <v>303</v>
      </c>
      <c r="F2" s="148" t="s">
        <v>304</v>
      </c>
      <c r="G2" s="148" t="s">
        <v>305</v>
      </c>
      <c r="H2" s="148" t="s">
        <v>306</v>
      </c>
      <c r="I2" s="148" t="s">
        <v>202</v>
      </c>
      <c r="J2" s="148" t="s">
        <v>205</v>
      </c>
      <c r="K2" s="148" t="s">
        <v>204</v>
      </c>
    </row>
    <row r="3" spans="1:11" ht="24" customHeight="1" thickTop="1" x14ac:dyDescent="0.25">
      <c r="A3" s="62">
        <v>1</v>
      </c>
      <c r="B3" s="62" t="s">
        <v>278</v>
      </c>
      <c r="C3" s="62" t="s">
        <v>277</v>
      </c>
      <c r="D3" s="62" t="s">
        <v>277</v>
      </c>
      <c r="E3" s="62" t="s">
        <v>277</v>
      </c>
      <c r="F3" s="62" t="s">
        <v>277</v>
      </c>
      <c r="G3" s="62" t="s">
        <v>277</v>
      </c>
      <c r="H3" s="62">
        <v>38</v>
      </c>
      <c r="I3" s="62" t="s">
        <v>277</v>
      </c>
      <c r="J3" s="62" t="s">
        <v>277</v>
      </c>
      <c r="K3" s="62" t="s">
        <v>277</v>
      </c>
    </row>
    <row r="4" spans="1:11" ht="24" customHeight="1" x14ac:dyDescent="0.25">
      <c r="A4" s="62">
        <v>2</v>
      </c>
      <c r="B4" s="62" t="s">
        <v>279</v>
      </c>
      <c r="C4" s="62" t="s">
        <v>277</v>
      </c>
      <c r="D4" s="62" t="s">
        <v>277</v>
      </c>
      <c r="E4" s="62" t="s">
        <v>277</v>
      </c>
      <c r="F4" s="62" t="s">
        <v>277</v>
      </c>
      <c r="G4" s="62" t="s">
        <v>277</v>
      </c>
      <c r="H4" s="62">
        <v>11</v>
      </c>
      <c r="I4" s="62" t="s">
        <v>277</v>
      </c>
      <c r="J4" s="62" t="s">
        <v>277</v>
      </c>
      <c r="K4" s="62" t="s">
        <v>277</v>
      </c>
    </row>
    <row r="5" spans="1:11" ht="24" customHeight="1" x14ac:dyDescent="0.25">
      <c r="A5" s="62">
        <v>3</v>
      </c>
      <c r="B5" s="62" t="s">
        <v>280</v>
      </c>
      <c r="C5" s="62" t="s">
        <v>277</v>
      </c>
      <c r="D5" s="62" t="s">
        <v>277</v>
      </c>
      <c r="E5" s="62" t="s">
        <v>277</v>
      </c>
      <c r="F5" s="62" t="s">
        <v>277</v>
      </c>
      <c r="G5" s="62" t="s">
        <v>277</v>
      </c>
      <c r="H5" s="62">
        <v>47</v>
      </c>
      <c r="I5" s="62" t="s">
        <v>277</v>
      </c>
      <c r="J5" s="62" t="s">
        <v>277</v>
      </c>
      <c r="K5" s="62" t="s">
        <v>277</v>
      </c>
    </row>
    <row r="6" spans="1:11" ht="24" customHeight="1" x14ac:dyDescent="0.25">
      <c r="A6" s="62">
        <v>4</v>
      </c>
      <c r="B6" s="62" t="s">
        <v>281</v>
      </c>
      <c r="C6" s="62" t="s">
        <v>277</v>
      </c>
      <c r="D6" s="62" t="s">
        <v>277</v>
      </c>
      <c r="E6" s="62" t="s">
        <v>277</v>
      </c>
      <c r="F6" s="62" t="s">
        <v>277</v>
      </c>
      <c r="G6" s="62" t="s">
        <v>277</v>
      </c>
      <c r="H6" s="62">
        <v>15</v>
      </c>
      <c r="I6" s="62" t="s">
        <v>277</v>
      </c>
      <c r="J6" s="62" t="s">
        <v>277</v>
      </c>
      <c r="K6" s="62" t="s">
        <v>277</v>
      </c>
    </row>
    <row r="7" spans="1:11" ht="24" customHeight="1" x14ac:dyDescent="0.25">
      <c r="A7" s="62">
        <v>5</v>
      </c>
      <c r="B7" s="62" t="s">
        <v>282</v>
      </c>
      <c r="C7" s="62" t="s">
        <v>277</v>
      </c>
      <c r="D7" s="62" t="s">
        <v>277</v>
      </c>
      <c r="E7" s="62" t="s">
        <v>277</v>
      </c>
      <c r="F7" s="62" t="s">
        <v>277</v>
      </c>
      <c r="G7" s="62" t="s">
        <v>277</v>
      </c>
      <c r="H7" s="62">
        <v>16</v>
      </c>
      <c r="I7" s="62" t="s">
        <v>277</v>
      </c>
      <c r="J7" s="62" t="s">
        <v>277</v>
      </c>
      <c r="K7" s="62" t="s">
        <v>277</v>
      </c>
    </row>
    <row r="8" spans="1:11" ht="24" customHeight="1" x14ac:dyDescent="0.25">
      <c r="A8" s="62">
        <v>6</v>
      </c>
      <c r="B8" s="62" t="s">
        <v>283</v>
      </c>
      <c r="C8" s="62" t="s">
        <v>277</v>
      </c>
      <c r="D8" s="62" t="s">
        <v>277</v>
      </c>
      <c r="E8" s="62" t="s">
        <v>277</v>
      </c>
      <c r="F8" s="62" t="s">
        <v>277</v>
      </c>
      <c r="G8" s="62" t="s">
        <v>277</v>
      </c>
      <c r="H8" s="62">
        <v>47</v>
      </c>
      <c r="I8" s="62" t="s">
        <v>277</v>
      </c>
      <c r="J8" s="62" t="s">
        <v>277</v>
      </c>
      <c r="K8" s="62" t="s">
        <v>277</v>
      </c>
    </row>
    <row r="9" spans="1:11" ht="24" customHeight="1" x14ac:dyDescent="0.25">
      <c r="A9" s="62">
        <v>7</v>
      </c>
      <c r="B9" s="62" t="s">
        <v>284</v>
      </c>
      <c r="C9" s="62" t="s">
        <v>277</v>
      </c>
      <c r="D9" s="62" t="s">
        <v>277</v>
      </c>
      <c r="E9" s="62" t="s">
        <v>277</v>
      </c>
      <c r="F9" s="62" t="s">
        <v>277</v>
      </c>
      <c r="G9" s="62" t="s">
        <v>277</v>
      </c>
      <c r="H9" s="62">
        <v>50</v>
      </c>
      <c r="I9" s="62" t="s">
        <v>277</v>
      </c>
      <c r="J9" s="62" t="s">
        <v>277</v>
      </c>
      <c r="K9" s="62" t="s">
        <v>277</v>
      </c>
    </row>
    <row r="10" spans="1:11" ht="24" customHeight="1" x14ac:dyDescent="0.25">
      <c r="A10" s="62">
        <v>8</v>
      </c>
      <c r="B10" s="62" t="s">
        <v>285</v>
      </c>
      <c r="C10" s="62" t="s">
        <v>277</v>
      </c>
      <c r="D10" s="62" t="s">
        <v>277</v>
      </c>
      <c r="E10" s="62" t="s">
        <v>277</v>
      </c>
      <c r="F10" s="62" t="s">
        <v>277</v>
      </c>
      <c r="G10" s="62" t="s">
        <v>277</v>
      </c>
      <c r="H10" s="62">
        <v>12</v>
      </c>
      <c r="I10" s="62" t="s">
        <v>277</v>
      </c>
      <c r="J10" s="62" t="s">
        <v>277</v>
      </c>
      <c r="K10" s="62" t="s">
        <v>277</v>
      </c>
    </row>
    <row r="11" spans="1:11" ht="24" customHeight="1" x14ac:dyDescent="0.25">
      <c r="A11" s="62">
        <v>9</v>
      </c>
      <c r="B11" s="62" t="s">
        <v>286</v>
      </c>
      <c r="C11" s="62" t="s">
        <v>277</v>
      </c>
      <c r="D11" s="62" t="s">
        <v>277</v>
      </c>
      <c r="E11" s="62" t="s">
        <v>277</v>
      </c>
      <c r="F11" s="62" t="s">
        <v>277</v>
      </c>
      <c r="G11" s="62" t="s">
        <v>277</v>
      </c>
      <c r="H11" s="62">
        <v>28</v>
      </c>
      <c r="I11" s="62" t="s">
        <v>277</v>
      </c>
      <c r="J11" s="62" t="s">
        <v>277</v>
      </c>
      <c r="K11" s="62" t="s">
        <v>277</v>
      </c>
    </row>
    <row r="12" spans="1:11" ht="24" customHeight="1" x14ac:dyDescent="0.25">
      <c r="A12" s="62">
        <v>10</v>
      </c>
      <c r="B12" s="62" t="s">
        <v>287</v>
      </c>
      <c r="C12" s="62" t="s">
        <v>277</v>
      </c>
      <c r="D12" s="62" t="s">
        <v>277</v>
      </c>
      <c r="E12" s="62" t="s">
        <v>277</v>
      </c>
      <c r="F12" s="62" t="s">
        <v>277</v>
      </c>
      <c r="G12" s="62" t="s">
        <v>277</v>
      </c>
      <c r="H12" s="62">
        <v>10</v>
      </c>
      <c r="I12" s="62" t="s">
        <v>277</v>
      </c>
      <c r="J12" s="62" t="s">
        <v>277</v>
      </c>
      <c r="K12" s="62" t="s">
        <v>277</v>
      </c>
    </row>
    <row r="13" spans="1:11" ht="15.75" x14ac:dyDescent="0.25">
      <c r="A13" s="67" t="s">
        <v>277</v>
      </c>
      <c r="B13" s="67" t="s">
        <v>277</v>
      </c>
      <c r="C13" s="67" t="s">
        <v>277</v>
      </c>
      <c r="D13" s="67" t="s">
        <v>277</v>
      </c>
      <c r="E13" s="67" t="s">
        <v>277</v>
      </c>
      <c r="F13" s="67" t="s">
        <v>277</v>
      </c>
      <c r="G13" s="67" t="s">
        <v>277</v>
      </c>
      <c r="H13" s="67" t="s">
        <v>277</v>
      </c>
      <c r="I13" s="67" t="s">
        <v>277</v>
      </c>
      <c r="J13" s="67" t="s">
        <v>277</v>
      </c>
      <c r="K13" s="67" t="s">
        <v>277</v>
      </c>
    </row>
    <row r="14" spans="1:11" ht="15.75" x14ac:dyDescent="0.25">
      <c r="A14" s="198" t="s">
        <v>308</v>
      </c>
      <c r="B14" s="198"/>
      <c r="C14" s="198"/>
      <c r="D14" s="198"/>
      <c r="E14" s="198"/>
      <c r="F14" s="67" t="s">
        <v>277</v>
      </c>
      <c r="G14" s="67" t="s">
        <v>277</v>
      </c>
      <c r="H14" s="67"/>
      <c r="I14" s="67"/>
      <c r="J14" s="67"/>
      <c r="K14" s="67"/>
    </row>
    <row r="15" spans="1:11" ht="15.75" x14ac:dyDescent="0.25">
      <c r="A15" s="199" t="s">
        <v>307</v>
      </c>
      <c r="B15" s="199" t="s">
        <v>302</v>
      </c>
      <c r="C15" s="199" t="s">
        <v>303</v>
      </c>
      <c r="D15" s="199"/>
      <c r="E15" s="199"/>
      <c r="F15" s="67" t="s">
        <v>277</v>
      </c>
      <c r="G15" s="67" t="s">
        <v>277</v>
      </c>
      <c r="H15" s="67"/>
      <c r="I15" s="67"/>
      <c r="J15" s="67"/>
      <c r="K15" s="67"/>
    </row>
    <row r="16" spans="1:11" ht="15.75" x14ac:dyDescent="0.25">
      <c r="A16" s="199"/>
      <c r="B16" s="199"/>
      <c r="C16" s="149" t="s">
        <v>288</v>
      </c>
      <c r="D16" s="149" t="s">
        <v>289</v>
      </c>
      <c r="E16" s="149" t="s">
        <v>290</v>
      </c>
      <c r="F16" s="67" t="s">
        <v>277</v>
      </c>
      <c r="G16" s="67" t="s">
        <v>277</v>
      </c>
      <c r="H16" s="67"/>
      <c r="I16" s="67"/>
      <c r="J16" s="67"/>
      <c r="K16" s="67"/>
    </row>
    <row r="17" spans="1:11" ht="21.6" customHeight="1" x14ac:dyDescent="0.25">
      <c r="A17" s="150" t="s">
        <v>291</v>
      </c>
      <c r="B17" s="62" t="s">
        <v>292</v>
      </c>
      <c r="C17" s="62">
        <v>25000000</v>
      </c>
      <c r="D17" s="62">
        <v>26000000</v>
      </c>
      <c r="E17" s="62">
        <v>28000000</v>
      </c>
      <c r="F17" s="67" t="s">
        <v>277</v>
      </c>
      <c r="G17" s="67" t="s">
        <v>277</v>
      </c>
      <c r="H17" s="67"/>
      <c r="I17" s="67"/>
      <c r="J17" s="67"/>
      <c r="K17" s="67"/>
    </row>
    <row r="18" spans="1:11" ht="21.6" customHeight="1" x14ac:dyDescent="0.25">
      <c r="A18" s="150" t="s">
        <v>293</v>
      </c>
      <c r="B18" s="62" t="s">
        <v>294</v>
      </c>
      <c r="C18" s="62">
        <v>30000000</v>
      </c>
      <c r="D18" s="62">
        <v>32000000</v>
      </c>
      <c r="E18" s="62">
        <v>33000000</v>
      </c>
      <c r="F18" s="67" t="s">
        <v>277</v>
      </c>
      <c r="G18" s="67" t="s">
        <v>277</v>
      </c>
      <c r="H18" s="67"/>
      <c r="I18" s="67"/>
      <c r="J18" s="67"/>
      <c r="K18" s="67"/>
    </row>
    <row r="19" spans="1:11" ht="21.6" customHeight="1" x14ac:dyDescent="0.25">
      <c r="A19" s="150" t="s">
        <v>92</v>
      </c>
      <c r="B19" s="62" t="s">
        <v>295</v>
      </c>
      <c r="C19" s="62">
        <v>40000000</v>
      </c>
      <c r="D19" s="62">
        <v>42000000</v>
      </c>
      <c r="E19" s="62">
        <v>45000000</v>
      </c>
      <c r="F19" s="67" t="s">
        <v>277</v>
      </c>
      <c r="G19" s="67" t="s">
        <v>277</v>
      </c>
      <c r="H19" s="67"/>
      <c r="I19" s="67"/>
      <c r="J19" s="67"/>
      <c r="K19" s="67"/>
    </row>
    <row r="20" spans="1:11" ht="21.6" customHeight="1" x14ac:dyDescent="0.25">
      <c r="A20" s="150" t="s">
        <v>296</v>
      </c>
      <c r="B20" s="62" t="s">
        <v>297</v>
      </c>
      <c r="C20" s="62">
        <v>42000000</v>
      </c>
      <c r="D20" s="62">
        <v>44000000</v>
      </c>
      <c r="E20" s="62">
        <v>46000000</v>
      </c>
      <c r="F20" s="67" t="s">
        <v>277</v>
      </c>
      <c r="G20" s="67" t="s">
        <v>277</v>
      </c>
      <c r="H20" s="67"/>
      <c r="I20" s="67"/>
      <c r="J20" s="67"/>
      <c r="K20" s="67"/>
    </row>
    <row r="23" spans="1:11" ht="16.5" x14ac:dyDescent="0.25">
      <c r="A23" s="108"/>
    </row>
    <row r="24" spans="1:11" ht="22.9" customHeight="1" x14ac:dyDescent="0.25">
      <c r="A24" s="109">
        <v>1</v>
      </c>
      <c r="B24" s="108" t="s">
        <v>377</v>
      </c>
    </row>
    <row r="25" spans="1:11" ht="22.9" customHeight="1" x14ac:dyDescent="0.25">
      <c r="A25" s="108">
        <v>2</v>
      </c>
      <c r="B25" s="108" t="s">
        <v>378</v>
      </c>
    </row>
    <row r="26" spans="1:11" ht="22.9" customHeight="1" x14ac:dyDescent="0.25">
      <c r="A26" s="109">
        <v>3</v>
      </c>
      <c r="B26" s="108" t="s">
        <v>379</v>
      </c>
    </row>
    <row r="27" spans="1:11" ht="22.9" customHeight="1" x14ac:dyDescent="0.25">
      <c r="A27" s="108">
        <v>4</v>
      </c>
      <c r="B27" s="108" t="s">
        <v>380</v>
      </c>
    </row>
    <row r="28" spans="1:11" ht="22.9" customHeight="1" x14ac:dyDescent="0.25">
      <c r="A28" s="109">
        <v>5</v>
      </c>
      <c r="B28" s="108" t="s">
        <v>382</v>
      </c>
    </row>
    <row r="29" spans="1:11" ht="22.9" customHeight="1" x14ac:dyDescent="0.25">
      <c r="A29" s="108">
        <v>6</v>
      </c>
      <c r="B29" s="108" t="s">
        <v>384</v>
      </c>
    </row>
    <row r="30" spans="1:11" ht="22.9" customHeight="1" x14ac:dyDescent="0.25">
      <c r="A30" s="109">
        <v>7</v>
      </c>
      <c r="B30" s="108" t="s">
        <v>383</v>
      </c>
    </row>
    <row r="31" spans="1:11" ht="22.9" customHeight="1" x14ac:dyDescent="0.25">
      <c r="A31" s="108">
        <v>8</v>
      </c>
      <c r="B31" s="108" t="s">
        <v>381</v>
      </c>
    </row>
    <row r="32" spans="1:11" ht="22.9" customHeight="1" x14ac:dyDescent="0.25">
      <c r="A32" s="108">
        <v>9</v>
      </c>
      <c r="B32" s="108" t="s">
        <v>385</v>
      </c>
    </row>
    <row r="33" spans="1:2" ht="22.9" customHeight="1" x14ac:dyDescent="0.25">
      <c r="A33" s="108">
        <v>10</v>
      </c>
      <c r="B33" s="108" t="s">
        <v>386</v>
      </c>
    </row>
  </sheetData>
  <mergeCells count="5">
    <mergeCell ref="A14:E14"/>
    <mergeCell ref="B15:B16"/>
    <mergeCell ref="A15:A16"/>
    <mergeCell ref="C15:E15"/>
    <mergeCell ref="A1:K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I E A A B Q S w M E F A A C A A g A z H L H U m Y M 0 F W j A A A A 9 Q A A A B I A H A B D b 2 5 m a W c v U G F j a 2 F n Z S 5 4 b W w g o h g A K K A U A A A A A A A A A A A A A A A A A A A A A A A A A A A A h Y + x D o I w G I R f h X S n L c i g 5 K c M r p K Y E I 0 r K R U a 4 c f Q Y n k 3 B x / J V x C j q J v J L X f 3 D X f 3 6 w 3 S s W 2 8 i + q N 7 j A h A e X E U y i 7 U m O V k M E e / S V J B W w L e S o q 5 U 0 w m n g 0 Z U J q a 8 8 x Y 8 4 5 6 h a 0 6 y s W c h 6 w Q 7 b J Z a 3 a g n x g / R / 2 N R p b o F R E w P 4 1 R o R 0 N S m K K A c 2 Z 5 B p / P b h N P f Z / o S w H h o 7 9 E o o 9 H c 5 s N k C e 1 8 Q D 1 B L A w Q U A A I A C A D M c s d 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H L H U q y D y 0 / 9 A A A A G w I A A B M A H A B G b 3 J t d W x h c y 9 T Z W N 0 a W 9 u M S 5 t I K I Y A C i g F A A A A A A A A A A A A A A A A A A A A A A A A A A A A H X Q z U v D M B Q A 8 L O F / g 8 h X l o I x V T n 1 8 i p n S i I T N q e r I f a P b d g m 4 z k V T b G / n c j Q U Q w u S T 5 v f A + Y q F H q R W p / M 7 n c R R H d t M Z W J G y e X x Y N E S Q A T C O i F u V n k w P T g r 7 m Z W 6 n 0 Z Q m N z J A b J C K 3 Q X m 9 D i t m 0 s G N v e L 9 s S 7 A f q b e t T Z b h D m r K X E g Y 5 S g Q j 6 A l l p N D D N C o r O G d k o X q 9 k m o t e D 7 L G X m e N E K F + w H E 7 z F 7 0 g p e U + Z 7 O q X F p l N r 1 2 + 9 3 w J 1 z d X d m 3 t U m 0 7 Z d 2 1 G n / 4 7 a B M / A D s c q F f u y q O L E I Q d H h n 5 8 T z g 5 w G / C P g s 4 J c B v w r 4 d c B v A s 7 P Q o G / E x / T O J L q 3 4 + c f w F Q S w E C L Q A U A A I A C A D M c s d S Z g z Q V a M A A A D 1 A A A A E g A A A A A A A A A A A A A A A A A A A A A A Q 2 9 u Z m l n L 1 B h Y 2 t h Z 2 U u e G 1 s U E s B A i 0 A F A A C A A g A z H L H U g / K 6 a u k A A A A 6 Q A A A B M A A A A A A A A A A A A A A A A A 7 w A A A F t D b 2 5 0 Z W 5 0 X 1 R 5 c G V z X S 5 4 b W x Q S w E C L Q A U A A I A C A D M c s d S r I P L T / 0 A A A A b A g A A E w A A A A A A A A A A A A A A A A D g A Q A A R m 9 y b X V s Y X M v U 2 V j d G l v b j E u b V B L B Q Y A A A A A A w A D A M I A A A A q 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r D Q A A A A A A A M k 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V U x J R V 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T a G V l d D E w I i A v P j x F b n R y e S B U e X B l P S J S Z W N v d m V y e V R h c m d l d E N v b H V t b i I g V m F s d W U 9 I m w x I i A v P j x F b n R y e S B U e X B l P S J S Z W N v d m V y e V R h c m d l d F J v d y I g V m F s d W U 9 I m w x I i A v P j x F b n R y e S B U e X B l P S J G a W x s Z W R D b 2 1 w b G V 0 Z V J l c 3 V s d F R v V 2 9 y a 3 N o Z W V 0 I i B W Y W x 1 Z T 0 i b D E i I C 8 + P E V u d H J 5 I F R 5 c G U 9 I k F k Z G V k V G 9 E Y X R h T W 9 k Z W w i I F Z h b H V l P S J s M C I g L z 4 8 R W 5 0 c n k g V H l w Z T 0 i R m l s b E N v d W 5 0 I i B W Y W x 1 Z T 0 i b D I w I i A v P j x F b n R y e S B U e X B l P S J G a W x s R X J y b 3 J D b 2 R l I i B W Y W x 1 Z T 0 i c 1 V u a 2 5 v d 2 4 i I C 8 + P E V u d H J 5 I F R 5 c G U 9 I k Z p b G x F c n J v c k N v d W 5 0 I i B W Y W x 1 Z T 0 i b D A i I C 8 + P E V u d H J 5 I F R 5 c G U 9 I k Z p b G x M Y X N 0 V X B k Y X R l Z C I g V m F s d W U 9 I m Q y M D I x L T A 2 L T A 3 V D A 3 O j I y O j A z L j E 2 O D I z N z d a I i A v P j x F b n R y e S B U e X B l P S J G a W x s Q 2 9 s d W 1 u V H l w Z X M i I F Z h b H V l P S J z 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E V U x J R V U v Q X V 0 b 1 J l b W 9 2 Z W R D b 2 x 1 b W 5 z M S 5 7 Q 2 9 s d W 1 u M S w w f S Z x d W 9 0 O y w m c X V v d D t T Z W N 0 a W 9 u M S 9 E V U x J R V U v Q X V 0 b 1 J l b W 9 2 Z W R D b 2 x 1 b W 5 z M S 5 7 Q 2 9 s d W 1 u M i w x f S Z x d W 9 0 O y w m c X V v d D t T Z W N 0 a W 9 u M S 9 E V U x J R V U v Q X V 0 b 1 J l b W 9 2 Z W R D b 2 x 1 b W 5 z M S 5 7 Q 2 9 s d W 1 u M y w y f S Z x d W 9 0 O y w m c X V v d D t T Z W N 0 a W 9 u M S 9 E V U x J R V U v Q X V 0 b 1 J l b W 9 2 Z W R D b 2 x 1 b W 5 z M S 5 7 Q 2 9 s d W 1 u N C w z f S Z x d W 9 0 O y w m c X V v d D t T Z W N 0 a W 9 u M S 9 E V U x J R V U v Q X V 0 b 1 J l b W 9 2 Z W R D b 2 x 1 b W 5 z M S 5 7 Q 2 9 s d W 1 u N S w 0 f S Z x d W 9 0 O y w m c X V v d D t T Z W N 0 a W 9 u M S 9 E V U x J R V U v Q X V 0 b 1 J l b W 9 2 Z W R D b 2 x 1 b W 5 z M S 5 7 Q 2 9 s d W 1 u N i w 1 f S Z x d W 9 0 O y w m c X V v d D t T Z W N 0 a W 9 u M S 9 E V U x J R V U v Q X V 0 b 1 J l b W 9 2 Z W R D b 2 x 1 b W 5 z M S 5 7 Q 2 9 s d W 1 u N y w 2 f S Z x d W 9 0 O y w m c X V v d D t T Z W N 0 a W 9 u M S 9 E V U x J R V U v Q X V 0 b 1 J l b W 9 2 Z W R D b 2 x 1 b W 5 z M S 5 7 Q 2 9 s d W 1 u O C w 3 f S Z x d W 9 0 O y w m c X V v d D t T Z W N 0 a W 9 u M S 9 E V U x J R V U v Q X V 0 b 1 J l b W 9 2 Z W R D b 2 x 1 b W 5 z M S 5 7 Q 2 9 s d W 1 u O S w 4 f S Z x d W 9 0 O y w m c X V v d D t T Z W N 0 a W 9 u M S 9 E V U x J R V U v Q X V 0 b 1 J l b W 9 2 Z W R D b 2 x 1 b W 5 z M S 5 7 Q 2 9 s d W 1 u M T A s O X 0 m c X V v d D s s J n F 1 b 3 Q 7 U 2 V j d G l v b j E v R F V M S U V V L 0 F 1 d G 9 S Z W 1 v d m V k Q 2 9 s d W 1 u c z E u e 0 N v b H V t b j E x L D E w f S Z x d W 9 0 O 1 0 s J n F 1 b 3 Q 7 Q 2 9 s d W 1 u Q 2 9 1 b n Q m c X V v d D s 6 M T E s J n F 1 b 3 Q 7 S 2 V 5 Q 2 9 s d W 1 u T m F t Z X M m c X V v d D s 6 W 1 0 s J n F 1 b 3 Q 7 Q 2 9 s d W 1 u S W R l b n R p d G l l c y Z x d W 9 0 O z p b J n F 1 b 3 Q 7 U 2 V j d G l v b j E v R F V M S U V V L 0 F 1 d G 9 S Z W 1 v d m V k Q 2 9 s d W 1 u c z E u e 0 N v b H V t b j E s M H 0 m c X V v d D s s J n F 1 b 3 Q 7 U 2 V j d G l v b j E v R F V M S U V V L 0 F 1 d G 9 S Z W 1 v d m V k Q 2 9 s d W 1 u c z E u e 0 N v b H V t b j I s M X 0 m c X V v d D s s J n F 1 b 3 Q 7 U 2 V j d G l v b j E v R F V M S U V V L 0 F 1 d G 9 S Z W 1 v d m V k Q 2 9 s d W 1 u c z E u e 0 N v b H V t b j M s M n 0 m c X V v d D s s J n F 1 b 3 Q 7 U 2 V j d G l v b j E v R F V M S U V V L 0 F 1 d G 9 S Z W 1 v d m V k Q 2 9 s d W 1 u c z E u e 0 N v b H V t b j Q s M 3 0 m c X V v d D s s J n F 1 b 3 Q 7 U 2 V j d G l v b j E v R F V M S U V V L 0 F 1 d G 9 S Z W 1 v d m V k Q 2 9 s d W 1 u c z E u e 0 N v b H V t b j U s N H 0 m c X V v d D s s J n F 1 b 3 Q 7 U 2 V j d G l v b j E v R F V M S U V V L 0 F 1 d G 9 S Z W 1 v d m V k Q 2 9 s d W 1 u c z E u e 0 N v b H V t b j Y s N X 0 m c X V v d D s s J n F 1 b 3 Q 7 U 2 V j d G l v b j E v R F V M S U V V L 0 F 1 d G 9 S Z W 1 v d m V k Q 2 9 s d W 1 u c z E u e 0 N v b H V t b j c s N n 0 m c X V v d D s s J n F 1 b 3 Q 7 U 2 V j d G l v b j E v R F V M S U V V L 0 F 1 d G 9 S Z W 1 v d m V k Q 2 9 s d W 1 u c z E u e 0 N v b H V t b j g s N 3 0 m c X V v d D s s J n F 1 b 3 Q 7 U 2 V j d G l v b j E v R F V M S U V V L 0 F 1 d G 9 S Z W 1 v d m V k Q 2 9 s d W 1 u c z E u e 0 N v b H V t b j k s O H 0 m c X V v d D s s J n F 1 b 3 Q 7 U 2 V j d G l v b j E v R F V M S U V V L 0 F 1 d G 9 S Z W 1 v d m V k Q 2 9 s d W 1 u c z E u e 0 N v b H V t b j E w L D l 9 J n F 1 b 3 Q 7 L C Z x d W 9 0 O 1 N l Y 3 R p b 2 4 x L 0 R V T E l F V S 9 B d X R v U m V t b 3 Z l Z E N v b H V t b n M x L n t D b 2 x 1 b W 4 x M S w x M H 0 m c X V v d D t d L C Z x d W 9 0 O 1 J l b G F 0 a W 9 u c 2 h p c E l u Z m 8 m c X V v d D s 6 W 1 1 9 I i A v P j w v U 3 R h Y m x l R W 5 0 c m l l c z 4 8 L 0 l 0 Z W 0 + P E l 0 Z W 0 + P E l 0 Z W 1 M b 2 N h d G l v b j 4 8 S X R l b V R 5 c G U + R m 9 y b X V s Y T w v S X R l b V R 5 c G U + P E l 0 Z W 1 Q Y X R o P l N l Y 3 R p b 2 4 x L 0 R V T E l F V S 9 T b 3 V y Y 2 U 8 L 0 l 0 Z W 1 Q Y X R o P j w v S X R l b U x v Y 2 F 0 a W 9 u P j x T d G F i b G V F b n R y a W V z I C 8 + P C 9 J d G V t P j x J d G V t P j x J d G V t T G 9 j Y X R p b 2 4 + P E l 0 Z W 1 U e X B l P k Z v c m 1 1 b G E 8 L 0 l 0 Z W 1 U e X B l P j x J d G V t U G F 0 a D 5 T Z W N 0 a W 9 u M S 9 E V U x J R V U v Q 2 h h b m d l Z C U y M F R 5 c G U 8 L 0 l 0 Z W 1 Q Y X R o P j w v S X R l b U x v Y 2 F 0 a W 9 u P j x T d G F i b G V F b n R y a W V z I C 8 + P C 9 J d G V t P j w v S X R l b X M + P C 9 M b 2 N h b F B h Y 2 t h Z 2 V N Z X R h Z G F 0 Y U Z p b G U + F g A A A F B L B Q Y A A A A A A A A A A A A A A A A A A A A A A A A m A Q A A A Q A A A N C M n d 8 B F d E R j H o A w E / C l + s B A A A A k b 0 o y C s d T U W o o l c h 3 5 E h 2 A A A A A A C A A A A A A A Q Z g A A A A E A A C A A A A C f 9 U g k c K o M X b P 0 p C A p 6 q p 2 8 r w J 3 j A L j I v y w n 0 v X z i Q Q w A A A A A O g A A A A A I A A C A A A A B c B 7 K n i 7 q i s 2 V + Y + l P P D A W z E M I o A e E 6 + R 8 K / m R t H C y W F A A A A B 3 o L h k Q q R / F k H I J X L y m U f I s + K n 2 v z J V 5 5 L u y g r y k W 8 M x f u K L c m t P r i u l 4 O 7 k e 3 E d T u S Z V u r B 0 1 5 9 O S T 4 t K 7 e k G M q B O O l Q D r 8 g F D V h m 6 T 6 g A 0 A A A A A p 2 1 p G f p B 8 m h y j E 6 T b H q R T 8 I l z j H f 8 g H C y i i u 9 W q u w k W Z y C 0 c Y R M 5 3 r u m N G 5 g 7 B 4 z 6 G n H e x x A b 8 u 6 C 5 t t 8 W y 8 5 < / D a t a M a s h u p > 
</file>

<file path=customXml/itemProps1.xml><?xml version="1.0" encoding="utf-8"?>
<ds:datastoreItem xmlns:ds="http://schemas.openxmlformats.org/officeDocument/2006/customXml" ds:itemID="{B22836BC-0E21-46F4-8B22-7BC10EE4066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Bai12</vt:lpstr>
      <vt:lpstr>Bai13</vt:lpstr>
      <vt:lpstr>Bai14</vt:lpstr>
      <vt:lpstr>Bai15</vt:lpstr>
      <vt:lpstr>Bai16</vt:lpstr>
      <vt:lpstr>Bai17</vt:lpstr>
      <vt:lpstr>Bai18</vt:lpstr>
      <vt:lpstr>'Bai14'!Print_Area</vt:lpstr>
      <vt:lpstr>thongtinduan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Student</cp:lastModifiedBy>
  <cp:lastPrinted>2023-09-18T13:01:04Z</cp:lastPrinted>
  <dcterms:created xsi:type="dcterms:W3CDTF">2021-06-07T06:53:30Z</dcterms:created>
  <dcterms:modified xsi:type="dcterms:W3CDTF">2023-09-20T12:05:39Z</dcterms:modified>
</cp:coreProperties>
</file>